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985" yWindow="945" windowWidth="8985" windowHeight="1455" firstSheet="13" activeTab="15"/>
  </bookViews>
  <sheets>
    <sheet name="Readme" sheetId="8" r:id="rId1"/>
    <sheet name="SetHeadInfo" sheetId="13" r:id="rId2"/>
    <sheet name="SetBorrower" sheetId="4" r:id="rId3"/>
    <sheet name="SetCoBorrower" sheetId="5" r:id="rId4"/>
    <sheet name="SetProperty" sheetId="6" r:id="rId5"/>
    <sheet name="SetTransactionDetails" sheetId="7" r:id="rId6"/>
    <sheet name="SubjectPropertyInformation" sheetId="16" r:id="rId7"/>
    <sheet name="SetIncome" sheetId="12" r:id="rId8"/>
    <sheet name="SetTotalMonthlyPayment" sheetId="9" r:id="rId9"/>
    <sheet name="VerifyCreditScores" sheetId="10" r:id="rId10"/>
    <sheet name="VerifyLiabilities" sheetId="11" r:id="rId11"/>
    <sheet name="SetCreditInformation" sheetId="14" r:id="rId12"/>
    <sheet name="SetSSNVerificationBorrower" sheetId="15" r:id="rId13"/>
    <sheet name="VerifyMIPGuaranteeFeeCalc" sheetId="18" r:id="rId14"/>
    <sheet name="SetMIPGuaranteeFeeCalculation" sheetId="17" r:id="rId15"/>
    <sheet name="VerifySubFinance" sheetId="19" r:id="rId16"/>
  </sheets>
  <calcPr calcId="152511"/>
</workbook>
</file>

<file path=xl/calcChain.xml><?xml version="1.0" encoding="utf-8"?>
<calcChain xmlns="http://schemas.openxmlformats.org/spreadsheetml/2006/main">
  <c r="C71" i="14" l="1"/>
  <c r="AA353" i="7"/>
  <c r="Z353" i="7"/>
  <c r="Z352" i="7" l="1"/>
  <c r="Z351" i="7" l="1"/>
  <c r="Z350" i="7" l="1"/>
  <c r="Z347" i="7" l="1"/>
  <c r="E159" i="13" l="1"/>
  <c r="D159" i="13"/>
  <c r="E158" i="13"/>
  <c r="D158" i="13"/>
  <c r="E157" i="13"/>
  <c r="D157" i="13"/>
  <c r="E156" i="13"/>
  <c r="D156" i="13"/>
  <c r="E155" i="13"/>
  <c r="D155" i="13"/>
  <c r="E154" i="13"/>
  <c r="D154" i="13"/>
  <c r="E153" i="13"/>
  <c r="D153" i="13"/>
  <c r="E152" i="13"/>
  <c r="D152" i="13"/>
  <c r="E151" i="13"/>
  <c r="D151" i="13"/>
  <c r="E150" i="13"/>
  <c r="D150" i="13"/>
  <c r="E149" i="13"/>
  <c r="D149" i="13"/>
  <c r="E148" i="13"/>
  <c r="D148" i="13"/>
  <c r="E147" i="13"/>
  <c r="D147" i="13"/>
  <c r="E146" i="13"/>
  <c r="D146" i="13"/>
  <c r="E145" i="13"/>
  <c r="D145" i="13"/>
  <c r="E144" i="13"/>
  <c r="D144" i="13"/>
  <c r="E143" i="13"/>
  <c r="D143" i="13"/>
  <c r="E142" i="13"/>
  <c r="D142" i="13"/>
  <c r="E141" i="13"/>
  <c r="D141" i="13"/>
  <c r="E140" i="13"/>
  <c r="D140" i="13"/>
  <c r="E139" i="13"/>
  <c r="D139" i="13"/>
  <c r="E138" i="13"/>
  <c r="D138" i="13"/>
  <c r="E160" i="13"/>
  <c r="D160" i="13"/>
  <c r="Z334" i="7" l="1"/>
  <c r="Z302" i="7" l="1"/>
  <c r="Q324" i="4" l="1"/>
  <c r="Q322" i="4"/>
  <c r="Q321" i="4"/>
  <c r="E184" i="13" l="1"/>
  <c r="D184" i="13"/>
  <c r="D183" i="13"/>
  <c r="AA300" i="7" l="1"/>
  <c r="Z300" i="7"/>
  <c r="Z280" i="7" l="1"/>
  <c r="E271" i="4" l="1"/>
  <c r="C271" i="4"/>
  <c r="F70" i="14" l="1"/>
  <c r="C70" i="14"/>
  <c r="C69" i="14" l="1"/>
  <c r="Z166" i="7"/>
  <c r="K277" i="4"/>
  <c r="E168" i="13"/>
  <c r="D168" i="13"/>
  <c r="C68" i="14" l="1"/>
  <c r="Z272" i="7"/>
  <c r="E167" i="13"/>
  <c r="D167" i="13"/>
  <c r="C67" i="14" l="1"/>
  <c r="Z266" i="7" l="1"/>
  <c r="E166" i="13"/>
  <c r="D166" i="13"/>
  <c r="C66" i="14" l="1"/>
  <c r="Z275" i="7"/>
  <c r="K274" i="4"/>
  <c r="K279" i="4" s="1"/>
  <c r="E165" i="13" l="1"/>
  <c r="D165" i="13"/>
  <c r="Z81" i="7" l="1"/>
  <c r="Z264" i="7" l="1"/>
  <c r="C65" i="14" l="1"/>
  <c r="Z274" i="7"/>
  <c r="K273" i="4"/>
  <c r="E164" i="13"/>
  <c r="D164" i="13"/>
  <c r="E163" i="13" l="1"/>
  <c r="D163" i="13"/>
  <c r="C64" i="14"/>
  <c r="Z276" i="7" l="1"/>
  <c r="K272" i="4"/>
  <c r="K269" i="4" l="1"/>
  <c r="Z164" i="7" l="1"/>
  <c r="Z163" i="7"/>
  <c r="Z267" i="7" l="1"/>
  <c r="C63" i="14"/>
  <c r="E162" i="13" l="1"/>
  <c r="D162" i="13"/>
  <c r="D161" i="13" l="1"/>
  <c r="Z278" i="7" l="1"/>
  <c r="F62" i="14" l="1"/>
  <c r="C62" i="14"/>
  <c r="K255" i="4"/>
  <c r="C61" i="14" l="1"/>
  <c r="Z149" i="7"/>
  <c r="D109" i="13" l="1"/>
  <c r="D73" i="13" l="1"/>
  <c r="Z135" i="7" l="1"/>
  <c r="E152" i="4"/>
  <c r="C152" i="4"/>
  <c r="C132" i="4"/>
  <c r="E93" i="13" l="1"/>
  <c r="D93" i="13"/>
  <c r="Q237" i="4" l="1"/>
  <c r="K237" i="4"/>
  <c r="I237" i="4"/>
  <c r="Z147" i="7" l="1"/>
  <c r="Z146" i="7"/>
  <c r="E92" i="13" l="1"/>
  <c r="D92" i="13"/>
  <c r="D87" i="13" l="1"/>
  <c r="D91" i="13"/>
  <c r="C53" i="14" l="1"/>
  <c r="E87" i="13" l="1"/>
  <c r="Z152" i="7" l="1"/>
  <c r="Z190" i="7" l="1"/>
  <c r="C10" i="14" l="1"/>
  <c r="E86" i="13"/>
  <c r="Z136" i="7" l="1"/>
  <c r="C58" i="14" l="1"/>
  <c r="AA151" i="7" l="1"/>
  <c r="Z151" i="7"/>
  <c r="Z282" i="7" l="1"/>
  <c r="Z281" i="7"/>
  <c r="C57" i="14" l="1"/>
  <c r="C56" i="14" l="1"/>
  <c r="C55" i="14" l="1"/>
  <c r="C54" i="14"/>
  <c r="C59" i="14" l="1"/>
  <c r="F15" i="14" l="1"/>
  <c r="C52" i="14" l="1"/>
  <c r="AK45" i="7" l="1"/>
  <c r="E202" i="4" l="1"/>
  <c r="C202" i="4"/>
  <c r="E200" i="4" l="1"/>
  <c r="C200" i="4"/>
  <c r="E199" i="4" l="1"/>
  <c r="C199" i="4"/>
  <c r="E195" i="4" l="1"/>
  <c r="C195" i="4"/>
  <c r="E36" i="4" l="1"/>
  <c r="E109" i="4"/>
  <c r="E110" i="4"/>
  <c r="E115" i="4"/>
  <c r="E132" i="4"/>
  <c r="E133" i="4"/>
  <c r="E153" i="4"/>
  <c r="E154" i="4"/>
  <c r="E155" i="4"/>
  <c r="E156" i="4"/>
  <c r="E157" i="4"/>
  <c r="E158" i="4"/>
  <c r="E159" i="4"/>
  <c r="E160" i="4"/>
  <c r="E164" i="4"/>
  <c r="E165" i="4"/>
  <c r="E168" i="4"/>
  <c r="E169" i="4"/>
  <c r="Z153" i="7" l="1"/>
  <c r="E74" i="13"/>
  <c r="D74" i="13"/>
  <c r="C51" i="14"/>
  <c r="B106" i="6" l="1"/>
  <c r="K188" i="4" l="1"/>
  <c r="C50" i="14" l="1"/>
  <c r="C169" i="4" l="1"/>
  <c r="C168" i="4" l="1"/>
  <c r="Z289" i="7" l="1"/>
  <c r="Z290" i="7"/>
  <c r="C49" i="14"/>
  <c r="Z288" i="7"/>
  <c r="C165" i="4" l="1"/>
  <c r="C164" i="4" l="1"/>
  <c r="E56" i="13" l="1"/>
  <c r="D56" i="13"/>
  <c r="Z148" i="7"/>
  <c r="C160" i="4" l="1"/>
  <c r="C159" i="4" l="1"/>
  <c r="C158" i="4" l="1"/>
  <c r="C157" i="4" l="1"/>
  <c r="Z137" i="7" l="1"/>
  <c r="C156" i="4" l="1"/>
  <c r="C155" i="4"/>
  <c r="C154" i="4" l="1"/>
  <c r="C153" i="4" l="1"/>
  <c r="C48" i="14" l="1"/>
  <c r="Z205" i="7"/>
  <c r="AQ146" i="4" l="1"/>
  <c r="Z202" i="7" l="1"/>
  <c r="C47" i="14"/>
  <c r="C46" i="14" l="1"/>
  <c r="Z201" i="7" l="1"/>
  <c r="C45" i="14" l="1"/>
  <c r="E51" i="13"/>
  <c r="D51" i="13"/>
  <c r="C44" i="14" l="1"/>
  <c r="E49" i="13" l="1"/>
  <c r="D49" i="13"/>
  <c r="C43" i="14" l="1"/>
  <c r="Z273" i="7"/>
  <c r="Z210" i="7" l="1"/>
  <c r="Z209" i="7"/>
  <c r="Z208" i="7"/>
  <c r="Z207" i="7"/>
  <c r="D47" i="13"/>
  <c r="D46" i="13"/>
  <c r="D45" i="13"/>
  <c r="D44" i="13"/>
  <c r="C38" i="14" l="1"/>
  <c r="Z265" i="7"/>
  <c r="Z170" i="7" l="1"/>
  <c r="C37" i="14"/>
  <c r="E42" i="13"/>
  <c r="D42" i="13"/>
  <c r="C133" i="4" l="1"/>
  <c r="Z268" i="7" l="1"/>
  <c r="Z271" i="7"/>
  <c r="C36" i="14"/>
  <c r="C35" i="14"/>
  <c r="Z251" i="7" l="1"/>
  <c r="Z250" i="7"/>
  <c r="Z249" i="7"/>
  <c r="D39" i="13"/>
  <c r="D38" i="13"/>
  <c r="D37" i="13"/>
  <c r="Z193" i="7" l="1"/>
  <c r="Z187" i="7" l="1"/>
  <c r="Z248" i="7"/>
  <c r="Z247" i="7" l="1"/>
  <c r="Z246" i="7"/>
  <c r="Z245" i="7"/>
  <c r="D36" i="13"/>
  <c r="D35" i="13"/>
  <c r="D34" i="13"/>
  <c r="C63" i="7" l="1"/>
  <c r="C28" i="14"/>
  <c r="Z244" i="7" l="1"/>
  <c r="D32" i="13"/>
  <c r="D31" i="13"/>
  <c r="C25" i="14" l="1"/>
  <c r="C24" i="14"/>
  <c r="C23" i="14"/>
  <c r="Z279" i="7" l="1"/>
  <c r="Z284" i="7"/>
  <c r="Z283" i="7"/>
  <c r="E30" i="13"/>
  <c r="D30" i="13"/>
  <c r="E29" i="13"/>
  <c r="D29" i="13"/>
  <c r="E28" i="13"/>
  <c r="D28" i="13"/>
  <c r="C115" i="4" l="1"/>
  <c r="Z237" i="7" l="1"/>
  <c r="Z235" i="7"/>
  <c r="Z234" i="7"/>
  <c r="D27" i="13"/>
  <c r="D26" i="13"/>
  <c r="D25" i="13"/>
  <c r="AK109" i="4" l="1"/>
  <c r="AJ109" i="4"/>
  <c r="C110" i="4"/>
  <c r="C109" i="4"/>
  <c r="Z243" i="7" l="1"/>
  <c r="D24" i="13"/>
  <c r="Z242" i="7" l="1"/>
  <c r="Z239" i="7"/>
  <c r="D23" i="13"/>
  <c r="D22" i="13"/>
  <c r="Z233" i="7" l="1"/>
  <c r="D21" i="13"/>
  <c r="E20" i="13" l="1"/>
  <c r="D20" i="13" l="1"/>
  <c r="Z115" i="7" l="1"/>
  <c r="D14" i="13" l="1"/>
  <c r="C15" i="14" l="1"/>
  <c r="Z231" i="7" l="1"/>
  <c r="Z227" i="7"/>
  <c r="Z226" i="7"/>
  <c r="D19" i="13"/>
  <c r="D18" i="13"/>
  <c r="D17" i="13"/>
  <c r="Z211" i="7" l="1"/>
  <c r="D16" i="13"/>
  <c r="F7" i="14" l="1"/>
  <c r="C9" i="14"/>
  <c r="Z132" i="7" l="1"/>
  <c r="E14" i="13"/>
  <c r="C8" i="14" l="1"/>
  <c r="E13" i="13"/>
  <c r="D13" i="13"/>
  <c r="Z161" i="7" l="1"/>
  <c r="Z296" i="7" l="1"/>
  <c r="Z293" i="7"/>
  <c r="Z100" i="7" l="1"/>
  <c r="Q64" i="4"/>
  <c r="V150" i="7" l="1"/>
  <c r="D9" i="13" l="1"/>
  <c r="F6" i="14"/>
  <c r="C6" i="14"/>
  <c r="F5" i="14"/>
  <c r="C5" i="14"/>
  <c r="F4" i="14"/>
  <c r="C4" i="14"/>
  <c r="F3" i="14"/>
  <c r="C3" i="14"/>
  <c r="F2" i="14"/>
  <c r="C2" i="14"/>
  <c r="Z95" i="7"/>
  <c r="V95" i="7"/>
  <c r="Z90" i="7"/>
  <c r="Z89" i="7"/>
  <c r="Z88" i="7"/>
  <c r="D8" i="13"/>
  <c r="D7" i="13"/>
  <c r="D7" i="5"/>
  <c r="C7" i="5"/>
  <c r="C36" i="4"/>
  <c r="J7" i="5"/>
  <c r="K36" i="4"/>
  <c r="Z93" i="7"/>
  <c r="Q32" i="4"/>
  <c r="D6" i="13"/>
  <c r="V70" i="7"/>
  <c r="V139" i="7"/>
  <c r="V75" i="7"/>
  <c r="V69" i="7"/>
  <c r="V11" i="7"/>
  <c r="V10" i="7"/>
  <c r="V9" i="7"/>
  <c r="V8" i="7"/>
  <c r="V7" i="7"/>
  <c r="V6" i="7"/>
  <c r="V5" i="7"/>
  <c r="V4" i="7"/>
  <c r="V72" i="7"/>
  <c r="V51" i="7"/>
  <c r="V67" i="7"/>
  <c r="V47" i="7"/>
  <c r="V48" i="7"/>
  <c r="V49" i="7"/>
  <c r="V50" i="7"/>
  <c r="V286" i="7"/>
  <c r="V52" i="7"/>
  <c r="V54" i="7"/>
  <c r="V159" i="7"/>
  <c r="V116" i="7"/>
  <c r="V287" i="7"/>
  <c r="Z47" i="7"/>
</calcChain>
</file>

<file path=xl/sharedStrings.xml><?xml version="1.0" encoding="utf-8"?>
<sst xmlns="http://schemas.openxmlformats.org/spreadsheetml/2006/main" count="6369" uniqueCount="1473">
  <si>
    <t>RowID</t>
  </si>
  <si>
    <t>BorrowerType</t>
  </si>
  <si>
    <t>FirstName</t>
  </si>
  <si>
    <t>LastName</t>
  </si>
  <si>
    <t>HomePhone</t>
  </si>
  <si>
    <t>WorkPhone</t>
  </si>
  <si>
    <t>CellPhone</t>
  </si>
  <si>
    <t>SSN</t>
  </si>
  <si>
    <t>Fax</t>
  </si>
  <si>
    <t>HomeMail</t>
  </si>
  <si>
    <t>WorkEmail</t>
  </si>
  <si>
    <t>PresentAddress</t>
  </si>
  <si>
    <t>PresentCity</t>
  </si>
  <si>
    <t>PresentState</t>
  </si>
  <si>
    <t>PresentZip</t>
  </si>
  <si>
    <t>DOB</t>
  </si>
  <si>
    <t>MaritalStatus</t>
  </si>
  <si>
    <t>BLAIR</t>
  </si>
  <si>
    <t>TESTCO</t>
  </si>
  <si>
    <t>987-654-3210</t>
  </si>
  <si>
    <t>123-456-5789</t>
  </si>
  <si>
    <t>000-51-2870</t>
  </si>
  <si>
    <t>test@beyondsoft.com</t>
  </si>
  <si>
    <t>5 JADE MEADOW DRIVE</t>
  </si>
  <si>
    <t>Springfield</t>
  </si>
  <si>
    <t>NJ</t>
  </si>
  <si>
    <t>07081</t>
  </si>
  <si>
    <t>12/27/1986</t>
  </si>
  <si>
    <t>Married</t>
  </si>
  <si>
    <t>BRUNO</t>
  </si>
  <si>
    <t>111-111-1111</t>
  </si>
  <si>
    <t>000-52-8347</t>
  </si>
  <si>
    <t>02/03/1985</t>
  </si>
  <si>
    <t>Individual</t>
  </si>
  <si>
    <t>AutoTest</t>
  </si>
  <si>
    <t>123-456-7899</t>
  </si>
  <si>
    <t>BVT_Login_BuildTest1</t>
  </si>
  <si>
    <t>NewLoan</t>
  </si>
  <si>
    <t>TC1</t>
  </si>
  <si>
    <t>PropertyAddress</t>
  </si>
  <si>
    <t>PropertyCity</t>
  </si>
  <si>
    <t>PropertyState</t>
  </si>
  <si>
    <t>PropertyZip</t>
  </si>
  <si>
    <t>PropertyType</t>
  </si>
  <si>
    <t>EstimatedValue</t>
  </si>
  <si>
    <t>AppraisedValue</t>
  </si>
  <si>
    <t>Detached</t>
  </si>
  <si>
    <t>25 JADE MEADOW DRIVE</t>
  </si>
  <si>
    <t>LoanPurpose</t>
  </si>
  <si>
    <t>LoanType</t>
  </si>
  <si>
    <t>LienPosition</t>
  </si>
  <si>
    <t>PropertyWillBe</t>
  </si>
  <si>
    <t>AmortizationType</t>
  </si>
  <si>
    <t>PurchasePrice</t>
  </si>
  <si>
    <t>DownPayment</t>
  </si>
  <si>
    <t>NoteRate</t>
  </si>
  <si>
    <t>Term</t>
  </si>
  <si>
    <t>DocumentationType</t>
  </si>
  <si>
    <t>LoanNumber</t>
  </si>
  <si>
    <t>FHA</t>
  </si>
  <si>
    <t>Purchase</t>
  </si>
  <si>
    <t>Conventional</t>
  </si>
  <si>
    <t>FirstLien</t>
  </si>
  <si>
    <t>PrimaryResidence</t>
  </si>
  <si>
    <t>Fixed</t>
  </si>
  <si>
    <t>(F) Full Documentation</t>
  </si>
  <si>
    <t>300,000.00</t>
  </si>
  <si>
    <t>3.250</t>
  </si>
  <si>
    <t>OtherFinancalPayment</t>
  </si>
  <si>
    <t>HazardInsurance</t>
  </si>
  <si>
    <t>Taxes</t>
  </si>
  <si>
    <t>HOADues</t>
  </si>
  <si>
    <t>OtherHousingExpense_Other</t>
  </si>
  <si>
    <t>Note:</t>
  </si>
  <si>
    <t>Borr_FHA26509</t>
  </si>
  <si>
    <t>Richard</t>
  </si>
  <si>
    <t>Borrower</t>
  </si>
  <si>
    <t>email@email.com</t>
  </si>
  <si>
    <t>991-91-9991</t>
  </si>
  <si>
    <t>10/30/1980</t>
  </si>
  <si>
    <t>Loan_FHA26509</t>
  </si>
  <si>
    <t>200000</t>
  </si>
  <si>
    <t>LoanAmount</t>
  </si>
  <si>
    <t>QualRate</t>
  </si>
  <si>
    <t>DueIn</t>
  </si>
  <si>
    <t>Property_FHA26509</t>
  </si>
  <si>
    <t>250000</t>
  </si>
  <si>
    <t>Please use "Shared_RowID"as much as possible, and if your data is specific, naming conventions and style should be "Story_XXXXX"</t>
  </si>
  <si>
    <t>Shared_CoBorrowerInfo</t>
  </si>
  <si>
    <t>Shared_FHAPurchase</t>
  </si>
  <si>
    <t>Shared_PropertyInfo</t>
  </si>
  <si>
    <t>Shared_Payment1</t>
  </si>
  <si>
    <t>500,000.00</t>
  </si>
  <si>
    <t>425000</t>
  </si>
  <si>
    <t>TESTCO-BRUNO</t>
  </si>
  <si>
    <t>BorrowerID</t>
  </si>
  <si>
    <t>CoBorrowerID</t>
  </si>
  <si>
    <t>FICO</t>
  </si>
  <si>
    <t>TransUnion</t>
  </si>
  <si>
    <t>Equifax</t>
  </si>
  <si>
    <t>Co-Borower_FICO</t>
  </si>
  <si>
    <t>Co-Borrower_TransUnion</t>
  </si>
  <si>
    <t>Co-Borrower_Equifax</t>
  </si>
  <si>
    <t>TESTCO-BLAIR</t>
  </si>
  <si>
    <t>464,185.00</t>
  </si>
  <si>
    <t>4,377.00</t>
  </si>
  <si>
    <t>1,650.00</t>
  </si>
  <si>
    <t>1,338.00</t>
  </si>
  <si>
    <t>HUDSON CITY SAVINGS BA</t>
  </si>
  <si>
    <t>AMEX</t>
  </si>
  <si>
    <t>HUNTINGTON NATIONAL BA</t>
  </si>
  <si>
    <t>4,112.00</t>
  </si>
  <si>
    <t>131.00</t>
  </si>
  <si>
    <t>550.00</t>
  </si>
  <si>
    <t>417.00</t>
  </si>
  <si>
    <t>ROWID</t>
  </si>
  <si>
    <t>BaseIncome</t>
  </si>
  <si>
    <t>E2E_OP_Income5000</t>
  </si>
  <si>
    <t>E2E_OP_TESTCO</t>
  </si>
  <si>
    <t>Shared_BorrowerInfo</t>
  </si>
  <si>
    <t>EstimatedClosingDate</t>
  </si>
  <si>
    <t>QualifyUsingPI</t>
  </si>
  <si>
    <t>Earliest Closing date</t>
  </si>
  <si>
    <t>Calculation</t>
  </si>
  <si>
    <t>26600_TransactionDetail</t>
  </si>
  <si>
    <t>NoCash-Out Refinance</t>
  </si>
  <si>
    <t>Shared_AutoTest</t>
  </si>
  <si>
    <t>Attached</t>
  </si>
  <si>
    <t>Shared_ConvPurchase</t>
  </si>
  <si>
    <t>30 Year Fixed</t>
  </si>
  <si>
    <t>MIPFundingGuarantee</t>
  </si>
  <si>
    <t>26112_Borrower1</t>
  </si>
  <si>
    <t>26112_TransactionDetail</t>
  </si>
  <si>
    <t>AutoTeam</t>
  </si>
  <si>
    <t>ENC</t>
  </si>
  <si>
    <t>26089_BorrowerInfo</t>
  </si>
  <si>
    <t>26089_CoBorrowerInfo</t>
  </si>
  <si>
    <t>26089_PropertyInfo</t>
  </si>
  <si>
    <t>26089_TransactionDetail</t>
  </si>
  <si>
    <t>26089_Income</t>
  </si>
  <si>
    <t>ENC-26046</t>
  </si>
  <si>
    <t>testcase1@1623.com</t>
  </si>
  <si>
    <t>26046_BorrowerInfo</t>
  </si>
  <si>
    <t>26046_TransactionDetail</t>
  </si>
  <si>
    <t>ENC-25367</t>
  </si>
  <si>
    <t>Test1</t>
  </si>
  <si>
    <t>25367_TransactionDetails</t>
  </si>
  <si>
    <t>25367_Income</t>
  </si>
  <si>
    <t>25367_PropertyInfo</t>
  </si>
  <si>
    <t>E2E_DisclosureTracking</t>
  </si>
  <si>
    <t>DT</t>
  </si>
  <si>
    <t>User</t>
  </si>
  <si>
    <t>111-22-1122</t>
  </si>
  <si>
    <t>Pleasanton</t>
  </si>
  <si>
    <t>CA</t>
  </si>
  <si>
    <t>ElliemaeAutomation@gmail.com</t>
  </si>
  <si>
    <t>Test2</t>
  </si>
  <si>
    <t>25367_BorrowerInfo1</t>
  </si>
  <si>
    <t>25367_BorrowerInfo2</t>
  </si>
  <si>
    <t>Channel</t>
  </si>
  <si>
    <t>CurrentStatus</t>
  </si>
  <si>
    <t>ApplicationDate</t>
  </si>
  <si>
    <t>Date</t>
  </si>
  <si>
    <t>Shared_HeadInfo</t>
  </si>
  <si>
    <t>Banked - Wholesale</t>
  </si>
  <si>
    <t>Application withdrawn</t>
  </si>
  <si>
    <t>25004_PropertyInfo</t>
  </si>
  <si>
    <t>Boomer</t>
  </si>
  <si>
    <t>NC</t>
  </si>
  <si>
    <t>28606</t>
  </si>
  <si>
    <t>23711_BorrowerInfo</t>
  </si>
  <si>
    <t>ENC-23711</t>
  </si>
  <si>
    <t>Test</t>
  </si>
  <si>
    <t>23711_PropertyInfo</t>
  </si>
  <si>
    <t>23711_TransactionDetails</t>
  </si>
  <si>
    <t>1,20,000</t>
  </si>
  <si>
    <t>27176_TransactionDetails</t>
  </si>
  <si>
    <t>27176_PropertyInfo</t>
  </si>
  <si>
    <t xml:space="preserve">4420 Rosewood Drive </t>
  </si>
  <si>
    <t>27176_Income</t>
  </si>
  <si>
    <t>26095_TransactionDetails</t>
  </si>
  <si>
    <t>25088_HeadInfo</t>
  </si>
  <si>
    <t>Loan Originated</t>
  </si>
  <si>
    <t>25088_PropertyInfo</t>
  </si>
  <si>
    <t>27176_BorrowerInfo1</t>
  </si>
  <si>
    <t>ENC-27176</t>
  </si>
  <si>
    <t>PackageConsent</t>
  </si>
  <si>
    <t>27251_TransactionDetail</t>
  </si>
  <si>
    <t>ConstructionOnly</t>
  </si>
  <si>
    <t>27211_BorrowerInfo</t>
  </si>
  <si>
    <t>ENC-27211</t>
  </si>
  <si>
    <t>27211_TransactionDetail</t>
  </si>
  <si>
    <t>13120_TransactionDetail_TestData1</t>
  </si>
  <si>
    <t>SecondHome</t>
  </si>
  <si>
    <t>AdjustableRate</t>
  </si>
  <si>
    <t>13120_TransactionDetail_TestData2</t>
  </si>
  <si>
    <t>Investor</t>
  </si>
  <si>
    <t>13120_TransactionDetail_TestData3</t>
  </si>
  <si>
    <t>FarmersHomeAdministration</t>
  </si>
  <si>
    <t>13120_TransactionDetail_TestData4</t>
  </si>
  <si>
    <t>13120_TransactionDetail_TestData5</t>
  </si>
  <si>
    <t>13120_TransactionDetail_TestData6</t>
  </si>
  <si>
    <t>13120_TransactionDetail_TestData7</t>
  </si>
  <si>
    <t>13120_TransactionDetail_TestData8</t>
  </si>
  <si>
    <t>13120_BorrowerInfo</t>
  </si>
  <si>
    <t>ABC</t>
  </si>
  <si>
    <t>xyz</t>
  </si>
  <si>
    <t>27202_BorrowerInfo</t>
  </si>
  <si>
    <t>27202_PropertyInfo</t>
  </si>
  <si>
    <t>27202_TransactionDetail</t>
  </si>
  <si>
    <t>27606_TransactionDetail_TestData1</t>
  </si>
  <si>
    <t>123 Test Drive</t>
  </si>
  <si>
    <t>27211_PropertyInfo</t>
  </si>
  <si>
    <t>0814 Test</t>
  </si>
  <si>
    <t>FireStonePark</t>
  </si>
  <si>
    <t>27606_TransactionDetail_TestData2</t>
  </si>
  <si>
    <t>27606_TransactionDetail_TestData3</t>
  </si>
  <si>
    <t>27606_TransactionDetail_TestData4</t>
  </si>
  <si>
    <t>27606_Borrower</t>
  </si>
  <si>
    <t>TC_ENC27606</t>
  </si>
  <si>
    <t>Testcase</t>
  </si>
  <si>
    <t>ARMtestcase@com.com</t>
  </si>
  <si>
    <t>27607_BorrowerInfo</t>
  </si>
  <si>
    <t>Loan Terms Table</t>
  </si>
  <si>
    <t>Statement</t>
  </si>
  <si>
    <t>27607_TransactionDetail</t>
  </si>
  <si>
    <t>29556_BorrowerInfo</t>
  </si>
  <si>
    <t>ENC_29556</t>
  </si>
  <si>
    <t>26825_BorrowerInfo_TC1315</t>
  </si>
  <si>
    <t>TC13_15</t>
  </si>
  <si>
    <t>ENC-26825</t>
  </si>
  <si>
    <t>26825_BorrowerInfo_TC14</t>
  </si>
  <si>
    <t>TC14</t>
  </si>
  <si>
    <t>26825_BorrowerInfo_TC1617</t>
  </si>
  <si>
    <t>TC16_17</t>
  </si>
  <si>
    <t>26825_BorrowerInfo_TC18</t>
  </si>
  <si>
    <t>TC18</t>
  </si>
  <si>
    <t>26825_BorrowerInfo_DownPayment</t>
  </si>
  <si>
    <t>26825_BorrowerInfo_ClosingCost</t>
  </si>
  <si>
    <t>ClosingCost</t>
  </si>
  <si>
    <t>26825_TransactionDetail</t>
  </si>
  <si>
    <t>26825_TransactionDetail_Alternate</t>
  </si>
  <si>
    <t>Cash-Out Refinance</t>
  </si>
  <si>
    <t>26825_TransactionDetail_DownPayment</t>
  </si>
  <si>
    <t>26825_TransactionDetail_TC10_Change</t>
  </si>
  <si>
    <t>26825_TransactionDetail_TC11_Change</t>
  </si>
  <si>
    <t>26825_TransactionDetail_TC12_Change</t>
  </si>
  <si>
    <t>26825_TransactionDetail_TC17_Change</t>
  </si>
  <si>
    <t>26825_TransactionDetail_TC18_Change</t>
  </si>
  <si>
    <t>26825_TransactionDetail_FundsForBor</t>
  </si>
  <si>
    <t>E2E_ENC_27182</t>
  </si>
  <si>
    <t>CoDT</t>
  </si>
  <si>
    <t>000-00-0020</t>
  </si>
  <si>
    <t>NMLS-020</t>
  </si>
  <si>
    <t>1 Subject Street</t>
  </si>
  <si>
    <t>15555-5555</t>
  </si>
  <si>
    <t>Preapproval request denied by financial institution</t>
  </si>
  <si>
    <t>26778_AC020NMLSReport</t>
  </si>
  <si>
    <t>26778_AC065NMLSReport</t>
  </si>
  <si>
    <t>NMLS-065</t>
  </si>
  <si>
    <t>000-00-0065</t>
  </si>
  <si>
    <t>26300_TransactionDetails</t>
  </si>
  <si>
    <t>26300_Borrower</t>
  </si>
  <si>
    <t>TC_26300</t>
  </si>
  <si>
    <t>28239_BorrowerInfo</t>
  </si>
  <si>
    <t>ENC_28239</t>
  </si>
  <si>
    <t>28239_TransactionDetail</t>
  </si>
  <si>
    <t>InterestOnlyMonth</t>
  </si>
  <si>
    <t>27221_Borrower</t>
  </si>
  <si>
    <t>TC_27221</t>
  </si>
  <si>
    <t>27221_property</t>
  </si>
  <si>
    <t>27221_TransactionDetails</t>
  </si>
  <si>
    <t>27605_HeaderInfo</t>
  </si>
  <si>
    <t>Banked - Retail</t>
  </si>
  <si>
    <t>27605_BorrowerInfo</t>
  </si>
  <si>
    <t>ENC_27605</t>
  </si>
  <si>
    <t>27605_PropertyInfo</t>
  </si>
  <si>
    <t>27605_TransactionDetails</t>
  </si>
  <si>
    <t>28494_BorrowerInfo</t>
  </si>
  <si>
    <t>ENC_28494</t>
  </si>
  <si>
    <t>111-22-3534</t>
  </si>
  <si>
    <t>variancetestcase@com.com</t>
  </si>
  <si>
    <t>28494_PropertyInfo</t>
  </si>
  <si>
    <t>28494_TransactionDetail</t>
  </si>
  <si>
    <t>VA</t>
  </si>
  <si>
    <t>Created</t>
  </si>
  <si>
    <t>elliemaeauto@gmail.com</t>
  </si>
  <si>
    <t>23662_BorrowerInfo_TC2</t>
  </si>
  <si>
    <t>23662_BorrowerInfo_TC3</t>
  </si>
  <si>
    <t>Modified</t>
  </si>
  <si>
    <t>25437_BorrowerInfo</t>
  </si>
  <si>
    <t>25437_BorrowerInfo_Quote</t>
  </si>
  <si>
    <t>TA-4655</t>
  </si>
  <si>
    <t>TA4655@auto.com</t>
  </si>
  <si>
    <t>25437_CoBorrowerInfo</t>
  </si>
  <si>
    <t>25437_CoBorrowerInfo_Quote</t>
  </si>
  <si>
    <t>11995_BorrowerInfo</t>
  </si>
  <si>
    <t>ENC_11995</t>
  </si>
  <si>
    <t>TA-4660</t>
  </si>
  <si>
    <t>11995_TransactionDetail</t>
  </si>
  <si>
    <t>HELOC</t>
  </si>
  <si>
    <t>27618_HeadInfo</t>
  </si>
  <si>
    <t>27618_Borrower</t>
  </si>
  <si>
    <t>TC_27618</t>
  </si>
  <si>
    <t>test</t>
  </si>
  <si>
    <t>ketan@yopmail.com</t>
  </si>
  <si>
    <t>27618_Property</t>
  </si>
  <si>
    <t>27618_TransactionDetails</t>
  </si>
  <si>
    <t>28267_28503</t>
  </si>
  <si>
    <t>28267_28519</t>
  </si>
  <si>
    <t>28267_28520</t>
  </si>
  <si>
    <t>28267_28521</t>
  </si>
  <si>
    <t>28267_28522</t>
  </si>
  <si>
    <t>28267_28536</t>
  </si>
  <si>
    <t>28267_ApplicationDate</t>
  </si>
  <si>
    <t>27386_BorrowerInfo</t>
  </si>
  <si>
    <t>TA-4668</t>
  </si>
  <si>
    <t>27386_TransactionDetail</t>
  </si>
  <si>
    <t>E2E_DTrackingPipelineSteps</t>
  </si>
  <si>
    <t>24618_CoBorrower</t>
  </si>
  <si>
    <t>first</t>
  </si>
  <si>
    <t>last</t>
  </si>
  <si>
    <t>500-22-2000</t>
  </si>
  <si>
    <t>Pitman</t>
  </si>
  <si>
    <t>08071</t>
  </si>
  <si>
    <t>24618_Borrower</t>
  </si>
  <si>
    <t>999-40-5000</t>
  </si>
  <si>
    <t>abc</t>
  </si>
  <si>
    <t>Bethlehem</t>
  </si>
  <si>
    <t>KY</t>
  </si>
  <si>
    <t>40007</t>
  </si>
  <si>
    <t>28043_TransactionDetail1</t>
  </si>
  <si>
    <t>28043_TransactionDetail2</t>
  </si>
  <si>
    <t>29290_TransactionDetail</t>
  </si>
  <si>
    <t>27201_BorrowerInfo</t>
  </si>
  <si>
    <t>TA-4678</t>
  </si>
  <si>
    <t>27201_TransactionDetail</t>
  </si>
  <si>
    <t>4073_AuthorizedCreditReport</t>
  </si>
  <si>
    <t>4074_DateAuthorized</t>
  </si>
  <si>
    <t>4075_AuthorizationMethod</t>
  </si>
  <si>
    <t>4076_AuthorizedCreditReport</t>
  </si>
  <si>
    <t>4077_DateAuthorized</t>
  </si>
  <si>
    <t>4078_AuthorizationMethod</t>
  </si>
  <si>
    <t>4079_Comments</t>
  </si>
  <si>
    <t>24618_CreditInformation</t>
  </si>
  <si>
    <t>ON</t>
  </si>
  <si>
    <t>Phone</t>
  </si>
  <si>
    <t>This is sample text</t>
  </si>
  <si>
    <t>24618_CreditInformation_LongComments</t>
  </si>
  <si>
    <t>This is long sample text This is long sample text This is long sample text This is long sample text This is long sample text This is long sample text This is long sample text This is long sample text This is long sample text This is long sample text This is long sample text This is long sample text This is long sample text.</t>
  </si>
  <si>
    <t>24618_CreditInformation_VerifyLongComments</t>
  </si>
  <si>
    <t>OFF</t>
  </si>
  <si>
    <t>Internet</t>
  </si>
  <si>
    <t>24618_CreditInformation_ReEdit</t>
  </si>
  <si>
    <t>24618_CreditInformation_VerifyReEdit</t>
  </si>
  <si>
    <t>CFUN1_Borrower</t>
  </si>
  <si>
    <t>TA4680first</t>
  </si>
  <si>
    <t>TA4680last</t>
  </si>
  <si>
    <t>CFUN1_Borrower_More</t>
  </si>
  <si>
    <t>test@test.com</t>
  </si>
  <si>
    <t>CFUN1_Borrower_Autosave</t>
  </si>
  <si>
    <t>Autosavefirst</t>
  </si>
  <si>
    <t>Autosavelast</t>
  </si>
  <si>
    <t>CFUN1_Borrower_Autosave_More</t>
  </si>
  <si>
    <t>534-54-3555</t>
  </si>
  <si>
    <t>26781_HeaderInfo</t>
  </si>
  <si>
    <t>Application denied</t>
  </si>
  <si>
    <t>26781_BorrowerInfo</t>
  </si>
  <si>
    <t>ENC_26781</t>
  </si>
  <si>
    <t>26781_PropertyInfo</t>
  </si>
  <si>
    <t>26781_TransactionDetails</t>
  </si>
  <si>
    <t>30179_BorrowerInfo</t>
  </si>
  <si>
    <t>TA-4685</t>
  </si>
  <si>
    <t>30179_TransactionDetail</t>
  </si>
  <si>
    <t>28236_BorrowerInfo</t>
  </si>
  <si>
    <t>ConstructionLoan</t>
  </si>
  <si>
    <t>ENC-28236</t>
  </si>
  <si>
    <t>28236_TransactionDetail</t>
  </si>
  <si>
    <t>28161_BorrowerInfo</t>
  </si>
  <si>
    <t>Construction</t>
  </si>
  <si>
    <t>Loan</t>
  </si>
  <si>
    <t>111-22-3333</t>
  </si>
  <si>
    <t>28161_PropertyInfo</t>
  </si>
  <si>
    <t>4420 Rosewood Drive</t>
  </si>
  <si>
    <t>28161_TransactionDetail</t>
  </si>
  <si>
    <t>28863_BorrowerInfo</t>
  </si>
  <si>
    <t>Alerts</t>
  </si>
  <si>
    <t>28863_TransactionDetail</t>
  </si>
  <si>
    <t>983-77-2764</t>
  </si>
  <si>
    <t>28863_PropertyInfo</t>
  </si>
  <si>
    <t>4250 Hopyard RD</t>
  </si>
  <si>
    <t>28863_Income</t>
  </si>
  <si>
    <t>28366_BorrowerInfo</t>
  </si>
  <si>
    <t>TA-4699</t>
  </si>
  <si>
    <t>29648_TransacionDetail</t>
  </si>
  <si>
    <t>29648_BorrowerInfo</t>
  </si>
  <si>
    <t>TA-4704</t>
  </si>
  <si>
    <t>29483_BorrowerInfo</t>
  </si>
  <si>
    <t>ENC-29943</t>
  </si>
  <si>
    <t>Last</t>
  </si>
  <si>
    <t>test29943@testmail.com</t>
  </si>
  <si>
    <t>29483_TransactionDetail</t>
  </si>
  <si>
    <t>29650_TransactionDetail</t>
  </si>
  <si>
    <t>29650_Borrower</t>
  </si>
  <si>
    <t>ENC-29650</t>
  </si>
  <si>
    <t>TC</t>
  </si>
  <si>
    <t>3249_Purpose</t>
  </si>
  <si>
    <t>30038_Borrower</t>
  </si>
  <si>
    <t>TC_1</t>
  </si>
  <si>
    <t>ENC-30038</t>
  </si>
  <si>
    <t>30038_TransactionDetail</t>
  </si>
  <si>
    <t>E2E_DetailsOfTransactions_BorrowerInfo</t>
  </si>
  <si>
    <t>E2E</t>
  </si>
  <si>
    <t>E2E_DetailsOfTransactions_TransactionDetail</t>
  </si>
  <si>
    <t>E2E_DetailsOfTransactions_PropertyInfo</t>
  </si>
  <si>
    <t>E2E_2015Itemization_BorrwerInfo</t>
  </si>
  <si>
    <t>Itemization</t>
  </si>
  <si>
    <t>E2E_2015Itemization_TransactionDetail</t>
  </si>
  <si>
    <t>E2E_2015Itemization_PropertyInfo</t>
  </si>
  <si>
    <t>1 test</t>
  </si>
  <si>
    <t>FR0112_NumberofYears</t>
  </si>
  <si>
    <t>FR0124_NumberofMonths</t>
  </si>
  <si>
    <t>FR0115_Own</t>
  </si>
  <si>
    <t>FR0315_Rent</t>
  </si>
  <si>
    <t>1401_LoanProgram</t>
  </si>
  <si>
    <t>1264_Lender</t>
  </si>
  <si>
    <t>CBIZ_812</t>
  </si>
  <si>
    <t>CBIZ812_TransactionDetail</t>
  </si>
  <si>
    <t>CBIZ812_PropertyInfo</t>
  </si>
  <si>
    <t>123 Subject Property</t>
  </si>
  <si>
    <t>Anaheim</t>
  </si>
  <si>
    <t>CBIZ812_BorrowerInfo</t>
  </si>
  <si>
    <t>CBIZ812@yopmail.com</t>
  </si>
  <si>
    <t>E2E_DisclosureTracking_Borrower1</t>
  </si>
  <si>
    <t>E2E_DisclosureTracking_Borrower2</t>
  </si>
  <si>
    <t>736_Income</t>
  </si>
  <si>
    <t>101_Base</t>
  </si>
  <si>
    <t>CBIZ_837</t>
  </si>
  <si>
    <t>One</t>
  </si>
  <si>
    <t>CBIZ837@yopmail.com</t>
  </si>
  <si>
    <t>CBIZ837_BorrowerInfo</t>
  </si>
  <si>
    <t>CBIZ837_TransactionDetail</t>
  </si>
  <si>
    <t>ConstructionToPermanent</t>
  </si>
  <si>
    <t>CBIZ837_PropertyInfo</t>
  </si>
  <si>
    <t>TQL</t>
  </si>
  <si>
    <t>B_first_name</t>
  </si>
  <si>
    <t>B_last_name</t>
  </si>
  <si>
    <t>111-222-4444</t>
  </si>
  <si>
    <t>111-22-1211</t>
  </si>
  <si>
    <t>aa@test.com</t>
  </si>
  <si>
    <t>175,13th st</t>
  </si>
  <si>
    <t>Washington</t>
  </si>
  <si>
    <t>DC</t>
  </si>
  <si>
    <t>CB_first_name</t>
  </si>
  <si>
    <t>CB_last_name</t>
  </si>
  <si>
    <t>222-11-3343</t>
  </si>
  <si>
    <t>GraduatedPaymentMortgage</t>
  </si>
  <si>
    <t>test123@yopmail.com</t>
  </si>
  <si>
    <t>30038_PropertyInfo</t>
  </si>
  <si>
    <t>Oxnard</t>
  </si>
  <si>
    <t>CFUN_81</t>
  </si>
  <si>
    <t>CFUN@yopmail.com</t>
  </si>
  <si>
    <t>CFUN81_BorrowerInfo</t>
  </si>
  <si>
    <t>CFUN81_PropertyInfo</t>
  </si>
  <si>
    <t>CFUN81_TransactionDetail</t>
  </si>
  <si>
    <t>CFUN1052_TransactionDetail</t>
  </si>
  <si>
    <t>CFUN1052_Borrower</t>
  </si>
  <si>
    <t>John</t>
  </si>
  <si>
    <t>Hanna</t>
  </si>
  <si>
    <t>E2E_FHAPurchase</t>
  </si>
  <si>
    <t>30073_BorrowerInfo</t>
  </si>
  <si>
    <t>ENC_30073</t>
  </si>
  <si>
    <t>30073_PropertyInfo</t>
  </si>
  <si>
    <t>30073_TransactionDetail</t>
  </si>
  <si>
    <t>CBIZ_1390_TC3</t>
  </si>
  <si>
    <t>CBIZ_1390_TC4</t>
  </si>
  <si>
    <t>CBIZ_1390_TC5</t>
  </si>
  <si>
    <t>Brokered</t>
  </si>
  <si>
    <t>CBIZ_1390_Property</t>
  </si>
  <si>
    <t>123 street</t>
  </si>
  <si>
    <t>CBIZ17_BorrwerInfo</t>
  </si>
  <si>
    <t>Base</t>
  </si>
  <si>
    <t>CBIZ-17</t>
  </si>
  <si>
    <t>abc@gmail.com</t>
  </si>
  <si>
    <t>CBIZ17_TransactionDetail</t>
  </si>
  <si>
    <t>CBIZ2519_BorrwerInfo</t>
  </si>
  <si>
    <t>CBIZ2519</t>
  </si>
  <si>
    <t>CBIZ-2956_TC1</t>
  </si>
  <si>
    <t>CBIZ2617_BorrwerInfo</t>
  </si>
  <si>
    <t>CBIZ2617_TransactionDetail</t>
  </si>
  <si>
    <t>CBIZ1275_TransactionDetails</t>
  </si>
  <si>
    <t>CBIZ1275_Property</t>
  </si>
  <si>
    <t>CBIZ1275_CoBorrowerInfo</t>
  </si>
  <si>
    <t>CBIZ-1275-CO</t>
  </si>
  <si>
    <t>SelfEmp-CO</t>
  </si>
  <si>
    <t>ENC1275_001@yopmail.com</t>
  </si>
  <si>
    <t>CBIZ1275_BorrowerInfo</t>
  </si>
  <si>
    <t>CBIZ-1275</t>
  </si>
  <si>
    <t>SelfEmp</t>
  </si>
  <si>
    <t>CBIZ-2921</t>
  </si>
  <si>
    <t>ENC2621_001@yopmail.com</t>
  </si>
  <si>
    <t>CBIZ2621_BorrwerInfo</t>
  </si>
  <si>
    <t>CBIZ2621_PropertyInfo</t>
  </si>
  <si>
    <t>CBIZ2621_TransactionDetails</t>
  </si>
  <si>
    <t>TC1_CBIZ17_BorrowerInfo</t>
  </si>
  <si>
    <t>TC2_CBIZ17_BorrowerInfo</t>
  </si>
  <si>
    <t>CBIZ-52</t>
  </si>
  <si>
    <t>TC2_CBIZ17_Property</t>
  </si>
  <si>
    <t>TC1_CBIZ17_TransactionDetails</t>
  </si>
  <si>
    <t>TC2_CBIZ17_TransactionDetails</t>
  </si>
  <si>
    <t>CBIZ-2517</t>
  </si>
  <si>
    <t>CBIZ2517_BorrowerInfo</t>
  </si>
  <si>
    <t>CBIZ2517_TransactionDetails</t>
  </si>
  <si>
    <t>CBIZ2620_2619_BorrwerInfo</t>
  </si>
  <si>
    <t>CBIZ_2620_2619</t>
  </si>
  <si>
    <t>abc@yopmail.com</t>
  </si>
  <si>
    <t>CBIZ2620_2619_PropetyInfo</t>
  </si>
  <si>
    <t>CBIZ2620_2619_TransactionDetails</t>
  </si>
  <si>
    <t>CompanyName</t>
  </si>
  <si>
    <t>Balance</t>
  </si>
  <si>
    <t>Payment</t>
  </si>
  <si>
    <t>MosLeft</t>
  </si>
  <si>
    <t>E2E_OP_TESTCO1</t>
  </si>
  <si>
    <t>E2E_OP_TESTCO2</t>
  </si>
  <si>
    <t>E2E_OP_TESTCO3</t>
  </si>
  <si>
    <t>E2E_OP_TESTCO4</t>
  </si>
  <si>
    <t>AMER HONDA</t>
  </si>
  <si>
    <t>TC1_CBIZ1876_TransactionDetails</t>
  </si>
  <si>
    <t>CBIZ2656_BorrwerInfo</t>
  </si>
  <si>
    <t>CBIZ_2656</t>
  </si>
  <si>
    <t>CBIZ2656_PropertyInfo</t>
  </si>
  <si>
    <t>CBIZ2656_TransactionDetails_1</t>
  </si>
  <si>
    <t>CBIZ2656_TransactionDetails_2</t>
  </si>
  <si>
    <t>TC1_CBIZ2158_TransactionDetails</t>
  </si>
  <si>
    <t>TC3_CBIZ2158_TransactionDetails</t>
  </si>
  <si>
    <t>CBIZ2158_Borrower</t>
  </si>
  <si>
    <t>CBIZ-2158</t>
  </si>
  <si>
    <t>test@gmail.com</t>
  </si>
  <si>
    <t>CBIZ2955_TransactionDetails</t>
  </si>
  <si>
    <t>CBIZ2955_BorrwerInfo</t>
  </si>
  <si>
    <t>CBIZ_2955</t>
  </si>
  <si>
    <t>E2E_DisclosureTracking_Step17</t>
  </si>
  <si>
    <t>CBIZ2797</t>
  </si>
  <si>
    <t>TC2_CBIZ2797_TransactionDetails</t>
  </si>
  <si>
    <t>CBIZ2797_Borrower</t>
  </si>
  <si>
    <t>OtherAlerts_Borrower</t>
  </si>
  <si>
    <t>OtherAlerts</t>
  </si>
  <si>
    <t>OtherAlerts_TransactionDetails</t>
  </si>
  <si>
    <t>OtherAlerts_Property</t>
  </si>
  <si>
    <t>OtherAlerts_CreditInformation</t>
  </si>
  <si>
    <t>67_Experian</t>
  </si>
  <si>
    <t>1450_TransUnion</t>
  </si>
  <si>
    <t>1414_Equifax</t>
  </si>
  <si>
    <t>1484_MinimumRequiredFICO</t>
  </si>
  <si>
    <t>OtherAlerts_TransactionDetails_Step20</t>
  </si>
  <si>
    <t>TPOAdmin3_BorrowerInfo</t>
  </si>
  <si>
    <t>Automation</t>
  </si>
  <si>
    <t>testautomation@beyondsoft.com</t>
  </si>
  <si>
    <t>000-59-2870</t>
  </si>
  <si>
    <t>MEADOW DRIVE</t>
  </si>
  <si>
    <t>TPOAdmin3_VerifyBorrowerInfo</t>
  </si>
  <si>
    <t>AutomationTest</t>
  </si>
  <si>
    <t>ENC-30059</t>
  </si>
  <si>
    <t>ENC30059_TransactionDetails</t>
  </si>
  <si>
    <t>ENC30059_BorrowerInfo</t>
  </si>
  <si>
    <t>ENC28049_TransactionDetails</t>
  </si>
  <si>
    <t>TESTAUTOMATIONCO</t>
  </si>
  <si>
    <t>CBIZ2974_BorrowerInfo</t>
  </si>
  <si>
    <t>CBIZ2974</t>
  </si>
  <si>
    <t>CBIZ2974_TransactionDetails</t>
  </si>
  <si>
    <t>CBIZ2160_BorrowerInfo</t>
  </si>
  <si>
    <t>CBIZ2160</t>
  </si>
  <si>
    <t>USDA MIP</t>
  </si>
  <si>
    <t>111-11-1111</t>
  </si>
  <si>
    <t>asd@yopmail.com</t>
  </si>
  <si>
    <t>E2EUSDAMIP1_BorrowerInfo</t>
  </si>
  <si>
    <t>E2EUSDAMIP1_PropertyInfo</t>
  </si>
  <si>
    <t>1 Main</t>
  </si>
  <si>
    <t>Crockett</t>
  </si>
  <si>
    <t>E2EUSDAMIP1_TransactionDetails</t>
  </si>
  <si>
    <t>E2E_FHA_203K_BorrowerInfo</t>
  </si>
  <si>
    <t>CBIZ-4722</t>
  </si>
  <si>
    <t>E2E_FHA_203K_PropertyInfo</t>
  </si>
  <si>
    <t>E2E_FHA_203K_TransactionDetails</t>
  </si>
  <si>
    <t>TC5</t>
  </si>
  <si>
    <t>CBIZ-4911</t>
  </si>
  <si>
    <t>E2E_FHA_203K_BorrowerInfo1</t>
  </si>
  <si>
    <t>E2E_FHA_203K_PropertyInfo1</t>
  </si>
  <si>
    <t>E2E_FHA_203K_TransactionDetails1</t>
  </si>
  <si>
    <t>20,000 </t>
  </si>
  <si>
    <t>25,000 </t>
  </si>
  <si>
    <t>000-28-0788</t>
  </si>
  <si>
    <t>000-16-0387</t>
  </si>
  <si>
    <t>TC1CBIZ4722@yopmail.com</t>
  </si>
  <si>
    <t>TC5CBIZ4911@yopmail.com</t>
  </si>
  <si>
    <t>Core2P_Default</t>
  </si>
  <si>
    <t>Active Loan</t>
  </si>
  <si>
    <t>Core2p_BorrowerInfo</t>
  </si>
  <si>
    <t>Alice</t>
  </si>
  <si>
    <t>Buckbrown</t>
  </si>
  <si>
    <t>515-555-5555</t>
  </si>
  <si>
    <t>888-888-8888</t>
  </si>
  <si>
    <t>Core2p_SetPurpose</t>
  </si>
  <si>
    <t xml:space="preserve">9991 Warford </t>
  </si>
  <si>
    <t>Dawson</t>
  </si>
  <si>
    <t>IA</t>
  </si>
  <si>
    <t>Core2p_CreditInformation</t>
  </si>
  <si>
    <t>Face to Face</t>
  </si>
  <si>
    <t>Core2p_Property</t>
  </si>
  <si>
    <t>23 Woodbine Rd</t>
  </si>
  <si>
    <t>Charlotte</t>
  </si>
  <si>
    <t>Core2P_TransactionDetails</t>
  </si>
  <si>
    <t>Ellie Mae - Dev Account 32</t>
  </si>
  <si>
    <t>Corep_Income</t>
  </si>
  <si>
    <t>Core2p_MonthlyPayment</t>
  </si>
  <si>
    <t>Unmarried</t>
  </si>
  <si>
    <t>Core2p_Integration</t>
  </si>
  <si>
    <t>integrationborrower@gmail.com</t>
  </si>
  <si>
    <t>9991 wardford</t>
  </si>
  <si>
    <t>Overtime</t>
  </si>
  <si>
    <t>RESPATILA_AprFinanceCharge</t>
  </si>
  <si>
    <t>vanisst@gmail.com</t>
  </si>
  <si>
    <t>Florham Park</t>
  </si>
  <si>
    <t>CreditScore</t>
  </si>
  <si>
    <t>Homeowner</t>
  </si>
  <si>
    <t>444-555-6666</t>
  </si>
  <si>
    <t>800-555-8697</t>
  </si>
  <si>
    <t>175 13th street</t>
  </si>
  <si>
    <t>Mary</t>
  </si>
  <si>
    <t>Home Owner</t>
  </si>
  <si>
    <t>800-555-9517</t>
  </si>
  <si>
    <t>integrationcoborrower@gmail.com</t>
  </si>
  <si>
    <t>FR0212_NumberofYears</t>
  </si>
  <si>
    <t>FR0224_NumberofMonths</t>
  </si>
  <si>
    <t>FR0215_Own</t>
  </si>
  <si>
    <t>FR0215_Rent</t>
  </si>
  <si>
    <t>On</t>
  </si>
  <si>
    <t>10655 Birch street</t>
  </si>
  <si>
    <t>Burbank</t>
  </si>
  <si>
    <t>91502-1234</t>
  </si>
  <si>
    <t>DownPaymentPercent</t>
  </si>
  <si>
    <t>PTAC-178</t>
  </si>
  <si>
    <t>buckbrown</t>
  </si>
  <si>
    <t>yanadi.yakkati@elliemae.com</t>
  </si>
  <si>
    <t>dawson</t>
  </si>
  <si>
    <t>23 woodbine Rd</t>
  </si>
  <si>
    <t>Charlotched</t>
  </si>
  <si>
    <t>PTAC-190</t>
  </si>
  <si>
    <t>PTAC-191</t>
  </si>
  <si>
    <t>PTAC-200</t>
  </si>
  <si>
    <t>40 Brixton RD</t>
  </si>
  <si>
    <t>Garden City</t>
  </si>
  <si>
    <t>NY</t>
  </si>
  <si>
    <t>LoanProgramFolder</t>
  </si>
  <si>
    <t>E2E_HappyPath</t>
  </si>
  <si>
    <t>SubFolder</t>
  </si>
  <si>
    <t>\\Public Loan Programs</t>
  </si>
  <si>
    <t>Companywide</t>
  </si>
  <si>
    <t>admin_loan</t>
  </si>
  <si>
    <t>PTAC-207</t>
  </si>
  <si>
    <t>LoanSetup_DisclosureTracking_01</t>
  </si>
  <si>
    <t>disclosuretest@gmail.com</t>
  </si>
  <si>
    <t>PTAC-239</t>
  </si>
  <si>
    <t>PTAC-233</t>
  </si>
  <si>
    <t>PTAC-245</t>
  </si>
  <si>
    <t>PTAC576_BorrowerInfo</t>
  </si>
  <si>
    <t>999-999-9999</t>
  </si>
  <si>
    <t>ContFname.ContLname@elliemae.com</t>
  </si>
  <si>
    <t>175 13th Street</t>
  </si>
  <si>
    <t>Appraisal Services</t>
  </si>
  <si>
    <t>123 Main Street</t>
  </si>
  <si>
    <t>Worker</t>
  </si>
  <si>
    <t>Steve</t>
  </si>
  <si>
    <t>Between</t>
  </si>
  <si>
    <t>PTAC579_BorrowerInfo</t>
  </si>
  <si>
    <t xml:space="preserve">888-888-8888
</t>
  </si>
  <si>
    <t>CompanyAddress_1</t>
  </si>
  <si>
    <t>CompanyCity</t>
  </si>
  <si>
    <t>CompanyState</t>
  </si>
  <si>
    <t>CompanyZIP</t>
  </si>
  <si>
    <t>Company_JobTitle</t>
  </si>
  <si>
    <t>SearchText</t>
  </si>
  <si>
    <t>Field</t>
  </si>
  <si>
    <t>Operator</t>
  </si>
  <si>
    <t>MinValue</t>
  </si>
  <si>
    <t>MaxValue</t>
  </si>
  <si>
    <t>Input</t>
  </si>
  <si>
    <t>Value</t>
  </si>
  <si>
    <t>E2E_FHA_203K_BorrowerInfo2</t>
  </si>
  <si>
    <t>CBIZ-4821</t>
  </si>
  <si>
    <t>TC2</t>
  </si>
  <si>
    <t>CBIZ3175_BorrowerInfo</t>
  </si>
  <si>
    <t>CBIZ-3175</t>
  </si>
  <si>
    <t>E2E_NC_TC1</t>
  </si>
  <si>
    <t>Vibhor</t>
  </si>
  <si>
    <t>Chaurasia</t>
  </si>
  <si>
    <t>E2E_NC_TC5</t>
  </si>
  <si>
    <t>E2E_FHA_203K_PropertyInfo2</t>
  </si>
  <si>
    <t>Lane No. 1250</t>
  </si>
  <si>
    <t>Bixby</t>
  </si>
  <si>
    <t>E2E_NC_TC3</t>
  </si>
  <si>
    <t>Sacramanto</t>
  </si>
  <si>
    <t>StaticMsg</t>
  </si>
  <si>
    <t>A view with the name '#' already exists. You must provide a unique name for this view.</t>
  </si>
  <si>
    <t>naveen.pamidikonda@elliemae.com</t>
  </si>
  <si>
    <t>PTAC-214</t>
  </si>
  <si>
    <t>PTAC-221</t>
  </si>
  <si>
    <t>PTAC-227</t>
  </si>
  <si>
    <t>123SubjectProperty</t>
  </si>
  <si>
    <t>PTAC-1352_ConstructionPerm</t>
  </si>
  <si>
    <t>PTAC-1402_ConstPerm_LoanTerms</t>
  </si>
  <si>
    <t>1 P St</t>
  </si>
  <si>
    <t>SecondaryMarket_RetailLoan</t>
  </si>
  <si>
    <t>SecondaryMarket_WholesaleLoan</t>
  </si>
  <si>
    <t>SecondaryMarket_CorrespondentLoan</t>
  </si>
  <si>
    <t>Correspondent</t>
  </si>
  <si>
    <t>E2E_Integration_Updated</t>
  </si>
  <si>
    <t>PTAC-1352_1308_ConstructionOnly</t>
  </si>
  <si>
    <t>PTAC-248</t>
  </si>
  <si>
    <t>PTAC-249</t>
  </si>
  <si>
    <t>PTAC-1462_VerifyDashboardE2E</t>
  </si>
  <si>
    <t>abdul.anamalamudi@elliemae.com</t>
  </si>
  <si>
    <t>OH</t>
  </si>
  <si>
    <t>PTAC-248_Unit2</t>
  </si>
  <si>
    <t>PTAC-248_Unit3</t>
  </si>
  <si>
    <t>PTAC-248_Unit4</t>
  </si>
  <si>
    <t>PTAC-1490_Settings_Alerts</t>
  </si>
  <si>
    <t>AlertTestF</t>
  </si>
  <si>
    <t>AlertTestL</t>
  </si>
  <si>
    <t>PTAC-1490_Settings_Alerts_noDOB</t>
  </si>
  <si>
    <t>Settings_Alerts_Propinfo</t>
  </si>
  <si>
    <t>12 Main</t>
  </si>
  <si>
    <t>Settings_Alerts_Trasactiondetails</t>
  </si>
  <si>
    <t>PTAC-1490_ClosingDateAlerts</t>
  </si>
  <si>
    <t>PTAC-249_Unit2</t>
  </si>
  <si>
    <t>PTAC-249_Unit3</t>
  </si>
  <si>
    <t>PTAC-249_Unit4</t>
  </si>
  <si>
    <t>LoanDuplication</t>
  </si>
  <si>
    <t>PTAC-896</t>
  </si>
  <si>
    <t>PTAC-691</t>
  </si>
  <si>
    <t>1416_MailingAddress</t>
  </si>
  <si>
    <t>1417_MailingCity</t>
  </si>
  <si>
    <t>1418_MailingState</t>
  </si>
  <si>
    <t>1419_MailingZip</t>
  </si>
  <si>
    <t>PTAC-1278_ClosingCostTables</t>
  </si>
  <si>
    <t>1278_ClosingCostTables</t>
  </si>
  <si>
    <t>PTAC-667</t>
  </si>
  <si>
    <t>PTAC-1616</t>
  </si>
  <si>
    <t>PTAC-1614</t>
  </si>
  <si>
    <t>PTAC-1619</t>
  </si>
  <si>
    <t>PTAC-1620</t>
  </si>
  <si>
    <t>Other</t>
  </si>
  <si>
    <t>PTAC-1352_LoanTerms_LEandCD</t>
  </si>
  <si>
    <t>PTAC-1352_Purchase_LEandCD</t>
  </si>
  <si>
    <t>PTAC-1352_ConstructionPerm_LEandCD</t>
  </si>
  <si>
    <t>PTAC-916</t>
  </si>
  <si>
    <t>PTAC-1439</t>
  </si>
  <si>
    <t>123-456-7890</t>
  </si>
  <si>
    <t>888-483-9517</t>
  </si>
  <si>
    <t>3515_BorrowerDemonstration</t>
  </si>
  <si>
    <t>ClosingCostFolder</t>
  </si>
  <si>
    <t>ClosingCostSubFolder</t>
  </si>
  <si>
    <t>1785_ClosingCost</t>
  </si>
  <si>
    <t>Companywide\IntegrationTesting\17.1</t>
  </si>
  <si>
    <t>Refinance-BASELINE</t>
  </si>
  <si>
    <t>ARMTypeName</t>
  </si>
  <si>
    <t>FM GENERIC, 5 YR</t>
  </si>
  <si>
    <t>PTAC-1566</t>
  </si>
  <si>
    <t>Borrower can show</t>
  </si>
  <si>
    <t>Companywide\17.1 Integration Testing</t>
  </si>
  <si>
    <t>#1 Conventional Refinance NO CASH 5/1 ARM - Manual</t>
  </si>
  <si>
    <t>Public Closing Cost Templates</t>
  </si>
  <si>
    <t>PTAC-1567</t>
  </si>
  <si>
    <t>Email_Check</t>
  </si>
  <si>
    <t>PTAC-1479</t>
  </si>
  <si>
    <t xml:space="preserve">(K) No Verification of Stated Income, Employment, or Assets </t>
  </si>
  <si>
    <t>FormsList1</t>
  </si>
  <si>
    <t>Borrower Summary - Origination</t>
  </si>
  <si>
    <t>BorrowerFirstname</t>
  </si>
  <si>
    <t>BorrowerLastName</t>
  </si>
  <si>
    <t>PTAC-1582</t>
  </si>
  <si>
    <t>USDA_BorrowerSummaryData</t>
  </si>
  <si>
    <t>TestAutomation</t>
  </si>
  <si>
    <t>QAAutomation</t>
  </si>
  <si>
    <t>Borrower@elliemae.com</t>
  </si>
  <si>
    <t>1Main</t>
  </si>
  <si>
    <t xml:space="preserve">Crockett
</t>
  </si>
  <si>
    <t>MiddleName</t>
  </si>
  <si>
    <t>E2E_CONVPURARM</t>
  </si>
  <si>
    <t>PTAC-1873_LoanTermsTable</t>
  </si>
  <si>
    <t>1177_InterestOnly</t>
  </si>
  <si>
    <t>PTAC-1873_LoanTermsTable_01</t>
  </si>
  <si>
    <t>PTAC-1873_LoanTermsTable_FI</t>
  </si>
  <si>
    <t>PTAC-1873_LoanTermsTable_FI_ARM</t>
  </si>
  <si>
    <t>925-227-5555</t>
  </si>
  <si>
    <t>800-463-9517</t>
  </si>
  <si>
    <t>PTAC-1873_LoanTermLE1</t>
  </si>
  <si>
    <t>PTAC-1873_LoanTermLE2</t>
  </si>
  <si>
    <t>1176_ConstructionPeriod</t>
  </si>
  <si>
    <t>PTAC-1873_LoanTermsTable_LECD</t>
  </si>
  <si>
    <t>PTAC-1873_LoanTermsTable_CoutRef_LECD</t>
  </si>
  <si>
    <t>E2E_CONVPURARM_BorrowerUpdated</t>
  </si>
  <si>
    <t>E2E_FHAPURARM</t>
  </si>
  <si>
    <t>E2E_FHAPURARM_BorrowerUpdated</t>
  </si>
  <si>
    <t>5_MonthlyPayment</t>
  </si>
  <si>
    <t>PTAC_LoanTermsTable_FixedInterest</t>
  </si>
  <si>
    <t>E2E_ConvNoRefiARM</t>
  </si>
  <si>
    <t>PTAC-1480</t>
  </si>
  <si>
    <t>PTAC-1481</t>
  </si>
  <si>
    <t>PTAC-1482</t>
  </si>
  <si>
    <t>PTAC-1483</t>
  </si>
  <si>
    <t>PTAC-1484</t>
  </si>
  <si>
    <t>File Closed for incompleteness</t>
  </si>
  <si>
    <t>Loan purchased by your institution</t>
  </si>
  <si>
    <t>Preapproval request approved but not accepted</t>
  </si>
  <si>
    <t>Application approved but not accepted</t>
  </si>
  <si>
    <t>PTAC-1453</t>
  </si>
  <si>
    <t>PTAC-1497</t>
  </si>
  <si>
    <t>PTAC-1571</t>
  </si>
  <si>
    <t>PTAC-1572</t>
  </si>
  <si>
    <t>PTAC-1573</t>
  </si>
  <si>
    <t>PTAC-1574</t>
  </si>
  <si>
    <t>PTAC-1575</t>
  </si>
  <si>
    <t>PTAC-1576</t>
  </si>
  <si>
    <t>PTAC-2027</t>
  </si>
  <si>
    <t>PTAC-1474</t>
  </si>
  <si>
    <t>PTAC-1475</t>
  </si>
  <si>
    <t>Shared_ProjectedPayment_ARMType</t>
  </si>
  <si>
    <t>6 Months Libor</t>
  </si>
  <si>
    <t>Construction Perm</t>
  </si>
  <si>
    <t>Shared_ProjPay_ARM_ConstrPermWithoutInterestOnly</t>
  </si>
  <si>
    <t>Shared_ProjPay_ARM_ConstrPermWithInterestOnly</t>
  </si>
  <si>
    <t>Shared_ProjPay_ARM_ConstrPerm</t>
  </si>
  <si>
    <t>PTAC-1352_CashOutRefinance</t>
  </si>
  <si>
    <t>PTAC-1352_ConstructionOnly</t>
  </si>
  <si>
    <t>19_LoanPurpose</t>
  </si>
  <si>
    <t>PTAC-2032</t>
  </si>
  <si>
    <t>Cash-Out Refi</t>
  </si>
  <si>
    <t>555-666-3434</t>
  </si>
  <si>
    <t>1 Main st</t>
  </si>
  <si>
    <t>PTAC-1553_BorrowerSummary</t>
  </si>
  <si>
    <t>PTAC-1564</t>
  </si>
  <si>
    <t>PTAC-1559</t>
  </si>
  <si>
    <t>PTAC-1560</t>
  </si>
  <si>
    <t>ConstructionFirstName</t>
  </si>
  <si>
    <t>ConstructionLastName</t>
  </si>
  <si>
    <t>PTAC-1561</t>
  </si>
  <si>
    <t>PTAC-1562</t>
  </si>
  <si>
    <t>PTAC-1563</t>
  </si>
  <si>
    <t>FirstNameLECD</t>
  </si>
  <si>
    <t>LastNameLECD</t>
  </si>
  <si>
    <t>PTAC-1352_NewPermOKButton</t>
  </si>
  <si>
    <t>NewPermFNmae</t>
  </si>
  <si>
    <t>NewPermLNmae</t>
  </si>
  <si>
    <t>ContsFName</t>
  </si>
  <si>
    <t>ContsLName</t>
  </si>
  <si>
    <t>1352_ConstrMgmt_9MoNoInterest_5MoInterest</t>
  </si>
  <si>
    <t>PTAC-1444SetBorrowerData</t>
  </si>
  <si>
    <t>1352_ConstrMgmt_9MoNoInterest_7MoInterest</t>
  </si>
  <si>
    <t>1352_ConstnMgmt_12MoNoInterest_5InterestMo</t>
  </si>
  <si>
    <t>PTAC-1443_SelectLoanType</t>
  </si>
  <si>
    <t>1352_ConstrBtn_NewPermBtn</t>
  </si>
  <si>
    <t>ConstructionBtn</t>
  </si>
  <si>
    <t>NewPermBtn</t>
  </si>
  <si>
    <t>1352_ConstrBtn_NewPermBtnRight</t>
  </si>
  <si>
    <t>PTAC-1802</t>
  </si>
  <si>
    <t>1352_ConstrPerm_LEandCD_A902</t>
  </si>
  <si>
    <t>PTAC-1801_SetBorrowerInformation</t>
  </si>
  <si>
    <t>test@elliemae.com</t>
  </si>
  <si>
    <t>BorrowerMName</t>
  </si>
  <si>
    <t>Suffix</t>
  </si>
  <si>
    <t>BorrowerFName</t>
  </si>
  <si>
    <t>BorrowerLName</t>
  </si>
  <si>
    <t>1352_EscrowPayment_CD4</t>
  </si>
  <si>
    <t>EstimatedEscrow</t>
  </si>
  <si>
    <t>1352_EscrowPayment_CD4_A</t>
  </si>
  <si>
    <t>1352_ConstrPerm_NonUSDA</t>
  </si>
  <si>
    <t>PTAC-1498_LoanTemplates_DataTemplate</t>
  </si>
  <si>
    <t>E2E_VAPURARM</t>
  </si>
  <si>
    <t>PTAC-2351_LogicForSection_K</t>
  </si>
  <si>
    <t>aah2002@gmail.com</t>
  </si>
  <si>
    <t>PTAC-2353_LogicForSection_L</t>
  </si>
  <si>
    <t>VA Hybrid ARM</t>
  </si>
  <si>
    <t>TPOName</t>
  </si>
  <si>
    <t>Prolifics TPO</t>
  </si>
  <si>
    <t>PTAC-2002</t>
  </si>
  <si>
    <t>PTAC-2669_AdditionOfNewSection</t>
  </si>
  <si>
    <t>2145_CustomAlert</t>
  </si>
  <si>
    <t>Regression</t>
  </si>
  <si>
    <t>2145_FirstName</t>
  </si>
  <si>
    <t>Sample</t>
  </si>
  <si>
    <t>2145_Alerts_SetProperty</t>
  </si>
  <si>
    <t>2145_SetTrasactionDetails</t>
  </si>
  <si>
    <t>2145_Alerts_GeneralQM</t>
  </si>
  <si>
    <t>2145_LockDate</t>
  </si>
  <si>
    <t>2145_ComplianceAlerts</t>
  </si>
  <si>
    <t>PTAC-1997</t>
  </si>
  <si>
    <t>PTAC-2256</t>
  </si>
  <si>
    <t>1,00,000</t>
  </si>
  <si>
    <t>PTAC-1961</t>
  </si>
  <si>
    <t>PTAC-1078_SetData</t>
  </si>
  <si>
    <t>9991warford</t>
  </si>
  <si>
    <t>PTAC-1960</t>
  </si>
  <si>
    <t>761_LockDate</t>
  </si>
  <si>
    <t>1352_ConstrPerm_USDA</t>
  </si>
  <si>
    <t>E2E_FHANoCHOTRefiFix</t>
  </si>
  <si>
    <t>E2E_FHANoCHOTRefiARM</t>
  </si>
  <si>
    <t>PTAC-1485</t>
  </si>
  <si>
    <t>6 month LIBOR</t>
  </si>
  <si>
    <t>4114_BorrowerEstClosingDate</t>
  </si>
  <si>
    <t>1352_ConstrPerm_AppValandPurVal</t>
  </si>
  <si>
    <t>ConstructionAppVal</t>
  </si>
  <si>
    <t>ConstructionPurVal</t>
  </si>
  <si>
    <t>1352_ConstrPerm_Fixed_EstEscrow</t>
  </si>
  <si>
    <t>1352_ConstrPerm_ARM_EstEscrow</t>
  </si>
  <si>
    <t>Estimated Escrow</t>
  </si>
  <si>
    <t>ConstructionPerm</t>
  </si>
  <si>
    <t xml:space="preserve">initialescrow_001@yopmail.com </t>
  </si>
  <si>
    <t>1352_ConstrPerm_Fixed_CD4_672</t>
  </si>
  <si>
    <t>1352_ConstrPerm_Fixed_CD4_763</t>
  </si>
  <si>
    <t>1352_ConstrPerm_Fixed_CD4_1338</t>
  </si>
  <si>
    <t>1352_ConstrPerm_Fixed_CD4_1449</t>
  </si>
  <si>
    <t>PTAC-1577</t>
  </si>
  <si>
    <t>PTAC-1578</t>
  </si>
  <si>
    <t>6781 Moselle dr</t>
  </si>
  <si>
    <t>San Jose</t>
  </si>
  <si>
    <t>1352_ConstrLaon_AsAppraisedVal</t>
  </si>
  <si>
    <t>ConstructionLaon</t>
  </si>
  <si>
    <t>AsAppraisedVal</t>
  </si>
  <si>
    <t>PTAC-1583</t>
  </si>
  <si>
    <t>Thoms</t>
  </si>
  <si>
    <t>Brown</t>
  </si>
  <si>
    <t>E2E_FHACORefiARM</t>
  </si>
  <si>
    <t>1352_ConstrLoan_AsAppraisedVal_IntAqUnChck</t>
  </si>
  <si>
    <t>1352_ConstrLoan_AsAppraisedVal_IntAqChck</t>
  </si>
  <si>
    <t>#3 FHA Refinance NO CASH Fixed - Manual</t>
  </si>
  <si>
    <t>SecondaryMarket_RetailLO</t>
  </si>
  <si>
    <t>SecondaryMarket_ONRPLO</t>
  </si>
  <si>
    <t>E2E_VAPURARM_BorrowerUpdated</t>
  </si>
  <si>
    <t>1352_ConstOnly_Fixed</t>
  </si>
  <si>
    <t>ConstructonOnly</t>
  </si>
  <si>
    <t>EstIntetrestOnly</t>
  </si>
  <si>
    <t>PTAC-2278_WorkflowTransaction</t>
  </si>
  <si>
    <t>PTAC-2278_WorkflowProperty</t>
  </si>
  <si>
    <t>PTAC-2278_WorkflowBorrower</t>
  </si>
  <si>
    <t>PTAC-1079_SetData</t>
  </si>
  <si>
    <t>EnforceCountyLoanLimit</t>
  </si>
  <si>
    <t>123 main street</t>
  </si>
  <si>
    <t>SubjectAddress</t>
  </si>
  <si>
    <t>SubjectZip</t>
  </si>
  <si>
    <t>PTAC-2278</t>
  </si>
  <si>
    <t>TC1_StandardLoanTerm</t>
  </si>
  <si>
    <t>01/01/1990</t>
  </si>
  <si>
    <t xml:space="preserve"> 175 13th street</t>
  </si>
  <si>
    <t>smaram@elliemae.com</t>
  </si>
  <si>
    <t>1109_LoanAmount</t>
  </si>
  <si>
    <t>NULL</t>
  </si>
  <si>
    <t>FHA Hybrid ARM</t>
  </si>
  <si>
    <t>Forms_SetBorrowerInformation</t>
  </si>
  <si>
    <t>Purchase-BASELINE</t>
  </si>
  <si>
    <t>E2E_FHANoCHOTRefiFix_BorrowerUpdated</t>
  </si>
  <si>
    <t>VA Purchase BASELINE</t>
  </si>
  <si>
    <t>HomeEmail</t>
  </si>
  <si>
    <t>800-483-9517</t>
  </si>
  <si>
    <t>oN</t>
  </si>
  <si>
    <t>#7 FHA Refinance - Cash-Out 5/1 ARM</t>
  </si>
  <si>
    <t>1352_Constr_Perm_AfterDisclosure</t>
  </si>
  <si>
    <t>FirstLoan</t>
  </si>
  <si>
    <t>LastLoan</t>
  </si>
  <si>
    <t>123-12-1234</t>
  </si>
  <si>
    <t>123-123-1231</t>
  </si>
  <si>
    <t>11 Main street</t>
  </si>
  <si>
    <t>Fremont</t>
  </si>
  <si>
    <t>1555_LoanTermsOverride</t>
  </si>
  <si>
    <t>Customize Checkbox</t>
  </si>
  <si>
    <t>Loan Term Table</t>
  </si>
  <si>
    <t>E2E_VANoCORefiARM</t>
  </si>
  <si>
    <t>Jr</t>
  </si>
  <si>
    <t>1551_VA_SellerContribution</t>
  </si>
  <si>
    <t>PTAC-1463_LoanTemplates_DefaultTemplate</t>
  </si>
  <si>
    <t>PTAC-2917_ApplicationDate2016</t>
  </si>
  <si>
    <t>PTAC-2918_ApplicationDate2017</t>
  </si>
  <si>
    <t>CBIZ-3156</t>
  </si>
  <si>
    <t>TC01</t>
  </si>
  <si>
    <t>CBIZ-3156tc1@yopmail.com</t>
  </si>
  <si>
    <t>PTAC-2917_ApplicationDate2016_1</t>
  </si>
  <si>
    <t>PTAC-2920_ApplicationDate2016</t>
  </si>
  <si>
    <t>PUD</t>
  </si>
  <si>
    <t>VA IRRL Refinance-BASELINE</t>
  </si>
  <si>
    <t>E2E_FHAPURCASHFIX</t>
  </si>
  <si>
    <t>Tom</t>
  </si>
  <si>
    <t>Hanks</t>
  </si>
  <si>
    <t>PTAC-2406_BasicInfoForLoan1</t>
  </si>
  <si>
    <t>Tom2</t>
  </si>
  <si>
    <t>Hanks2</t>
  </si>
  <si>
    <t>2ndlien@elliemae.com</t>
  </si>
  <si>
    <t>PTAC-2406_BasicInfoForLoan2</t>
  </si>
  <si>
    <t>TPO Loan Origniation</t>
  </si>
  <si>
    <t>E2E_FHACORefiARM_BorrowerUpdated</t>
  </si>
  <si>
    <t>PTAC-449_SetBorrowerInformation</t>
  </si>
  <si>
    <t>PTAC-1624_SetBorrowerInformation</t>
  </si>
  <si>
    <t>PTAC-2916_ApplicationDate2017</t>
  </si>
  <si>
    <t>E2E_VANoCORefiARM_BorrowerUpdated</t>
  </si>
  <si>
    <t>PTAC-1874_LoanTermsTable</t>
  </si>
  <si>
    <t>PTAC-1874_LoanTermsTable_1349_01</t>
  </si>
  <si>
    <t>PTAC-2357_ModInfoForLoan2</t>
  </si>
  <si>
    <t>Link</t>
  </si>
  <si>
    <t>Sync</t>
  </si>
  <si>
    <t>PTAC-1874_LoanTermsTable_1847</t>
  </si>
  <si>
    <t>PTAC-3281</t>
  </si>
  <si>
    <t>1113 West Street</t>
  </si>
  <si>
    <t>FL</t>
  </si>
  <si>
    <t>Branford</t>
  </si>
  <si>
    <t>PTAC-1479_2</t>
  </si>
  <si>
    <t>E2E_FHAPURCASHFIX_BorrowerUpdated</t>
  </si>
  <si>
    <t>E2E_WrkFlow_2015_FundWrkSheet</t>
  </si>
  <si>
    <t>123  main street</t>
  </si>
  <si>
    <t>PTAC-3361</t>
  </si>
  <si>
    <t>HomeOwner</t>
  </si>
  <si>
    <t>E2E_CONVCASHOUTREFFIX</t>
  </si>
  <si>
    <t>PTAC-3279</t>
  </si>
  <si>
    <t>PTAC-3280</t>
  </si>
  <si>
    <t>PTAC-3364</t>
  </si>
  <si>
    <t>Andy</t>
  </si>
  <si>
    <t>ContFirstName</t>
  </si>
  <si>
    <t>ContLastName</t>
  </si>
  <si>
    <t>LoanFolder</t>
  </si>
  <si>
    <t>My Pipeline</t>
  </si>
  <si>
    <t>PTAC-3449</t>
  </si>
  <si>
    <t>EncompassTxt1</t>
  </si>
  <si>
    <t>EncompassTxt2</t>
  </si>
  <si>
    <t>The loan has been successfully duplicated. Would you like to open the loan now?</t>
  </si>
  <si>
    <t>PTAC-3449_1</t>
  </si>
  <si>
    <t>PTAC-3449_2</t>
  </si>
  <si>
    <t>PTAC-3449_3</t>
  </si>
  <si>
    <t>PTAC-3449_4</t>
  </si>
  <si>
    <t>PTAC-3449_5</t>
  </si>
  <si>
    <t>PTAC-3449_6</t>
  </si>
  <si>
    <t>PTAC-3449_7</t>
  </si>
  <si>
    <t>PTAC-3449_8</t>
  </si>
  <si>
    <t>PTAC-3449_9</t>
  </si>
  <si>
    <t>PTAC-3449_10</t>
  </si>
  <si>
    <t>PTAC-3449_11</t>
  </si>
  <si>
    <t>PTAC-3449_12</t>
  </si>
  <si>
    <t>PTAC-3449_13</t>
  </si>
  <si>
    <t>PTAC-3449_14</t>
  </si>
  <si>
    <t>3134_VA_SellerContribution</t>
  </si>
  <si>
    <t>TestASFirst</t>
  </si>
  <si>
    <t>TestASLast</t>
  </si>
  <si>
    <t>astest@elliemae.com</t>
  </si>
  <si>
    <t>strRowID</t>
  </si>
  <si>
    <t>1107_MIPFundingGuarantee</t>
  </si>
  <si>
    <t>1199_MMIPercent</t>
  </si>
  <si>
    <t>1198_MMIMonths</t>
  </si>
  <si>
    <t>1201_MMIPercent</t>
  </si>
  <si>
    <t>1200_MMIMonths</t>
  </si>
  <si>
    <t>1205_CancelAt</t>
  </si>
  <si>
    <t>NetRentIncome</t>
  </si>
  <si>
    <t>GrossRentIncome</t>
  </si>
  <si>
    <t>1_1487_OccupRate</t>
  </si>
  <si>
    <t>PTAC-3362</t>
  </si>
  <si>
    <t>PTAC-3363</t>
  </si>
  <si>
    <t>1398_LoanTermsTable</t>
  </si>
  <si>
    <t>CustomizeCheckBox</t>
  </si>
  <si>
    <t>LoanTermsTable</t>
  </si>
  <si>
    <t>1304_LoanTermsTable</t>
  </si>
  <si>
    <t>PTAC-3362_Borrower2</t>
  </si>
  <si>
    <t>Y</t>
  </si>
  <si>
    <t>PTAC-3100</t>
  </si>
  <si>
    <t>Jenna</t>
  </si>
  <si>
    <t>500-50-7000</t>
  </si>
  <si>
    <t>2135_LenderCreditForConstandPur</t>
  </si>
  <si>
    <t>PTAC-2968</t>
  </si>
  <si>
    <t>PTAC-2968_1</t>
  </si>
  <si>
    <t>PTAC-2968_2</t>
  </si>
  <si>
    <t>PTAC-2968_3</t>
  </si>
  <si>
    <t>PTAC-2968_4</t>
  </si>
  <si>
    <t>PTAC-2968_5</t>
  </si>
  <si>
    <t>PTAC-2968_6</t>
  </si>
  <si>
    <t>PTAC-2968_7</t>
  </si>
  <si>
    <t>PTAC-2968_8</t>
  </si>
  <si>
    <t>PTAC-2968_9</t>
  </si>
  <si>
    <t>PTAC-2968_10</t>
  </si>
  <si>
    <t>PTAC-2968_11</t>
  </si>
  <si>
    <t>PTAC-2968_12</t>
  </si>
  <si>
    <t>PTAC-2968_13</t>
  </si>
  <si>
    <t>PTAC-2968_14</t>
  </si>
  <si>
    <t>LenderCreditFirstName</t>
  </si>
  <si>
    <t>LenserCreditLastName</t>
  </si>
  <si>
    <t>2345_LenderCreditForFHAandNoCaRefi</t>
  </si>
  <si>
    <t>LenderCreditLastName</t>
  </si>
  <si>
    <t>2345_LenderCreditForConvandCaRefi</t>
  </si>
  <si>
    <t>1873_LoanTerms_ConstrOnly</t>
  </si>
  <si>
    <t>Customize checkBox</t>
  </si>
  <si>
    <t>PTAC-1873_LoanTermsTable_1848</t>
  </si>
  <si>
    <t>1873_LoanTerms_ConstrPerm</t>
  </si>
  <si>
    <t>1873_LoanTerms_Override</t>
  </si>
  <si>
    <t>SecondaryMarket_LoanTemplate</t>
  </si>
  <si>
    <t>Secondary</t>
  </si>
  <si>
    <t>Assets</t>
  </si>
  <si>
    <t>1502_LoanAmount</t>
  </si>
  <si>
    <t>1490_AlertSettings</t>
  </si>
  <si>
    <t>PTAC-1610_SetBorrowerInformation</t>
  </si>
  <si>
    <t>1873_LoanTerms_DropDown_CD</t>
  </si>
  <si>
    <t>1873_LoanTerms_DataTemplate</t>
  </si>
  <si>
    <t>1873_LoanTerms_CashOutRefinance</t>
  </si>
  <si>
    <t>LoanTerms</t>
  </si>
  <si>
    <t>DropdownCD</t>
  </si>
  <si>
    <t>DataTemplate</t>
  </si>
  <si>
    <t>LoanTerms Table</t>
  </si>
  <si>
    <t>CashOutRefiance</t>
  </si>
  <si>
    <t>1873_LoanTerms_Purch_Fixed_ARM_Interest</t>
  </si>
  <si>
    <t>Customize</t>
  </si>
  <si>
    <t>LoanTermTable</t>
  </si>
  <si>
    <t>PTAC-3225_1</t>
  </si>
  <si>
    <t>PTAC-3225_2</t>
  </si>
  <si>
    <t>PTAC-3225_3</t>
  </si>
  <si>
    <t>PTAC-3225_4</t>
  </si>
  <si>
    <t>PTAC-3225_5</t>
  </si>
  <si>
    <t>PTAC-3225_6</t>
  </si>
  <si>
    <t>PTAC-3225_7</t>
  </si>
  <si>
    <t>PTAC-3225_8</t>
  </si>
  <si>
    <t>PTAC-3225_9</t>
  </si>
  <si>
    <t>PTAC-3225_10</t>
  </si>
  <si>
    <t>PTAC-3225_11</t>
  </si>
  <si>
    <t>PTAC-3225_12</t>
  </si>
  <si>
    <t>PTAC-3225_13</t>
  </si>
  <si>
    <t>PTAC-3240_1</t>
  </si>
  <si>
    <t>PTAC-3240_2</t>
  </si>
  <si>
    <t>PTAC-3240_3</t>
  </si>
  <si>
    <t>PTAC-3240_4</t>
  </si>
  <si>
    <t>PTAC-3240_5</t>
  </si>
  <si>
    <t>PTAC-3240_6</t>
  </si>
  <si>
    <t>PTAC-3240_7</t>
  </si>
  <si>
    <t>PTAC-3240_8</t>
  </si>
  <si>
    <t>PTAC-3240_9</t>
  </si>
  <si>
    <t>PTAC-3240_10</t>
  </si>
  <si>
    <t>PTAC-3240_11</t>
  </si>
  <si>
    <t>PTAC-3240_12</t>
  </si>
  <si>
    <t>PTAC-3240_13</t>
  </si>
  <si>
    <t>PTAC-3240_14</t>
  </si>
  <si>
    <t>PTAC-3240_15</t>
  </si>
  <si>
    <t>PTAC-3240_16</t>
  </si>
  <si>
    <t>PTAC-3240_17</t>
  </si>
  <si>
    <t>PTAC-3240_18</t>
  </si>
  <si>
    <t>PTAC-3240_19</t>
  </si>
  <si>
    <t>PTAC-1443_SelectFHALoanType</t>
  </si>
  <si>
    <t>PTAC-1443_SelectVALoanType</t>
  </si>
  <si>
    <t>PTAC-1443_SelectOtherLoanType</t>
  </si>
  <si>
    <t>1.500000</t>
  </si>
  <si>
    <t>0.500000</t>
  </si>
  <si>
    <t>0.250000</t>
  </si>
  <si>
    <t>78.000</t>
  </si>
  <si>
    <t>SecondaryMarket_CorrespondentLoan1</t>
  </si>
  <si>
    <t>PTAC-3103</t>
  </si>
  <si>
    <t>3560_GuaranteeFeePercentage</t>
  </si>
  <si>
    <t>FinancedGuaranteeFee_chkbox</t>
  </si>
  <si>
    <t>PortionOfGuaranteeFee_chkbox</t>
  </si>
  <si>
    <t>2.00</t>
  </si>
  <si>
    <t>3561_GuaranteeFeeAmount</t>
  </si>
  <si>
    <t>3562_TotalLoanAmount</t>
  </si>
  <si>
    <t>1205_CancelAtDisabled</t>
  </si>
  <si>
    <t>3563_AmtGuaranteeFeeFinanced</t>
  </si>
  <si>
    <t>3564_GuaranteeFeeAmount</t>
  </si>
  <si>
    <t>3565_TotalLoanAmount</t>
  </si>
  <si>
    <t>Yes</t>
  </si>
  <si>
    <t>Null</t>
  </si>
  <si>
    <t>1,800.00</t>
  </si>
  <si>
    <t>90,000.00</t>
  </si>
  <si>
    <t>1352_ConstrMgmt_EscrowMI78</t>
  </si>
  <si>
    <t>ConstructionMI</t>
  </si>
  <si>
    <t>Escrow</t>
  </si>
  <si>
    <t>1352_ConstrMgmt_EscrowMI78_3229</t>
  </si>
  <si>
    <t>1352_ConstrMgmt_EscrowMI78_3207</t>
  </si>
  <si>
    <t>1352_ConstrMgmt_EscrowMI78_3230</t>
  </si>
  <si>
    <t>1352_ConstrMgmt_EscrowMI78_3204</t>
  </si>
  <si>
    <t>PTAC-693_Loan1</t>
  </si>
  <si>
    <t>PTAC-693_Loan2</t>
  </si>
  <si>
    <t>Emily</t>
  </si>
  <si>
    <t>PTAC-3240_20</t>
  </si>
  <si>
    <t>PTAC-3240_21</t>
  </si>
  <si>
    <t>PTAC-3240_22</t>
  </si>
  <si>
    <t>PTAC-3240_23</t>
  </si>
  <si>
    <t>PTAC-1352_LEandCD_Amortization_Fixed</t>
  </si>
  <si>
    <t>PTAC-1352_LEandCD_Amortization_ARM</t>
  </si>
  <si>
    <t>PTAC-18</t>
  </si>
  <si>
    <t>PTAC-669</t>
  </si>
  <si>
    <t>2770_WorkFlow_2015Item_FundingSheet</t>
  </si>
  <si>
    <t>WorkFlow2015</t>
  </si>
  <si>
    <t>FundingSheet</t>
  </si>
  <si>
    <t>991-91-9992</t>
  </si>
  <si>
    <t>HMDA_RoundedValidation</t>
  </si>
  <si>
    <t>PTAC_2768PMIMidPoint_StandardLoanTerm</t>
  </si>
  <si>
    <t>PTAC_2769PMIMidPoint_OddLoanTerm</t>
  </si>
  <si>
    <t>2770_WorkFlow_2015Item_FundingSheet_1</t>
  </si>
  <si>
    <t>123 Subject property</t>
  </si>
  <si>
    <t>1352_LEandCD_AfterDisclose</t>
  </si>
  <si>
    <t>11 Main Street</t>
  </si>
  <si>
    <t>Fbremont</t>
  </si>
  <si>
    <t>PTAC-994</t>
  </si>
  <si>
    <t>PTAC-981</t>
  </si>
  <si>
    <t>PTAC3673_VerifyDisclosureTrackingRecord</t>
  </si>
  <si>
    <t>PTAC-988</t>
  </si>
  <si>
    <t>PTAC-668</t>
  </si>
  <si>
    <t>PTAC-898</t>
  </si>
  <si>
    <t>AmericaE2E564714</t>
  </si>
  <si>
    <t>PTAC-1074</t>
  </si>
  <si>
    <t>PTAC_1957_LoanNUmberGenrateWithAdmin_NewBlankLoan</t>
  </si>
  <si>
    <t>1352_LEandCD_AfterDisclose_1</t>
  </si>
  <si>
    <t>HMDA_LoanTemplate</t>
  </si>
  <si>
    <t>FirstimerE2E364315125</t>
  </si>
  <si>
    <t>2770_WorkFlow_2015Item_FundingSheet_2284</t>
  </si>
  <si>
    <t>PTAC936LoanEstimateExpiresAlert</t>
  </si>
  <si>
    <t xml:space="preserve">1/1/1990
</t>
  </si>
  <si>
    <t>4.250</t>
  </si>
  <si>
    <t>HomeownerE2E5331156</t>
  </si>
  <si>
    <t>HomeownerE2E104913</t>
  </si>
  <si>
    <t>PTAC-449_VerifyPropertyAddress</t>
  </si>
  <si>
    <t>HomeownerE2E474617226</t>
  </si>
  <si>
    <t>buckbrownE2E401611</t>
  </si>
  <si>
    <t>HomeownerE2E221517276</t>
  </si>
  <si>
    <t>91,836.73</t>
  </si>
  <si>
    <t>1,836.73</t>
  </si>
  <si>
    <t>PTAC-1095</t>
  </si>
  <si>
    <t>CBIZ-9272_UpdatedMapping</t>
  </si>
  <si>
    <t>NICE-2434-TC01</t>
  </si>
  <si>
    <t>NICE-2437</t>
  </si>
  <si>
    <t>NICE-2435</t>
  </si>
  <si>
    <t>NICE-2446</t>
  </si>
  <si>
    <t>NICE-2466</t>
  </si>
  <si>
    <t>NICE-2460</t>
  </si>
  <si>
    <t>NICE-2462</t>
  </si>
  <si>
    <t>NICE-2548</t>
  </si>
  <si>
    <t>NICE-2549</t>
  </si>
  <si>
    <t>NICE-1802</t>
  </si>
  <si>
    <t>NICE_2359_TC_01</t>
  </si>
  <si>
    <t>CTA-69</t>
  </si>
  <si>
    <t>CTA-68</t>
  </si>
  <si>
    <t>CTA-68_1</t>
  </si>
  <si>
    <t>NICE_796_TC_02</t>
  </si>
  <si>
    <t>NICE-2166</t>
  </si>
  <si>
    <t>CTA-135</t>
  </si>
  <si>
    <t>CTA-141</t>
  </si>
  <si>
    <t>CBIZ_7491_sprint_level</t>
  </si>
  <si>
    <t>Satheesh</t>
  </si>
  <si>
    <t>CBIZ9323_ConstrLTV_CLTV_TLTV</t>
  </si>
  <si>
    <t>LTVCLTV</t>
  </si>
  <si>
    <t>CBIZ9324_ConstrLTV_CLTV_TLTV</t>
  </si>
  <si>
    <t>LTVCLTVthree</t>
  </si>
  <si>
    <t>CBIZ9325_ConstrLTV_CLTV_TLTV</t>
  </si>
  <si>
    <t>LTVCLTVfive</t>
  </si>
  <si>
    <t>CBIZ9329_ConstrLTV_CLTV_TLTV</t>
  </si>
  <si>
    <t>LTVCLTVseven</t>
  </si>
  <si>
    <t>CBIZ9326_ConstrLTV_CLTV_TLTV</t>
  </si>
  <si>
    <t>LTVCLTVTwo</t>
  </si>
  <si>
    <t>CBIZ9327_ConstrLTV_CLTV_TLTV</t>
  </si>
  <si>
    <t>LTVCLTVFour</t>
  </si>
  <si>
    <t>CBIZ9328_ConstrLTV_CLTV_TLTV</t>
  </si>
  <si>
    <t>LTVCLTVSix</t>
  </si>
  <si>
    <t>CFUN_7629</t>
  </si>
  <si>
    <t>CBIZ-8464_BorrowerName</t>
  </si>
  <si>
    <t>CBIZ</t>
  </si>
  <si>
    <t>CBIZ-5906-TC1</t>
  </si>
  <si>
    <t>9179_TC1</t>
  </si>
  <si>
    <t>CBIZ-5906-TC2</t>
  </si>
  <si>
    <t>9180_TC2</t>
  </si>
  <si>
    <t>(B) Streamline Refinance</t>
  </si>
  <si>
    <t>CBIZ-5906-TC3</t>
  </si>
  <si>
    <t>9181_TC3</t>
  </si>
  <si>
    <t>(A) Alternative</t>
  </si>
  <si>
    <t>CBIZ-5906-TC4</t>
  </si>
  <si>
    <t>9182_TC4</t>
  </si>
  <si>
    <t>(E) Limited Documentation</t>
  </si>
  <si>
    <t>CBIZ-5906-TC5</t>
  </si>
  <si>
    <t>9182_TC5</t>
  </si>
  <si>
    <t>(M) No Verification of Stated Assets</t>
  </si>
  <si>
    <t>CBIZ-5906-TC6</t>
  </si>
  <si>
    <t>9182_TC6</t>
  </si>
  <si>
    <t>(N) No Verfication of Stated Income or Employment</t>
  </si>
  <si>
    <t>CBIZ-5906-TC7</t>
  </si>
  <si>
    <t>9182_TC7</t>
  </si>
  <si>
    <t>(G) No Income and No Assets on 1003</t>
  </si>
  <si>
    <t>CBIZ-5906-TC8</t>
  </si>
  <si>
    <t>9182_TC8</t>
  </si>
  <si>
    <t>(U) No Income, No Employment, and No Assets on 1003</t>
  </si>
  <si>
    <t>CBIZ-9182-TC9</t>
  </si>
  <si>
    <t>9182_TC9</t>
  </si>
  <si>
    <t>CBIZ-9182-TC10</t>
  </si>
  <si>
    <t>9182_TC10</t>
  </si>
  <si>
    <t>CBIZ-9182-TC11</t>
  </si>
  <si>
    <t>9182_TC11</t>
  </si>
  <si>
    <t>CBIZ-8184a</t>
  </si>
  <si>
    <t>CBIZ-9252</t>
  </si>
  <si>
    <t>UCDone</t>
  </si>
  <si>
    <t>111 Main street</t>
  </si>
  <si>
    <t>Lee</t>
  </si>
  <si>
    <t>NICE-2434-TC01-1</t>
  </si>
  <si>
    <t>LeeAnn</t>
  </si>
  <si>
    <t>NICE</t>
  </si>
  <si>
    <t>NICE-2446-1</t>
  </si>
  <si>
    <t>TC23</t>
  </si>
  <si>
    <t>TC24</t>
  </si>
  <si>
    <t>CBIZ3174_LoanOfficer</t>
  </si>
  <si>
    <t>CBIZ3174_LoanOfficer_TC2</t>
  </si>
  <si>
    <t>NICE-1802_1</t>
  </si>
  <si>
    <t>Keni</t>
  </si>
  <si>
    <t>NICE-1802_2</t>
  </si>
  <si>
    <t>Alpha</t>
  </si>
  <si>
    <t>NICE_2359_TC_01_2</t>
  </si>
  <si>
    <t>NICE2359</t>
  </si>
  <si>
    <t>Price</t>
  </si>
  <si>
    <t>CTA-68_3</t>
  </si>
  <si>
    <t>Scenario4DOB</t>
  </si>
  <si>
    <t>NICE796</t>
  </si>
  <si>
    <t>Nice796Last</t>
  </si>
  <si>
    <t>CTA-69_1</t>
  </si>
  <si>
    <t>01/01/2017</t>
  </si>
  <si>
    <t>CTA_139</t>
  </si>
  <si>
    <t>Scenario</t>
  </si>
  <si>
    <t>CBIZ-@yopmail.com</t>
  </si>
  <si>
    <t>CBIZ-9568</t>
  </si>
  <si>
    <t>CBIZ-13028</t>
  </si>
  <si>
    <t>CBIZ13028</t>
  </si>
  <si>
    <t>CFUN-7752</t>
  </si>
  <si>
    <t>E2E_DisclosureTracking2</t>
  </si>
  <si>
    <t>CustomDataTemplate</t>
  </si>
  <si>
    <t>CBIZ-11355</t>
  </si>
  <si>
    <t>8 Main Street</t>
  </si>
  <si>
    <t>CTA-134</t>
  </si>
  <si>
    <t>E2E_Biweekly</t>
  </si>
  <si>
    <t>CBIZ-8184b</t>
  </si>
  <si>
    <t>CBIZ-8184c</t>
  </si>
  <si>
    <t>2,776.30</t>
  </si>
  <si>
    <t>CBIZ-5906</t>
  </si>
  <si>
    <t>5/1 ARM</t>
  </si>
  <si>
    <t>NICE-2437_1</t>
  </si>
  <si>
    <t>Investment</t>
  </si>
  <si>
    <t>NICE-2437_2</t>
  </si>
  <si>
    <t>Auto123</t>
  </si>
  <si>
    <t>NICE-2437_3</t>
  </si>
  <si>
    <t>3/1 ARM</t>
  </si>
  <si>
    <t>NICE-2460-1</t>
  </si>
  <si>
    <t>NICE-2460-2</t>
  </si>
  <si>
    <t>NICE-2460-3</t>
  </si>
  <si>
    <t>NICE-2462-1</t>
  </si>
  <si>
    <t>NICE-2462-2</t>
  </si>
  <si>
    <t>NICE-2462-3</t>
  </si>
  <si>
    <t>CBIZ-3174</t>
  </si>
  <si>
    <t>E2E_KBYO2</t>
  </si>
  <si>
    <t xml:space="preserve">CTA </t>
  </si>
  <si>
    <t>666-26-2626</t>
  </si>
  <si>
    <t>95814-1</t>
  </si>
  <si>
    <t>E2E_DT_NONRESC_PAIR1</t>
  </si>
  <si>
    <t>Co-signer</t>
  </si>
  <si>
    <t>BorrOne</t>
  </si>
  <si>
    <t>User1</t>
  </si>
  <si>
    <t>111-11-1122</t>
  </si>
  <si>
    <t>E2E_DT_NONRESC_PAIR2</t>
  </si>
  <si>
    <t>BorrTwo</t>
  </si>
  <si>
    <t>User2</t>
  </si>
  <si>
    <t>E2E_DT_NONRESC_PAIR3</t>
  </si>
  <si>
    <t>Trustee</t>
  </si>
  <si>
    <t>BorrThree</t>
  </si>
  <si>
    <t>User3</t>
  </si>
  <si>
    <t>111-33-1122</t>
  </si>
  <si>
    <t>CB Test1</t>
  </si>
  <si>
    <t>CB Test2</t>
  </si>
  <si>
    <t>CoBorrOne</t>
  </si>
  <si>
    <t>CoUser1</t>
  </si>
  <si>
    <t>CoBorrTwo</t>
  </si>
  <si>
    <t>CoUser2</t>
  </si>
  <si>
    <t>CoBorrThree</t>
  </si>
  <si>
    <t>CoUser3</t>
  </si>
  <si>
    <t>PTAC-1443_SelectUSDALoanType</t>
  </si>
  <si>
    <t>4403 RoseWood Drive</t>
  </si>
  <si>
    <t>123 main Street</t>
  </si>
  <si>
    <t>Ararat</t>
  </si>
  <si>
    <t>123 Western Lane</t>
  </si>
  <si>
    <t>222 Main street</t>
  </si>
  <si>
    <t>E2E_DT_RESC_PRIMARY</t>
  </si>
  <si>
    <t>E2E_DT_RESC_CONST</t>
  </si>
  <si>
    <t>E2E_DT_RESC_PAIR4</t>
  </si>
  <si>
    <t>BorrFour</t>
  </si>
  <si>
    <t>User4</t>
  </si>
  <si>
    <t>CoBorrFour</t>
  </si>
  <si>
    <t>CoUser4</t>
  </si>
  <si>
    <t>BorrFive</t>
  </si>
  <si>
    <t>User5</t>
  </si>
  <si>
    <t>E2E_DT_RESC_PAIR5</t>
  </si>
  <si>
    <t>CoBorrFive</t>
  </si>
  <si>
    <t>CoUser5</t>
  </si>
  <si>
    <t>CTA277</t>
  </si>
  <si>
    <t>12 Main Street</t>
  </si>
  <si>
    <t>CTA277LastName</t>
  </si>
  <si>
    <t>PKJ</t>
  </si>
  <si>
    <t>Ken</t>
  </si>
  <si>
    <t>AmortizationSchedule</t>
  </si>
  <si>
    <t>Amortization_Conv_ARMPurchase</t>
  </si>
  <si>
    <t>Amortization_Conv_ARMRefi</t>
  </si>
  <si>
    <t>Amortization_Conv_FixedPurchase</t>
  </si>
  <si>
    <t>Amortization_Conv_FixedRefi</t>
  </si>
  <si>
    <t>Amortization_FHA_ARMPurchase</t>
  </si>
  <si>
    <t>Amortization_FHA_ARMRefi</t>
  </si>
  <si>
    <t>Amortization_FHA_FixedPurchase</t>
  </si>
  <si>
    <t>Amortization_FHA_FixedRefi</t>
  </si>
  <si>
    <t>Amortization_ARM_InterestOnly</t>
  </si>
  <si>
    <t>Amortization_VA_ARM</t>
  </si>
  <si>
    <t>Amortization_VA_Fixed</t>
  </si>
  <si>
    <t>Amortization_USDALoan</t>
  </si>
  <si>
    <t>Amortization_ConvLoan</t>
  </si>
  <si>
    <t>Amortization_FHALoan</t>
  </si>
  <si>
    <t>Amortization_VALoan</t>
  </si>
  <si>
    <t>Amortization_USDANoGuaranteeFee</t>
  </si>
  <si>
    <t>Amortization_USDA_ARMPurchase</t>
  </si>
  <si>
    <t>Amortization_USDA_FixedPurchase</t>
  </si>
  <si>
    <t>CBIZ_12551</t>
  </si>
  <si>
    <t>PTAC_1832</t>
  </si>
  <si>
    <t>PTAC_1832_BorrDetails</t>
  </si>
  <si>
    <t>E2E_CoC</t>
  </si>
  <si>
    <t>E2E_KBYO2_EscrowCalculatioins</t>
  </si>
  <si>
    <t>KBYO2</t>
  </si>
  <si>
    <t>E2E_KBYO2_NBO</t>
  </si>
  <si>
    <t>MainBorrower</t>
  </si>
  <si>
    <t>CBIZ-15639</t>
  </si>
  <si>
    <t>925-111-1111</t>
  </si>
  <si>
    <t>01/01/2001</t>
  </si>
  <si>
    <t>MainWifeCoBorrower</t>
  </si>
  <si>
    <t>222-22-2222</t>
  </si>
  <si>
    <t>02/02/2002</t>
  </si>
  <si>
    <t>KBYO2_CBIZ16570</t>
  </si>
  <si>
    <t>E2E_CashTOClose_Refinance</t>
  </si>
  <si>
    <t>CashToClose</t>
  </si>
  <si>
    <t>CBIZ280</t>
  </si>
  <si>
    <t>123-123-1234</t>
  </si>
  <si>
    <t>10 Main Street</t>
  </si>
  <si>
    <t>94536</t>
  </si>
  <si>
    <t>12 main street</t>
  </si>
  <si>
    <t>123-12-1323</t>
  </si>
  <si>
    <t>E2E_CashTOClose_Purchase</t>
  </si>
  <si>
    <t>CTA407</t>
  </si>
  <si>
    <t>CoUser</t>
  </si>
  <si>
    <t>E2E_HELOC_InitialPayment</t>
  </si>
  <si>
    <t>HelocInPmnt</t>
  </si>
  <si>
    <t>CBIZ-17610</t>
  </si>
  <si>
    <t>LC_Conventional_Refinance</t>
  </si>
  <si>
    <t>ShwAllVOL</t>
  </si>
  <si>
    <t>RemoveLink</t>
  </si>
  <si>
    <t>AddNewClsdEnd</t>
  </si>
  <si>
    <t>LinktoLoanButn</t>
  </si>
  <si>
    <t>4490_NewHELOCdrw _CrdtLmt</t>
  </si>
  <si>
    <t>4489_NewHELOCdrw _CrdtLmt</t>
  </si>
  <si>
    <t>4488_NewClsdEndSubMrtge</t>
  </si>
  <si>
    <t>4487_NewClsdEndPrmryMrtge</t>
  </si>
  <si>
    <t>CTA-436</t>
  </si>
  <si>
    <t>MS6Complete_HappyPath</t>
  </si>
  <si>
    <t>123-123-1344</t>
  </si>
  <si>
    <t>23, Woodbine Rd</t>
  </si>
  <si>
    <t>E2E_HELOC_NewFinancingNotLinked</t>
  </si>
  <si>
    <t>5,000</t>
  </si>
  <si>
    <t>700</t>
  </si>
  <si>
    <t>8000</t>
  </si>
  <si>
    <t>9000</t>
  </si>
  <si>
    <t>Click</t>
  </si>
  <si>
    <t>AddNewHELOC</t>
  </si>
  <si>
    <t>427_ClosedEndPrim_MortTotal</t>
  </si>
  <si>
    <t>427_ClosedEndPrim_MortTotalVal</t>
  </si>
  <si>
    <t>428_ClosedEndSub_MortTotal</t>
  </si>
  <si>
    <t>428_ClosedEndSub_MortTotalVal</t>
  </si>
  <si>
    <t>CASRN167_TotalHELOCDrawAmountsVal</t>
  </si>
  <si>
    <t>CASRN168_TotalOpenEndHELOCCreditLimitsVal</t>
  </si>
  <si>
    <t>353_LTV</t>
  </si>
  <si>
    <t>976_CLTV</t>
  </si>
  <si>
    <t>1540_HCLTV</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</si>
</sst>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numFmt numFmtId="165" formatCode="mm/dd/yy;@"/>
    <numFmt numFmtId="166" formatCode="0.000"/>
    <numFmt numFmtId="167" formatCode="mm/dd/yyyy"/>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9.6"/>
      <color theme="1"/>
      <name val="Verdana"/>
      <family val="2"/>
    </font>
    <font>
      <sz val="11"/>
      <color rgb="FFFF0000"/>
      <name val="Calibri"/>
      <family val="2"/>
      <scheme val="minor"/>
    </font>
    <font>
      <sz val="11"/>
      <name val="Calibri"/>
      <family val="2"/>
      <scheme val="minor"/>
    </font>
    <font>
      <sz val="11"/>
      <color rgb="FF333333"/>
      <name val="Arial"/>
      <family val="2"/>
    </font>
    <font>
      <sz val="11"/>
      <color rgb="FF800000"/>
      <name val="Calibri"/>
      <family val="2"/>
      <scheme val="minor"/>
    </font>
    <font>
      <b/>
      <sz val="11"/>
      <color rgb="FF800000"/>
      <name val="Calibri"/>
      <family val="2"/>
      <scheme val="minor"/>
    </font>
    <font>
      <sz val="11"/>
      <color rgb="FF000000"/>
      <name val="Verdana"/>
      <family val="2"/>
    </font>
    <font>
      <i/>
      <sz val="11"/>
      <color rgb="FF008000"/>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9">
    <xf numFmtId="0" fontId="0" fillId="0" borderId="0" xfId="0"/>
    <xf numFmtId="0" fontId="1" fillId="0" borderId="0" xfId="0" applyFont="1"/>
    <xf numFmtId="0" fontId="0" fillId="0" borderId="0" xfId="0" applyFont="1"/>
    <xf numFmtId="0" fontId="2" fillId="0" borderId="0" xfId="1"/>
    <xf numFmtId="49" fontId="0" fillId="0" borderId="0" xfId="0" applyNumberFormat="1"/>
    <xf numFmtId="3" fontId="0" fillId="0" borderId="0" xfId="0" applyNumberFormat="1"/>
    <xf numFmtId="49" fontId="3" fillId="0" borderId="0" xfId="0" applyNumberFormat="1" applyFont="1"/>
    <xf numFmtId="0" fontId="4" fillId="0" borderId="0" xfId="0" applyFont="1"/>
    <xf numFmtId="0" fontId="5" fillId="0" borderId="0" xfId="0" applyFont="1"/>
    <xf numFmtId="0" fontId="0" fillId="0" borderId="0" xfId="0" applyAlignment="1">
      <alignment wrapText="1"/>
    </xf>
    <xf numFmtId="0" fontId="0" fillId="0" borderId="0" xfId="0" applyAlignment="1">
      <alignment horizontal="left" vertical="top"/>
    </xf>
    <xf numFmtId="14" fontId="0" fillId="0" borderId="0" xfId="0" applyNumberFormat="1"/>
    <xf numFmtId="0" fontId="6" fillId="0" borderId="0" xfId="0" applyFont="1"/>
    <xf numFmtId="0" fontId="7" fillId="0" borderId="0" xfId="0" applyFont="1"/>
    <xf numFmtId="4" fontId="0" fillId="0" borderId="0" xfId="0" applyNumberFormat="1"/>
    <xf numFmtId="49"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right"/>
    </xf>
    <xf numFmtId="0" fontId="0" fillId="0" borderId="0" xfId="0"/>
    <xf numFmtId="14" fontId="0" fillId="0" borderId="0" xfId="0" applyNumberFormat="1"/>
    <xf numFmtId="0" fontId="0" fillId="0" borderId="0" xfId="0"/>
    <xf numFmtId="3" fontId="0" fillId="0" borderId="0" xfId="0" applyNumberFormat="1"/>
    <xf numFmtId="0" fontId="0" fillId="0" borderId="0" xfId="0"/>
    <xf numFmtId="3" fontId="0" fillId="0" borderId="0" xfId="0" applyNumberFormat="1"/>
    <xf numFmtId="2" fontId="0" fillId="0" borderId="0" xfId="0" applyNumberFormat="1"/>
    <xf numFmtId="0" fontId="0" fillId="0" borderId="0" xfId="0"/>
    <xf numFmtId="14" fontId="0" fillId="0" borderId="0" xfId="0" applyNumberFormat="1"/>
    <xf numFmtId="0" fontId="0" fillId="0" borderId="0" xfId="0"/>
    <xf numFmtId="0" fontId="1" fillId="0" borderId="0" xfId="0" applyFont="1" applyAlignment="1">
      <alignment wrapText="1"/>
    </xf>
    <xf numFmtId="164" fontId="0" fillId="0" borderId="0" xfId="0" applyNumberFormat="1"/>
    <xf numFmtId="0" fontId="2" fillId="0" borderId="0" xfId="1" applyFill="1" applyBorder="1"/>
    <xf numFmtId="165" fontId="0" fillId="0" borderId="0" xfId="0" applyNumberFormat="1"/>
    <xf numFmtId="0" fontId="3" fillId="0" borderId="0" xfId="0" applyFont="1"/>
    <xf numFmtId="0" fontId="8" fillId="0" borderId="0" xfId="0" applyFont="1"/>
    <xf numFmtId="0" fontId="0" fillId="0" borderId="0" xfId="0" applyFill="1"/>
    <xf numFmtId="0" fontId="7" fillId="0" borderId="1" xfId="0" applyFont="1" applyBorder="1"/>
    <xf numFmtId="0" fontId="7" fillId="2" borderId="1" xfId="0" applyFont="1" applyFill="1" applyBorder="1"/>
    <xf numFmtId="0" fontId="7" fillId="0" borderId="0" xfId="0" applyFont="1" applyFill="1" applyBorder="1"/>
    <xf numFmtId="166" fontId="0" fillId="0" borderId="0" xfId="0" applyNumberFormat="1"/>
    <xf numFmtId="0" fontId="0" fillId="0" borderId="0" xfId="0" applyFill="1" applyBorder="1"/>
    <xf numFmtId="14" fontId="0" fillId="0" borderId="0" xfId="0" quotePrefix="1" applyNumberFormat="1"/>
    <xf numFmtId="0" fontId="9" fillId="0" borderId="0" xfId="0" applyFont="1"/>
    <xf numFmtId="0" fontId="10" fillId="0" borderId="0" xfId="0" applyFont="1"/>
    <xf numFmtId="49" fontId="1" fillId="0" borderId="0" xfId="0" applyNumberFormat="1" applyFont="1"/>
    <xf numFmtId="49" fontId="0" fillId="0" borderId="0" xfId="0" applyNumberFormat="1" applyProtection="1">
      <protection locked="0"/>
    </xf>
    <xf numFmtId="14" fontId="0" fillId="0" borderId="0" xfId="0" applyNumberFormat="1" applyAlignment="1">
      <alignment wrapText="1"/>
    </xf>
    <xf numFmtId="166" fontId="0" fillId="0" borderId="0" xfId="0" quotePrefix="1" applyNumberFormat="1"/>
    <xf numFmtId="0" fontId="6" fillId="0" borderId="0" xfId="0" applyFont="1" applyAlignment="1">
      <alignment horizontal="left" vertical="top"/>
    </xf>
    <xf numFmtId="0" fontId="0" fillId="0" borderId="0" xfId="0" quotePrefix="1"/>
    <xf numFmtId="0" fontId="2" fillId="0" borderId="0" xfId="1" quotePrefix="1"/>
    <xf numFmtId="0" fontId="7" fillId="0" borderId="0" xfId="0" applyFont="1" applyAlignment="1">
      <alignment horizontal="left" vertical="top"/>
    </xf>
    <xf numFmtId="0" fontId="0" fillId="0" borderId="0" xfId="0" applyAlignment="1">
      <alignment horizontal="left" vertical="top" wrapText="1"/>
    </xf>
    <xf numFmtId="4" fontId="0" fillId="0" borderId="0" xfId="0" quotePrefix="1" applyNumberFormat="1"/>
    <xf numFmtId="167" fontId="0" fillId="0" borderId="0" xfId="0" applyNumberFormat="1"/>
    <xf numFmtId="0" fontId="0" fillId="0" borderId="0" xfId="0"/>
    <xf numFmtId="0" fontId="0" fillId="0" borderId="0" xfId="0"/>
    <xf numFmtId="0" fontId="0" fillId="0" borderId="1" xfId="0" applyBorder="1"/>
    <xf numFmtId="0" fontId="1" fillId="0" borderId="1" xfId="0" applyFont="1" applyBorder="1" applyAlignment="1">
      <alignment wrapText="1"/>
    </xf>
    <xf numFmtId="0" fontId="1" fillId="0" borderId="1" xfId="0" applyFont="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test@elliemae.com" TargetMode="External"/><Relationship Id="rId21" Type="http://schemas.openxmlformats.org/officeDocument/2006/relationships/hyperlink" Target="mailto:abc@yopmail.com" TargetMode="External"/><Relationship Id="rId42" Type="http://schemas.openxmlformats.org/officeDocument/2006/relationships/hyperlink" Target="mailto:abdul.anamalamudi@elliemae.com" TargetMode="External"/><Relationship Id="rId63" Type="http://schemas.openxmlformats.org/officeDocument/2006/relationships/hyperlink" Target="mailto:naveen.pamidikonda@elliemae.com" TargetMode="External"/><Relationship Id="rId84" Type="http://schemas.openxmlformats.org/officeDocument/2006/relationships/hyperlink" Target="mailto:abdul.anamalamudi@elliemae.com" TargetMode="External"/><Relationship Id="rId138" Type="http://schemas.openxmlformats.org/officeDocument/2006/relationships/hyperlink" Target="mailto:abdul.anamalamudi@elliemae.com" TargetMode="External"/><Relationship Id="rId159" Type="http://schemas.openxmlformats.org/officeDocument/2006/relationships/hyperlink" Target="mailto:ElliemaeAutomation@gmail.com" TargetMode="External"/><Relationship Id="rId170" Type="http://schemas.openxmlformats.org/officeDocument/2006/relationships/hyperlink" Target="mailto:email@email.com" TargetMode="External"/><Relationship Id="rId107" Type="http://schemas.openxmlformats.org/officeDocument/2006/relationships/hyperlink" Target="mailto:smaram@elliemae.com" TargetMode="External"/><Relationship Id="rId11" Type="http://schemas.openxmlformats.org/officeDocument/2006/relationships/hyperlink" Target="mailto:test@test.com" TargetMode="External"/><Relationship Id="rId32" Type="http://schemas.openxmlformats.org/officeDocument/2006/relationships/hyperlink" Target="mailto:integrationborrower@gmail.com" TargetMode="External"/><Relationship Id="rId53" Type="http://schemas.openxmlformats.org/officeDocument/2006/relationships/hyperlink" Target="mailto:abdul.anamalamudi@elliemae.com" TargetMode="External"/><Relationship Id="rId74" Type="http://schemas.openxmlformats.org/officeDocument/2006/relationships/hyperlink" Target="mailto:naveen.pamidikonda@elliemae.com" TargetMode="External"/><Relationship Id="rId128" Type="http://schemas.openxmlformats.org/officeDocument/2006/relationships/hyperlink" Target="mailto:test@elliemae.com" TargetMode="External"/><Relationship Id="rId149" Type="http://schemas.openxmlformats.org/officeDocument/2006/relationships/hyperlink" Target="mailto:test@elliemae.com" TargetMode="External"/><Relationship Id="rId5" Type="http://schemas.openxmlformats.org/officeDocument/2006/relationships/hyperlink" Target="mailto:elliemaeauto@gmail.com" TargetMode="External"/><Relationship Id="rId95" Type="http://schemas.openxmlformats.org/officeDocument/2006/relationships/hyperlink" Target="mailto:integrationborrower@gmail.com" TargetMode="External"/><Relationship Id="rId160" Type="http://schemas.openxmlformats.org/officeDocument/2006/relationships/hyperlink" Target="mailto:ElliemaeAutomation@gmail.com" TargetMode="External"/><Relationship Id="rId22" Type="http://schemas.openxmlformats.org/officeDocument/2006/relationships/hyperlink" Target="mailto:abc@yopmail.com" TargetMode="External"/><Relationship Id="rId43" Type="http://schemas.openxmlformats.org/officeDocument/2006/relationships/hyperlink" Target="mailto:abdul.anamalamudi@elliemae.com" TargetMode="External"/><Relationship Id="rId64" Type="http://schemas.openxmlformats.org/officeDocument/2006/relationships/hyperlink" Target="mailto:naveen.pamidikonda@elliemae.com" TargetMode="External"/><Relationship Id="rId118" Type="http://schemas.openxmlformats.org/officeDocument/2006/relationships/hyperlink" Target="mailto:test@elliemae.com" TargetMode="External"/><Relationship Id="rId139" Type="http://schemas.openxmlformats.org/officeDocument/2006/relationships/hyperlink" Target="mailto:naveen.pamidikonda@elliemae.com" TargetMode="External"/><Relationship Id="rId85" Type="http://schemas.openxmlformats.org/officeDocument/2006/relationships/hyperlink" Target="mailto:abdul.anamalamudi@elliemae.com" TargetMode="External"/><Relationship Id="rId150" Type="http://schemas.openxmlformats.org/officeDocument/2006/relationships/hyperlink" Target="mailto:test@elliemae.com" TargetMode="External"/><Relationship Id="rId171" Type="http://schemas.openxmlformats.org/officeDocument/2006/relationships/hyperlink" Target="mailto:email@email.com" TargetMode="External"/><Relationship Id="rId12" Type="http://schemas.openxmlformats.org/officeDocument/2006/relationships/hyperlink" Target="mailto:CBIZ812@yopmail.com" TargetMode="External"/><Relationship Id="rId33" Type="http://schemas.openxmlformats.org/officeDocument/2006/relationships/hyperlink" Target="mailto:integrationborrower@gmail.com" TargetMode="External"/><Relationship Id="rId108" Type="http://schemas.openxmlformats.org/officeDocument/2006/relationships/hyperlink" Target="mailto:test@elliemae.com" TargetMode="External"/><Relationship Id="rId129" Type="http://schemas.openxmlformats.org/officeDocument/2006/relationships/hyperlink" Target="mailto:integrationborrower@gmail.com" TargetMode="External"/><Relationship Id="rId54" Type="http://schemas.openxmlformats.org/officeDocument/2006/relationships/hyperlink" Target="mailto:abdul.anamalamudi@elliemae.com" TargetMode="External"/><Relationship Id="rId75" Type="http://schemas.openxmlformats.org/officeDocument/2006/relationships/hyperlink" Target="mailto:naveen.pamidikonda@elliemae.com" TargetMode="External"/><Relationship Id="rId96" Type="http://schemas.openxmlformats.org/officeDocument/2006/relationships/hyperlink" Target="mailto:naveen.pamidikonda@elliemae.com" TargetMode="External"/><Relationship Id="rId140" Type="http://schemas.openxmlformats.org/officeDocument/2006/relationships/hyperlink" Target="mailto:abdul.anamalamudi@elliemae.com" TargetMode="External"/><Relationship Id="rId161" Type="http://schemas.openxmlformats.org/officeDocument/2006/relationships/hyperlink" Target="mailto:ElliemaeAutomation@gmail.com" TargetMode="External"/><Relationship Id="rId1" Type="http://schemas.openxmlformats.org/officeDocument/2006/relationships/hyperlink" Target="mailto:test@beyondsoft.com" TargetMode="External"/><Relationship Id="rId6" Type="http://schemas.openxmlformats.org/officeDocument/2006/relationships/hyperlink" Target="mailto:TA4655@auto.com" TargetMode="External"/><Relationship Id="rId23" Type="http://schemas.openxmlformats.org/officeDocument/2006/relationships/hyperlink" Target="mailto:test@gmail.com" TargetMode="External"/><Relationship Id="rId28" Type="http://schemas.openxmlformats.org/officeDocument/2006/relationships/hyperlink" Target="mailto:testautomation@beyondsoft.com" TargetMode="External"/><Relationship Id="rId49" Type="http://schemas.openxmlformats.org/officeDocument/2006/relationships/hyperlink" Target="mailto:integrationborrower@gmail.com" TargetMode="External"/><Relationship Id="rId114" Type="http://schemas.openxmlformats.org/officeDocument/2006/relationships/hyperlink" Target="mailto:CBIZ-3156tc1@yopmail.com" TargetMode="External"/><Relationship Id="rId119" Type="http://schemas.openxmlformats.org/officeDocument/2006/relationships/hyperlink" Target="mailto:test@elliemae.com" TargetMode="External"/><Relationship Id="rId44" Type="http://schemas.openxmlformats.org/officeDocument/2006/relationships/hyperlink" Target="mailto:naveen.pamidikonda@elliemae.com" TargetMode="External"/><Relationship Id="rId60" Type="http://schemas.openxmlformats.org/officeDocument/2006/relationships/hyperlink" Target="mailto:naveen.pamidikonda@elliemae.com" TargetMode="External"/><Relationship Id="rId65" Type="http://schemas.openxmlformats.org/officeDocument/2006/relationships/hyperlink" Target="mailto:integrationborrower@gmail.com" TargetMode="External"/><Relationship Id="rId81" Type="http://schemas.openxmlformats.org/officeDocument/2006/relationships/hyperlink" Target="mailto:abdul.anamalamudi@elliemae.com" TargetMode="External"/><Relationship Id="rId86" Type="http://schemas.openxmlformats.org/officeDocument/2006/relationships/hyperlink" Target="mailto:abdul.anamalamudi@elliemae.com" TargetMode="External"/><Relationship Id="rId130" Type="http://schemas.openxmlformats.org/officeDocument/2006/relationships/hyperlink" Target="mailto:test@elliemae.com" TargetMode="External"/><Relationship Id="rId135" Type="http://schemas.openxmlformats.org/officeDocument/2006/relationships/hyperlink" Target="mailto:naveen.pamidikonda@elliemae.com" TargetMode="External"/><Relationship Id="rId151" Type="http://schemas.openxmlformats.org/officeDocument/2006/relationships/hyperlink" Target="mailto:naveen.pamidikonda@elliemae.com" TargetMode="External"/><Relationship Id="rId156" Type="http://schemas.openxmlformats.org/officeDocument/2006/relationships/hyperlink" Target="mailto:test@beyondsoft.com" TargetMode="External"/><Relationship Id="rId172" Type="http://schemas.openxmlformats.org/officeDocument/2006/relationships/hyperlink" Target="mailto:integrationborrower@gmail.com" TargetMode="External"/><Relationship Id="rId13" Type="http://schemas.openxmlformats.org/officeDocument/2006/relationships/hyperlink" Target="mailto:CBIZ837@yopmail.com" TargetMode="External"/><Relationship Id="rId18" Type="http://schemas.openxmlformats.org/officeDocument/2006/relationships/hyperlink" Target="mailto:ENC1275_001@yopmail.com" TargetMode="External"/><Relationship Id="rId39" Type="http://schemas.openxmlformats.org/officeDocument/2006/relationships/hyperlink" Target="mailto:abdul.anamalamudi@elliemae.com" TargetMode="External"/><Relationship Id="rId109" Type="http://schemas.openxmlformats.org/officeDocument/2006/relationships/hyperlink" Target="mailto:test@elliemae.com" TargetMode="External"/><Relationship Id="rId34" Type="http://schemas.openxmlformats.org/officeDocument/2006/relationships/hyperlink" Target="mailto:disclosuretest@gmail.com" TargetMode="External"/><Relationship Id="rId50" Type="http://schemas.openxmlformats.org/officeDocument/2006/relationships/hyperlink" Target="mailto:abdul.anamalamudi@elliemae.com" TargetMode="External"/><Relationship Id="rId55" Type="http://schemas.openxmlformats.org/officeDocument/2006/relationships/hyperlink" Target="mailto:Borrower@elliemae.com" TargetMode="External"/><Relationship Id="rId76" Type="http://schemas.openxmlformats.org/officeDocument/2006/relationships/hyperlink" Target="mailto:naveen.pamidikonda@elliemae.com" TargetMode="External"/><Relationship Id="rId97" Type="http://schemas.openxmlformats.org/officeDocument/2006/relationships/hyperlink" Target="mailto:integrationborrower@gmail.com" TargetMode="External"/><Relationship Id="rId104" Type="http://schemas.openxmlformats.org/officeDocument/2006/relationships/hyperlink" Target="mailto:abdul.anamalamudi@elliemae.com" TargetMode="External"/><Relationship Id="rId120" Type="http://schemas.openxmlformats.org/officeDocument/2006/relationships/hyperlink" Target="mailto:test@elliemae.com" TargetMode="External"/><Relationship Id="rId125" Type="http://schemas.openxmlformats.org/officeDocument/2006/relationships/hyperlink" Target="mailto:naveen.pamidikonda@elliemae.com" TargetMode="External"/><Relationship Id="rId141" Type="http://schemas.openxmlformats.org/officeDocument/2006/relationships/hyperlink" Target="mailto:abdul.anamalamudi@elliemae.com" TargetMode="External"/><Relationship Id="rId146" Type="http://schemas.openxmlformats.org/officeDocument/2006/relationships/hyperlink" Target="mailto:abdul.anamalamudi@elliemae.com" TargetMode="External"/><Relationship Id="rId167" Type="http://schemas.openxmlformats.org/officeDocument/2006/relationships/hyperlink" Target="mailto:abdul.anamalamudi@elliemae.com" TargetMode="External"/><Relationship Id="rId7" Type="http://schemas.openxmlformats.org/officeDocument/2006/relationships/hyperlink" Target="mailto:ketan@yopmail.com" TargetMode="External"/><Relationship Id="rId71" Type="http://schemas.openxmlformats.org/officeDocument/2006/relationships/hyperlink" Target="mailto:yanadi.yakkati@elliemae.com" TargetMode="External"/><Relationship Id="rId92" Type="http://schemas.openxmlformats.org/officeDocument/2006/relationships/hyperlink" Target="mailto:naveen.pamidikonda@elliemae.com" TargetMode="External"/><Relationship Id="rId162" Type="http://schemas.openxmlformats.org/officeDocument/2006/relationships/hyperlink" Target="mailto:ElliemaeAutomation@gmail.com" TargetMode="External"/><Relationship Id="rId2" Type="http://schemas.openxmlformats.org/officeDocument/2006/relationships/hyperlink" Target="mailto:ElliemaeAutomation@gmail.com" TargetMode="External"/><Relationship Id="rId29" Type="http://schemas.openxmlformats.org/officeDocument/2006/relationships/hyperlink" Target="mailto:asd@yopmail.com" TargetMode="External"/><Relationship Id="rId24" Type="http://schemas.openxmlformats.org/officeDocument/2006/relationships/hyperlink" Target="mailto:abc@yopmail.com" TargetMode="External"/><Relationship Id="rId40" Type="http://schemas.openxmlformats.org/officeDocument/2006/relationships/hyperlink" Target="mailto:integrationborrower@gmail.com" TargetMode="External"/><Relationship Id="rId45" Type="http://schemas.openxmlformats.org/officeDocument/2006/relationships/hyperlink" Target="mailto:integrationborrower@gmail.com" TargetMode="External"/><Relationship Id="rId66" Type="http://schemas.openxmlformats.org/officeDocument/2006/relationships/hyperlink" Target="mailto:naveen.pamidikonda@elliemae.com" TargetMode="External"/><Relationship Id="rId87" Type="http://schemas.openxmlformats.org/officeDocument/2006/relationships/hyperlink" Target="mailto:abdul.anamalamudi@elliemae.com" TargetMode="External"/><Relationship Id="rId110" Type="http://schemas.openxmlformats.org/officeDocument/2006/relationships/hyperlink" Target="mailto:naveen.pamidikonda@elliemae.com" TargetMode="External"/><Relationship Id="rId115" Type="http://schemas.openxmlformats.org/officeDocument/2006/relationships/hyperlink" Target="mailto:test@elliemae.com" TargetMode="External"/><Relationship Id="rId131" Type="http://schemas.openxmlformats.org/officeDocument/2006/relationships/hyperlink" Target="mailto:test@elliemae.com" TargetMode="External"/><Relationship Id="rId136" Type="http://schemas.openxmlformats.org/officeDocument/2006/relationships/hyperlink" Target="mailto:naveen.pamidikonda@elliemae.com" TargetMode="External"/><Relationship Id="rId157" Type="http://schemas.openxmlformats.org/officeDocument/2006/relationships/hyperlink" Target="mailto:CBIZ-@yopmail.com" TargetMode="External"/><Relationship Id="rId61" Type="http://schemas.openxmlformats.org/officeDocument/2006/relationships/hyperlink" Target="mailto:naveen.pamidikonda@elliemae.com" TargetMode="External"/><Relationship Id="rId82" Type="http://schemas.openxmlformats.org/officeDocument/2006/relationships/hyperlink" Target="mailto:test@elliemae.com" TargetMode="External"/><Relationship Id="rId152" Type="http://schemas.openxmlformats.org/officeDocument/2006/relationships/hyperlink" Target="mailto:test@elliemae.com" TargetMode="External"/><Relationship Id="rId173" Type="http://schemas.openxmlformats.org/officeDocument/2006/relationships/printerSettings" Target="../printerSettings/printerSettings3.bin"/><Relationship Id="rId19" Type="http://schemas.openxmlformats.org/officeDocument/2006/relationships/hyperlink" Target="mailto:abc@gmail.com" TargetMode="External"/><Relationship Id="rId14" Type="http://schemas.openxmlformats.org/officeDocument/2006/relationships/hyperlink" Target="mailto:aa@test.com" TargetMode="External"/><Relationship Id="rId30" Type="http://schemas.openxmlformats.org/officeDocument/2006/relationships/hyperlink" Target="mailto:TC1CBIZ4722@yopmail.com" TargetMode="External"/><Relationship Id="rId35" Type="http://schemas.openxmlformats.org/officeDocument/2006/relationships/hyperlink" Target="mailto:TC5CBIZ4911@yopmail.com" TargetMode="External"/><Relationship Id="rId56" Type="http://schemas.openxmlformats.org/officeDocument/2006/relationships/hyperlink" Target="mailto:naveen.pamidikonda@elliemae.com" TargetMode="External"/><Relationship Id="rId77" Type="http://schemas.openxmlformats.org/officeDocument/2006/relationships/hyperlink" Target="mailto:naveen.pamidikonda@elliemae.com" TargetMode="External"/><Relationship Id="rId100" Type="http://schemas.openxmlformats.org/officeDocument/2006/relationships/hyperlink" Target="mailto:abdul.anamalamudi@elliemae.com" TargetMode="External"/><Relationship Id="rId105" Type="http://schemas.openxmlformats.org/officeDocument/2006/relationships/hyperlink" Target="mailto:naveen.pamidikonda@elliemae.com" TargetMode="External"/><Relationship Id="rId126" Type="http://schemas.openxmlformats.org/officeDocument/2006/relationships/hyperlink" Target="mailto:naveen.pamidikonda@elliemae.com" TargetMode="External"/><Relationship Id="rId147" Type="http://schemas.openxmlformats.org/officeDocument/2006/relationships/hyperlink" Target="mailto:test@elliemae.com" TargetMode="External"/><Relationship Id="rId168" Type="http://schemas.openxmlformats.org/officeDocument/2006/relationships/hyperlink" Target="mailto:test@elliemae.com" TargetMode="External"/><Relationship Id="rId8" Type="http://schemas.openxmlformats.org/officeDocument/2006/relationships/hyperlink" Target="mailto:ElliemaeAutomation@gmail.com" TargetMode="External"/><Relationship Id="rId51" Type="http://schemas.openxmlformats.org/officeDocument/2006/relationships/hyperlink" Target="mailto:abdul.anamalamudi@elliemae.com" TargetMode="External"/><Relationship Id="rId72" Type="http://schemas.openxmlformats.org/officeDocument/2006/relationships/hyperlink" Target="mailto:yanadi.yakkati@elliemae.com" TargetMode="External"/><Relationship Id="rId93" Type="http://schemas.openxmlformats.org/officeDocument/2006/relationships/hyperlink" Target="mailto:integrationborrower@gmail.com" TargetMode="External"/><Relationship Id="rId98" Type="http://schemas.openxmlformats.org/officeDocument/2006/relationships/hyperlink" Target="mailto:abdul.anamalamudi@elliemae.com" TargetMode="External"/><Relationship Id="rId121" Type="http://schemas.openxmlformats.org/officeDocument/2006/relationships/hyperlink" Target="mailto:integrationborrower@gmail.com" TargetMode="External"/><Relationship Id="rId142" Type="http://schemas.openxmlformats.org/officeDocument/2006/relationships/hyperlink" Target="mailto:abdul.anamalamudi@elliemae.com" TargetMode="External"/><Relationship Id="rId163" Type="http://schemas.openxmlformats.org/officeDocument/2006/relationships/hyperlink" Target="mailto:ElliemaeAutomation@gmail.com" TargetMode="External"/><Relationship Id="rId3" Type="http://schemas.openxmlformats.org/officeDocument/2006/relationships/hyperlink" Target="mailto:ARMtestcase@com.com" TargetMode="External"/><Relationship Id="rId25" Type="http://schemas.openxmlformats.org/officeDocument/2006/relationships/hyperlink" Target="mailto:abc@gmail.com" TargetMode="External"/><Relationship Id="rId46" Type="http://schemas.openxmlformats.org/officeDocument/2006/relationships/hyperlink" Target="mailto:abdul.anamalamudi@elliemae.com" TargetMode="External"/><Relationship Id="rId67" Type="http://schemas.openxmlformats.org/officeDocument/2006/relationships/hyperlink" Target="mailto:abdul.anamalamudi@elliemae.com" TargetMode="External"/><Relationship Id="rId116" Type="http://schemas.openxmlformats.org/officeDocument/2006/relationships/hyperlink" Target="mailto:integrationborrower@gmail.com" TargetMode="External"/><Relationship Id="rId137" Type="http://schemas.openxmlformats.org/officeDocument/2006/relationships/hyperlink" Target="mailto:naveen.pamidikonda@elliemae.com" TargetMode="External"/><Relationship Id="rId158" Type="http://schemas.openxmlformats.org/officeDocument/2006/relationships/hyperlink" Target="mailto:asd@yopmail.com" TargetMode="External"/><Relationship Id="rId20" Type="http://schemas.openxmlformats.org/officeDocument/2006/relationships/hyperlink" Target="mailto:abc@gmail.com" TargetMode="External"/><Relationship Id="rId41" Type="http://schemas.openxmlformats.org/officeDocument/2006/relationships/hyperlink" Target="mailto:integrationborrower@gmail.com" TargetMode="External"/><Relationship Id="rId62" Type="http://schemas.openxmlformats.org/officeDocument/2006/relationships/hyperlink" Target="mailto:naveen.pamidikonda@elliemae.com" TargetMode="External"/><Relationship Id="rId83" Type="http://schemas.openxmlformats.org/officeDocument/2006/relationships/hyperlink" Target="mailto:abdul.anamalamudi@elliemae.com" TargetMode="External"/><Relationship Id="rId88" Type="http://schemas.openxmlformats.org/officeDocument/2006/relationships/hyperlink" Target="mailto:abdul.anamalamudi@elliemae.com" TargetMode="External"/><Relationship Id="rId111" Type="http://schemas.openxmlformats.org/officeDocument/2006/relationships/hyperlink" Target="mailto:integrationborrower@gmail.com" TargetMode="External"/><Relationship Id="rId132" Type="http://schemas.openxmlformats.org/officeDocument/2006/relationships/hyperlink" Target="mailto:naveen.pamidikonda@elliemae.com" TargetMode="External"/><Relationship Id="rId153" Type="http://schemas.openxmlformats.org/officeDocument/2006/relationships/hyperlink" Target="mailto:abdul.anamalamudi@elliemae.com" TargetMode="External"/><Relationship Id="rId15" Type="http://schemas.openxmlformats.org/officeDocument/2006/relationships/hyperlink" Target="mailto:test123@yopmail.com" TargetMode="External"/><Relationship Id="rId36" Type="http://schemas.openxmlformats.org/officeDocument/2006/relationships/hyperlink" Target="mailto:integrationborrower@gmail.com" TargetMode="External"/><Relationship Id="rId57" Type="http://schemas.openxmlformats.org/officeDocument/2006/relationships/hyperlink" Target="mailto:naveen.pamidikonda@elliemae.com" TargetMode="External"/><Relationship Id="rId106" Type="http://schemas.openxmlformats.org/officeDocument/2006/relationships/hyperlink" Target="mailto:naveen.pamidikonda@elliemae.com" TargetMode="External"/><Relationship Id="rId127" Type="http://schemas.openxmlformats.org/officeDocument/2006/relationships/hyperlink" Target="mailto:naveen.pamidikonda@elliemae.com" TargetMode="External"/><Relationship Id="rId10" Type="http://schemas.openxmlformats.org/officeDocument/2006/relationships/hyperlink" Target="mailto:test29943@testmail.com" TargetMode="External"/><Relationship Id="rId31" Type="http://schemas.openxmlformats.org/officeDocument/2006/relationships/hyperlink" Target="mailto:TC5CBIZ4911@yopmail.com" TargetMode="External"/><Relationship Id="rId52" Type="http://schemas.openxmlformats.org/officeDocument/2006/relationships/hyperlink" Target="mailto:naveen.pamidikonda@elliemae.com" TargetMode="External"/><Relationship Id="rId73" Type="http://schemas.openxmlformats.org/officeDocument/2006/relationships/hyperlink" Target="mailto:naveen.pamidikonda@elliemae.com" TargetMode="External"/><Relationship Id="rId78" Type="http://schemas.openxmlformats.org/officeDocument/2006/relationships/hyperlink" Target="mailto:naveen.pamidikonda@elliemae.com" TargetMode="External"/><Relationship Id="rId94" Type="http://schemas.openxmlformats.org/officeDocument/2006/relationships/hyperlink" Target="mailto:aah2002@gmail.com" TargetMode="External"/><Relationship Id="rId99" Type="http://schemas.openxmlformats.org/officeDocument/2006/relationships/hyperlink" Target="mailto:naveen.pamidikonda@elliemae.com" TargetMode="External"/><Relationship Id="rId101" Type="http://schemas.openxmlformats.org/officeDocument/2006/relationships/hyperlink" Target="mailto:abdul.anamalamudi@elliemae.com" TargetMode="External"/><Relationship Id="rId122" Type="http://schemas.openxmlformats.org/officeDocument/2006/relationships/hyperlink" Target="mailto:integrationborrower@gmail.com" TargetMode="External"/><Relationship Id="rId143" Type="http://schemas.openxmlformats.org/officeDocument/2006/relationships/hyperlink" Target="mailto:abdul.anamalamudi@elliemae.com" TargetMode="External"/><Relationship Id="rId148" Type="http://schemas.openxmlformats.org/officeDocument/2006/relationships/hyperlink" Target="mailto:test@elliemae.com" TargetMode="External"/><Relationship Id="rId164" Type="http://schemas.openxmlformats.org/officeDocument/2006/relationships/hyperlink" Target="mailto:ElliemaeAutomation@gmail.com" TargetMode="External"/><Relationship Id="rId169" Type="http://schemas.openxmlformats.org/officeDocument/2006/relationships/hyperlink" Target="mailto:email@email.com" TargetMode="External"/><Relationship Id="rId4" Type="http://schemas.openxmlformats.org/officeDocument/2006/relationships/hyperlink" Target="mailto:variancetestcase@com.com" TargetMode="External"/><Relationship Id="rId9" Type="http://schemas.openxmlformats.org/officeDocument/2006/relationships/hyperlink" Target="mailto:test@test.com" TargetMode="External"/><Relationship Id="rId26" Type="http://schemas.openxmlformats.org/officeDocument/2006/relationships/hyperlink" Target="mailto:abc@gmail.com" TargetMode="External"/><Relationship Id="rId47" Type="http://schemas.openxmlformats.org/officeDocument/2006/relationships/hyperlink" Target="mailto:abdul.anamalamudi@elliemae.com" TargetMode="External"/><Relationship Id="rId68" Type="http://schemas.openxmlformats.org/officeDocument/2006/relationships/hyperlink" Target="mailto:abdul.anamalamudi@elliemae.com" TargetMode="External"/><Relationship Id="rId89" Type="http://schemas.openxmlformats.org/officeDocument/2006/relationships/hyperlink" Target="mailto:test@Elliemae.com" TargetMode="External"/><Relationship Id="rId112" Type="http://schemas.openxmlformats.org/officeDocument/2006/relationships/hyperlink" Target="mailto:integrationborrower@gmail.com" TargetMode="External"/><Relationship Id="rId133" Type="http://schemas.openxmlformats.org/officeDocument/2006/relationships/hyperlink" Target="mailto:naveen.pamidikonda@elliemae.com" TargetMode="External"/><Relationship Id="rId154" Type="http://schemas.openxmlformats.org/officeDocument/2006/relationships/hyperlink" Target="mailto:test@elliemae.com" TargetMode="External"/><Relationship Id="rId16" Type="http://schemas.openxmlformats.org/officeDocument/2006/relationships/hyperlink" Target="mailto:CFUN@yopmail.com" TargetMode="External"/><Relationship Id="rId37" Type="http://schemas.openxmlformats.org/officeDocument/2006/relationships/hyperlink" Target="mailto:integrationborrower@gmail.com" TargetMode="External"/><Relationship Id="rId58" Type="http://schemas.openxmlformats.org/officeDocument/2006/relationships/hyperlink" Target="mailto:naveen.pamidikonda@elliemae.com" TargetMode="External"/><Relationship Id="rId79" Type="http://schemas.openxmlformats.org/officeDocument/2006/relationships/hyperlink" Target="mailto:naveen.pamidikonda@elliemae.com" TargetMode="External"/><Relationship Id="rId102" Type="http://schemas.openxmlformats.org/officeDocument/2006/relationships/hyperlink" Target="mailto:abdul.anamalamudi@elliemae.com" TargetMode="External"/><Relationship Id="rId123" Type="http://schemas.openxmlformats.org/officeDocument/2006/relationships/hyperlink" Target="mailto:astest@elliemae.com" TargetMode="External"/><Relationship Id="rId144" Type="http://schemas.openxmlformats.org/officeDocument/2006/relationships/hyperlink" Target="mailto:abdul.anamalamudi@elliemae.com" TargetMode="External"/><Relationship Id="rId90" Type="http://schemas.openxmlformats.org/officeDocument/2006/relationships/hyperlink" Target="mailto:naveen.pamidikonda@elliemae.com" TargetMode="External"/><Relationship Id="rId165" Type="http://schemas.openxmlformats.org/officeDocument/2006/relationships/hyperlink" Target="mailto:Borrower@elliemae.com" TargetMode="External"/><Relationship Id="rId27" Type="http://schemas.openxmlformats.org/officeDocument/2006/relationships/hyperlink" Target="mailto:testautomation@beyondsoft.com" TargetMode="External"/><Relationship Id="rId48" Type="http://schemas.openxmlformats.org/officeDocument/2006/relationships/hyperlink" Target="mailto:abdul.anamalamudi@elliemae.com" TargetMode="External"/><Relationship Id="rId69" Type="http://schemas.openxmlformats.org/officeDocument/2006/relationships/hyperlink" Target="mailto:abdul.anamalamudi@elliemae.com" TargetMode="External"/><Relationship Id="rId113" Type="http://schemas.openxmlformats.org/officeDocument/2006/relationships/hyperlink" Target="mailto:integrationborrower@gmail.com" TargetMode="External"/><Relationship Id="rId134" Type="http://schemas.openxmlformats.org/officeDocument/2006/relationships/hyperlink" Target="mailto:naveen.pamidikonda@elliemae.com" TargetMode="External"/><Relationship Id="rId80" Type="http://schemas.openxmlformats.org/officeDocument/2006/relationships/hyperlink" Target="mailto:naveen.pamidikonda@elliemae.com" TargetMode="External"/><Relationship Id="rId155" Type="http://schemas.openxmlformats.org/officeDocument/2006/relationships/hyperlink" Target="mailto:test@elliemae.com" TargetMode="External"/><Relationship Id="rId17" Type="http://schemas.openxmlformats.org/officeDocument/2006/relationships/hyperlink" Target="mailto:variancetestcase@com.com" TargetMode="External"/><Relationship Id="rId38" Type="http://schemas.openxmlformats.org/officeDocument/2006/relationships/hyperlink" Target="mailto:integrationborrower@gmail.com" TargetMode="External"/><Relationship Id="rId59" Type="http://schemas.openxmlformats.org/officeDocument/2006/relationships/hyperlink" Target="mailto:naveen.pamidikonda@elliemae.com" TargetMode="External"/><Relationship Id="rId103" Type="http://schemas.openxmlformats.org/officeDocument/2006/relationships/hyperlink" Target="mailto:naveen.pamidikonda@elliemae.com" TargetMode="External"/><Relationship Id="rId124" Type="http://schemas.openxmlformats.org/officeDocument/2006/relationships/hyperlink" Target="mailto:naveen.pamidikonda@elliemae.com" TargetMode="External"/><Relationship Id="rId70" Type="http://schemas.openxmlformats.org/officeDocument/2006/relationships/hyperlink" Target="mailto:naveen.pamidikonda@elliemae.com" TargetMode="External"/><Relationship Id="rId91" Type="http://schemas.openxmlformats.org/officeDocument/2006/relationships/hyperlink" Target="mailto:naveen.pamidikonda@elliemae.com" TargetMode="External"/><Relationship Id="rId145" Type="http://schemas.openxmlformats.org/officeDocument/2006/relationships/hyperlink" Target="mailto:abdul.anamalamudi@elliemae.com" TargetMode="External"/><Relationship Id="rId166" Type="http://schemas.openxmlformats.org/officeDocument/2006/relationships/hyperlink" Target="mailto:Borrower@elliemae.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integrationcoborrower@gmail.com" TargetMode="External"/><Relationship Id="rId13" Type="http://schemas.openxmlformats.org/officeDocument/2006/relationships/hyperlink" Target="mailto:integrationcoborrower@gmail.com" TargetMode="External"/><Relationship Id="rId18" Type="http://schemas.openxmlformats.org/officeDocument/2006/relationships/hyperlink" Target="mailto:integrationcoborrower@gmail.com" TargetMode="External"/><Relationship Id="rId3" Type="http://schemas.openxmlformats.org/officeDocument/2006/relationships/hyperlink" Target="mailto:ENC1275_001@yopmail.com" TargetMode="External"/><Relationship Id="rId21" Type="http://schemas.openxmlformats.org/officeDocument/2006/relationships/hyperlink" Target="mailto:ElliemaeAutomation@gmail.com" TargetMode="External"/><Relationship Id="rId7" Type="http://schemas.openxmlformats.org/officeDocument/2006/relationships/hyperlink" Target="mailto:integrationcoborrower@gmail.com" TargetMode="External"/><Relationship Id="rId12" Type="http://schemas.openxmlformats.org/officeDocument/2006/relationships/hyperlink" Target="mailto:integrationcoborrower@gmail.com" TargetMode="External"/><Relationship Id="rId17" Type="http://schemas.openxmlformats.org/officeDocument/2006/relationships/hyperlink" Target="mailto:integrationcoborrower@gmail.com" TargetMode="External"/><Relationship Id="rId2" Type="http://schemas.openxmlformats.org/officeDocument/2006/relationships/hyperlink" Target="mailto:TA4655@auto.com" TargetMode="External"/><Relationship Id="rId16" Type="http://schemas.openxmlformats.org/officeDocument/2006/relationships/hyperlink" Target="mailto:integrationcoborrower@gmail.com" TargetMode="External"/><Relationship Id="rId20" Type="http://schemas.openxmlformats.org/officeDocument/2006/relationships/hyperlink" Target="mailto:ElliemaeAutomation@gmail.com" TargetMode="External"/><Relationship Id="rId1" Type="http://schemas.openxmlformats.org/officeDocument/2006/relationships/hyperlink" Target="mailto:test@beyondsoft.com" TargetMode="External"/><Relationship Id="rId6" Type="http://schemas.openxmlformats.org/officeDocument/2006/relationships/hyperlink" Target="mailto:integrationcoborrower@gmail.com" TargetMode="External"/><Relationship Id="rId11" Type="http://schemas.openxmlformats.org/officeDocument/2006/relationships/hyperlink" Target="mailto:integrationcoborrower@gmail.com" TargetMode="External"/><Relationship Id="rId24" Type="http://schemas.openxmlformats.org/officeDocument/2006/relationships/printerSettings" Target="../printerSettings/printerSettings4.bin"/><Relationship Id="rId5" Type="http://schemas.openxmlformats.org/officeDocument/2006/relationships/hyperlink" Target="mailto:integrationcoborrower@gmail.com" TargetMode="External"/><Relationship Id="rId15" Type="http://schemas.openxmlformats.org/officeDocument/2006/relationships/hyperlink" Target="mailto:integrationcoborrower@gmail.com" TargetMode="External"/><Relationship Id="rId23" Type="http://schemas.openxmlformats.org/officeDocument/2006/relationships/hyperlink" Target="mailto:integrationcoborrower@gmail.com" TargetMode="External"/><Relationship Id="rId10" Type="http://schemas.openxmlformats.org/officeDocument/2006/relationships/hyperlink" Target="mailto:integrationcoborrower@gmail.com" TargetMode="External"/><Relationship Id="rId19" Type="http://schemas.openxmlformats.org/officeDocument/2006/relationships/hyperlink" Target="mailto:ElliemaeAutomation@gmail.com" TargetMode="External"/><Relationship Id="rId4" Type="http://schemas.openxmlformats.org/officeDocument/2006/relationships/hyperlink" Target="mailto:integrationcoborrower@gmail.com" TargetMode="External"/><Relationship Id="rId9" Type="http://schemas.openxmlformats.org/officeDocument/2006/relationships/hyperlink" Target="mailto:integrationcoborrower@gmail.com" TargetMode="External"/><Relationship Id="rId14" Type="http://schemas.openxmlformats.org/officeDocument/2006/relationships/hyperlink" Target="mailto:integrationcoborrower@gmail.com" TargetMode="External"/><Relationship Id="rId22" Type="http://schemas.openxmlformats.org/officeDocument/2006/relationships/hyperlink" Target="mailto:ElliemaeAutomation@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1:F11"/>
  <sheetViews>
    <sheetView workbookViewId="0"/>
  </sheetViews>
  <sheetFormatPr defaultRowHeight="15" x14ac:dyDescent="0.25"/>
  <cols>
    <col min="1" max="1" width="10.42578125" bestFit="1" customWidth="1"/>
  </cols>
  <sheetData>
    <row r="11" spans="5:6" x14ac:dyDescent="0.25">
      <c r="E11" t="s">
        <v>73</v>
      </c>
      <c r="F11" s="7" t="s">
        <v>87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pane xSplit="1" ySplit="1" topLeftCell="B2" activePane="bottomRight" state="frozen"/>
      <selection pane="topRight" activeCell="B1" sqref="B1"/>
      <selection pane="bottomLeft" activeCell="A2" sqref="A2"/>
      <selection pane="bottomRight" activeCell="G3" sqref="G3:I3"/>
    </sheetView>
  </sheetViews>
  <sheetFormatPr defaultRowHeight="15" x14ac:dyDescent="0.25"/>
  <cols>
    <col min="1" max="1" width="25.42578125" customWidth="1"/>
    <col min="2" max="2" width="18.5703125" customWidth="1"/>
    <col min="3" max="3" width="16.7109375" customWidth="1"/>
    <col min="5" max="5" width="13.7109375" customWidth="1"/>
    <col min="7" max="7" width="24.28515625" customWidth="1"/>
    <col min="8" max="8" width="26.28515625" customWidth="1"/>
    <col min="9" max="9" width="27.28515625" customWidth="1"/>
  </cols>
  <sheetData>
    <row r="1" spans="1:9" s="1" customFormat="1" x14ac:dyDescent="0.25">
      <c r="A1" s="1" t="s">
        <v>0</v>
      </c>
      <c r="B1" s="1" t="s">
        <v>95</v>
      </c>
      <c r="C1" s="1" t="s">
        <v>96</v>
      </c>
      <c r="D1" s="1" t="s">
        <v>97</v>
      </c>
      <c r="E1" s="1" t="s">
        <v>98</v>
      </c>
      <c r="F1" s="1" t="s">
        <v>99</v>
      </c>
      <c r="G1" s="1" t="s">
        <v>100</v>
      </c>
      <c r="H1" s="1" t="s">
        <v>101</v>
      </c>
      <c r="I1" s="1" t="s">
        <v>102</v>
      </c>
    </row>
    <row r="2" spans="1:9" x14ac:dyDescent="0.25">
      <c r="A2" t="s">
        <v>118</v>
      </c>
      <c r="B2" t="s">
        <v>103</v>
      </c>
      <c r="C2" t="s">
        <v>94</v>
      </c>
      <c r="D2">
        <v>780</v>
      </c>
      <c r="E2">
        <v>740</v>
      </c>
      <c r="F2">
        <v>778</v>
      </c>
      <c r="G2">
        <v>807</v>
      </c>
      <c r="H2">
        <v>766</v>
      </c>
      <c r="I2">
        <v>773</v>
      </c>
    </row>
    <row r="3" spans="1:9" x14ac:dyDescent="0.25">
      <c r="A3" s="13" t="s">
        <v>1097</v>
      </c>
      <c r="B3" s="27" t="s">
        <v>103</v>
      </c>
      <c r="C3" s="27" t="s">
        <v>94</v>
      </c>
      <c r="D3" s="27">
        <v>800</v>
      </c>
      <c r="E3" s="27">
        <v>799</v>
      </c>
      <c r="F3" s="27">
        <v>800</v>
      </c>
      <c r="G3" s="27">
        <v>800</v>
      </c>
      <c r="H3" s="27">
        <v>799</v>
      </c>
      <c r="I3" s="27">
        <v>800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Normal="100" workbookViewId="0">
      <pane xSplit="1" ySplit="1" topLeftCell="B2" activePane="bottomRight" state="frozen"/>
      <selection pane="topRight" activeCell="B1" sqref="B1"/>
      <selection pane="bottomLeft" activeCell="A2" sqref="A2"/>
      <selection pane="bottomRight" activeCell="A7" sqref="A7"/>
    </sheetView>
  </sheetViews>
  <sheetFormatPr defaultRowHeight="15" x14ac:dyDescent="0.25"/>
  <cols>
    <col min="1" max="1" width="21.28515625" customWidth="1"/>
    <col min="2" max="2" width="26.5703125" bestFit="1" customWidth="1"/>
    <col min="3" max="3" width="17.5703125" customWidth="1"/>
    <col min="4" max="4" width="19.28515625" customWidth="1"/>
    <col min="5" max="5" width="18.85546875" customWidth="1"/>
  </cols>
  <sheetData>
    <row r="1" spans="1:5" s="1" customFormat="1" x14ac:dyDescent="0.25">
      <c r="A1" s="1" t="s">
        <v>0</v>
      </c>
      <c r="B1" s="1" t="s">
        <v>518</v>
      </c>
      <c r="C1" s="1" t="s">
        <v>519</v>
      </c>
      <c r="D1" s="1" t="s">
        <v>520</v>
      </c>
      <c r="E1" s="1" t="s">
        <v>521</v>
      </c>
    </row>
    <row r="2" spans="1:5" s="4" customFormat="1" x14ac:dyDescent="0.25">
      <c r="A2" s="4" t="s">
        <v>522</v>
      </c>
      <c r="B2" s="4" t="s">
        <v>108</v>
      </c>
      <c r="C2" s="6" t="s">
        <v>104</v>
      </c>
      <c r="D2" s="6" t="s">
        <v>111</v>
      </c>
      <c r="E2" s="15">
        <v>327</v>
      </c>
    </row>
    <row r="3" spans="1:5" x14ac:dyDescent="0.25">
      <c r="A3" s="4" t="s">
        <v>523</v>
      </c>
      <c r="B3" s="4" t="s">
        <v>109</v>
      </c>
      <c r="C3" s="6" t="s">
        <v>105</v>
      </c>
      <c r="D3" s="6" t="s">
        <v>112</v>
      </c>
      <c r="E3" s="16">
        <v>34</v>
      </c>
    </row>
    <row r="4" spans="1:5" x14ac:dyDescent="0.25">
      <c r="A4" s="4" t="s">
        <v>524</v>
      </c>
      <c r="B4" s="4" t="s">
        <v>110</v>
      </c>
      <c r="C4" s="6" t="s">
        <v>106</v>
      </c>
      <c r="D4" s="6" t="s">
        <v>113</v>
      </c>
      <c r="E4" s="16">
        <v>4</v>
      </c>
    </row>
    <row r="5" spans="1:5" x14ac:dyDescent="0.25">
      <c r="A5" s="4" t="s">
        <v>525</v>
      </c>
      <c r="B5" s="4" t="s">
        <v>526</v>
      </c>
      <c r="C5" s="6" t="s">
        <v>107</v>
      </c>
      <c r="D5" s="6" t="s">
        <v>114</v>
      </c>
      <c r="E5" s="16">
        <v>4</v>
      </c>
    </row>
    <row r="6" spans="1:5" x14ac:dyDescent="0.25">
      <c r="A6" s="27" t="s">
        <v>1017</v>
      </c>
      <c r="C6">
        <v>20000</v>
      </c>
      <c r="D6">
        <v>700</v>
      </c>
    </row>
    <row r="7" spans="1:5" s="27" customFormat="1" x14ac:dyDescent="0.25">
      <c r="A7" s="27" t="s">
        <v>1020</v>
      </c>
      <c r="C7" s="27">
        <v>20000</v>
      </c>
      <c r="D7" s="27">
        <v>700</v>
      </c>
    </row>
    <row r="8" spans="1:5" s="27" customFormat="1" x14ac:dyDescent="0.25">
      <c r="A8" s="27" t="s">
        <v>1021</v>
      </c>
      <c r="C8" s="27">
        <v>20000</v>
      </c>
      <c r="D8" s="27">
        <v>700</v>
      </c>
    </row>
    <row r="9" spans="1:5" s="27" customFormat="1" x14ac:dyDescent="0.25">
      <c r="A9" s="27" t="s">
        <v>1022</v>
      </c>
      <c r="C9" s="27">
        <v>20000</v>
      </c>
      <c r="D9" s="27">
        <v>700</v>
      </c>
    </row>
    <row r="10" spans="1:5" s="27" customFormat="1" x14ac:dyDescent="0.25">
      <c r="A10" s="27" t="s">
        <v>1061</v>
      </c>
      <c r="C10" s="27">
        <v>20000</v>
      </c>
      <c r="D10" s="27">
        <v>700</v>
      </c>
    </row>
    <row r="11" spans="1:5" s="27" customFormat="1" x14ac:dyDescent="0.25">
      <c r="A11" s="27" t="s">
        <v>1060</v>
      </c>
      <c r="C11" s="27">
        <v>20000</v>
      </c>
      <c r="D11" s="27">
        <v>700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zoomScaleNormal="100" workbookViewId="0">
      <pane xSplit="2" ySplit="15" topLeftCell="C69" activePane="bottomRight" state="frozen"/>
      <selection pane="topRight" activeCell="C1" sqref="C1"/>
      <selection pane="bottomLeft" activeCell="A15" sqref="A15"/>
      <selection pane="bottomRight" activeCell="A71" sqref="A71:XFD71"/>
    </sheetView>
  </sheetViews>
  <sheetFormatPr defaultRowHeight="15" x14ac:dyDescent="0.25"/>
  <cols>
    <col min="1" max="1" width="44.28515625" bestFit="1" customWidth="1"/>
    <col min="2" max="2" width="27.85546875" bestFit="1" customWidth="1"/>
    <col min="3" max="3" width="20.28515625" bestFit="1" customWidth="1"/>
    <col min="4" max="4" width="25.85546875" bestFit="1" customWidth="1"/>
    <col min="5" max="5" width="27.85546875" bestFit="1" customWidth="1"/>
    <col min="6" max="6" width="20.28515625" bestFit="1" customWidth="1"/>
    <col min="7" max="7" width="24.5703125" bestFit="1" customWidth="1"/>
    <col min="8" max="8" width="27.85546875" style="27" bestFit="1" customWidth="1"/>
    <col min="9" max="9" width="255.7109375" bestFit="1" customWidth="1"/>
    <col min="10" max="10" width="11.7109375" bestFit="1" customWidth="1"/>
    <col min="11" max="11" width="16.28515625" bestFit="1" customWidth="1"/>
    <col min="12" max="12" width="12.5703125" bestFit="1" customWidth="1"/>
    <col min="13" max="13" width="27.5703125" bestFit="1" customWidth="1"/>
    <col min="14" max="14" width="23" customWidth="1"/>
  </cols>
  <sheetData>
    <row r="1" spans="1:14" s="1" customFormat="1" x14ac:dyDescent="0.25">
      <c r="A1" s="1" t="s">
        <v>0</v>
      </c>
      <c r="B1" s="1" t="s">
        <v>337</v>
      </c>
      <c r="C1" s="1" t="s">
        <v>338</v>
      </c>
      <c r="D1" s="1" t="s">
        <v>339</v>
      </c>
      <c r="E1" s="1" t="s">
        <v>340</v>
      </c>
      <c r="F1" s="1" t="s">
        <v>341</v>
      </c>
      <c r="G1" s="1" t="s">
        <v>342</v>
      </c>
      <c r="H1" s="1" t="s">
        <v>759</v>
      </c>
      <c r="I1" s="1" t="s">
        <v>343</v>
      </c>
      <c r="J1" s="1" t="s">
        <v>550</v>
      </c>
      <c r="K1" s="1" t="s">
        <v>551</v>
      </c>
      <c r="L1" s="1" t="s">
        <v>552</v>
      </c>
      <c r="M1" s="1" t="s">
        <v>553</v>
      </c>
      <c r="N1" s="1" t="s">
        <v>623</v>
      </c>
    </row>
    <row r="2" spans="1:14" x14ac:dyDescent="0.25">
      <c r="A2" t="s">
        <v>344</v>
      </c>
      <c r="B2" t="s">
        <v>345</v>
      </c>
      <c r="C2" s="11">
        <f ca="1">TODAY()</f>
        <v>43326</v>
      </c>
      <c r="D2" t="s">
        <v>346</v>
      </c>
      <c r="E2" t="s">
        <v>345</v>
      </c>
      <c r="F2" s="11">
        <f t="shared" ref="F2:F7" ca="1" si="0">TODAY()</f>
        <v>43326</v>
      </c>
      <c r="G2" t="s">
        <v>346</v>
      </c>
      <c r="I2" t="s">
        <v>347</v>
      </c>
    </row>
    <row r="3" spans="1:14" x14ac:dyDescent="0.25">
      <c r="A3" t="s">
        <v>348</v>
      </c>
      <c r="B3" t="s">
        <v>345</v>
      </c>
      <c r="C3" s="11">
        <f ca="1">TODAY()</f>
        <v>43326</v>
      </c>
      <c r="D3" t="s">
        <v>346</v>
      </c>
      <c r="E3" t="s">
        <v>345</v>
      </c>
      <c r="F3" s="11">
        <f t="shared" ca="1" si="0"/>
        <v>43326</v>
      </c>
      <c r="G3" t="s">
        <v>346</v>
      </c>
      <c r="I3" t="s">
        <v>349</v>
      </c>
    </row>
    <row r="4" spans="1:14" x14ac:dyDescent="0.25">
      <c r="A4" t="s">
        <v>350</v>
      </c>
      <c r="B4">
        <v>1</v>
      </c>
      <c r="C4" s="11">
        <f ca="1">TODAY()</f>
        <v>43326</v>
      </c>
      <c r="D4" t="s">
        <v>346</v>
      </c>
      <c r="E4">
        <v>1</v>
      </c>
      <c r="F4" s="11">
        <f t="shared" ca="1" si="0"/>
        <v>43326</v>
      </c>
      <c r="G4" t="s">
        <v>346</v>
      </c>
      <c r="I4" t="s">
        <v>349</v>
      </c>
    </row>
    <row r="5" spans="1:14" x14ac:dyDescent="0.25">
      <c r="A5" t="s">
        <v>353</v>
      </c>
      <c r="B5" t="s">
        <v>351</v>
      </c>
      <c r="C5" s="11">
        <f ca="1">TODAY()</f>
        <v>43326</v>
      </c>
      <c r="D5" t="s">
        <v>352</v>
      </c>
      <c r="E5" t="s">
        <v>351</v>
      </c>
      <c r="F5" s="11">
        <f t="shared" ca="1" si="0"/>
        <v>43326</v>
      </c>
      <c r="G5" t="s">
        <v>352</v>
      </c>
      <c r="I5" t="s">
        <v>347</v>
      </c>
    </row>
    <row r="6" spans="1:14" x14ac:dyDescent="0.25">
      <c r="A6" t="s">
        <v>354</v>
      </c>
      <c r="B6">
        <v>0</v>
      </c>
      <c r="C6" s="11">
        <f ca="1">TODAY()</f>
        <v>43326</v>
      </c>
      <c r="D6" t="s">
        <v>352</v>
      </c>
      <c r="E6">
        <v>0</v>
      </c>
      <c r="F6" s="11">
        <f t="shared" ca="1" si="0"/>
        <v>43326</v>
      </c>
      <c r="G6" t="s">
        <v>352</v>
      </c>
      <c r="I6" t="s">
        <v>347</v>
      </c>
    </row>
    <row r="7" spans="1:14" x14ac:dyDescent="0.25">
      <c r="A7" t="s">
        <v>549</v>
      </c>
      <c r="F7" s="11">
        <f t="shared" ca="1" si="0"/>
        <v>43326</v>
      </c>
      <c r="G7" t="s">
        <v>352</v>
      </c>
      <c r="I7" t="s">
        <v>347</v>
      </c>
      <c r="J7">
        <v>750</v>
      </c>
      <c r="K7">
        <v>750</v>
      </c>
      <c r="L7">
        <v>750</v>
      </c>
      <c r="M7">
        <v>750</v>
      </c>
    </row>
    <row r="8" spans="1:14" x14ac:dyDescent="0.25">
      <c r="A8" t="s">
        <v>606</v>
      </c>
      <c r="B8">
        <v>1</v>
      </c>
      <c r="C8" s="11">
        <f ca="1">TODAY()</f>
        <v>43326</v>
      </c>
      <c r="D8" t="s">
        <v>607</v>
      </c>
      <c r="I8" t="s">
        <v>349</v>
      </c>
    </row>
    <row r="9" spans="1:14" x14ac:dyDescent="0.25">
      <c r="A9" t="s">
        <v>788</v>
      </c>
      <c r="B9">
        <v>1</v>
      </c>
      <c r="C9" s="11">
        <f ca="1">TODAY()</f>
        <v>43326</v>
      </c>
      <c r="D9" t="s">
        <v>607</v>
      </c>
      <c r="E9">
        <v>1</v>
      </c>
      <c r="I9" t="s">
        <v>349</v>
      </c>
      <c r="N9">
        <v>750</v>
      </c>
    </row>
    <row r="10" spans="1:14" s="27" customFormat="1" x14ac:dyDescent="0.25">
      <c r="A10" t="s">
        <v>932</v>
      </c>
      <c r="B10" s="27">
        <v>1</v>
      </c>
      <c r="C10" s="26">
        <f ca="1">TODAY()</f>
        <v>43326</v>
      </c>
      <c r="D10" s="27" t="s">
        <v>607</v>
      </c>
      <c r="H10" s="27" t="s">
        <v>964</v>
      </c>
      <c r="I10" s="27" t="s">
        <v>768</v>
      </c>
      <c r="N10" s="27">
        <v>750</v>
      </c>
    </row>
    <row r="11" spans="1:14" x14ac:dyDescent="0.25">
      <c r="A11" s="25" t="s">
        <v>641</v>
      </c>
      <c r="B11" s="25" t="s">
        <v>345</v>
      </c>
      <c r="C11" s="26">
        <v>42728</v>
      </c>
      <c r="D11" s="25" t="s">
        <v>607</v>
      </c>
      <c r="E11" s="25"/>
      <c r="F11" s="26"/>
      <c r="G11" s="25"/>
      <c r="I11" s="25" t="s">
        <v>347</v>
      </c>
      <c r="J11" s="25">
        <v>750</v>
      </c>
      <c r="K11" s="25">
        <v>750</v>
      </c>
      <c r="L11" s="25">
        <v>750</v>
      </c>
      <c r="M11" s="25">
        <v>750</v>
      </c>
      <c r="N11" s="25"/>
    </row>
    <row r="12" spans="1:14" s="27" customFormat="1" x14ac:dyDescent="0.25">
      <c r="A12" s="27" t="s">
        <v>647</v>
      </c>
      <c r="B12" s="27" t="s">
        <v>345</v>
      </c>
      <c r="C12" s="26">
        <v>42728</v>
      </c>
      <c r="D12" s="27" t="s">
        <v>607</v>
      </c>
      <c r="F12" s="26"/>
      <c r="I12" s="27" t="s">
        <v>347</v>
      </c>
      <c r="J12" s="27">
        <v>750</v>
      </c>
      <c r="K12" s="27">
        <v>750</v>
      </c>
      <c r="L12" s="27">
        <v>750</v>
      </c>
      <c r="M12" s="27">
        <v>750</v>
      </c>
    </row>
    <row r="13" spans="1:14" s="27" customFormat="1" x14ac:dyDescent="0.25">
      <c r="A13" s="27" t="s">
        <v>648</v>
      </c>
      <c r="B13" s="27" t="s">
        <v>345</v>
      </c>
      <c r="C13" s="26">
        <v>42728</v>
      </c>
      <c r="D13" s="27" t="s">
        <v>607</v>
      </c>
      <c r="F13" s="26"/>
      <c r="I13" s="27" t="s">
        <v>347</v>
      </c>
      <c r="J13" s="27">
        <v>750</v>
      </c>
      <c r="K13" s="27">
        <v>750</v>
      </c>
      <c r="L13" s="27">
        <v>750</v>
      </c>
      <c r="M13" s="27">
        <v>750</v>
      </c>
    </row>
    <row r="14" spans="1:14" s="27" customFormat="1" x14ac:dyDescent="0.25">
      <c r="A14" s="27" t="s">
        <v>649</v>
      </c>
      <c r="B14" s="27" t="s">
        <v>345</v>
      </c>
      <c r="C14" s="26">
        <v>42728</v>
      </c>
      <c r="D14" s="27" t="s">
        <v>607</v>
      </c>
      <c r="F14" s="26"/>
      <c r="I14" s="27" t="s">
        <v>347</v>
      </c>
      <c r="J14" s="27">
        <v>750</v>
      </c>
      <c r="K14" s="27">
        <v>750</v>
      </c>
      <c r="L14" s="27">
        <v>750</v>
      </c>
      <c r="M14" s="27">
        <v>750</v>
      </c>
    </row>
    <row r="15" spans="1:14" x14ac:dyDescent="0.25">
      <c r="A15" s="27" t="s">
        <v>654</v>
      </c>
      <c r="B15" s="27" t="s">
        <v>345</v>
      </c>
      <c r="C15" s="26">
        <f ca="1">TODAY()</f>
        <v>43326</v>
      </c>
      <c r="D15" s="27" t="s">
        <v>607</v>
      </c>
      <c r="E15" s="27">
        <v>1</v>
      </c>
      <c r="F15" s="26">
        <f ca="1">TODAY()</f>
        <v>43326</v>
      </c>
      <c r="G15" s="27" t="s">
        <v>607</v>
      </c>
      <c r="H15" s="27" t="s">
        <v>636</v>
      </c>
      <c r="I15" s="27" t="s">
        <v>347</v>
      </c>
      <c r="J15" s="27">
        <v>710</v>
      </c>
      <c r="K15" s="27">
        <v>710</v>
      </c>
      <c r="L15" s="27">
        <v>710</v>
      </c>
      <c r="M15" s="27">
        <v>710</v>
      </c>
      <c r="N15" s="27">
        <v>710</v>
      </c>
    </row>
    <row r="16" spans="1:14" s="27" customFormat="1" x14ac:dyDescent="0.25">
      <c r="A16" s="27" t="s">
        <v>659</v>
      </c>
      <c r="B16" s="27" t="s">
        <v>345</v>
      </c>
      <c r="C16" s="26">
        <v>42728</v>
      </c>
      <c r="D16" s="27" t="s">
        <v>607</v>
      </c>
      <c r="F16" s="26"/>
      <c r="I16" s="27" t="s">
        <v>347</v>
      </c>
      <c r="J16" s="27">
        <v>750</v>
      </c>
      <c r="K16" s="27">
        <v>750</v>
      </c>
      <c r="L16" s="27">
        <v>750</v>
      </c>
      <c r="M16" s="27">
        <v>750</v>
      </c>
    </row>
    <row r="17" spans="1:14" s="27" customFormat="1" x14ac:dyDescent="0.25">
      <c r="A17" s="27" t="s">
        <v>663</v>
      </c>
      <c r="B17" s="27" t="s">
        <v>345</v>
      </c>
      <c r="C17" s="26">
        <v>42728</v>
      </c>
      <c r="D17" s="27" t="s">
        <v>607</v>
      </c>
      <c r="F17" s="26"/>
      <c r="I17" s="27" t="s">
        <v>347</v>
      </c>
      <c r="J17" s="27">
        <v>750</v>
      </c>
      <c r="K17" s="27">
        <v>750</v>
      </c>
      <c r="L17" s="27">
        <v>750</v>
      </c>
      <c r="M17" s="27">
        <v>750</v>
      </c>
    </row>
    <row r="18" spans="1:14" s="27" customFormat="1" x14ac:dyDescent="0.25">
      <c r="A18" s="27" t="s">
        <v>662</v>
      </c>
      <c r="B18" s="27" t="s">
        <v>345</v>
      </c>
      <c r="C18" s="26">
        <v>42728</v>
      </c>
      <c r="D18" s="27" t="s">
        <v>607</v>
      </c>
      <c r="F18" s="26"/>
      <c r="I18" s="27" t="s">
        <v>347</v>
      </c>
      <c r="J18" s="27">
        <v>750</v>
      </c>
      <c r="K18" s="27">
        <v>750</v>
      </c>
      <c r="L18" s="27">
        <v>750</v>
      </c>
      <c r="M18" s="27">
        <v>750</v>
      </c>
    </row>
    <row r="19" spans="1:14" s="27" customFormat="1" x14ac:dyDescent="0.25">
      <c r="A19" s="27" t="s">
        <v>664</v>
      </c>
      <c r="B19" s="27" t="s">
        <v>345</v>
      </c>
      <c r="C19" s="26">
        <v>42728</v>
      </c>
      <c r="D19" s="27" t="s">
        <v>607</v>
      </c>
      <c r="F19" s="26"/>
      <c r="I19" s="27" t="s">
        <v>347</v>
      </c>
      <c r="J19" s="27">
        <v>750</v>
      </c>
      <c r="K19" s="27">
        <v>750</v>
      </c>
      <c r="L19" s="27">
        <v>750</v>
      </c>
      <c r="M19" s="27">
        <v>750</v>
      </c>
    </row>
    <row r="20" spans="1:14" s="27" customFormat="1" x14ac:dyDescent="0.25">
      <c r="A20" s="27" t="s">
        <v>705</v>
      </c>
      <c r="B20" s="27" t="s">
        <v>345</v>
      </c>
      <c r="C20" s="26">
        <v>42728</v>
      </c>
      <c r="D20" s="27" t="s">
        <v>607</v>
      </c>
      <c r="F20" s="26"/>
      <c r="I20" s="27" t="s">
        <v>347</v>
      </c>
      <c r="J20" s="27">
        <v>750</v>
      </c>
      <c r="K20" s="27">
        <v>750</v>
      </c>
      <c r="L20" s="27">
        <v>750</v>
      </c>
      <c r="M20" s="27">
        <v>750</v>
      </c>
    </row>
    <row r="21" spans="1:14" s="27" customFormat="1" x14ac:dyDescent="0.25">
      <c r="A21" s="27" t="s">
        <v>706</v>
      </c>
      <c r="B21" s="27" t="s">
        <v>345</v>
      </c>
      <c r="C21" s="26">
        <v>42728</v>
      </c>
      <c r="D21" s="27" t="s">
        <v>607</v>
      </c>
      <c r="F21" s="26"/>
      <c r="I21" s="27" t="s">
        <v>347</v>
      </c>
      <c r="J21" s="27">
        <v>750</v>
      </c>
      <c r="K21" s="27">
        <v>750</v>
      </c>
      <c r="L21" s="27">
        <v>750</v>
      </c>
      <c r="M21" s="27">
        <v>750</v>
      </c>
    </row>
    <row r="22" spans="1:14" s="27" customFormat="1" x14ac:dyDescent="0.25">
      <c r="A22" s="27" t="s">
        <v>707</v>
      </c>
      <c r="B22" s="27" t="s">
        <v>345</v>
      </c>
      <c r="C22" s="26">
        <v>42728</v>
      </c>
      <c r="D22" s="27" t="s">
        <v>607</v>
      </c>
      <c r="F22" s="26"/>
      <c r="I22" s="27" t="s">
        <v>347</v>
      </c>
      <c r="J22" s="27">
        <v>750</v>
      </c>
      <c r="K22" s="27">
        <v>750</v>
      </c>
      <c r="L22" s="27">
        <v>750</v>
      </c>
      <c r="M22" s="27">
        <v>750</v>
      </c>
    </row>
    <row r="23" spans="1:14" s="27" customFormat="1" x14ac:dyDescent="0.25">
      <c r="A23" s="13" t="s">
        <v>712</v>
      </c>
      <c r="B23" s="27">
        <v>1</v>
      </c>
      <c r="C23" s="26">
        <f ca="1">TODAY()</f>
        <v>43326</v>
      </c>
      <c r="D23" s="27" t="s">
        <v>607</v>
      </c>
      <c r="E23" s="27">
        <v>1</v>
      </c>
      <c r="I23" s="27" t="s">
        <v>349</v>
      </c>
      <c r="N23" s="27">
        <v>750</v>
      </c>
    </row>
    <row r="24" spans="1:14" s="27" customFormat="1" ht="18.75" customHeight="1" x14ac:dyDescent="0.25">
      <c r="A24" s="13" t="s">
        <v>713</v>
      </c>
      <c r="B24" s="27">
        <v>1</v>
      </c>
      <c r="C24" s="26">
        <f ca="1">TODAY()</f>
        <v>43326</v>
      </c>
      <c r="D24" s="27" t="s">
        <v>607</v>
      </c>
      <c r="E24" s="27">
        <v>1</v>
      </c>
      <c r="I24" s="27" t="s">
        <v>349</v>
      </c>
      <c r="N24" s="27">
        <v>750</v>
      </c>
    </row>
    <row r="25" spans="1:14" s="27" customFormat="1" x14ac:dyDescent="0.25">
      <c r="A25" s="13" t="s">
        <v>714</v>
      </c>
      <c r="B25" s="27">
        <v>1</v>
      </c>
      <c r="C25" s="26">
        <f ca="1">TODAY()</f>
        <v>43326</v>
      </c>
      <c r="D25" s="27" t="s">
        <v>607</v>
      </c>
      <c r="E25" s="27">
        <v>1</v>
      </c>
      <c r="I25" s="27" t="s">
        <v>349</v>
      </c>
      <c r="N25" s="27">
        <v>750</v>
      </c>
    </row>
    <row r="26" spans="1:14" s="27" customFormat="1" x14ac:dyDescent="0.25">
      <c r="A26" s="27" t="s">
        <v>718</v>
      </c>
      <c r="B26" s="27" t="s">
        <v>345</v>
      </c>
      <c r="C26" s="26">
        <v>42728</v>
      </c>
      <c r="D26" s="27" t="s">
        <v>607</v>
      </c>
      <c r="F26" s="26"/>
      <c r="I26" s="27" t="s">
        <v>347</v>
      </c>
      <c r="J26" s="27">
        <v>750</v>
      </c>
      <c r="K26" s="27">
        <v>750</v>
      </c>
      <c r="L26" s="27">
        <v>750</v>
      </c>
      <c r="M26" s="27">
        <v>750</v>
      </c>
    </row>
    <row r="27" spans="1:14" s="27" customFormat="1" x14ac:dyDescent="0.25">
      <c r="A27" s="27" t="s">
        <v>719</v>
      </c>
      <c r="B27" s="27" t="s">
        <v>345</v>
      </c>
      <c r="C27" s="26">
        <v>42728</v>
      </c>
      <c r="D27" s="27" t="s">
        <v>607</v>
      </c>
      <c r="F27" s="26"/>
      <c r="I27" s="27" t="s">
        <v>347</v>
      </c>
      <c r="J27" s="27">
        <v>750</v>
      </c>
      <c r="K27" s="27">
        <v>750</v>
      </c>
      <c r="L27" s="27">
        <v>750</v>
      </c>
      <c r="M27" s="27">
        <v>750</v>
      </c>
    </row>
    <row r="28" spans="1:14" x14ac:dyDescent="0.25">
      <c r="A28" s="13" t="s">
        <v>720</v>
      </c>
      <c r="B28" t="s">
        <v>345</v>
      </c>
      <c r="C28" s="29" t="str">
        <f ca="1">MONTH(NOW())&amp;"/"&amp;DAY(NOW())&amp;"/"&amp;YEAR(NOW())</f>
        <v>8/14/2018</v>
      </c>
      <c r="D28" s="27" t="s">
        <v>607</v>
      </c>
    </row>
    <row r="29" spans="1:14" s="27" customFormat="1" x14ac:dyDescent="0.25">
      <c r="A29" s="27" t="s">
        <v>723</v>
      </c>
      <c r="B29" s="27" t="s">
        <v>345</v>
      </c>
      <c r="C29" s="26">
        <v>42728</v>
      </c>
      <c r="D29" s="27" t="s">
        <v>607</v>
      </c>
      <c r="F29" s="26"/>
      <c r="I29" s="27" t="s">
        <v>347</v>
      </c>
      <c r="J29" s="27">
        <v>750</v>
      </c>
      <c r="K29" s="27">
        <v>750</v>
      </c>
      <c r="L29" s="27">
        <v>750</v>
      </c>
      <c r="M29" s="27">
        <v>750</v>
      </c>
    </row>
    <row r="30" spans="1:14" s="27" customFormat="1" x14ac:dyDescent="0.25">
      <c r="A30" s="27" t="s">
        <v>724</v>
      </c>
      <c r="B30" s="27" t="s">
        <v>345</v>
      </c>
      <c r="C30" s="26">
        <v>42728</v>
      </c>
      <c r="D30" s="27" t="s">
        <v>607</v>
      </c>
      <c r="F30" s="26"/>
      <c r="I30" s="27" t="s">
        <v>347</v>
      </c>
      <c r="J30" s="27">
        <v>750</v>
      </c>
      <c r="K30" s="27">
        <v>750</v>
      </c>
      <c r="L30" s="27">
        <v>750</v>
      </c>
      <c r="M30" s="27">
        <v>750</v>
      </c>
    </row>
    <row r="31" spans="1:14" s="27" customFormat="1" x14ac:dyDescent="0.25">
      <c r="A31" s="27" t="s">
        <v>725</v>
      </c>
      <c r="B31" s="27" t="s">
        <v>345</v>
      </c>
      <c r="C31" s="26">
        <v>42728</v>
      </c>
      <c r="D31" s="27" t="s">
        <v>607</v>
      </c>
      <c r="F31" s="26"/>
      <c r="I31" s="27" t="s">
        <v>347</v>
      </c>
      <c r="J31" s="27">
        <v>750</v>
      </c>
      <c r="K31" s="27">
        <v>750</v>
      </c>
      <c r="L31" s="27">
        <v>750</v>
      </c>
      <c r="M31" s="27">
        <v>750</v>
      </c>
    </row>
    <row r="32" spans="1:14" s="27" customFormat="1" x14ac:dyDescent="0.25">
      <c r="A32" s="27" t="s">
        <v>734</v>
      </c>
      <c r="B32" s="27" t="s">
        <v>345</v>
      </c>
      <c r="C32" s="26">
        <v>42728</v>
      </c>
      <c r="D32" s="27" t="s">
        <v>607</v>
      </c>
      <c r="F32" s="26"/>
      <c r="I32" s="27" t="s">
        <v>347</v>
      </c>
      <c r="J32" s="27">
        <v>750</v>
      </c>
      <c r="K32" s="27">
        <v>750</v>
      </c>
      <c r="L32" s="27">
        <v>750</v>
      </c>
      <c r="M32" s="27">
        <v>750</v>
      </c>
    </row>
    <row r="33" spans="1:14" s="27" customFormat="1" x14ac:dyDescent="0.25">
      <c r="A33" s="27" t="s">
        <v>735</v>
      </c>
      <c r="B33" s="27" t="s">
        <v>345</v>
      </c>
      <c r="C33" s="26">
        <v>42728</v>
      </c>
      <c r="D33" s="27" t="s">
        <v>607</v>
      </c>
      <c r="F33" s="26"/>
      <c r="I33" s="27" t="s">
        <v>347</v>
      </c>
      <c r="J33" s="27">
        <v>750</v>
      </c>
      <c r="K33" s="27">
        <v>750</v>
      </c>
      <c r="L33" s="27">
        <v>750</v>
      </c>
      <c r="M33" s="27">
        <v>750</v>
      </c>
    </row>
    <row r="34" spans="1:14" s="27" customFormat="1" x14ac:dyDescent="0.25">
      <c r="A34" s="27" t="s">
        <v>736</v>
      </c>
      <c r="B34" s="27" t="s">
        <v>345</v>
      </c>
      <c r="C34" s="26">
        <v>42728</v>
      </c>
      <c r="D34" s="27" t="s">
        <v>607</v>
      </c>
      <c r="F34" s="26"/>
      <c r="I34" s="27" t="s">
        <v>347</v>
      </c>
      <c r="J34" s="27">
        <v>750</v>
      </c>
      <c r="K34" s="27">
        <v>750</v>
      </c>
      <c r="L34" s="27">
        <v>750</v>
      </c>
      <c r="M34" s="27">
        <v>750</v>
      </c>
    </row>
    <row r="35" spans="1:14" x14ac:dyDescent="0.25">
      <c r="A35" s="13" t="s">
        <v>738</v>
      </c>
      <c r="B35" s="27" t="s">
        <v>345</v>
      </c>
      <c r="C35" s="29" t="str">
        <f ca="1">MONTH(NOW())&amp;"/"&amp;DAY(NOW())&amp;"/"&amp;YEAR(NOW())</f>
        <v>8/14/2018</v>
      </c>
      <c r="D35" s="27" t="s">
        <v>607</v>
      </c>
    </row>
    <row r="36" spans="1:14" x14ac:dyDescent="0.25">
      <c r="A36" s="13" t="s">
        <v>739</v>
      </c>
      <c r="B36" s="27" t="s">
        <v>345</v>
      </c>
      <c r="C36" s="29" t="str">
        <f ca="1">MONTH(NOW())&amp;"/"&amp;DAY(NOW())&amp;"/"&amp;YEAR(NOW())</f>
        <v>8/14/2018</v>
      </c>
      <c r="D36" s="27" t="s">
        <v>607</v>
      </c>
    </row>
    <row r="37" spans="1:14" s="27" customFormat="1" x14ac:dyDescent="0.25">
      <c r="A37" s="27" t="s">
        <v>744</v>
      </c>
      <c r="B37" s="27" t="s">
        <v>345</v>
      </c>
      <c r="C37" s="26">
        <f ca="1">TODAY()</f>
        <v>43326</v>
      </c>
      <c r="D37" s="27" t="s">
        <v>607</v>
      </c>
      <c r="F37" s="26"/>
      <c r="I37" s="27" t="s">
        <v>347</v>
      </c>
      <c r="J37" s="27">
        <v>750</v>
      </c>
      <c r="K37" s="27">
        <v>750</v>
      </c>
      <c r="L37" s="27">
        <v>750</v>
      </c>
      <c r="M37" s="27">
        <v>750</v>
      </c>
    </row>
    <row r="38" spans="1:14" x14ac:dyDescent="0.25">
      <c r="A38" t="s">
        <v>746</v>
      </c>
      <c r="B38" s="27" t="s">
        <v>345</v>
      </c>
      <c r="C38" s="29" t="str">
        <f ca="1">MONTH(NOW())&amp;"/"&amp;DAY(NOW())&amp;"/"&amp;YEAR(NOW())</f>
        <v>8/14/2018</v>
      </c>
      <c r="D38" s="27" t="s">
        <v>607</v>
      </c>
      <c r="E38" s="27"/>
      <c r="F38" s="27"/>
      <c r="G38" s="27"/>
      <c r="I38" s="27"/>
      <c r="J38" s="27"/>
      <c r="K38" s="27"/>
      <c r="L38" s="27"/>
      <c r="M38" s="27"/>
      <c r="N38" s="27"/>
    </row>
    <row r="39" spans="1:14" s="27" customFormat="1" x14ac:dyDescent="0.25">
      <c r="A39" s="27" t="s">
        <v>748</v>
      </c>
      <c r="B39" s="27" t="s">
        <v>345</v>
      </c>
      <c r="C39" s="26">
        <v>42728</v>
      </c>
      <c r="D39" s="27" t="s">
        <v>607</v>
      </c>
      <c r="F39" s="26"/>
      <c r="I39" s="27" t="s">
        <v>347</v>
      </c>
      <c r="J39" s="27">
        <v>750</v>
      </c>
      <c r="K39" s="27">
        <v>750</v>
      </c>
      <c r="L39" s="27">
        <v>750</v>
      </c>
      <c r="M39" s="27">
        <v>750</v>
      </c>
    </row>
    <row r="40" spans="1:14" s="27" customFormat="1" x14ac:dyDescent="0.25">
      <c r="A40" s="27" t="s">
        <v>747</v>
      </c>
      <c r="B40" s="27" t="s">
        <v>345</v>
      </c>
      <c r="C40" s="26">
        <v>42728</v>
      </c>
      <c r="D40" s="27" t="s">
        <v>607</v>
      </c>
      <c r="F40" s="26"/>
      <c r="I40" s="27" t="s">
        <v>347</v>
      </c>
      <c r="J40" s="27">
        <v>750</v>
      </c>
      <c r="K40" s="27">
        <v>750</v>
      </c>
      <c r="L40" s="27">
        <v>750</v>
      </c>
      <c r="M40" s="27">
        <v>750</v>
      </c>
    </row>
    <row r="41" spans="1:14" s="27" customFormat="1" x14ac:dyDescent="0.25">
      <c r="A41" s="27" t="s">
        <v>749</v>
      </c>
      <c r="B41" s="27" t="s">
        <v>345</v>
      </c>
      <c r="C41" s="26">
        <v>42728</v>
      </c>
      <c r="D41" s="27" t="s">
        <v>607</v>
      </c>
      <c r="F41" s="26"/>
      <c r="I41" s="27" t="s">
        <v>347</v>
      </c>
      <c r="J41" s="27">
        <v>750</v>
      </c>
      <c r="K41" s="27">
        <v>750</v>
      </c>
      <c r="L41" s="27">
        <v>750</v>
      </c>
      <c r="M41" s="27">
        <v>750</v>
      </c>
    </row>
    <row r="42" spans="1:14" s="27" customFormat="1" x14ac:dyDescent="0.25">
      <c r="A42" s="27" t="s">
        <v>750</v>
      </c>
      <c r="B42" s="27" t="s">
        <v>345</v>
      </c>
      <c r="C42" s="26">
        <v>42728</v>
      </c>
      <c r="D42" s="27" t="s">
        <v>607</v>
      </c>
      <c r="F42" s="26"/>
      <c r="I42" s="27" t="s">
        <v>347</v>
      </c>
      <c r="J42" s="27">
        <v>750</v>
      </c>
      <c r="K42" s="27">
        <v>750</v>
      </c>
      <c r="L42" s="27">
        <v>750</v>
      </c>
      <c r="M42" s="27">
        <v>750</v>
      </c>
    </row>
    <row r="43" spans="1:14" x14ac:dyDescent="0.25">
      <c r="A43" s="27" t="s">
        <v>755</v>
      </c>
      <c r="B43" s="27" t="s">
        <v>345</v>
      </c>
      <c r="C43" s="29" t="str">
        <f ca="1">MONTH(NOW())&amp;"/"&amp;DAY(NOW())&amp;"/"&amp;YEAR(NOW())</f>
        <v>8/14/2018</v>
      </c>
      <c r="D43" s="27" t="s">
        <v>607</v>
      </c>
      <c r="M43">
        <v>750</v>
      </c>
    </row>
    <row r="44" spans="1:14" x14ac:dyDescent="0.25">
      <c r="A44" t="s">
        <v>756</v>
      </c>
      <c r="B44" s="27" t="s">
        <v>345</v>
      </c>
      <c r="C44" s="29" t="str">
        <f ca="1">MONTH(NOW())&amp;"/"&amp;DAY(NOW())&amp;"/"&amp;YEAR(NOW())</f>
        <v>8/14/2018</v>
      </c>
      <c r="D44" s="27" t="s">
        <v>607</v>
      </c>
      <c r="E44" s="27"/>
      <c r="F44" s="27"/>
      <c r="G44" s="27"/>
      <c r="I44" s="27"/>
      <c r="J44" s="27"/>
      <c r="K44" s="27"/>
      <c r="L44" s="27"/>
      <c r="M44" s="27"/>
      <c r="N44" s="27"/>
    </row>
    <row r="45" spans="1:14" s="27" customFormat="1" x14ac:dyDescent="0.25">
      <c r="A45" s="27" t="s">
        <v>806</v>
      </c>
      <c r="B45" s="27">
        <v>1</v>
      </c>
      <c r="C45" s="26">
        <f ca="1">TODAY()</f>
        <v>43326</v>
      </c>
      <c r="D45" s="27" t="s">
        <v>607</v>
      </c>
      <c r="E45" s="27">
        <v>1</v>
      </c>
      <c r="H45" s="27" t="s">
        <v>636</v>
      </c>
      <c r="I45" s="27" t="s">
        <v>349</v>
      </c>
      <c r="N45" s="27">
        <v>710</v>
      </c>
    </row>
    <row r="46" spans="1:14" x14ac:dyDescent="0.25">
      <c r="A46" s="27" t="s">
        <v>767</v>
      </c>
      <c r="B46" s="27" t="s">
        <v>345</v>
      </c>
      <c r="C46" s="29" t="str">
        <f ca="1">MONTH(NOW())&amp;"/"&amp;DAY(NOW())&amp;"/"&amp;YEAR(NOW())</f>
        <v>8/14/2018</v>
      </c>
      <c r="D46" s="27" t="s">
        <v>607</v>
      </c>
      <c r="E46" s="27"/>
      <c r="F46" s="27"/>
      <c r="G46" s="27"/>
      <c r="H46" s="27" t="s">
        <v>345</v>
      </c>
      <c r="I46" s="27" t="s">
        <v>768</v>
      </c>
      <c r="J46" s="27"/>
      <c r="K46" s="27"/>
      <c r="L46" s="27"/>
      <c r="M46" s="27">
        <v>750</v>
      </c>
      <c r="N46" s="27"/>
    </row>
    <row r="47" spans="1:14" x14ac:dyDescent="0.25">
      <c r="A47" t="s">
        <v>772</v>
      </c>
      <c r="B47" s="27" t="s">
        <v>345</v>
      </c>
      <c r="C47" s="29" t="str">
        <f ca="1">MONTH(NOW())&amp;"/"&amp;DAY(NOW())&amp;"/"&amp;YEAR(NOW())</f>
        <v>8/14/2018</v>
      </c>
      <c r="D47" s="27" t="s">
        <v>607</v>
      </c>
      <c r="E47" s="27"/>
      <c r="F47" s="27"/>
      <c r="G47" s="27"/>
      <c r="H47" s="27" t="s">
        <v>345</v>
      </c>
      <c r="I47" s="27" t="s">
        <v>768</v>
      </c>
      <c r="J47" s="27"/>
      <c r="K47" s="27"/>
      <c r="L47" s="27"/>
      <c r="M47" s="27">
        <v>750</v>
      </c>
      <c r="N47" s="27"/>
    </row>
    <row r="48" spans="1:14" x14ac:dyDescent="0.25">
      <c r="A48" t="s">
        <v>780</v>
      </c>
      <c r="B48" s="27" t="s">
        <v>345</v>
      </c>
      <c r="C48" s="29" t="str">
        <f ca="1">MONTH(NOW())&amp;"/"&amp;DAY(NOW())&amp;"/"&amp;YEAR(NOW())</f>
        <v>8/14/2018</v>
      </c>
      <c r="D48" s="27" t="s">
        <v>607</v>
      </c>
      <c r="E48" s="27"/>
      <c r="F48" s="27"/>
      <c r="G48" s="27"/>
      <c r="H48" s="27" t="s">
        <v>345</v>
      </c>
      <c r="I48" s="27" t="s">
        <v>768</v>
      </c>
      <c r="J48" s="27"/>
      <c r="K48" s="27"/>
      <c r="L48" s="27"/>
      <c r="M48" s="27">
        <v>750</v>
      </c>
      <c r="N48" s="27"/>
    </row>
    <row r="49" spans="1:14" x14ac:dyDescent="0.25">
      <c r="A49" s="27" t="s">
        <v>827</v>
      </c>
      <c r="B49" s="27" t="s">
        <v>345</v>
      </c>
      <c r="C49" s="29" t="str">
        <f ca="1">MONTH(NOW())&amp;"/"&amp;DAY(NOW())&amp;"/"&amp;YEAR(NOW())</f>
        <v>8/14/2018</v>
      </c>
      <c r="D49" s="27" t="s">
        <v>607</v>
      </c>
      <c r="E49" s="27"/>
      <c r="F49" s="27"/>
      <c r="G49" s="27"/>
      <c r="H49" s="27" t="s">
        <v>345</v>
      </c>
      <c r="I49" s="27" t="s">
        <v>768</v>
      </c>
      <c r="J49" s="27"/>
      <c r="K49" s="27"/>
      <c r="L49" s="27"/>
      <c r="M49" s="27">
        <v>750</v>
      </c>
    </row>
    <row r="50" spans="1:14" s="27" customFormat="1" x14ac:dyDescent="0.25">
      <c r="A50" s="27" t="s">
        <v>802</v>
      </c>
      <c r="B50" s="27">
        <v>1</v>
      </c>
      <c r="C50" s="26">
        <f t="shared" ref="C50:C57" ca="1" si="1">TODAY()</f>
        <v>43326</v>
      </c>
      <c r="D50" s="27" t="s">
        <v>607</v>
      </c>
      <c r="E50" s="27">
        <v>1</v>
      </c>
      <c r="I50" s="27" t="s">
        <v>349</v>
      </c>
      <c r="N50" s="27">
        <v>750</v>
      </c>
    </row>
    <row r="51" spans="1:14" s="27" customFormat="1" x14ac:dyDescent="0.25">
      <c r="A51" s="27" t="s">
        <v>878</v>
      </c>
      <c r="B51" s="27">
        <v>1</v>
      </c>
      <c r="C51" s="26">
        <f t="shared" ca="1" si="1"/>
        <v>43326</v>
      </c>
      <c r="D51" s="27" t="s">
        <v>607</v>
      </c>
      <c r="E51" s="27">
        <v>1</v>
      </c>
      <c r="I51" s="27" t="s">
        <v>349</v>
      </c>
      <c r="N51" s="27">
        <v>750</v>
      </c>
    </row>
    <row r="52" spans="1:14" s="27" customFormat="1" x14ac:dyDescent="0.25">
      <c r="A52" s="27" t="s">
        <v>905</v>
      </c>
      <c r="B52" s="27">
        <v>1</v>
      </c>
      <c r="C52" s="26">
        <f t="shared" ca="1" si="1"/>
        <v>43326</v>
      </c>
      <c r="D52" s="27" t="s">
        <v>607</v>
      </c>
      <c r="E52" s="27">
        <v>1</v>
      </c>
      <c r="H52" s="27" t="s">
        <v>636</v>
      </c>
      <c r="I52" s="27" t="s">
        <v>349</v>
      </c>
      <c r="N52" s="27">
        <v>710</v>
      </c>
    </row>
    <row r="53" spans="1:14" s="27" customFormat="1" x14ac:dyDescent="0.25">
      <c r="A53" s="27" t="s">
        <v>989</v>
      </c>
      <c r="B53" s="27">
        <v>1</v>
      </c>
      <c r="C53" s="26">
        <f t="shared" ca="1" si="1"/>
        <v>43326</v>
      </c>
      <c r="E53" s="27">
        <v>1</v>
      </c>
      <c r="H53" s="27" t="s">
        <v>636</v>
      </c>
      <c r="I53" s="27" t="s">
        <v>997</v>
      </c>
      <c r="N53" s="27">
        <v>750</v>
      </c>
    </row>
    <row r="54" spans="1:14" x14ac:dyDescent="0.25">
      <c r="A54" s="27" t="s">
        <v>907</v>
      </c>
      <c r="B54" s="27">
        <v>1</v>
      </c>
      <c r="C54" s="26">
        <f t="shared" ca="1" si="1"/>
        <v>43326</v>
      </c>
      <c r="D54" s="27" t="s">
        <v>607</v>
      </c>
      <c r="E54" s="27">
        <v>1</v>
      </c>
      <c r="F54" s="27"/>
      <c r="G54" s="27"/>
      <c r="H54" s="27" t="s">
        <v>636</v>
      </c>
      <c r="I54" s="27" t="s">
        <v>349</v>
      </c>
      <c r="J54" s="27"/>
      <c r="K54" s="27"/>
      <c r="L54" s="27"/>
      <c r="M54" s="27">
        <v>750</v>
      </c>
      <c r="N54" s="27"/>
    </row>
    <row r="55" spans="1:14" s="27" customFormat="1" x14ac:dyDescent="0.25">
      <c r="A55" s="27" t="s">
        <v>922</v>
      </c>
      <c r="B55" s="27">
        <v>1</v>
      </c>
      <c r="C55" s="26">
        <f t="shared" ca="1" si="1"/>
        <v>43326</v>
      </c>
      <c r="D55" s="27" t="s">
        <v>607</v>
      </c>
      <c r="E55" s="27">
        <v>1</v>
      </c>
      <c r="H55" s="27" t="s">
        <v>636</v>
      </c>
      <c r="I55" s="27" t="s">
        <v>349</v>
      </c>
      <c r="M55" s="27">
        <v>750</v>
      </c>
    </row>
    <row r="56" spans="1:14" s="27" customFormat="1" x14ac:dyDescent="0.25">
      <c r="A56" s="27" t="s">
        <v>923</v>
      </c>
      <c r="B56" s="27">
        <v>1</v>
      </c>
      <c r="C56" s="26">
        <f t="shared" ca="1" si="1"/>
        <v>43326</v>
      </c>
      <c r="D56" s="27" t="s">
        <v>607</v>
      </c>
      <c r="E56" s="27">
        <v>1</v>
      </c>
      <c r="H56" s="27" t="s">
        <v>636</v>
      </c>
      <c r="I56" s="27" t="s">
        <v>768</v>
      </c>
      <c r="M56" s="27">
        <v>750</v>
      </c>
    </row>
    <row r="57" spans="1:14" s="27" customFormat="1" x14ac:dyDescent="0.25">
      <c r="A57" s="27" t="s">
        <v>929</v>
      </c>
      <c r="B57" s="27">
        <v>1</v>
      </c>
      <c r="C57" s="26">
        <f t="shared" ca="1" si="1"/>
        <v>43326</v>
      </c>
      <c r="D57" s="27" t="s">
        <v>607</v>
      </c>
      <c r="E57" s="27">
        <v>1</v>
      </c>
      <c r="H57" s="27" t="s">
        <v>636</v>
      </c>
      <c r="I57" s="27" t="s">
        <v>768</v>
      </c>
      <c r="M57" s="27">
        <v>750</v>
      </c>
    </row>
    <row r="58" spans="1:14" x14ac:dyDescent="0.25">
      <c r="A58" t="s">
        <v>976</v>
      </c>
      <c r="B58" t="s">
        <v>345</v>
      </c>
      <c r="C58" s="26">
        <f ca="1">TODAY()</f>
        <v>43326</v>
      </c>
      <c r="D58" t="s">
        <v>607</v>
      </c>
      <c r="H58" s="27" t="s">
        <v>345</v>
      </c>
      <c r="I58" t="s">
        <v>768</v>
      </c>
      <c r="N58">
        <v>750</v>
      </c>
    </row>
    <row r="59" spans="1:14" s="27" customFormat="1" x14ac:dyDescent="0.25">
      <c r="A59" s="27" t="s">
        <v>907</v>
      </c>
      <c r="B59" s="27" t="s">
        <v>345</v>
      </c>
      <c r="C59" s="29" t="str">
        <f ca="1">MONTH(NOW())&amp;"/"&amp;DAY(NOW())&amp;"/"&amp;YEAR(NOW())</f>
        <v>8/14/2018</v>
      </c>
      <c r="D59" s="27" t="s">
        <v>607</v>
      </c>
    </row>
    <row r="60" spans="1:14" x14ac:dyDescent="0.25">
      <c r="A60" t="s">
        <v>1019</v>
      </c>
      <c r="H60" s="27" t="s">
        <v>636</v>
      </c>
      <c r="I60" t="s">
        <v>768</v>
      </c>
      <c r="N60">
        <v>700</v>
      </c>
    </row>
    <row r="61" spans="1:14" x14ac:dyDescent="0.25">
      <c r="A61" t="s">
        <v>989</v>
      </c>
      <c r="B61" t="s">
        <v>345</v>
      </c>
      <c r="C61" s="26">
        <f ca="1">TODAY()</f>
        <v>43326</v>
      </c>
      <c r="D61" s="27" t="s">
        <v>607</v>
      </c>
    </row>
    <row r="62" spans="1:14" x14ac:dyDescent="0.25">
      <c r="A62" s="13" t="s">
        <v>1097</v>
      </c>
      <c r="B62" s="27" t="s">
        <v>345</v>
      </c>
      <c r="C62" s="26">
        <f ca="1">TODAY()</f>
        <v>43326</v>
      </c>
      <c r="D62" s="27" t="s">
        <v>607</v>
      </c>
      <c r="E62" s="27" t="s">
        <v>345</v>
      </c>
      <c r="F62" s="26">
        <f ca="1">TODAY()</f>
        <v>43326</v>
      </c>
      <c r="G62" s="27" t="s">
        <v>607</v>
      </c>
      <c r="H62" s="27" t="s">
        <v>345</v>
      </c>
      <c r="I62" s="27" t="s">
        <v>768</v>
      </c>
      <c r="J62" s="27">
        <v>800</v>
      </c>
      <c r="K62" s="27">
        <v>799</v>
      </c>
      <c r="L62" s="27">
        <v>800</v>
      </c>
      <c r="M62" s="27">
        <v>799</v>
      </c>
      <c r="N62" s="27">
        <v>750</v>
      </c>
    </row>
    <row r="63" spans="1:14" x14ac:dyDescent="0.25">
      <c r="A63" t="s">
        <v>1186</v>
      </c>
      <c r="B63" t="s">
        <v>345</v>
      </c>
      <c r="C63" s="26">
        <f ca="1">TODAY()</f>
        <v>43326</v>
      </c>
      <c r="D63" s="27" t="s">
        <v>607</v>
      </c>
      <c r="H63" s="27" t="s">
        <v>345</v>
      </c>
      <c r="I63" s="27" t="s">
        <v>768</v>
      </c>
      <c r="N63">
        <v>750</v>
      </c>
    </row>
    <row r="64" spans="1:14" s="27" customFormat="1" x14ac:dyDescent="0.25">
      <c r="A64" s="27" t="s">
        <v>1199</v>
      </c>
      <c r="B64" s="27" t="s">
        <v>345</v>
      </c>
      <c r="C64" s="29" t="str">
        <f ca="1">MONTH(NOW())&amp;"/"&amp;DAY(NOW())&amp;"/"&amp;YEAR(NOW())</f>
        <v>8/14/2018</v>
      </c>
      <c r="D64" s="27" t="s">
        <v>607</v>
      </c>
      <c r="H64" s="27" t="s">
        <v>345</v>
      </c>
      <c r="I64" s="27" t="s">
        <v>768</v>
      </c>
      <c r="M64" s="27">
        <v>750</v>
      </c>
    </row>
    <row r="65" spans="1:14" s="27" customFormat="1" x14ac:dyDescent="0.25">
      <c r="A65" s="27" t="s">
        <v>1200</v>
      </c>
      <c r="B65" s="27" t="s">
        <v>345</v>
      </c>
      <c r="C65" s="29" t="str">
        <f ca="1">MONTH(NOW())&amp;"/"&amp;DAY(NOW())&amp;"/"&amp;YEAR(NOW())</f>
        <v>8/14/2018</v>
      </c>
      <c r="D65" s="27" t="s">
        <v>607</v>
      </c>
      <c r="H65" s="27" t="s">
        <v>345</v>
      </c>
      <c r="I65" s="27" t="s">
        <v>768</v>
      </c>
      <c r="M65" s="27">
        <v>750</v>
      </c>
    </row>
    <row r="66" spans="1:14" s="27" customFormat="1" x14ac:dyDescent="0.25">
      <c r="A66" s="27" t="s">
        <v>1202</v>
      </c>
      <c r="B66" s="27" t="s">
        <v>345</v>
      </c>
      <c r="C66" s="29" t="str">
        <f ca="1">MONTH(NOW())&amp;"/"&amp;DAY(NOW())&amp;"/"&amp;YEAR(NOW())</f>
        <v>8/14/2018</v>
      </c>
      <c r="D66" s="27" t="s">
        <v>607</v>
      </c>
      <c r="H66" s="27" t="s">
        <v>345</v>
      </c>
      <c r="I66" s="27" t="s">
        <v>768</v>
      </c>
      <c r="M66" s="27">
        <v>750</v>
      </c>
    </row>
    <row r="67" spans="1:14" s="27" customFormat="1" x14ac:dyDescent="0.25">
      <c r="A67" s="27" t="s">
        <v>1203</v>
      </c>
      <c r="B67" s="27" t="s">
        <v>345</v>
      </c>
      <c r="C67" s="26">
        <f ca="1">TODAY()</f>
        <v>43326</v>
      </c>
      <c r="D67" s="27" t="s">
        <v>607</v>
      </c>
      <c r="H67" s="27" t="s">
        <v>345</v>
      </c>
      <c r="I67" s="27" t="s">
        <v>768</v>
      </c>
      <c r="N67" s="27">
        <v>750</v>
      </c>
    </row>
    <row r="68" spans="1:14" s="27" customFormat="1" x14ac:dyDescent="0.25">
      <c r="A68" s="27" t="s">
        <v>1204</v>
      </c>
      <c r="B68" s="27" t="s">
        <v>345</v>
      </c>
      <c r="C68" s="26">
        <f ca="1">TODAY()</f>
        <v>43326</v>
      </c>
      <c r="D68" s="27" t="s">
        <v>607</v>
      </c>
      <c r="H68" s="27" t="s">
        <v>345</v>
      </c>
      <c r="I68" s="27" t="s">
        <v>768</v>
      </c>
      <c r="N68" s="27">
        <v>750</v>
      </c>
    </row>
    <row r="69" spans="1:14" s="27" customFormat="1" x14ac:dyDescent="0.25">
      <c r="A69" s="27" t="s">
        <v>1206</v>
      </c>
      <c r="B69" s="27" t="s">
        <v>345</v>
      </c>
      <c r="C69" s="29" t="str">
        <f ca="1">MONTH(NOW())&amp;"/"&amp;DAY(NOW())&amp;"/"&amp;YEAR(NOW())</f>
        <v>8/14/2018</v>
      </c>
      <c r="D69" s="27" t="s">
        <v>607</v>
      </c>
      <c r="H69" s="27" t="s">
        <v>345</v>
      </c>
      <c r="I69" s="27" t="s">
        <v>768</v>
      </c>
      <c r="M69" s="27">
        <v>750</v>
      </c>
    </row>
    <row r="70" spans="1:14" s="27" customFormat="1" x14ac:dyDescent="0.25">
      <c r="A70" s="13" t="s">
        <v>1209</v>
      </c>
      <c r="B70" s="27" t="s">
        <v>345</v>
      </c>
      <c r="C70" s="26">
        <f ca="1">TODAY()</f>
        <v>43326</v>
      </c>
      <c r="D70" s="27" t="s">
        <v>607</v>
      </c>
      <c r="E70" s="27" t="s">
        <v>345</v>
      </c>
      <c r="F70" s="26">
        <f ca="1">TODAY()</f>
        <v>43326</v>
      </c>
      <c r="G70" s="27" t="s">
        <v>607</v>
      </c>
      <c r="H70" s="27" t="s">
        <v>345</v>
      </c>
      <c r="I70" s="27" t="s">
        <v>768</v>
      </c>
      <c r="J70" s="27">
        <v>800</v>
      </c>
      <c r="K70" s="27">
        <v>799</v>
      </c>
      <c r="L70" s="27">
        <v>800</v>
      </c>
      <c r="M70" s="27">
        <v>799</v>
      </c>
      <c r="N70" s="27">
        <v>750</v>
      </c>
    </row>
    <row r="71" spans="1:14" s="55" customFormat="1" x14ac:dyDescent="0.25">
      <c r="A71" s="55" t="s">
        <v>1453</v>
      </c>
      <c r="B71" s="55" t="s">
        <v>345</v>
      </c>
      <c r="C71" s="29" t="str">
        <f ca="1">MONTH(NOW())&amp;"/"&amp;DAY(NOW())&amp;"/"&amp;YEAR(NOW())</f>
        <v>8/14/2018</v>
      </c>
      <c r="D71" s="55" t="s">
        <v>607</v>
      </c>
      <c r="H71" s="55" t="s">
        <v>345</v>
      </c>
      <c r="I71" s="55" t="s">
        <v>768</v>
      </c>
      <c r="M71" s="55">
        <v>700</v>
      </c>
    </row>
  </sheetData>
  <pageMargins left="0.7" right="0.7" top="0.75" bottom="0.75" header="0.3" footer="0.3"/>
  <pageSetup orientation="portrait" horizontalDpi="30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topLeftCell="A27" workbookViewId="0">
      <selection activeCell="A50" sqref="A50"/>
    </sheetView>
  </sheetViews>
  <sheetFormatPr defaultRowHeight="15" x14ac:dyDescent="0.25"/>
  <cols>
    <col min="1" max="1" width="48" bestFit="1" customWidth="1"/>
    <col min="2" max="2" width="17.7109375" bestFit="1" customWidth="1"/>
  </cols>
  <sheetData>
    <row r="1" spans="1:2" x14ac:dyDescent="0.25">
      <c r="A1" s="1" t="s">
        <v>0</v>
      </c>
      <c r="B1" s="1" t="s">
        <v>406</v>
      </c>
    </row>
    <row r="2" spans="1:2" x14ac:dyDescent="0.25">
      <c r="A2" t="s">
        <v>602</v>
      </c>
      <c r="B2" t="s">
        <v>60</v>
      </c>
    </row>
    <row r="3" spans="1:2" x14ac:dyDescent="0.25">
      <c r="A3" t="s">
        <v>616</v>
      </c>
      <c r="B3" t="s">
        <v>60</v>
      </c>
    </row>
    <row r="4" spans="1:2" x14ac:dyDescent="0.25">
      <c r="A4" t="s">
        <v>620</v>
      </c>
      <c r="B4" t="s">
        <v>60</v>
      </c>
    </row>
    <row r="5" spans="1:2" x14ac:dyDescent="0.25">
      <c r="A5" s="27" t="s">
        <v>641</v>
      </c>
      <c r="B5" s="27" t="s">
        <v>60</v>
      </c>
    </row>
    <row r="6" spans="1:2" s="27" customFormat="1" x14ac:dyDescent="0.25">
      <c r="A6" s="27" t="s">
        <v>647</v>
      </c>
      <c r="B6" s="27" t="s">
        <v>60</v>
      </c>
    </row>
    <row r="7" spans="1:2" s="27" customFormat="1" x14ac:dyDescent="0.25">
      <c r="A7" s="27" t="s">
        <v>648</v>
      </c>
      <c r="B7" s="27" t="s">
        <v>60</v>
      </c>
    </row>
    <row r="8" spans="1:2" s="27" customFormat="1" x14ac:dyDescent="0.25">
      <c r="A8" s="27" t="s">
        <v>649</v>
      </c>
      <c r="B8" s="27" t="s">
        <v>60</v>
      </c>
    </row>
    <row r="9" spans="1:2" x14ac:dyDescent="0.25">
      <c r="A9" s="27" t="s">
        <v>654</v>
      </c>
      <c r="B9" s="27" t="s">
        <v>60</v>
      </c>
    </row>
    <row r="10" spans="1:2" s="27" customFormat="1" x14ac:dyDescent="0.25">
      <c r="A10" s="27" t="s">
        <v>659</v>
      </c>
      <c r="B10" s="27" t="s">
        <v>60</v>
      </c>
    </row>
    <row r="11" spans="1:2" s="27" customFormat="1" x14ac:dyDescent="0.25">
      <c r="A11" s="27" t="s">
        <v>663</v>
      </c>
      <c r="B11" s="27" t="s">
        <v>60</v>
      </c>
    </row>
    <row r="12" spans="1:2" s="27" customFormat="1" x14ac:dyDescent="0.25">
      <c r="A12" s="27" t="s">
        <v>662</v>
      </c>
      <c r="B12" s="27" t="s">
        <v>60</v>
      </c>
    </row>
    <row r="13" spans="1:2" s="27" customFormat="1" x14ac:dyDescent="0.25">
      <c r="A13" s="27" t="s">
        <v>664</v>
      </c>
      <c r="B13" s="27" t="s">
        <v>60</v>
      </c>
    </row>
    <row r="14" spans="1:2" s="27" customFormat="1" x14ac:dyDescent="0.25">
      <c r="A14" s="27" t="s">
        <v>705</v>
      </c>
      <c r="B14" s="27" t="s">
        <v>60</v>
      </c>
    </row>
    <row r="15" spans="1:2" s="27" customFormat="1" x14ac:dyDescent="0.25">
      <c r="A15" s="27" t="s">
        <v>706</v>
      </c>
      <c r="B15" s="27" t="s">
        <v>60</v>
      </c>
    </row>
    <row r="16" spans="1:2" s="27" customFormat="1" x14ac:dyDescent="0.25">
      <c r="A16" s="27" t="s">
        <v>707</v>
      </c>
      <c r="B16" s="27" t="s">
        <v>60</v>
      </c>
    </row>
    <row r="17" spans="1:2" x14ac:dyDescent="0.25">
      <c r="A17" s="13" t="s">
        <v>712</v>
      </c>
      <c r="B17" s="27" t="s">
        <v>60</v>
      </c>
    </row>
    <row r="18" spans="1:2" x14ac:dyDescent="0.25">
      <c r="A18" s="13" t="s">
        <v>713</v>
      </c>
      <c r="B18" s="27" t="s">
        <v>60</v>
      </c>
    </row>
    <row r="19" spans="1:2" x14ac:dyDescent="0.25">
      <c r="A19" s="13" t="s">
        <v>714</v>
      </c>
      <c r="B19" s="27" t="s">
        <v>60</v>
      </c>
    </row>
    <row r="20" spans="1:2" s="27" customFormat="1" x14ac:dyDescent="0.25">
      <c r="A20" s="27" t="s">
        <v>718</v>
      </c>
      <c r="B20" s="27" t="s">
        <v>60</v>
      </c>
    </row>
    <row r="21" spans="1:2" s="27" customFormat="1" x14ac:dyDescent="0.25">
      <c r="A21" s="27" t="s">
        <v>719</v>
      </c>
      <c r="B21" s="27" t="s">
        <v>60</v>
      </c>
    </row>
    <row r="22" spans="1:2" s="27" customFormat="1" x14ac:dyDescent="0.25">
      <c r="A22" s="27" t="s">
        <v>723</v>
      </c>
      <c r="B22" s="27" t="s">
        <v>60</v>
      </c>
    </row>
    <row r="23" spans="1:2" s="27" customFormat="1" x14ac:dyDescent="0.25">
      <c r="A23" s="27" t="s">
        <v>724</v>
      </c>
      <c r="B23" s="27" t="s">
        <v>60</v>
      </c>
    </row>
    <row r="24" spans="1:2" s="27" customFormat="1" x14ac:dyDescent="0.25">
      <c r="A24" s="27" t="s">
        <v>725</v>
      </c>
      <c r="B24" s="27" t="s">
        <v>60</v>
      </c>
    </row>
    <row r="25" spans="1:2" s="27" customFormat="1" x14ac:dyDescent="0.25">
      <c r="A25" s="27" t="s">
        <v>734</v>
      </c>
      <c r="B25" s="27" t="s">
        <v>60</v>
      </c>
    </row>
    <row r="26" spans="1:2" s="27" customFormat="1" x14ac:dyDescent="0.25">
      <c r="A26" s="27" t="s">
        <v>735</v>
      </c>
      <c r="B26" s="27" t="s">
        <v>60</v>
      </c>
    </row>
    <row r="27" spans="1:2" s="27" customFormat="1" x14ac:dyDescent="0.25">
      <c r="A27" s="27" t="s">
        <v>736</v>
      </c>
      <c r="B27" s="27" t="s">
        <v>60</v>
      </c>
    </row>
    <row r="28" spans="1:2" s="27" customFormat="1" x14ac:dyDescent="0.25">
      <c r="A28" s="27" t="s">
        <v>745</v>
      </c>
      <c r="B28" s="27" t="s">
        <v>60</v>
      </c>
    </row>
    <row r="29" spans="1:2" s="27" customFormat="1" x14ac:dyDescent="0.25">
      <c r="A29" s="27" t="s">
        <v>748</v>
      </c>
      <c r="B29" s="27" t="s">
        <v>60</v>
      </c>
    </row>
    <row r="30" spans="1:2" s="27" customFormat="1" x14ac:dyDescent="0.25">
      <c r="A30" s="27" t="s">
        <v>747</v>
      </c>
      <c r="B30" s="27" t="s">
        <v>60</v>
      </c>
    </row>
    <row r="31" spans="1:2" s="27" customFormat="1" x14ac:dyDescent="0.25">
      <c r="A31" s="27" t="s">
        <v>749</v>
      </c>
      <c r="B31" s="27" t="s">
        <v>60</v>
      </c>
    </row>
    <row r="32" spans="1:2" s="27" customFormat="1" x14ac:dyDescent="0.25">
      <c r="A32" s="27" t="s">
        <v>750</v>
      </c>
      <c r="B32" s="27" t="s">
        <v>60</v>
      </c>
    </row>
    <row r="33" spans="1:2" x14ac:dyDescent="0.25">
      <c r="A33" t="s">
        <v>756</v>
      </c>
      <c r="B33" s="27" t="s">
        <v>60</v>
      </c>
    </row>
    <row r="34" spans="1:2" x14ac:dyDescent="0.25">
      <c r="A34" s="27" t="s">
        <v>767</v>
      </c>
      <c r="B34" t="s">
        <v>60</v>
      </c>
    </row>
    <row r="35" spans="1:2" x14ac:dyDescent="0.25">
      <c r="A35" s="27" t="s">
        <v>772</v>
      </c>
      <c r="B35" s="27" t="s">
        <v>60</v>
      </c>
    </row>
    <row r="36" spans="1:2" s="27" customFormat="1" x14ac:dyDescent="0.25">
      <c r="A36" s="27" t="s">
        <v>788</v>
      </c>
      <c r="B36" s="27" t="s">
        <v>60</v>
      </c>
    </row>
    <row r="37" spans="1:2" x14ac:dyDescent="0.25">
      <c r="A37" t="s">
        <v>806</v>
      </c>
      <c r="B37" s="27" t="s">
        <v>60</v>
      </c>
    </row>
    <row r="38" spans="1:2" x14ac:dyDescent="0.25">
      <c r="A38" t="s">
        <v>780</v>
      </c>
      <c r="B38" s="27" t="s">
        <v>60</v>
      </c>
    </row>
    <row r="39" spans="1:2" x14ac:dyDescent="0.25">
      <c r="A39" s="27" t="s">
        <v>827</v>
      </c>
      <c r="B39" s="27" t="s">
        <v>60</v>
      </c>
    </row>
    <row r="40" spans="1:2" x14ac:dyDescent="0.25">
      <c r="A40" s="27" t="s">
        <v>832</v>
      </c>
      <c r="B40" t="s">
        <v>829</v>
      </c>
    </row>
    <row r="41" spans="1:2" s="27" customFormat="1" x14ac:dyDescent="0.25">
      <c r="A41" s="27" t="s">
        <v>802</v>
      </c>
      <c r="B41" s="27" t="s">
        <v>60</v>
      </c>
    </row>
    <row r="42" spans="1:2" s="27" customFormat="1" x14ac:dyDescent="0.25">
      <c r="A42" s="27" t="s">
        <v>878</v>
      </c>
      <c r="B42" s="27" t="s">
        <v>60</v>
      </c>
    </row>
    <row r="43" spans="1:2" x14ac:dyDescent="0.25">
      <c r="A43" s="27" t="s">
        <v>907</v>
      </c>
      <c r="B43" t="s">
        <v>60</v>
      </c>
    </row>
    <row r="44" spans="1:2" s="27" customFormat="1" ht="14.25" customHeight="1" x14ac:dyDescent="0.25">
      <c r="A44" s="27" t="s">
        <v>922</v>
      </c>
      <c r="B44" s="27" t="s">
        <v>60</v>
      </c>
    </row>
    <row r="45" spans="1:2" s="27" customFormat="1" ht="14.25" customHeight="1" x14ac:dyDescent="0.25">
      <c r="A45" s="27" t="s">
        <v>923</v>
      </c>
      <c r="B45" s="27" t="s">
        <v>60</v>
      </c>
    </row>
    <row r="46" spans="1:2" s="27" customFormat="1" ht="14.25" customHeight="1" x14ac:dyDescent="0.25">
      <c r="A46" s="27" t="s">
        <v>929</v>
      </c>
      <c r="B46" s="27" t="s">
        <v>60</v>
      </c>
    </row>
    <row r="47" spans="1:2" x14ac:dyDescent="0.25">
      <c r="A47" s="27" t="s">
        <v>1199</v>
      </c>
      <c r="B47" s="27" t="s">
        <v>60</v>
      </c>
    </row>
    <row r="48" spans="1:2" s="27" customFormat="1" x14ac:dyDescent="0.25">
      <c r="A48" s="27" t="s">
        <v>1200</v>
      </c>
      <c r="B48" s="27" t="s">
        <v>60</v>
      </c>
    </row>
    <row r="49" spans="1:2" s="27" customFormat="1" x14ac:dyDescent="0.25">
      <c r="A49" s="27" t="s">
        <v>1202</v>
      </c>
      <c r="B49" s="27" t="s">
        <v>60</v>
      </c>
    </row>
    <row r="50" spans="1:2" s="27" customFormat="1" x14ac:dyDescent="0.25">
      <c r="A50" s="27" t="s">
        <v>1206</v>
      </c>
      <c r="B50" s="27" t="s">
        <v>60</v>
      </c>
    </row>
  </sheetData>
  <pageMargins left="0.7" right="0.7" top="0.75" bottom="0.75" header="0.3" footer="0.3"/>
  <pageSetup orientation="portrait" horizontalDpi="30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A4" sqref="A4"/>
    </sheetView>
  </sheetViews>
  <sheetFormatPr defaultRowHeight="15" x14ac:dyDescent="0.25"/>
  <cols>
    <col min="1" max="1" width="27.28515625" customWidth="1"/>
    <col min="2" max="2" width="20.140625" customWidth="1"/>
    <col min="3" max="3" width="18.85546875" customWidth="1"/>
    <col min="7" max="7" width="16.7109375" customWidth="1"/>
  </cols>
  <sheetData>
    <row r="1" spans="1:14" x14ac:dyDescent="0.25">
      <c r="A1" s="1" t="s">
        <v>1050</v>
      </c>
      <c r="B1" s="43" t="s">
        <v>1051</v>
      </c>
      <c r="C1" s="43" t="s">
        <v>1052</v>
      </c>
      <c r="D1" s="1" t="s">
        <v>1053</v>
      </c>
      <c r="E1" s="43" t="s">
        <v>1054</v>
      </c>
      <c r="F1" s="1" t="s">
        <v>1055</v>
      </c>
      <c r="G1" s="43" t="s">
        <v>1056</v>
      </c>
      <c r="H1" s="43" t="s">
        <v>1159</v>
      </c>
      <c r="I1" s="43" t="s">
        <v>1160</v>
      </c>
      <c r="J1" s="43" t="s">
        <v>1161</v>
      </c>
      <c r="K1" s="43" t="s">
        <v>1162</v>
      </c>
      <c r="L1" s="43" t="s">
        <v>1163</v>
      </c>
      <c r="M1" s="43" t="s">
        <v>1164</v>
      </c>
      <c r="N1" s="27"/>
    </row>
    <row r="2" spans="1:14" x14ac:dyDescent="0.25">
      <c r="A2" s="8" t="s">
        <v>1409</v>
      </c>
      <c r="B2" s="44" t="s">
        <v>1149</v>
      </c>
      <c r="C2" s="4" t="s">
        <v>1150</v>
      </c>
      <c r="D2" s="27">
        <v>120</v>
      </c>
      <c r="E2" s="4" t="s">
        <v>1151</v>
      </c>
      <c r="F2" s="27">
        <v>240</v>
      </c>
      <c r="G2" s="4" t="s">
        <v>1152</v>
      </c>
    </row>
    <row r="3" spans="1:14" x14ac:dyDescent="0.25">
      <c r="A3" s="8" t="s">
        <v>1408</v>
      </c>
      <c r="B3" s="27"/>
      <c r="C3" s="27"/>
      <c r="D3" s="27"/>
      <c r="E3" s="27"/>
      <c r="F3" s="27"/>
      <c r="G3" s="27"/>
      <c r="H3" s="4" t="s">
        <v>1222</v>
      </c>
      <c r="I3" s="4" t="s">
        <v>1221</v>
      </c>
      <c r="J3" s="27" t="s">
        <v>1165</v>
      </c>
      <c r="K3" s="27"/>
      <c r="L3" s="4"/>
      <c r="M3" s="4"/>
    </row>
    <row r="4" spans="1:14" x14ac:dyDescent="0.25">
      <c r="A4" s="13" t="s">
        <v>1412</v>
      </c>
      <c r="B4" s="27"/>
      <c r="C4" s="27"/>
      <c r="D4" s="27"/>
      <c r="E4" s="27"/>
      <c r="F4" s="27"/>
      <c r="G4" s="27"/>
      <c r="H4" s="4"/>
      <c r="I4" s="4"/>
      <c r="J4" s="27" t="s">
        <v>1165</v>
      </c>
      <c r="K4" s="27" t="s">
        <v>1166</v>
      </c>
      <c r="L4" s="4" t="s">
        <v>1167</v>
      </c>
      <c r="M4" s="4" t="s">
        <v>1168</v>
      </c>
    </row>
  </sheetData>
  <dataValidations count="2">
    <dataValidation type="list" allowBlank="1" showInputMessage="1" showErrorMessage="1" sqref="E1:E2">
      <formula1>"Yes, No"</formula1>
    </dataValidation>
    <dataValidation type="list" allowBlank="1" showInputMessage="1" showErrorMessage="1" sqref="G1:G2">
      <formula1>"ApplicationDate,FileStartedDate"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A5" sqref="A5"/>
    </sheetView>
  </sheetViews>
  <sheetFormatPr defaultRowHeight="15" x14ac:dyDescent="0.25"/>
  <cols>
    <col min="1" max="1" width="44.7109375" customWidth="1"/>
    <col min="2" max="2" width="30.28515625" customWidth="1"/>
    <col min="3" max="3" width="19.7109375" customWidth="1"/>
    <col min="4" max="4" width="22.42578125" customWidth="1"/>
    <col min="5" max="5" width="20.28515625" customWidth="1"/>
    <col min="6" max="6" width="25.7109375" customWidth="1"/>
    <col min="7" max="7" width="18.85546875" customWidth="1"/>
    <col min="8" max="8" width="13.7109375" customWidth="1"/>
  </cols>
  <sheetData>
    <row r="1" spans="1:12" x14ac:dyDescent="0.25">
      <c r="A1" s="1" t="s">
        <v>1050</v>
      </c>
      <c r="B1" s="1" t="s">
        <v>1051</v>
      </c>
      <c r="C1" s="1" t="s">
        <v>1052</v>
      </c>
      <c r="D1" s="1" t="s">
        <v>1053</v>
      </c>
      <c r="E1" s="1" t="s">
        <v>1054</v>
      </c>
      <c r="F1" s="1" t="s">
        <v>1055</v>
      </c>
      <c r="G1" s="1" t="s">
        <v>1056</v>
      </c>
      <c r="H1" s="43" t="s">
        <v>1155</v>
      </c>
      <c r="I1" s="1" t="s">
        <v>1156</v>
      </c>
      <c r="J1" s="1" t="s">
        <v>1157</v>
      </c>
      <c r="K1" s="27"/>
      <c r="L1" s="27"/>
    </row>
    <row r="2" spans="1:12" x14ac:dyDescent="0.25">
      <c r="A2" s="8" t="s">
        <v>1409</v>
      </c>
      <c r="B2">
        <v>1.5</v>
      </c>
      <c r="C2">
        <v>0.5</v>
      </c>
      <c r="D2">
        <v>120</v>
      </c>
      <c r="E2">
        <v>0.25</v>
      </c>
      <c r="F2">
        <v>240</v>
      </c>
      <c r="G2">
        <v>78</v>
      </c>
    </row>
    <row r="3" spans="1:12" x14ac:dyDescent="0.25">
      <c r="A3" s="8" t="s">
        <v>1410</v>
      </c>
      <c r="B3">
        <v>1.75</v>
      </c>
      <c r="C3">
        <v>0.8</v>
      </c>
      <c r="D3">
        <v>132</v>
      </c>
    </row>
    <row r="4" spans="1:12" x14ac:dyDescent="0.25">
      <c r="A4" s="8" t="s">
        <v>1408</v>
      </c>
      <c r="B4" s="27"/>
      <c r="C4" s="27">
        <v>0.8</v>
      </c>
      <c r="D4" s="27">
        <v>360</v>
      </c>
      <c r="E4" s="27"/>
      <c r="F4" s="27"/>
      <c r="G4" s="27"/>
      <c r="H4" s="4" t="s">
        <v>1158</v>
      </c>
      <c r="I4" s="27" t="s">
        <v>345</v>
      </c>
      <c r="J4" s="27"/>
      <c r="K4" s="27"/>
      <c r="L4" s="27"/>
    </row>
    <row r="5" spans="1:12" x14ac:dyDescent="0.25">
      <c r="A5" s="13" t="s">
        <v>1412</v>
      </c>
      <c r="B5" s="27"/>
      <c r="C5" s="27">
        <v>0.8</v>
      </c>
      <c r="D5" s="27">
        <v>360</v>
      </c>
      <c r="E5" s="27"/>
      <c r="F5" s="27"/>
      <c r="G5" s="27"/>
      <c r="H5" s="4" t="s">
        <v>1158</v>
      </c>
      <c r="I5" s="27"/>
      <c r="J5" s="27" t="s">
        <v>345</v>
      </c>
    </row>
    <row r="6" spans="1:12" x14ac:dyDescent="0.25">
      <c r="A6" s="27" t="s">
        <v>1411</v>
      </c>
      <c r="B6">
        <v>1.25</v>
      </c>
    </row>
    <row r="7" spans="1:12" x14ac:dyDescent="0.25">
      <c r="A7" t="s">
        <v>1199</v>
      </c>
      <c r="C7">
        <v>0.25</v>
      </c>
      <c r="D7">
        <v>60</v>
      </c>
      <c r="E7">
        <v>0.15</v>
      </c>
      <c r="F7">
        <v>80</v>
      </c>
      <c r="G7">
        <v>50</v>
      </c>
    </row>
    <row r="8" spans="1:12" s="27" customFormat="1" x14ac:dyDescent="0.25">
      <c r="A8" s="27" t="s">
        <v>1200</v>
      </c>
      <c r="C8" s="27">
        <v>0.25</v>
      </c>
      <c r="D8" s="27">
        <v>60</v>
      </c>
      <c r="E8" s="27">
        <v>0.15</v>
      </c>
      <c r="F8" s="27">
        <v>80</v>
      </c>
      <c r="G8" s="27">
        <v>50</v>
      </c>
    </row>
    <row r="9" spans="1:12" s="27" customFormat="1" x14ac:dyDescent="0.25">
      <c r="A9" s="27" t="s">
        <v>1202</v>
      </c>
      <c r="C9" s="27">
        <v>0.25</v>
      </c>
      <c r="D9" s="27">
        <v>60</v>
      </c>
      <c r="E9" s="27">
        <v>0.15</v>
      </c>
      <c r="F9" s="27">
        <v>80</v>
      </c>
      <c r="G9" s="27">
        <v>50</v>
      </c>
    </row>
    <row r="10" spans="1:12" s="27" customFormat="1" x14ac:dyDescent="0.25">
      <c r="A10" s="27" t="s">
        <v>1206</v>
      </c>
      <c r="C10" s="27">
        <v>0.25</v>
      </c>
      <c r="D10" s="27">
        <v>60</v>
      </c>
      <c r="E10" s="27">
        <v>0.15</v>
      </c>
      <c r="F10" s="27">
        <v>80</v>
      </c>
      <c r="G10" s="27">
        <v>50</v>
      </c>
    </row>
  </sheetData>
  <dataValidations count="2">
    <dataValidation type="list" allowBlank="1" showInputMessage="1" showErrorMessage="1" sqref="E4:E5">
      <formula1>"Yes, No"</formula1>
    </dataValidation>
    <dataValidation type="list" allowBlank="1" showInputMessage="1" showErrorMessage="1" sqref="G4:G5">
      <formula1>"ApplicationDate,FileStartedDate"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tabSelected="1" topLeftCell="L1" workbookViewId="0">
      <selection activeCell="P6" sqref="P6"/>
    </sheetView>
  </sheetViews>
  <sheetFormatPr defaultRowHeight="15" x14ac:dyDescent="0.25"/>
  <cols>
    <col min="1" max="1" width="34.28515625" style="55" bestFit="1" customWidth="1"/>
    <col min="2" max="2" width="29" style="55" customWidth="1"/>
    <col min="3" max="3" width="26.42578125" style="55" customWidth="1"/>
    <col min="4" max="4" width="31" style="55" customWidth="1"/>
    <col min="5" max="5" width="30" style="55" customWidth="1"/>
    <col min="6" max="6" width="15.85546875" style="55" customWidth="1"/>
    <col min="7" max="7" width="18" style="55" customWidth="1"/>
    <col min="8" max="8" width="14.5703125" style="55" bestFit="1" customWidth="1"/>
    <col min="9" max="9" width="12.85546875" style="55" customWidth="1"/>
    <col min="10" max="10" width="13.5703125" style="55" customWidth="1"/>
    <col min="11" max="11" width="25.7109375" style="55" customWidth="1"/>
    <col min="12" max="12" width="31.42578125" style="55" customWidth="1"/>
    <col min="13" max="13" width="27.7109375" style="55" customWidth="1"/>
    <col min="14" max="14" width="18.42578125" style="55" customWidth="1"/>
    <col min="15" max="15" width="20.85546875" style="55" customWidth="1"/>
    <col min="16" max="16" width="17.28515625" style="55" customWidth="1"/>
    <col min="17" max="18" width="9.140625" style="55"/>
    <col min="19" max="19" width="11.42578125" style="55" customWidth="1"/>
    <col min="20" max="16384" width="9.140625" style="55"/>
  </cols>
  <sheetData>
    <row r="1" spans="1:36" s="56" customFormat="1" ht="43.5" customHeight="1" x14ac:dyDescent="0.25">
      <c r="A1" s="58" t="s">
        <v>0</v>
      </c>
      <c r="B1" s="57" t="s">
        <v>1452</v>
      </c>
      <c r="C1" s="57" t="s">
        <v>1451</v>
      </c>
      <c r="D1" s="57" t="s">
        <v>1450</v>
      </c>
      <c r="E1" s="57" t="s">
        <v>1449</v>
      </c>
      <c r="F1" s="57" t="s">
        <v>1448</v>
      </c>
      <c r="G1" s="57" t="s">
        <v>1447</v>
      </c>
      <c r="H1" s="57" t="s">
        <v>1463</v>
      </c>
      <c r="I1" s="57" t="s">
        <v>1446</v>
      </c>
      <c r="J1" s="57" t="s">
        <v>1445</v>
      </c>
      <c r="K1" s="57" t="s">
        <v>1464</v>
      </c>
      <c r="L1" s="57" t="s">
        <v>1465</v>
      </c>
      <c r="M1" s="57" t="s">
        <v>1466</v>
      </c>
      <c r="N1" s="57" t="s">
        <v>1467</v>
      </c>
      <c r="O1" s="57" t="s">
        <v>1468</v>
      </c>
      <c r="P1" s="57" t="s">
        <v>1469</v>
      </c>
      <c r="Q1" s="57" t="s">
        <v>1470</v>
      </c>
      <c r="R1" s="57" t="s">
        <v>1471</v>
      </c>
      <c r="S1" s="57" t="s">
        <v>1472</v>
      </c>
      <c r="T1" s="57"/>
      <c r="U1" s="57"/>
      <c r="V1" s="57"/>
      <c r="W1" s="57"/>
      <c r="X1" s="57"/>
      <c r="Y1" s="57"/>
      <c r="Z1" s="57"/>
      <c r="AA1" s="57"/>
      <c r="AB1" s="57"/>
      <c r="AC1" s="57"/>
      <c r="AD1" s="57"/>
      <c r="AE1" s="57"/>
      <c r="AF1" s="57"/>
      <c r="AG1" s="57"/>
      <c r="AH1" s="57"/>
      <c r="AI1" s="57"/>
      <c r="AJ1" s="57"/>
    </row>
    <row r="2" spans="1:36" x14ac:dyDescent="0.25">
      <c r="A2" s="55" t="s">
        <v>1457</v>
      </c>
      <c r="B2" s="48" t="s">
        <v>1458</v>
      </c>
      <c r="C2" s="48" t="s">
        <v>1459</v>
      </c>
      <c r="D2" s="48" t="s">
        <v>1460</v>
      </c>
      <c r="E2" s="48" t="s">
        <v>1461</v>
      </c>
      <c r="H2" s="55" t="s">
        <v>1462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7"/>
  <sheetViews>
    <sheetView workbookViewId="0">
      <pane xSplit="1" ySplit="1" topLeftCell="B199" activePane="bottomRight" state="frozen"/>
      <selection pane="topRight" activeCell="B1" sqref="B1"/>
      <selection pane="bottomLeft" activeCell="A2" sqref="A2"/>
      <selection pane="bottomRight" activeCell="D138" sqref="A138:D138"/>
    </sheetView>
  </sheetViews>
  <sheetFormatPr defaultRowHeight="15" x14ac:dyDescent="0.25"/>
  <cols>
    <col min="1" max="1" width="35.7109375" bestFit="1" customWidth="1"/>
    <col min="2" max="2" width="19" bestFit="1" customWidth="1"/>
    <col min="3" max="3" width="50.7109375" customWidth="1"/>
    <col min="4" max="4" width="15.42578125" bestFit="1" customWidth="1"/>
    <col min="5" max="6" width="12.42578125" bestFit="1" customWidth="1"/>
    <col min="7" max="7" width="10.140625" bestFit="1" customWidth="1"/>
    <col min="8" max="8" width="11.42578125" bestFit="1" customWidth="1"/>
    <col min="9" max="9" width="4" bestFit="1" customWidth="1"/>
    <col min="10" max="10" width="21" bestFit="1" customWidth="1"/>
    <col min="11" max="11" width="10.7109375" bestFit="1" customWidth="1"/>
    <col min="12" max="12" width="21.85546875" bestFit="1" customWidth="1"/>
    <col min="13" max="13" width="11.28515625" bestFit="1" customWidth="1"/>
    <col min="14" max="14" width="12.42578125" bestFit="1" customWidth="1"/>
    <col min="15" max="15" width="10.5703125" bestFit="1" customWidth="1"/>
    <col min="16" max="16" width="10.7109375" bestFit="1" customWidth="1"/>
    <col min="17" max="17" width="12.85546875" bestFit="1" customWidth="1"/>
  </cols>
  <sheetData>
    <row r="1" spans="1:17" s="1" customFormat="1" x14ac:dyDescent="0.25">
      <c r="A1" s="1" t="s">
        <v>0</v>
      </c>
      <c r="B1" s="1" t="s">
        <v>159</v>
      </c>
      <c r="C1" s="1" t="s">
        <v>160</v>
      </c>
      <c r="D1" s="1" t="s">
        <v>161</v>
      </c>
      <c r="E1" s="1" t="s">
        <v>162</v>
      </c>
      <c r="F1" s="13" t="s">
        <v>883</v>
      </c>
    </row>
    <row r="2" spans="1:17" s="1" customFormat="1" x14ac:dyDescent="0.25">
      <c r="A2" s="2" t="s">
        <v>163</v>
      </c>
      <c r="B2" t="s">
        <v>164</v>
      </c>
      <c r="C2" t="s">
        <v>165</v>
      </c>
      <c r="D2" s="11">
        <v>42374</v>
      </c>
      <c r="E2" s="11">
        <v>42374</v>
      </c>
      <c r="F2"/>
      <c r="G2"/>
      <c r="H2"/>
      <c r="I2"/>
      <c r="J2" s="3"/>
      <c r="K2" s="3"/>
      <c r="L2"/>
      <c r="M2"/>
      <c r="N2"/>
      <c r="O2" s="4"/>
      <c r="P2" s="4"/>
      <c r="Q2"/>
    </row>
    <row r="3" spans="1:17" x14ac:dyDescent="0.25">
      <c r="A3" t="s">
        <v>181</v>
      </c>
      <c r="B3" t="s">
        <v>164</v>
      </c>
      <c r="C3" t="s">
        <v>182</v>
      </c>
      <c r="D3" s="11">
        <v>42382</v>
      </c>
      <c r="E3" s="11">
        <v>42382</v>
      </c>
      <c r="O3" s="4"/>
    </row>
    <row r="4" spans="1:17" x14ac:dyDescent="0.25">
      <c r="A4" t="s">
        <v>257</v>
      </c>
      <c r="C4" t="s">
        <v>256</v>
      </c>
      <c r="J4" s="3"/>
      <c r="K4" s="3"/>
      <c r="O4" s="4"/>
      <c r="P4" s="4"/>
    </row>
    <row r="5" spans="1:17" x14ac:dyDescent="0.25">
      <c r="A5" t="s">
        <v>258</v>
      </c>
      <c r="C5" s="13" t="s">
        <v>182</v>
      </c>
      <c r="P5" s="4"/>
    </row>
    <row r="6" spans="1:17" x14ac:dyDescent="0.25">
      <c r="A6" t="s">
        <v>272</v>
      </c>
      <c r="B6" t="s">
        <v>273</v>
      </c>
      <c r="C6" t="s">
        <v>182</v>
      </c>
      <c r="D6" s="11">
        <f ca="1">TODAY()</f>
        <v>43326</v>
      </c>
    </row>
    <row r="7" spans="1:17" x14ac:dyDescent="0.25">
      <c r="A7" t="s">
        <v>301</v>
      </c>
      <c r="B7" t="s">
        <v>273</v>
      </c>
      <c r="C7" s="9" t="s">
        <v>182</v>
      </c>
      <c r="D7" s="11">
        <f ca="1">TODAY()-1</f>
        <v>43325</v>
      </c>
      <c r="J7" s="3"/>
    </row>
    <row r="8" spans="1:17" x14ac:dyDescent="0.25">
      <c r="A8" t="s">
        <v>314</v>
      </c>
      <c r="D8" s="11">
        <f ca="1">TODAY()-365</f>
        <v>42961</v>
      </c>
    </row>
    <row r="9" spans="1:17" x14ac:dyDescent="0.25">
      <c r="A9" t="s">
        <v>365</v>
      </c>
      <c r="B9" t="s">
        <v>273</v>
      </c>
      <c r="C9" t="s">
        <v>366</v>
      </c>
      <c r="D9" s="11">
        <f ca="1">TODAY()</f>
        <v>43326</v>
      </c>
    </row>
    <row r="10" spans="1:17" x14ac:dyDescent="0.25">
      <c r="A10" t="s">
        <v>474</v>
      </c>
      <c r="B10" t="s">
        <v>273</v>
      </c>
    </row>
    <row r="11" spans="1:17" x14ac:dyDescent="0.25">
      <c r="A11" t="s">
        <v>475</v>
      </c>
      <c r="B11" t="s">
        <v>164</v>
      </c>
    </row>
    <row r="12" spans="1:17" x14ac:dyDescent="0.25">
      <c r="A12" t="s">
        <v>476</v>
      </c>
      <c r="B12" t="s">
        <v>477</v>
      </c>
    </row>
    <row r="13" spans="1:17" x14ac:dyDescent="0.25">
      <c r="A13" t="s">
        <v>595</v>
      </c>
      <c r="B13" t="s">
        <v>273</v>
      </c>
      <c r="C13" t="s">
        <v>596</v>
      </c>
      <c r="D13" s="11">
        <f ca="1">TODAY()</f>
        <v>43326</v>
      </c>
      <c r="E13" s="11">
        <f ca="1">TODAY()</f>
        <v>43326</v>
      </c>
    </row>
    <row r="14" spans="1:17" x14ac:dyDescent="0.25">
      <c r="A14" t="s">
        <v>654</v>
      </c>
      <c r="B14" t="s">
        <v>273</v>
      </c>
      <c r="C14" t="s">
        <v>596</v>
      </c>
      <c r="D14" s="11">
        <f ca="1">TODAY()+1</f>
        <v>43327</v>
      </c>
      <c r="E14" s="11">
        <f ca="1">TODAY()</f>
        <v>43326</v>
      </c>
    </row>
    <row r="15" spans="1:17" x14ac:dyDescent="0.25">
      <c r="A15" t="s">
        <v>620</v>
      </c>
      <c r="B15" t="s">
        <v>273</v>
      </c>
      <c r="C15" t="s">
        <v>596</v>
      </c>
      <c r="D15" s="11">
        <v>42694</v>
      </c>
    </row>
    <row r="16" spans="1:17" x14ac:dyDescent="0.25">
      <c r="A16" t="s">
        <v>641</v>
      </c>
      <c r="B16" t="s">
        <v>273</v>
      </c>
      <c r="C16" t="s">
        <v>596</v>
      </c>
      <c r="D16" s="11">
        <f t="shared" ref="D16:D39" ca="1" si="0">TODAY()</f>
        <v>43326</v>
      </c>
    </row>
    <row r="17" spans="1:6" s="27" customFormat="1" x14ac:dyDescent="0.25">
      <c r="A17" s="27" t="s">
        <v>647</v>
      </c>
      <c r="B17" s="27" t="s">
        <v>273</v>
      </c>
      <c r="C17" s="27" t="s">
        <v>596</v>
      </c>
      <c r="D17" s="26">
        <f t="shared" ca="1" si="0"/>
        <v>43326</v>
      </c>
    </row>
    <row r="18" spans="1:6" s="27" customFormat="1" x14ac:dyDescent="0.25">
      <c r="A18" s="27" t="s">
        <v>648</v>
      </c>
      <c r="B18" s="27" t="s">
        <v>273</v>
      </c>
      <c r="C18" s="27" t="s">
        <v>596</v>
      </c>
      <c r="D18" s="26">
        <f t="shared" ca="1" si="0"/>
        <v>43326</v>
      </c>
    </row>
    <row r="19" spans="1:6" s="27" customFormat="1" x14ac:dyDescent="0.25">
      <c r="A19" s="27" t="s">
        <v>649</v>
      </c>
      <c r="B19" s="27" t="s">
        <v>273</v>
      </c>
      <c r="C19" s="27" t="s">
        <v>596</v>
      </c>
      <c r="D19" s="26">
        <f t="shared" ca="1" si="0"/>
        <v>43326</v>
      </c>
    </row>
    <row r="20" spans="1:6" x14ac:dyDescent="0.25">
      <c r="A20" s="13" t="s">
        <v>616</v>
      </c>
      <c r="B20" s="27" t="s">
        <v>273</v>
      </c>
      <c r="C20" s="27" t="s">
        <v>596</v>
      </c>
      <c r="D20" s="26">
        <f t="shared" ca="1" si="0"/>
        <v>43326</v>
      </c>
      <c r="E20" s="26">
        <f ca="1">TODAY()</f>
        <v>43326</v>
      </c>
    </row>
    <row r="21" spans="1:6" s="27" customFormat="1" x14ac:dyDescent="0.25">
      <c r="A21" s="27" t="s">
        <v>659</v>
      </c>
      <c r="B21" s="27" t="s">
        <v>273</v>
      </c>
      <c r="C21" s="27" t="s">
        <v>596</v>
      </c>
      <c r="D21" s="26">
        <f t="shared" ca="1" si="0"/>
        <v>43326</v>
      </c>
    </row>
    <row r="22" spans="1:6" s="27" customFormat="1" x14ac:dyDescent="0.25">
      <c r="A22" s="27" t="s">
        <v>663</v>
      </c>
      <c r="B22" s="27" t="s">
        <v>273</v>
      </c>
      <c r="C22" s="27" t="s">
        <v>596</v>
      </c>
      <c r="D22" s="26">
        <f t="shared" ca="1" si="0"/>
        <v>43326</v>
      </c>
    </row>
    <row r="23" spans="1:6" s="27" customFormat="1" x14ac:dyDescent="0.25">
      <c r="A23" s="27" t="s">
        <v>662</v>
      </c>
      <c r="B23" s="27" t="s">
        <v>273</v>
      </c>
      <c r="C23" s="27" t="s">
        <v>596</v>
      </c>
      <c r="D23" s="26">
        <f t="shared" ca="1" si="0"/>
        <v>43326</v>
      </c>
    </row>
    <row r="24" spans="1:6" s="27" customFormat="1" x14ac:dyDescent="0.25">
      <c r="A24" s="27" t="s">
        <v>664</v>
      </c>
      <c r="B24" s="27" t="s">
        <v>273</v>
      </c>
      <c r="C24" s="27" t="s">
        <v>596</v>
      </c>
      <c r="D24" s="26">
        <f t="shared" ca="1" si="0"/>
        <v>43326</v>
      </c>
    </row>
    <row r="25" spans="1:6" s="27" customFormat="1" x14ac:dyDescent="0.25">
      <c r="A25" s="27" t="s">
        <v>705</v>
      </c>
      <c r="B25" s="27" t="s">
        <v>273</v>
      </c>
      <c r="C25" s="27" t="s">
        <v>596</v>
      </c>
      <c r="D25" s="26">
        <f t="shared" ca="1" si="0"/>
        <v>43326</v>
      </c>
    </row>
    <row r="26" spans="1:6" s="27" customFormat="1" x14ac:dyDescent="0.25">
      <c r="A26" s="27" t="s">
        <v>706</v>
      </c>
      <c r="B26" s="27" t="s">
        <v>273</v>
      </c>
      <c r="C26" s="27" t="s">
        <v>596</v>
      </c>
      <c r="D26" s="26">
        <f t="shared" ca="1" si="0"/>
        <v>43326</v>
      </c>
    </row>
    <row r="27" spans="1:6" s="27" customFormat="1" x14ac:dyDescent="0.25">
      <c r="A27" s="27" t="s">
        <v>707</v>
      </c>
      <c r="B27" s="27" t="s">
        <v>273</v>
      </c>
      <c r="C27" s="27" t="s">
        <v>596</v>
      </c>
      <c r="D27" s="26">
        <f t="shared" ca="1" si="0"/>
        <v>43326</v>
      </c>
    </row>
    <row r="28" spans="1:6" x14ac:dyDescent="0.25">
      <c r="A28" s="13" t="s">
        <v>712</v>
      </c>
      <c r="B28" s="27" t="s">
        <v>273</v>
      </c>
      <c r="C28" s="27" t="s">
        <v>596</v>
      </c>
      <c r="D28" s="26">
        <f t="shared" ca="1" si="0"/>
        <v>43326</v>
      </c>
      <c r="E28" s="26">
        <f ca="1">TODAY()</f>
        <v>43326</v>
      </c>
    </row>
    <row r="29" spans="1:6" x14ac:dyDescent="0.25">
      <c r="A29" s="13" t="s">
        <v>713</v>
      </c>
      <c r="B29" s="27" t="s">
        <v>164</v>
      </c>
      <c r="C29" s="27" t="s">
        <v>596</v>
      </c>
      <c r="D29" s="26">
        <f t="shared" ca="1" si="0"/>
        <v>43326</v>
      </c>
      <c r="E29" s="26">
        <f ca="1">TODAY()</f>
        <v>43326</v>
      </c>
      <c r="F29" s="27" t="s">
        <v>884</v>
      </c>
    </row>
    <row r="30" spans="1:6" x14ac:dyDescent="0.25">
      <c r="A30" s="13" t="s">
        <v>714</v>
      </c>
      <c r="B30" s="27" t="s">
        <v>715</v>
      </c>
      <c r="C30" s="27" t="s">
        <v>596</v>
      </c>
      <c r="D30" s="26">
        <f t="shared" ca="1" si="0"/>
        <v>43326</v>
      </c>
      <c r="E30" s="26">
        <f ca="1">TODAY()</f>
        <v>43326</v>
      </c>
      <c r="F30" t="s">
        <v>884</v>
      </c>
    </row>
    <row r="31" spans="1:6" s="27" customFormat="1" x14ac:dyDescent="0.25">
      <c r="A31" s="27" t="s">
        <v>718</v>
      </c>
      <c r="B31" s="27" t="s">
        <v>273</v>
      </c>
      <c r="C31" s="27" t="s">
        <v>596</v>
      </c>
      <c r="D31" s="26">
        <f t="shared" ca="1" si="0"/>
        <v>43326</v>
      </c>
    </row>
    <row r="32" spans="1:6" s="27" customFormat="1" x14ac:dyDescent="0.25">
      <c r="A32" s="27" t="s">
        <v>719</v>
      </c>
      <c r="B32" s="27" t="s">
        <v>273</v>
      </c>
      <c r="C32" s="27" t="s">
        <v>596</v>
      </c>
      <c r="D32" s="26">
        <f t="shared" ca="1" si="0"/>
        <v>43326</v>
      </c>
    </row>
    <row r="33" spans="1:5" x14ac:dyDescent="0.25">
      <c r="A33" s="13" t="s">
        <v>720</v>
      </c>
      <c r="B33" s="27" t="s">
        <v>273</v>
      </c>
    </row>
    <row r="34" spans="1:5" s="27" customFormat="1" x14ac:dyDescent="0.25">
      <c r="A34" s="27" t="s">
        <v>723</v>
      </c>
      <c r="B34" s="27" t="s">
        <v>273</v>
      </c>
      <c r="C34" s="27" t="s">
        <v>596</v>
      </c>
      <c r="D34" s="26">
        <f t="shared" ca="1" si="0"/>
        <v>43326</v>
      </c>
    </row>
    <row r="35" spans="1:5" s="27" customFormat="1" x14ac:dyDescent="0.25">
      <c r="A35" s="27" t="s">
        <v>724</v>
      </c>
      <c r="B35" s="27" t="s">
        <v>273</v>
      </c>
      <c r="C35" s="27" t="s">
        <v>596</v>
      </c>
      <c r="D35" s="26">
        <f t="shared" ca="1" si="0"/>
        <v>43326</v>
      </c>
    </row>
    <row r="36" spans="1:5" s="27" customFormat="1" x14ac:dyDescent="0.25">
      <c r="A36" s="27" t="s">
        <v>725</v>
      </c>
      <c r="B36" s="27" t="s">
        <v>273</v>
      </c>
      <c r="C36" s="27" t="s">
        <v>596</v>
      </c>
      <c r="D36" s="26">
        <f t="shared" ca="1" si="0"/>
        <v>43326</v>
      </c>
    </row>
    <row r="37" spans="1:5" s="27" customFormat="1" x14ac:dyDescent="0.25">
      <c r="A37" s="27" t="s">
        <v>734</v>
      </c>
      <c r="B37" s="27" t="s">
        <v>273</v>
      </c>
      <c r="C37" s="27" t="s">
        <v>596</v>
      </c>
      <c r="D37" s="26">
        <f t="shared" ca="1" si="0"/>
        <v>43326</v>
      </c>
    </row>
    <row r="38" spans="1:5" s="27" customFormat="1" x14ac:dyDescent="0.25">
      <c r="A38" s="27" t="s">
        <v>735</v>
      </c>
      <c r="B38" s="27" t="s">
        <v>273</v>
      </c>
      <c r="C38" s="27" t="s">
        <v>596</v>
      </c>
      <c r="D38" s="26">
        <f t="shared" ca="1" si="0"/>
        <v>43326</v>
      </c>
    </row>
    <row r="39" spans="1:5" s="27" customFormat="1" x14ac:dyDescent="0.25">
      <c r="A39" s="27" t="s">
        <v>736</v>
      </c>
      <c r="B39" s="27" t="s">
        <v>273</v>
      </c>
      <c r="C39" s="27" t="s">
        <v>596</v>
      </c>
      <c r="D39" s="26">
        <f t="shared" ca="1" si="0"/>
        <v>43326</v>
      </c>
    </row>
    <row r="40" spans="1:5" x14ac:dyDescent="0.25">
      <c r="A40" s="13" t="s">
        <v>738</v>
      </c>
      <c r="B40" s="27" t="s">
        <v>273</v>
      </c>
    </row>
    <row r="41" spans="1:5" x14ac:dyDescent="0.25">
      <c r="A41" s="13" t="s">
        <v>739</v>
      </c>
      <c r="B41" s="27" t="s">
        <v>273</v>
      </c>
    </row>
    <row r="42" spans="1:5" s="27" customFormat="1" x14ac:dyDescent="0.25">
      <c r="A42" s="27" t="s">
        <v>744</v>
      </c>
      <c r="B42" s="27" t="s">
        <v>273</v>
      </c>
      <c r="C42" s="27" t="s">
        <v>596</v>
      </c>
      <c r="D42" s="26">
        <f ca="1">TODAY()+1</f>
        <v>43327</v>
      </c>
      <c r="E42" s="26">
        <f ca="1">TODAY()</f>
        <v>43326</v>
      </c>
    </row>
    <row r="43" spans="1:5" x14ac:dyDescent="0.25">
      <c r="A43" t="s">
        <v>746</v>
      </c>
      <c r="B43" s="27" t="s">
        <v>273</v>
      </c>
    </row>
    <row r="44" spans="1:5" s="27" customFormat="1" x14ac:dyDescent="0.25">
      <c r="A44" s="27" t="s">
        <v>748</v>
      </c>
      <c r="B44" s="27" t="s">
        <v>273</v>
      </c>
      <c r="C44" s="27" t="s">
        <v>596</v>
      </c>
      <c r="D44" s="26">
        <f t="shared" ref="D44:D47" ca="1" si="1">TODAY()</f>
        <v>43326</v>
      </c>
    </row>
    <row r="45" spans="1:5" s="27" customFormat="1" x14ac:dyDescent="0.25">
      <c r="A45" s="27" t="s">
        <v>747</v>
      </c>
      <c r="B45" s="27" t="s">
        <v>273</v>
      </c>
      <c r="C45" s="27" t="s">
        <v>596</v>
      </c>
      <c r="D45" s="26">
        <f t="shared" ca="1" si="1"/>
        <v>43326</v>
      </c>
    </row>
    <row r="46" spans="1:5" s="27" customFormat="1" x14ac:dyDescent="0.25">
      <c r="A46" s="27" t="s">
        <v>749</v>
      </c>
      <c r="B46" s="27" t="s">
        <v>273</v>
      </c>
      <c r="C46" s="27" t="s">
        <v>596</v>
      </c>
      <c r="D46" s="26">
        <f t="shared" ca="1" si="1"/>
        <v>43326</v>
      </c>
    </row>
    <row r="47" spans="1:5" s="27" customFormat="1" x14ac:dyDescent="0.25">
      <c r="A47" s="27" t="s">
        <v>750</v>
      </c>
      <c r="B47" s="27" t="s">
        <v>273</v>
      </c>
      <c r="C47" s="27" t="s">
        <v>596</v>
      </c>
      <c r="D47" s="26">
        <f t="shared" ca="1" si="1"/>
        <v>43326</v>
      </c>
    </row>
    <row r="48" spans="1:5" x14ac:dyDescent="0.25">
      <c r="A48" t="s">
        <v>755</v>
      </c>
      <c r="B48" s="27" t="s">
        <v>273</v>
      </c>
    </row>
    <row r="49" spans="1:5" s="27" customFormat="1" x14ac:dyDescent="0.25">
      <c r="A49" s="27" t="s">
        <v>788</v>
      </c>
      <c r="B49" s="27" t="s">
        <v>273</v>
      </c>
      <c r="C49" s="27" t="s">
        <v>596</v>
      </c>
      <c r="D49" s="26">
        <f ca="1">TODAY()</f>
        <v>43326</v>
      </c>
      <c r="E49" s="26">
        <f ca="1">TODAY()</f>
        <v>43326</v>
      </c>
    </row>
    <row r="50" spans="1:5" x14ac:dyDescent="0.25">
      <c r="A50" t="s">
        <v>756</v>
      </c>
      <c r="B50" s="27" t="s">
        <v>273</v>
      </c>
    </row>
    <row r="51" spans="1:5" s="27" customFormat="1" x14ac:dyDescent="0.25">
      <c r="A51" s="27" t="s">
        <v>806</v>
      </c>
      <c r="B51" s="27" t="s">
        <v>273</v>
      </c>
      <c r="C51" s="27" t="s">
        <v>596</v>
      </c>
      <c r="D51" s="26">
        <f ca="1">TODAY()</f>
        <v>43326</v>
      </c>
      <c r="E51" s="26">
        <f ca="1">TODAY()</f>
        <v>43326</v>
      </c>
    </row>
    <row r="52" spans="1:5" x14ac:dyDescent="0.25">
      <c r="A52" t="s">
        <v>767</v>
      </c>
      <c r="B52" s="27" t="s">
        <v>273</v>
      </c>
    </row>
    <row r="53" spans="1:5" x14ac:dyDescent="0.25">
      <c r="A53" t="s">
        <v>772</v>
      </c>
      <c r="B53" s="27" t="s">
        <v>273</v>
      </c>
    </row>
    <row r="54" spans="1:5" s="27" customFormat="1" x14ac:dyDescent="0.25">
      <c r="A54" s="27" t="s">
        <v>774</v>
      </c>
      <c r="C54" s="27" t="s">
        <v>366</v>
      </c>
    </row>
    <row r="55" spans="1:5" x14ac:dyDescent="0.25">
      <c r="A55" s="13" t="s">
        <v>780</v>
      </c>
      <c r="B55" s="27" t="s">
        <v>273</v>
      </c>
    </row>
    <row r="56" spans="1:5" s="27" customFormat="1" x14ac:dyDescent="0.25">
      <c r="A56" s="27" t="s">
        <v>802</v>
      </c>
      <c r="B56" s="27" t="s">
        <v>273</v>
      </c>
      <c r="C56" s="27" t="s">
        <v>596</v>
      </c>
      <c r="D56" s="26">
        <f ca="1">TODAY()</f>
        <v>43326</v>
      </c>
      <c r="E56" s="26">
        <f ca="1">TODAY()</f>
        <v>43326</v>
      </c>
    </row>
    <row r="57" spans="1:5" x14ac:dyDescent="0.25">
      <c r="A57" s="27" t="s">
        <v>807</v>
      </c>
      <c r="B57" s="27"/>
      <c r="C57" s="27" t="s">
        <v>165</v>
      </c>
      <c r="D57" s="27"/>
      <c r="E57" s="27"/>
    </row>
    <row r="58" spans="1:5" x14ac:dyDescent="0.25">
      <c r="A58" s="27" t="s">
        <v>808</v>
      </c>
      <c r="B58" s="27"/>
      <c r="C58" s="27" t="s">
        <v>812</v>
      </c>
      <c r="D58" s="27"/>
      <c r="E58" s="27"/>
    </row>
    <row r="59" spans="1:5" x14ac:dyDescent="0.25">
      <c r="A59" s="27" t="s">
        <v>809</v>
      </c>
      <c r="B59" s="27"/>
      <c r="C59" s="27" t="s">
        <v>813</v>
      </c>
      <c r="D59" s="27"/>
      <c r="E59" s="27"/>
    </row>
    <row r="60" spans="1:5" x14ac:dyDescent="0.25">
      <c r="A60" s="27" t="s">
        <v>810</v>
      </c>
      <c r="B60" s="27"/>
      <c r="C60" s="27" t="s">
        <v>256</v>
      </c>
      <c r="D60" s="27"/>
      <c r="E60" s="27"/>
    </row>
    <row r="61" spans="1:5" x14ac:dyDescent="0.25">
      <c r="A61" s="27" t="s">
        <v>811</v>
      </c>
      <c r="B61" s="27"/>
      <c r="C61" s="27" t="s">
        <v>814</v>
      </c>
      <c r="D61" s="27"/>
      <c r="E61" s="27"/>
    </row>
    <row r="62" spans="1:5" x14ac:dyDescent="0.25">
      <c r="A62" t="s">
        <v>816</v>
      </c>
      <c r="C62" t="s">
        <v>815</v>
      </c>
    </row>
    <row r="63" spans="1:5" s="27" customFormat="1" x14ac:dyDescent="0.25">
      <c r="A63" s="27" t="s">
        <v>817</v>
      </c>
      <c r="C63" s="27" t="s">
        <v>815</v>
      </c>
    </row>
    <row r="64" spans="1:5" x14ac:dyDescent="0.25">
      <c r="A64" s="27" t="s">
        <v>818</v>
      </c>
      <c r="C64" s="27" t="s">
        <v>366</v>
      </c>
    </row>
    <row r="65" spans="1:5" x14ac:dyDescent="0.25">
      <c r="A65" s="27" t="s">
        <v>819</v>
      </c>
      <c r="C65" s="27" t="s">
        <v>165</v>
      </c>
    </row>
    <row r="66" spans="1:5" x14ac:dyDescent="0.25">
      <c r="A66" s="27" t="s">
        <v>820</v>
      </c>
      <c r="C66" s="27" t="s">
        <v>812</v>
      </c>
    </row>
    <row r="67" spans="1:5" x14ac:dyDescent="0.25">
      <c r="A67" s="27" t="s">
        <v>821</v>
      </c>
      <c r="C67" s="27" t="s">
        <v>813</v>
      </c>
    </row>
    <row r="68" spans="1:5" x14ac:dyDescent="0.25">
      <c r="A68" s="27" t="s">
        <v>822</v>
      </c>
      <c r="C68" s="27" t="s">
        <v>256</v>
      </c>
    </row>
    <row r="69" spans="1:5" x14ac:dyDescent="0.25">
      <c r="A69" s="27" t="s">
        <v>823</v>
      </c>
      <c r="C69" s="27" t="s">
        <v>814</v>
      </c>
    </row>
    <row r="70" spans="1:5" x14ac:dyDescent="0.25">
      <c r="A70" t="s">
        <v>825</v>
      </c>
      <c r="C70" t="s">
        <v>596</v>
      </c>
    </row>
    <row r="71" spans="1:5" x14ac:dyDescent="0.25">
      <c r="A71" t="s">
        <v>826</v>
      </c>
      <c r="C71" t="s">
        <v>182</v>
      </c>
    </row>
    <row r="72" spans="1:5" x14ac:dyDescent="0.25">
      <c r="A72" t="s">
        <v>827</v>
      </c>
      <c r="B72" s="27" t="s">
        <v>273</v>
      </c>
    </row>
    <row r="73" spans="1:5" x14ac:dyDescent="0.25">
      <c r="A73" t="s">
        <v>865</v>
      </c>
      <c r="B73" s="27" t="s">
        <v>273</v>
      </c>
      <c r="D73" s="26">
        <f ca="1">TODAY()+1</f>
        <v>43327</v>
      </c>
    </row>
    <row r="74" spans="1:5" s="27" customFormat="1" x14ac:dyDescent="0.25">
      <c r="A74" s="27" t="s">
        <v>878</v>
      </c>
      <c r="B74" s="27" t="s">
        <v>273</v>
      </c>
      <c r="C74" s="27" t="s">
        <v>596</v>
      </c>
      <c r="D74" s="26">
        <f ca="1">TODAY()</f>
        <v>43326</v>
      </c>
      <c r="E74" s="26">
        <f ca="1">TODAY()</f>
        <v>43326</v>
      </c>
    </row>
    <row r="75" spans="1:5" x14ac:dyDescent="0.25">
      <c r="A75" s="27" t="s">
        <v>879</v>
      </c>
      <c r="B75" s="27" t="s">
        <v>273</v>
      </c>
    </row>
    <row r="76" spans="1:5" x14ac:dyDescent="0.25">
      <c r="A76" s="27" t="s">
        <v>881</v>
      </c>
      <c r="B76" s="27" t="s">
        <v>273</v>
      </c>
    </row>
    <row r="77" spans="1:5" x14ac:dyDescent="0.25">
      <c r="A77" s="27" t="s">
        <v>886</v>
      </c>
      <c r="B77" s="27" t="s">
        <v>273</v>
      </c>
    </row>
    <row r="78" spans="1:5" x14ac:dyDescent="0.25">
      <c r="A78" s="27" t="s">
        <v>900</v>
      </c>
      <c r="B78" s="27" t="s">
        <v>273</v>
      </c>
    </row>
    <row r="79" spans="1:5" x14ac:dyDescent="0.25">
      <c r="A79" t="s">
        <v>907</v>
      </c>
      <c r="B79" s="27" t="s">
        <v>273</v>
      </c>
    </row>
    <row r="80" spans="1:5" x14ac:dyDescent="0.25">
      <c r="A80" t="s">
        <v>905</v>
      </c>
    </row>
    <row r="81" spans="1:5" s="27" customFormat="1" x14ac:dyDescent="0.25">
      <c r="A81" s="27" t="s">
        <v>922</v>
      </c>
      <c r="B81" s="27" t="s">
        <v>273</v>
      </c>
    </row>
    <row r="82" spans="1:5" s="27" customFormat="1" x14ac:dyDescent="0.25">
      <c r="A82" s="27" t="s">
        <v>923</v>
      </c>
      <c r="B82" s="27" t="s">
        <v>273</v>
      </c>
    </row>
    <row r="83" spans="1:5" s="27" customFormat="1" x14ac:dyDescent="0.25">
      <c r="A83" s="27" t="s">
        <v>929</v>
      </c>
      <c r="B83" s="27" t="s">
        <v>273</v>
      </c>
    </row>
    <row r="84" spans="1:5" x14ac:dyDescent="0.25">
      <c r="A84" s="13" t="s">
        <v>939</v>
      </c>
      <c r="B84" s="27" t="s">
        <v>273</v>
      </c>
      <c r="C84" t="s">
        <v>596</v>
      </c>
    </row>
    <row r="85" spans="1:5" s="27" customFormat="1" x14ac:dyDescent="0.25">
      <c r="A85" s="27" t="s">
        <v>945</v>
      </c>
      <c r="B85" s="27" t="s">
        <v>273</v>
      </c>
    </row>
    <row r="86" spans="1:5" s="27" customFormat="1" x14ac:dyDescent="0.25">
      <c r="A86" s="27" t="s">
        <v>932</v>
      </c>
      <c r="B86" s="27" t="s">
        <v>273</v>
      </c>
      <c r="E86" s="26">
        <f ca="1">TODAY()</f>
        <v>43326</v>
      </c>
    </row>
    <row r="87" spans="1:5" s="27" customFormat="1" x14ac:dyDescent="0.25">
      <c r="A87" s="27" t="s">
        <v>989</v>
      </c>
      <c r="B87" s="27" t="s">
        <v>164</v>
      </c>
      <c r="D87" s="26">
        <f ca="1">TODAY()</f>
        <v>43326</v>
      </c>
      <c r="E87" s="26">
        <f ca="1">TODAY()</f>
        <v>43326</v>
      </c>
    </row>
    <row r="88" spans="1:5" s="27" customFormat="1" ht="16.899999999999999" customHeight="1" x14ac:dyDescent="0.25">
      <c r="A88" s="27" t="s">
        <v>980</v>
      </c>
      <c r="D88" s="26">
        <v>42732</v>
      </c>
    </row>
    <row r="89" spans="1:5" s="27" customFormat="1" x14ac:dyDescent="0.25">
      <c r="A89" s="27" t="s">
        <v>981</v>
      </c>
      <c r="D89" s="26">
        <v>42736</v>
      </c>
    </row>
    <row r="90" spans="1:5" x14ac:dyDescent="0.25">
      <c r="A90" s="27" t="s">
        <v>986</v>
      </c>
      <c r="D90" s="26">
        <v>42705</v>
      </c>
    </row>
    <row r="91" spans="1:5" x14ac:dyDescent="0.25">
      <c r="A91" s="27" t="s">
        <v>1001</v>
      </c>
      <c r="D91" s="26">
        <f ca="1">TODAY()</f>
        <v>43326</v>
      </c>
    </row>
    <row r="92" spans="1:5" x14ac:dyDescent="0.25">
      <c r="A92" s="13" t="s">
        <v>937</v>
      </c>
      <c r="B92" s="27"/>
      <c r="C92" s="27"/>
      <c r="D92" s="26">
        <f ca="1">TODAY()</f>
        <v>43326</v>
      </c>
      <c r="E92" s="26">
        <f ca="1">TODAY()</f>
        <v>43326</v>
      </c>
    </row>
    <row r="93" spans="1:5" x14ac:dyDescent="0.25">
      <c r="A93" t="s">
        <v>1019</v>
      </c>
      <c r="B93" s="27" t="s">
        <v>273</v>
      </c>
      <c r="D93" s="26">
        <f ca="1">TODAY()</f>
        <v>43326</v>
      </c>
      <c r="E93" s="26">
        <f ca="1">TODAY()</f>
        <v>43326</v>
      </c>
    </row>
    <row r="94" spans="1:5" x14ac:dyDescent="0.25">
      <c r="A94" s="13" t="s">
        <v>1028</v>
      </c>
      <c r="B94" t="s">
        <v>273</v>
      </c>
      <c r="C94" s="27" t="s">
        <v>596</v>
      </c>
      <c r="D94" s="26">
        <v>42469</v>
      </c>
      <c r="E94" s="26">
        <v>42530</v>
      </c>
    </row>
    <row r="95" spans="1:5" x14ac:dyDescent="0.25">
      <c r="A95" s="13" t="s">
        <v>1032</v>
      </c>
      <c r="B95" s="27" t="s">
        <v>273</v>
      </c>
      <c r="C95" s="27" t="s">
        <v>596</v>
      </c>
      <c r="D95" s="26">
        <v>42735</v>
      </c>
      <c r="E95" s="26">
        <v>42735</v>
      </c>
    </row>
    <row r="96" spans="1:5" x14ac:dyDescent="0.25">
      <c r="A96" s="13" t="s">
        <v>1033</v>
      </c>
      <c r="B96" s="27" t="s">
        <v>164</v>
      </c>
      <c r="C96" s="27" t="s">
        <v>596</v>
      </c>
      <c r="D96" s="26">
        <v>42735</v>
      </c>
      <c r="E96" s="26">
        <v>42735</v>
      </c>
    </row>
    <row r="97" spans="1:5" x14ac:dyDescent="0.25">
      <c r="A97" s="13" t="s">
        <v>1034</v>
      </c>
      <c r="B97" s="27" t="s">
        <v>273</v>
      </c>
      <c r="C97" s="27" t="s">
        <v>815</v>
      </c>
      <c r="D97" s="26">
        <v>42735</v>
      </c>
      <c r="E97" s="26">
        <v>42735</v>
      </c>
    </row>
    <row r="98" spans="1:5" x14ac:dyDescent="0.25">
      <c r="A98" s="13" t="s">
        <v>1035</v>
      </c>
      <c r="B98" s="27" t="s">
        <v>164</v>
      </c>
      <c r="C98" s="27" t="s">
        <v>815</v>
      </c>
      <c r="D98" s="26">
        <v>42735</v>
      </c>
      <c r="E98" s="26">
        <v>42735</v>
      </c>
    </row>
    <row r="99" spans="1:5" x14ac:dyDescent="0.25">
      <c r="A99" s="13" t="s">
        <v>1036</v>
      </c>
      <c r="B99" s="27" t="s">
        <v>273</v>
      </c>
      <c r="C99" s="27" t="s">
        <v>366</v>
      </c>
      <c r="D99" s="26">
        <v>42735</v>
      </c>
      <c r="E99" s="26">
        <v>42735</v>
      </c>
    </row>
    <row r="100" spans="1:5" x14ac:dyDescent="0.25">
      <c r="A100" s="13" t="s">
        <v>1037</v>
      </c>
      <c r="B100" s="27" t="s">
        <v>164</v>
      </c>
      <c r="C100" s="27" t="s">
        <v>366</v>
      </c>
      <c r="D100" s="26">
        <v>42735</v>
      </c>
      <c r="E100" s="26">
        <v>42735</v>
      </c>
    </row>
    <row r="101" spans="1:5" x14ac:dyDescent="0.25">
      <c r="A101" s="13" t="s">
        <v>1038</v>
      </c>
      <c r="B101" s="27" t="s">
        <v>273</v>
      </c>
      <c r="C101" s="27" t="s">
        <v>165</v>
      </c>
      <c r="D101" s="26">
        <v>42735</v>
      </c>
      <c r="E101" s="26">
        <v>42735</v>
      </c>
    </row>
    <row r="102" spans="1:5" x14ac:dyDescent="0.25">
      <c r="A102" s="13" t="s">
        <v>1039</v>
      </c>
      <c r="B102" s="27" t="s">
        <v>164</v>
      </c>
      <c r="C102" s="27" t="s">
        <v>165</v>
      </c>
      <c r="D102" s="26">
        <v>42735</v>
      </c>
      <c r="E102" s="26">
        <v>42735</v>
      </c>
    </row>
    <row r="103" spans="1:5" x14ac:dyDescent="0.25">
      <c r="A103" s="13" t="s">
        <v>1040</v>
      </c>
      <c r="B103" s="27" t="s">
        <v>273</v>
      </c>
      <c r="C103" s="27" t="s">
        <v>812</v>
      </c>
      <c r="D103" s="26">
        <v>42735</v>
      </c>
      <c r="E103" s="26">
        <v>42735</v>
      </c>
    </row>
    <row r="104" spans="1:5" x14ac:dyDescent="0.25">
      <c r="A104" s="13" t="s">
        <v>1041</v>
      </c>
      <c r="B104" s="27" t="s">
        <v>164</v>
      </c>
      <c r="C104" s="27" t="s">
        <v>812</v>
      </c>
      <c r="D104" s="26">
        <v>42735</v>
      </c>
      <c r="E104" s="26">
        <v>42735</v>
      </c>
    </row>
    <row r="105" spans="1:5" x14ac:dyDescent="0.25">
      <c r="A105" s="13" t="s">
        <v>1042</v>
      </c>
      <c r="B105" s="27" t="s">
        <v>273</v>
      </c>
      <c r="C105" s="27" t="s">
        <v>256</v>
      </c>
      <c r="D105" s="26">
        <v>42735</v>
      </c>
      <c r="E105" s="26">
        <v>42735</v>
      </c>
    </row>
    <row r="106" spans="1:5" x14ac:dyDescent="0.25">
      <c r="A106" s="13" t="s">
        <v>1043</v>
      </c>
      <c r="B106" s="27" t="s">
        <v>164</v>
      </c>
      <c r="C106" s="27" t="s">
        <v>256</v>
      </c>
      <c r="D106" s="26">
        <v>42735</v>
      </c>
      <c r="E106" s="26">
        <v>42735</v>
      </c>
    </row>
    <row r="107" spans="1:5" x14ac:dyDescent="0.25">
      <c r="A107" s="13" t="s">
        <v>1044</v>
      </c>
      <c r="B107" s="27" t="s">
        <v>273</v>
      </c>
      <c r="C107" s="27" t="s">
        <v>814</v>
      </c>
      <c r="D107" s="26">
        <v>42735</v>
      </c>
      <c r="E107" s="26">
        <v>42735</v>
      </c>
    </row>
    <row r="108" spans="1:5" x14ac:dyDescent="0.25">
      <c r="A108" s="13" t="s">
        <v>1045</v>
      </c>
      <c r="B108" s="27" t="s">
        <v>164</v>
      </c>
      <c r="C108" s="27" t="s">
        <v>814</v>
      </c>
      <c r="D108" s="26">
        <v>42735</v>
      </c>
      <c r="E108" s="26">
        <v>42735</v>
      </c>
    </row>
    <row r="109" spans="1:5" x14ac:dyDescent="0.25">
      <c r="A109" s="13" t="s">
        <v>1068</v>
      </c>
      <c r="D109" s="26">
        <f ca="1">TODAY()</f>
        <v>43326</v>
      </c>
    </row>
    <row r="110" spans="1:5" x14ac:dyDescent="0.25">
      <c r="A110" t="s">
        <v>1072</v>
      </c>
      <c r="D110" s="27"/>
    </row>
    <row r="111" spans="1:5" x14ac:dyDescent="0.25">
      <c r="A111" s="27" t="s">
        <v>1073</v>
      </c>
      <c r="B111" s="27" t="s">
        <v>273</v>
      </c>
      <c r="C111" s="27" t="s">
        <v>596</v>
      </c>
      <c r="D111" s="26">
        <v>42643</v>
      </c>
      <c r="E111" s="26">
        <v>42643</v>
      </c>
    </row>
    <row r="112" spans="1:5" x14ac:dyDescent="0.25">
      <c r="A112" s="27" t="s">
        <v>1074</v>
      </c>
      <c r="B112" s="27" t="s">
        <v>164</v>
      </c>
      <c r="C112" s="27" t="s">
        <v>596</v>
      </c>
      <c r="D112" s="26">
        <v>42643</v>
      </c>
      <c r="E112" s="26">
        <v>42643</v>
      </c>
    </row>
    <row r="113" spans="1:5" x14ac:dyDescent="0.25">
      <c r="A113" s="27" t="s">
        <v>1075</v>
      </c>
      <c r="B113" s="27" t="s">
        <v>273</v>
      </c>
      <c r="C113" s="27" t="s">
        <v>815</v>
      </c>
      <c r="D113" s="26">
        <v>42643</v>
      </c>
      <c r="E113" s="26">
        <v>42643</v>
      </c>
    </row>
    <row r="114" spans="1:5" x14ac:dyDescent="0.25">
      <c r="A114" s="27" t="s">
        <v>1076</v>
      </c>
      <c r="B114" s="27" t="s">
        <v>164</v>
      </c>
      <c r="C114" s="27" t="s">
        <v>815</v>
      </c>
      <c r="D114" s="26">
        <v>42643</v>
      </c>
      <c r="E114" s="26">
        <v>42643</v>
      </c>
    </row>
    <row r="115" spans="1:5" x14ac:dyDescent="0.25">
      <c r="A115" s="27" t="s">
        <v>1077</v>
      </c>
      <c r="B115" s="27" t="s">
        <v>273</v>
      </c>
      <c r="C115" s="27" t="s">
        <v>366</v>
      </c>
      <c r="D115" s="26">
        <v>42643</v>
      </c>
      <c r="E115" s="26">
        <v>42643</v>
      </c>
    </row>
    <row r="116" spans="1:5" x14ac:dyDescent="0.25">
      <c r="A116" s="27" t="s">
        <v>1078</v>
      </c>
      <c r="B116" s="27" t="s">
        <v>164</v>
      </c>
      <c r="C116" s="27" t="s">
        <v>366</v>
      </c>
      <c r="D116" s="26">
        <v>42643</v>
      </c>
      <c r="E116" s="26">
        <v>42643</v>
      </c>
    </row>
    <row r="117" spans="1:5" x14ac:dyDescent="0.25">
      <c r="A117" s="27" t="s">
        <v>1079</v>
      </c>
      <c r="B117" s="27" t="s">
        <v>273</v>
      </c>
      <c r="C117" s="27" t="s">
        <v>165</v>
      </c>
      <c r="D117" s="26">
        <v>42643</v>
      </c>
      <c r="E117" s="26">
        <v>42643</v>
      </c>
    </row>
    <row r="118" spans="1:5" x14ac:dyDescent="0.25">
      <c r="A118" s="27" t="s">
        <v>1080</v>
      </c>
      <c r="B118" s="27" t="s">
        <v>164</v>
      </c>
      <c r="C118" s="27" t="s">
        <v>165</v>
      </c>
      <c r="D118" s="26">
        <v>42643</v>
      </c>
      <c r="E118" s="26">
        <v>42643</v>
      </c>
    </row>
    <row r="119" spans="1:5" x14ac:dyDescent="0.25">
      <c r="A119" s="27" t="s">
        <v>1081</v>
      </c>
      <c r="B119" s="27" t="s">
        <v>273</v>
      </c>
      <c r="C119" s="27" t="s">
        <v>812</v>
      </c>
      <c r="D119" s="26">
        <v>42643</v>
      </c>
      <c r="E119" s="26">
        <v>42643</v>
      </c>
    </row>
    <row r="120" spans="1:5" x14ac:dyDescent="0.25">
      <c r="A120" s="27" t="s">
        <v>1082</v>
      </c>
      <c r="B120" s="27" t="s">
        <v>164</v>
      </c>
      <c r="C120" s="27" t="s">
        <v>812</v>
      </c>
      <c r="D120" s="26">
        <v>42643</v>
      </c>
      <c r="E120" s="26">
        <v>42643</v>
      </c>
    </row>
    <row r="121" spans="1:5" x14ac:dyDescent="0.25">
      <c r="A121" s="27" t="s">
        <v>1083</v>
      </c>
      <c r="B121" s="27" t="s">
        <v>273</v>
      </c>
      <c r="C121" s="27" t="s">
        <v>256</v>
      </c>
      <c r="D121" s="26">
        <v>42643</v>
      </c>
      <c r="E121" s="26">
        <v>42643</v>
      </c>
    </row>
    <row r="122" spans="1:5" x14ac:dyDescent="0.25">
      <c r="A122" s="27" t="s">
        <v>1084</v>
      </c>
      <c r="B122" s="27" t="s">
        <v>164</v>
      </c>
      <c r="C122" s="27" t="s">
        <v>256</v>
      </c>
      <c r="D122" s="26">
        <v>42643</v>
      </c>
      <c r="E122" s="26">
        <v>42643</v>
      </c>
    </row>
    <row r="123" spans="1:5" x14ac:dyDescent="0.25">
      <c r="A123" s="27" t="s">
        <v>1085</v>
      </c>
      <c r="B123" s="27" t="s">
        <v>273</v>
      </c>
      <c r="C123" s="27" t="s">
        <v>814</v>
      </c>
      <c r="D123" s="26">
        <v>42643</v>
      </c>
      <c r="E123" s="26">
        <v>42643</v>
      </c>
    </row>
    <row r="124" spans="1:5" x14ac:dyDescent="0.25">
      <c r="A124" s="27" t="s">
        <v>1086</v>
      </c>
      <c r="B124" s="27" t="s">
        <v>164</v>
      </c>
      <c r="C124" s="27" t="s">
        <v>814</v>
      </c>
      <c r="D124" s="26">
        <v>42643</v>
      </c>
      <c r="E124" s="26">
        <v>42643</v>
      </c>
    </row>
    <row r="125" spans="1:5" x14ac:dyDescent="0.25">
      <c r="A125" s="13" t="s">
        <v>1114</v>
      </c>
      <c r="B125" s="27" t="s">
        <v>477</v>
      </c>
      <c r="C125" s="27" t="s">
        <v>182</v>
      </c>
      <c r="D125" s="26">
        <v>42369</v>
      </c>
      <c r="E125" s="26">
        <v>42369</v>
      </c>
    </row>
    <row r="126" spans="1:5" x14ac:dyDescent="0.25">
      <c r="A126" s="13" t="s">
        <v>1115</v>
      </c>
      <c r="B126" s="27" t="s">
        <v>477</v>
      </c>
      <c r="C126" s="27" t="s">
        <v>182</v>
      </c>
      <c r="D126" s="26">
        <v>42369</v>
      </c>
      <c r="E126" s="26">
        <v>42369</v>
      </c>
    </row>
    <row r="127" spans="1:5" x14ac:dyDescent="0.25">
      <c r="A127" s="13" t="s">
        <v>1116</v>
      </c>
      <c r="B127" s="27" t="s">
        <v>477</v>
      </c>
      <c r="C127" s="27" t="s">
        <v>182</v>
      </c>
      <c r="D127" s="26">
        <v>42369</v>
      </c>
      <c r="E127" s="26">
        <v>42369</v>
      </c>
    </row>
    <row r="128" spans="1:5" x14ac:dyDescent="0.25">
      <c r="A128" s="13" t="s">
        <v>1117</v>
      </c>
      <c r="B128" s="27" t="s">
        <v>477</v>
      </c>
      <c r="C128" s="27" t="s">
        <v>182</v>
      </c>
      <c r="D128" s="26">
        <v>42369</v>
      </c>
      <c r="E128" s="26">
        <v>42369</v>
      </c>
    </row>
    <row r="129" spans="1:5" x14ac:dyDescent="0.25">
      <c r="A129" s="13" t="s">
        <v>1118</v>
      </c>
      <c r="B129" s="27" t="s">
        <v>477</v>
      </c>
      <c r="C129" s="27" t="s">
        <v>182</v>
      </c>
      <c r="D129" s="26">
        <v>42369</v>
      </c>
      <c r="E129" s="26">
        <v>42369</v>
      </c>
    </row>
    <row r="130" spans="1:5" x14ac:dyDescent="0.25">
      <c r="A130" s="13" t="s">
        <v>1119</v>
      </c>
      <c r="B130" s="27" t="s">
        <v>477</v>
      </c>
      <c r="C130" s="27" t="s">
        <v>182</v>
      </c>
      <c r="D130" s="26">
        <v>42369</v>
      </c>
      <c r="E130" s="26">
        <v>42369</v>
      </c>
    </row>
    <row r="131" spans="1:5" x14ac:dyDescent="0.25">
      <c r="A131" s="13" t="s">
        <v>1120</v>
      </c>
      <c r="B131" s="27" t="s">
        <v>477</v>
      </c>
      <c r="C131" s="27" t="s">
        <v>182</v>
      </c>
      <c r="D131" s="26">
        <v>42369</v>
      </c>
      <c r="E131" s="26">
        <v>42369</v>
      </c>
    </row>
    <row r="132" spans="1:5" x14ac:dyDescent="0.25">
      <c r="A132" s="13" t="s">
        <v>1121</v>
      </c>
      <c r="B132" s="27" t="s">
        <v>477</v>
      </c>
      <c r="C132" s="27" t="s">
        <v>182</v>
      </c>
      <c r="D132" s="26">
        <v>42369</v>
      </c>
      <c r="E132" s="26">
        <v>42369</v>
      </c>
    </row>
    <row r="133" spans="1:5" x14ac:dyDescent="0.25">
      <c r="A133" s="13" t="s">
        <v>1122</v>
      </c>
      <c r="B133" s="27" t="s">
        <v>477</v>
      </c>
      <c r="C133" s="27" t="s">
        <v>182</v>
      </c>
      <c r="D133" s="26">
        <v>42369</v>
      </c>
      <c r="E133" s="26">
        <v>42369</v>
      </c>
    </row>
    <row r="134" spans="1:5" x14ac:dyDescent="0.25">
      <c r="A134" s="13" t="s">
        <v>1123</v>
      </c>
      <c r="B134" s="27" t="s">
        <v>477</v>
      </c>
      <c r="C134" s="27" t="s">
        <v>596</v>
      </c>
      <c r="D134" s="26">
        <v>42369</v>
      </c>
      <c r="E134" s="26">
        <v>42369</v>
      </c>
    </row>
    <row r="135" spans="1:5" x14ac:dyDescent="0.25">
      <c r="A135" s="13" t="s">
        <v>1124</v>
      </c>
      <c r="B135" s="27" t="s">
        <v>477</v>
      </c>
      <c r="C135" s="27" t="s">
        <v>596</v>
      </c>
      <c r="D135" s="26">
        <v>42369</v>
      </c>
      <c r="E135" s="26">
        <v>42369</v>
      </c>
    </row>
    <row r="136" spans="1:5" x14ac:dyDescent="0.25">
      <c r="A136" s="13" t="s">
        <v>1125</v>
      </c>
      <c r="B136" s="27" t="s">
        <v>477</v>
      </c>
      <c r="C136" s="27" t="s">
        <v>182</v>
      </c>
      <c r="D136" s="26">
        <v>42369</v>
      </c>
      <c r="E136" s="26">
        <v>42369</v>
      </c>
    </row>
    <row r="137" spans="1:5" x14ac:dyDescent="0.25">
      <c r="A137" s="13" t="s">
        <v>1126</v>
      </c>
      <c r="B137" s="27" t="s">
        <v>477</v>
      </c>
      <c r="C137" s="27" t="s">
        <v>182</v>
      </c>
      <c r="D137" s="26">
        <v>42369</v>
      </c>
      <c r="E137" s="26">
        <v>42369</v>
      </c>
    </row>
    <row r="138" spans="1:5" x14ac:dyDescent="0.25">
      <c r="A138" s="13" t="s">
        <v>1127</v>
      </c>
      <c r="B138" s="27" t="s">
        <v>273</v>
      </c>
      <c r="C138" s="27" t="s">
        <v>182</v>
      </c>
      <c r="D138" s="26">
        <f t="shared" ref="D138:E159" ca="1" si="2">TODAY()</f>
        <v>43326</v>
      </c>
      <c r="E138" s="26">
        <f t="shared" ca="1" si="2"/>
        <v>43326</v>
      </c>
    </row>
    <row r="139" spans="1:5" x14ac:dyDescent="0.25">
      <c r="A139" s="13" t="s">
        <v>1128</v>
      </c>
      <c r="B139" s="27" t="s">
        <v>164</v>
      </c>
      <c r="C139" s="27" t="s">
        <v>182</v>
      </c>
      <c r="D139" s="26">
        <f t="shared" ca="1" si="2"/>
        <v>43326</v>
      </c>
      <c r="E139" s="26">
        <f t="shared" ca="1" si="2"/>
        <v>43326</v>
      </c>
    </row>
    <row r="140" spans="1:5" x14ac:dyDescent="0.25">
      <c r="A140" s="13" t="s">
        <v>1129</v>
      </c>
      <c r="B140" s="27" t="s">
        <v>273</v>
      </c>
      <c r="C140" s="27" t="s">
        <v>182</v>
      </c>
      <c r="D140" s="26">
        <f t="shared" ca="1" si="2"/>
        <v>43326</v>
      </c>
      <c r="E140" s="26">
        <f t="shared" ca="1" si="2"/>
        <v>43326</v>
      </c>
    </row>
    <row r="141" spans="1:5" x14ac:dyDescent="0.25">
      <c r="A141" s="13" t="s">
        <v>1130</v>
      </c>
      <c r="B141" s="27" t="s">
        <v>164</v>
      </c>
      <c r="C141" s="27" t="s">
        <v>182</v>
      </c>
      <c r="D141" s="26">
        <f t="shared" ca="1" si="2"/>
        <v>43326</v>
      </c>
      <c r="E141" s="26">
        <f t="shared" ca="1" si="2"/>
        <v>43326</v>
      </c>
    </row>
    <row r="142" spans="1:5" x14ac:dyDescent="0.25">
      <c r="A142" s="13" t="s">
        <v>1131</v>
      </c>
      <c r="B142" s="27" t="s">
        <v>164</v>
      </c>
      <c r="C142" s="27" t="s">
        <v>182</v>
      </c>
      <c r="D142" s="26">
        <f t="shared" ca="1" si="2"/>
        <v>43326</v>
      </c>
      <c r="E142" s="26">
        <f t="shared" ca="1" si="2"/>
        <v>43326</v>
      </c>
    </row>
    <row r="143" spans="1:5" x14ac:dyDescent="0.25">
      <c r="A143" s="13" t="s">
        <v>1132</v>
      </c>
      <c r="B143" s="27" t="s">
        <v>273</v>
      </c>
      <c r="C143" s="27" t="s">
        <v>182</v>
      </c>
      <c r="D143" s="26">
        <f t="shared" ca="1" si="2"/>
        <v>43326</v>
      </c>
      <c r="E143" s="26">
        <f t="shared" ca="1" si="2"/>
        <v>43326</v>
      </c>
    </row>
    <row r="144" spans="1:5" x14ac:dyDescent="0.25">
      <c r="A144" s="13" t="s">
        <v>1133</v>
      </c>
      <c r="B144" s="27" t="s">
        <v>273</v>
      </c>
      <c r="C144" s="27" t="s">
        <v>182</v>
      </c>
      <c r="D144" s="26">
        <f t="shared" ca="1" si="2"/>
        <v>43326</v>
      </c>
      <c r="E144" s="26">
        <f t="shared" ca="1" si="2"/>
        <v>43326</v>
      </c>
    </row>
    <row r="145" spans="1:5" x14ac:dyDescent="0.25">
      <c r="A145" s="13" t="s">
        <v>1134</v>
      </c>
      <c r="B145" s="27" t="s">
        <v>273</v>
      </c>
      <c r="C145" s="27" t="s">
        <v>182</v>
      </c>
      <c r="D145" s="26">
        <f t="shared" ca="1" si="2"/>
        <v>43326</v>
      </c>
      <c r="E145" s="26">
        <f t="shared" ca="1" si="2"/>
        <v>43326</v>
      </c>
    </row>
    <row r="146" spans="1:5" x14ac:dyDescent="0.25">
      <c r="A146" s="13" t="s">
        <v>1135</v>
      </c>
      <c r="B146" s="27" t="s">
        <v>164</v>
      </c>
      <c r="C146" s="27" t="s">
        <v>182</v>
      </c>
      <c r="D146" s="26">
        <f t="shared" ca="1" si="2"/>
        <v>43326</v>
      </c>
      <c r="E146" s="26">
        <f t="shared" ca="1" si="2"/>
        <v>43326</v>
      </c>
    </row>
    <row r="147" spans="1:5" x14ac:dyDescent="0.25">
      <c r="A147" s="13" t="s">
        <v>1136</v>
      </c>
      <c r="B147" s="27" t="s">
        <v>273</v>
      </c>
      <c r="C147" s="27" t="s">
        <v>182</v>
      </c>
      <c r="D147" s="26">
        <f t="shared" ca="1" si="2"/>
        <v>43326</v>
      </c>
      <c r="E147" s="26">
        <f t="shared" ca="1" si="2"/>
        <v>43326</v>
      </c>
    </row>
    <row r="148" spans="1:5" x14ac:dyDescent="0.25">
      <c r="A148" s="13" t="s">
        <v>1137</v>
      </c>
      <c r="B148" s="27" t="s">
        <v>273</v>
      </c>
      <c r="C148" s="27" t="s">
        <v>182</v>
      </c>
      <c r="D148" s="26">
        <f t="shared" ca="1" si="2"/>
        <v>43326</v>
      </c>
      <c r="E148" s="26">
        <f t="shared" ca="1" si="2"/>
        <v>43326</v>
      </c>
    </row>
    <row r="149" spans="1:5" x14ac:dyDescent="0.25">
      <c r="A149" s="13" t="s">
        <v>1138</v>
      </c>
      <c r="B149" s="27" t="s">
        <v>164</v>
      </c>
      <c r="C149" s="27" t="s">
        <v>182</v>
      </c>
      <c r="D149" s="26">
        <f t="shared" ca="1" si="2"/>
        <v>43326</v>
      </c>
      <c r="E149" s="26">
        <f t="shared" ca="1" si="2"/>
        <v>43326</v>
      </c>
    </row>
    <row r="150" spans="1:5" x14ac:dyDescent="0.25">
      <c r="A150" s="13" t="s">
        <v>1139</v>
      </c>
      <c r="B150" s="27" t="s">
        <v>164</v>
      </c>
      <c r="C150" s="27" t="s">
        <v>182</v>
      </c>
      <c r="D150" s="26">
        <f t="shared" ca="1" si="2"/>
        <v>43326</v>
      </c>
      <c r="E150" s="26">
        <f t="shared" ca="1" si="2"/>
        <v>43326</v>
      </c>
    </row>
    <row r="151" spans="1:5" x14ac:dyDescent="0.25">
      <c r="A151" s="13" t="s">
        <v>1140</v>
      </c>
      <c r="B151" s="27" t="s">
        <v>273</v>
      </c>
      <c r="C151" s="27" t="s">
        <v>182</v>
      </c>
      <c r="D151" s="26">
        <f t="shared" ca="1" si="2"/>
        <v>43326</v>
      </c>
      <c r="E151" s="26">
        <f t="shared" ca="1" si="2"/>
        <v>43326</v>
      </c>
    </row>
    <row r="152" spans="1:5" x14ac:dyDescent="0.25">
      <c r="A152" s="13" t="s">
        <v>1141</v>
      </c>
      <c r="B152" s="27" t="s">
        <v>164</v>
      </c>
      <c r="C152" s="27" t="s">
        <v>182</v>
      </c>
      <c r="D152" s="26">
        <f t="shared" ca="1" si="2"/>
        <v>43326</v>
      </c>
      <c r="E152" s="26">
        <f t="shared" ca="1" si="2"/>
        <v>43326</v>
      </c>
    </row>
    <row r="153" spans="1:5" x14ac:dyDescent="0.25">
      <c r="A153" s="13" t="s">
        <v>1142</v>
      </c>
      <c r="B153" s="27" t="s">
        <v>273</v>
      </c>
      <c r="C153" s="27" t="s">
        <v>182</v>
      </c>
      <c r="D153" s="26">
        <f t="shared" ca="1" si="2"/>
        <v>43326</v>
      </c>
      <c r="E153" s="26">
        <f t="shared" ca="1" si="2"/>
        <v>43326</v>
      </c>
    </row>
    <row r="154" spans="1:5" x14ac:dyDescent="0.25">
      <c r="A154" s="13" t="s">
        <v>1143</v>
      </c>
      <c r="B154" s="27" t="s">
        <v>164</v>
      </c>
      <c r="C154" s="27" t="s">
        <v>182</v>
      </c>
      <c r="D154" s="26">
        <f t="shared" ca="1" si="2"/>
        <v>43326</v>
      </c>
      <c r="E154" s="26">
        <f t="shared" ca="1" si="2"/>
        <v>43326</v>
      </c>
    </row>
    <row r="155" spans="1:5" x14ac:dyDescent="0.25">
      <c r="A155" s="13" t="s">
        <v>1144</v>
      </c>
      <c r="B155" s="27" t="s">
        <v>273</v>
      </c>
      <c r="C155" s="27" t="s">
        <v>182</v>
      </c>
      <c r="D155" s="26">
        <f t="shared" ca="1" si="2"/>
        <v>43326</v>
      </c>
      <c r="E155" s="26">
        <f t="shared" ca="1" si="2"/>
        <v>43326</v>
      </c>
    </row>
    <row r="156" spans="1:5" x14ac:dyDescent="0.25">
      <c r="A156" s="13" t="s">
        <v>1145</v>
      </c>
      <c r="B156" s="27" t="s">
        <v>273</v>
      </c>
      <c r="C156" s="27" t="s">
        <v>182</v>
      </c>
      <c r="D156" s="26">
        <f t="shared" ca="1" si="2"/>
        <v>43326</v>
      </c>
      <c r="E156" s="26">
        <f t="shared" ca="1" si="2"/>
        <v>43326</v>
      </c>
    </row>
    <row r="157" spans="1:5" s="27" customFormat="1" x14ac:dyDescent="0.25">
      <c r="A157" s="13" t="s">
        <v>1179</v>
      </c>
      <c r="B157" s="27" t="s">
        <v>164</v>
      </c>
      <c r="C157" s="27" t="s">
        <v>182</v>
      </c>
      <c r="D157" s="26">
        <f t="shared" ca="1" si="2"/>
        <v>43326</v>
      </c>
      <c r="E157" s="26">
        <f t="shared" ca="1" si="2"/>
        <v>43326</v>
      </c>
    </row>
    <row r="158" spans="1:5" s="27" customFormat="1" x14ac:dyDescent="0.25">
      <c r="A158" s="13" t="s">
        <v>1180</v>
      </c>
      <c r="B158" s="27" t="s">
        <v>164</v>
      </c>
      <c r="C158" s="27" t="s">
        <v>182</v>
      </c>
      <c r="D158" s="26">
        <f t="shared" ca="1" si="2"/>
        <v>43326</v>
      </c>
      <c r="E158" s="26">
        <f t="shared" ca="1" si="2"/>
        <v>43326</v>
      </c>
    </row>
    <row r="159" spans="1:5" s="27" customFormat="1" x14ac:dyDescent="0.25">
      <c r="A159" s="13" t="s">
        <v>1181</v>
      </c>
      <c r="B159" s="27" t="s">
        <v>273</v>
      </c>
      <c r="C159" s="27" t="s">
        <v>182</v>
      </c>
      <c r="D159" s="26">
        <f t="shared" ca="1" si="2"/>
        <v>43326</v>
      </c>
      <c r="E159" s="26">
        <f t="shared" ca="1" si="2"/>
        <v>43326</v>
      </c>
    </row>
    <row r="160" spans="1:5" s="27" customFormat="1" x14ac:dyDescent="0.25">
      <c r="A160" s="13" t="s">
        <v>1182</v>
      </c>
      <c r="B160" s="27" t="s">
        <v>164</v>
      </c>
      <c r="C160" s="27" t="s">
        <v>182</v>
      </c>
      <c r="D160" s="26">
        <f t="shared" ref="D160:E168" ca="1" si="3">TODAY()</f>
        <v>43326</v>
      </c>
      <c r="E160" s="26">
        <f t="shared" ca="1" si="3"/>
        <v>43326</v>
      </c>
    </row>
    <row r="161" spans="1:5" s="27" customFormat="1" x14ac:dyDescent="0.25">
      <c r="A161" s="13" t="s">
        <v>1154</v>
      </c>
      <c r="D161" s="26">
        <f t="shared" ca="1" si="3"/>
        <v>43326</v>
      </c>
    </row>
    <row r="162" spans="1:5" x14ac:dyDescent="0.25">
      <c r="A162" t="s">
        <v>1186</v>
      </c>
      <c r="B162" s="27" t="s">
        <v>273</v>
      </c>
      <c r="D162" s="26">
        <f t="shared" ca="1" si="3"/>
        <v>43326</v>
      </c>
      <c r="E162" s="26">
        <f t="shared" ref="E162:E168" ca="1" si="4">TODAY()</f>
        <v>43326</v>
      </c>
    </row>
    <row r="163" spans="1:5" x14ac:dyDescent="0.25">
      <c r="A163" s="27" t="s">
        <v>1199</v>
      </c>
      <c r="B163" s="27" t="s">
        <v>273</v>
      </c>
      <c r="C163" s="27"/>
      <c r="D163" s="26">
        <f t="shared" ca="1" si="3"/>
        <v>43326</v>
      </c>
      <c r="E163" s="26">
        <f t="shared" ca="1" si="4"/>
        <v>43326</v>
      </c>
    </row>
    <row r="164" spans="1:5" s="27" customFormat="1" x14ac:dyDescent="0.25">
      <c r="A164" s="27" t="s">
        <v>1200</v>
      </c>
      <c r="B164" s="27" t="s">
        <v>273</v>
      </c>
      <c r="D164" s="26">
        <f t="shared" ca="1" si="3"/>
        <v>43326</v>
      </c>
      <c r="E164" s="26">
        <f t="shared" ca="1" si="4"/>
        <v>43326</v>
      </c>
    </row>
    <row r="165" spans="1:5" s="27" customFormat="1" x14ac:dyDescent="0.25">
      <c r="A165" s="27" t="s">
        <v>1202</v>
      </c>
      <c r="B165" s="27" t="s">
        <v>273</v>
      </c>
      <c r="D165" s="26">
        <f t="shared" ca="1" si="3"/>
        <v>43326</v>
      </c>
      <c r="E165" s="26">
        <f t="shared" ca="1" si="4"/>
        <v>43326</v>
      </c>
    </row>
    <row r="166" spans="1:5" s="27" customFormat="1" x14ac:dyDescent="0.25">
      <c r="A166" s="27" t="s">
        <v>1203</v>
      </c>
      <c r="B166" s="27" t="s">
        <v>273</v>
      </c>
      <c r="D166" s="26">
        <f t="shared" ca="1" si="3"/>
        <v>43326</v>
      </c>
      <c r="E166" s="26">
        <f t="shared" ca="1" si="4"/>
        <v>43326</v>
      </c>
    </row>
    <row r="167" spans="1:5" s="27" customFormat="1" x14ac:dyDescent="0.25">
      <c r="A167" s="27" t="s">
        <v>1204</v>
      </c>
      <c r="B167" s="27" t="s">
        <v>273</v>
      </c>
      <c r="D167" s="26">
        <f t="shared" ca="1" si="3"/>
        <v>43326</v>
      </c>
      <c r="E167" s="26">
        <f t="shared" ca="1" si="4"/>
        <v>43326</v>
      </c>
    </row>
    <row r="168" spans="1:5" s="27" customFormat="1" x14ac:dyDescent="0.25">
      <c r="A168" s="27" t="s">
        <v>1206</v>
      </c>
      <c r="B168" s="27" t="s">
        <v>273</v>
      </c>
      <c r="D168" s="26">
        <f t="shared" ca="1" si="3"/>
        <v>43326</v>
      </c>
      <c r="E168" s="26">
        <f t="shared" ca="1" si="4"/>
        <v>43326</v>
      </c>
    </row>
    <row r="169" spans="1:5" s="27" customFormat="1" x14ac:dyDescent="0.25">
      <c r="A169" s="27" t="s">
        <v>1224</v>
      </c>
      <c r="B169" s="27" t="s">
        <v>273</v>
      </c>
    </row>
    <row r="170" spans="1:5" s="27" customFormat="1" x14ac:dyDescent="0.25">
      <c r="A170" s="13" t="s">
        <v>1225</v>
      </c>
      <c r="B170" s="27" t="s">
        <v>273</v>
      </c>
    </row>
    <row r="171" spans="1:5" s="27" customFormat="1" x14ac:dyDescent="0.25">
      <c r="A171" s="27" t="s">
        <v>1226</v>
      </c>
      <c r="B171" s="27" t="s">
        <v>273</v>
      </c>
    </row>
    <row r="172" spans="1:5" s="27" customFormat="1" x14ac:dyDescent="0.25">
      <c r="A172" s="27" t="s">
        <v>1227</v>
      </c>
      <c r="B172" s="27" t="s">
        <v>273</v>
      </c>
    </row>
    <row r="173" spans="1:5" s="27" customFormat="1" x14ac:dyDescent="0.25">
      <c r="A173" s="27" t="s">
        <v>1228</v>
      </c>
      <c r="B173" s="27" t="s">
        <v>273</v>
      </c>
    </row>
    <row r="174" spans="1:5" s="27" customFormat="1" x14ac:dyDescent="0.25">
      <c r="A174" s="27" t="s">
        <v>1229</v>
      </c>
      <c r="B174" s="27" t="s">
        <v>273</v>
      </c>
    </row>
    <row r="175" spans="1:5" s="27" customFormat="1" x14ac:dyDescent="0.25">
      <c r="A175" s="27" t="s">
        <v>1230</v>
      </c>
      <c r="B175" s="27" t="s">
        <v>273</v>
      </c>
    </row>
    <row r="176" spans="1:5" s="27" customFormat="1" x14ac:dyDescent="0.25">
      <c r="A176" s="27" t="s">
        <v>1231</v>
      </c>
      <c r="B176" s="27" t="s">
        <v>273</v>
      </c>
    </row>
    <row r="177" spans="1:5" s="27" customFormat="1" x14ac:dyDescent="0.25">
      <c r="A177" s="27" t="s">
        <v>1232</v>
      </c>
      <c r="B177" s="27" t="s">
        <v>273</v>
      </c>
    </row>
    <row r="178" spans="1:5" s="27" customFormat="1" x14ac:dyDescent="0.25">
      <c r="A178" s="27" t="s">
        <v>1233</v>
      </c>
      <c r="B178" s="27" t="s">
        <v>273</v>
      </c>
    </row>
    <row r="179" spans="1:5" s="27" customFormat="1" x14ac:dyDescent="0.25">
      <c r="A179" s="27" t="s">
        <v>1234</v>
      </c>
      <c r="B179" s="27" t="s">
        <v>273</v>
      </c>
    </row>
    <row r="180" spans="1:5" s="27" customFormat="1" x14ac:dyDescent="0.25">
      <c r="A180" s="13" t="s">
        <v>1235</v>
      </c>
      <c r="B180" s="27" t="s">
        <v>273</v>
      </c>
    </row>
    <row r="181" spans="1:5" s="27" customFormat="1" x14ac:dyDescent="0.25">
      <c r="A181" s="27" t="s">
        <v>1236</v>
      </c>
      <c r="B181" s="27" t="s">
        <v>273</v>
      </c>
    </row>
    <row r="182" spans="1:5" s="27" customFormat="1" x14ac:dyDescent="0.25">
      <c r="A182" s="13" t="s">
        <v>1237</v>
      </c>
      <c r="B182" s="27" t="s">
        <v>273</v>
      </c>
    </row>
    <row r="183" spans="1:5" s="27" customFormat="1" x14ac:dyDescent="0.25">
      <c r="A183" s="13" t="s">
        <v>1238</v>
      </c>
      <c r="B183" s="27" t="s">
        <v>273</v>
      </c>
      <c r="D183" s="26">
        <f ca="1">TODAY()-7</f>
        <v>43319</v>
      </c>
    </row>
    <row r="184" spans="1:5" s="27" customFormat="1" x14ac:dyDescent="0.25">
      <c r="A184" s="13" t="s">
        <v>1239</v>
      </c>
      <c r="B184" s="27" t="s">
        <v>273</v>
      </c>
      <c r="D184" s="26">
        <f ca="1">TODAY()</f>
        <v>43326</v>
      </c>
      <c r="E184" s="26">
        <f ca="1">TODAY()</f>
        <v>43326</v>
      </c>
    </row>
    <row r="185" spans="1:5" s="27" customFormat="1" x14ac:dyDescent="0.25">
      <c r="A185" s="13" t="s">
        <v>1240</v>
      </c>
      <c r="B185" s="27" t="s">
        <v>273</v>
      </c>
    </row>
    <row r="186" spans="1:5" s="27" customFormat="1" x14ac:dyDescent="0.25">
      <c r="A186" s="13" t="s">
        <v>1241</v>
      </c>
      <c r="B186" s="27" t="s">
        <v>273</v>
      </c>
    </row>
    <row r="187" spans="1:5" s="27" customFormat="1" x14ac:dyDescent="0.25">
      <c r="A187" s="13" t="s">
        <v>1242</v>
      </c>
      <c r="B187" s="27" t="s">
        <v>273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5"/>
  <sheetViews>
    <sheetView zoomScale="60" zoomScaleNormal="60" workbookViewId="0">
      <pane xSplit="1" ySplit="1" topLeftCell="B327" activePane="bottomRight" state="frozen"/>
      <selection pane="topRight" activeCell="B1" sqref="B1"/>
      <selection pane="bottomLeft" activeCell="A2" sqref="A2"/>
      <selection pane="bottomRight" activeCell="A346" sqref="A346"/>
    </sheetView>
  </sheetViews>
  <sheetFormatPr defaultRowHeight="15" x14ac:dyDescent="0.25"/>
  <cols>
    <col min="1" max="1" width="45.7109375" bestFit="1" customWidth="1"/>
    <col min="2" max="2" width="13.7109375" bestFit="1" customWidth="1"/>
    <col min="3" max="3" width="23.85546875" bestFit="1" customWidth="1"/>
    <col min="4" max="4" width="17.140625" customWidth="1"/>
    <col min="5" max="5" width="20.140625" customWidth="1"/>
    <col min="6" max="7" width="12.42578125" bestFit="1" customWidth="1"/>
    <col min="8" max="8" width="10.140625" bestFit="1" customWidth="1"/>
    <col min="9" max="9" width="14.7109375" bestFit="1" customWidth="1"/>
    <col min="10" max="10" width="28.28515625" bestFit="1" customWidth="1"/>
    <col min="11" max="11" width="44.7109375" bestFit="1" customWidth="1"/>
    <col min="12" max="12" width="10.7109375" bestFit="1" customWidth="1"/>
    <col min="13" max="13" width="21.85546875" bestFit="1" customWidth="1"/>
    <col min="14" max="14" width="13.85546875" bestFit="1" customWidth="1"/>
    <col min="15" max="15" width="12.42578125" bestFit="1" customWidth="1"/>
    <col min="16" max="16" width="15.42578125" bestFit="1" customWidth="1"/>
    <col min="17" max="17" width="11.5703125" bestFit="1" customWidth="1"/>
    <col min="18" max="18" width="12.85546875" bestFit="1" customWidth="1"/>
    <col min="19" max="19" width="22.5703125" bestFit="1" customWidth="1"/>
    <col min="20" max="20" width="24.5703125" bestFit="1" customWidth="1"/>
    <col min="21" max="21" width="12.28515625" bestFit="1" customWidth="1"/>
    <col min="22" max="22" width="19.42578125" customWidth="1"/>
    <col min="23" max="23" width="16.140625" style="27" customWidth="1"/>
    <col min="24" max="24" width="16.42578125" customWidth="1"/>
    <col min="25" max="25" width="20.42578125" customWidth="1"/>
    <col min="26" max="27" width="15" customWidth="1"/>
    <col min="28" max="28" width="16.85546875" customWidth="1"/>
    <col min="36" max="36" width="26" customWidth="1"/>
    <col min="37" max="37" width="34.140625" customWidth="1"/>
    <col min="38" max="38" width="47.85546875" style="9" customWidth="1"/>
    <col min="39" max="39" width="19.140625" bestFit="1" customWidth="1"/>
    <col min="40" max="40" width="15.5703125" bestFit="1" customWidth="1"/>
    <col min="41" max="41" width="16.7109375" bestFit="1" customWidth="1"/>
    <col min="42" max="42" width="14.85546875" bestFit="1" customWidth="1"/>
    <col min="43" max="43" width="14.42578125" bestFit="1" customWidth="1"/>
    <col min="44" max="44" width="41.140625" customWidth="1"/>
    <col min="45" max="45" width="30.28515625" bestFit="1" customWidth="1"/>
    <col min="49" max="49" width="16.7109375" customWidth="1"/>
    <col min="50" max="50" width="11.5703125" bestFit="1" customWidth="1"/>
    <col min="51" max="52" width="14.5703125" bestFit="1" customWidth="1"/>
  </cols>
  <sheetData>
    <row r="1" spans="1:52" s="1" customFormat="1" x14ac:dyDescent="0.25">
      <c r="A1" s="1" t="s">
        <v>0</v>
      </c>
      <c r="B1" s="1" t="s">
        <v>1</v>
      </c>
      <c r="C1" s="1" t="s">
        <v>2</v>
      </c>
      <c r="D1" s="1" t="s">
        <v>787</v>
      </c>
      <c r="E1" s="1" t="s">
        <v>3</v>
      </c>
      <c r="F1" s="1" t="s">
        <v>4</v>
      </c>
      <c r="G1" s="1" t="s">
        <v>5</v>
      </c>
      <c r="H1" s="1" t="s">
        <v>6</v>
      </c>
      <c r="I1" s="1" t="s">
        <v>7</v>
      </c>
      <c r="J1" s="1" t="s">
        <v>8</v>
      </c>
      <c r="K1" s="1" t="s">
        <v>9</v>
      </c>
      <c r="L1" s="1" t="s">
        <v>10</v>
      </c>
      <c r="M1" s="1" t="s">
        <v>11</v>
      </c>
      <c r="N1" s="1" t="s">
        <v>12</v>
      </c>
      <c r="O1" s="1" t="s">
        <v>13</v>
      </c>
      <c r="P1" s="1" t="s">
        <v>14</v>
      </c>
      <c r="Q1" s="1" t="s">
        <v>15</v>
      </c>
      <c r="R1" s="1" t="s">
        <v>16</v>
      </c>
      <c r="S1" s="1" t="s">
        <v>420</v>
      </c>
      <c r="T1" s="1" t="s">
        <v>421</v>
      </c>
      <c r="U1" s="1" t="s">
        <v>422</v>
      </c>
      <c r="V1" s="1" t="s">
        <v>423</v>
      </c>
      <c r="W1" s="1" t="s">
        <v>53</v>
      </c>
      <c r="X1" s="1" t="s">
        <v>518</v>
      </c>
      <c r="Y1" s="1" t="s">
        <v>676</v>
      </c>
      <c r="Z1" s="1" t="s">
        <v>677</v>
      </c>
      <c r="AA1" s="1" t="s">
        <v>678</v>
      </c>
      <c r="AB1" s="1" t="s">
        <v>679</v>
      </c>
      <c r="AC1" s="1" t="s">
        <v>680</v>
      </c>
      <c r="AE1" s="1" t="s">
        <v>681</v>
      </c>
      <c r="AF1" s="1" t="s">
        <v>682</v>
      </c>
      <c r="AG1" s="1" t="s">
        <v>683</v>
      </c>
      <c r="AH1" s="1" t="s">
        <v>684</v>
      </c>
      <c r="AI1" s="1" t="s">
        <v>685</v>
      </c>
      <c r="AJ1" s="1" t="s">
        <v>686</v>
      </c>
      <c r="AK1" s="1" t="s">
        <v>687</v>
      </c>
      <c r="AL1" s="28" t="s">
        <v>702</v>
      </c>
      <c r="AM1" s="1" t="s">
        <v>740</v>
      </c>
      <c r="AN1" s="1" t="s">
        <v>741</v>
      </c>
      <c r="AO1" s="1" t="s">
        <v>742</v>
      </c>
      <c r="AP1" s="1" t="s">
        <v>743</v>
      </c>
      <c r="AQ1" s="1" t="s">
        <v>161</v>
      </c>
      <c r="AR1" s="1" t="s">
        <v>773</v>
      </c>
      <c r="AS1" s="1" t="s">
        <v>776</v>
      </c>
      <c r="AT1" s="1" t="s">
        <v>790</v>
      </c>
      <c r="AV1" s="1" t="s">
        <v>870</v>
      </c>
      <c r="AW1" s="1" t="s">
        <v>962</v>
      </c>
      <c r="AX1" s="1" t="s">
        <v>1026</v>
      </c>
      <c r="AY1" s="1" t="s">
        <v>1029</v>
      </c>
      <c r="AZ1" s="1" t="s">
        <v>1030</v>
      </c>
    </row>
    <row r="2" spans="1:52" s="1" customFormat="1" x14ac:dyDescent="0.25">
      <c r="A2" s="2" t="s">
        <v>119</v>
      </c>
      <c r="B2" t="s">
        <v>33</v>
      </c>
      <c r="C2" t="s">
        <v>17</v>
      </c>
      <c r="E2" t="s">
        <v>18</v>
      </c>
      <c r="F2" t="s">
        <v>19</v>
      </c>
      <c r="G2" t="s">
        <v>20</v>
      </c>
      <c r="H2"/>
      <c r="I2" t="s">
        <v>21</v>
      </c>
      <c r="J2"/>
      <c r="K2" s="3" t="s">
        <v>22</v>
      </c>
      <c r="L2" s="3"/>
      <c r="M2" t="s">
        <v>23</v>
      </c>
      <c r="N2" t="s">
        <v>24</v>
      </c>
      <c r="O2" t="s">
        <v>25</v>
      </c>
      <c r="P2" s="4" t="s">
        <v>26</v>
      </c>
      <c r="Q2" s="4" t="s">
        <v>27</v>
      </c>
      <c r="R2" t="s">
        <v>28</v>
      </c>
      <c r="AL2" s="28"/>
    </row>
    <row r="3" spans="1:52" x14ac:dyDescent="0.25">
      <c r="A3" t="s">
        <v>126</v>
      </c>
      <c r="B3" t="s">
        <v>33</v>
      </c>
      <c r="C3">
        <v>123</v>
      </c>
      <c r="E3" t="s">
        <v>34</v>
      </c>
      <c r="F3" t="s">
        <v>35</v>
      </c>
      <c r="M3" t="s">
        <v>23</v>
      </c>
      <c r="N3" t="s">
        <v>24</v>
      </c>
      <c r="O3" t="s">
        <v>25</v>
      </c>
      <c r="P3" s="4" t="s">
        <v>26</v>
      </c>
      <c r="R3" t="s">
        <v>28</v>
      </c>
    </row>
    <row r="4" spans="1:52" x14ac:dyDescent="0.25">
      <c r="A4" t="s">
        <v>36</v>
      </c>
      <c r="B4" t="s">
        <v>33</v>
      </c>
      <c r="C4" t="s">
        <v>37</v>
      </c>
      <c r="E4" t="s">
        <v>3</v>
      </c>
      <c r="K4" s="3"/>
      <c r="L4" s="3"/>
      <c r="P4" s="4"/>
      <c r="Q4" s="4"/>
    </row>
    <row r="5" spans="1:52" x14ac:dyDescent="0.25">
      <c r="A5" s="8" t="s">
        <v>74</v>
      </c>
      <c r="B5" t="s">
        <v>33</v>
      </c>
      <c r="C5" t="s">
        <v>75</v>
      </c>
      <c r="E5" t="s">
        <v>76</v>
      </c>
      <c r="I5" t="s">
        <v>78</v>
      </c>
      <c r="K5" t="s">
        <v>77</v>
      </c>
      <c r="Q5" s="4" t="s">
        <v>79</v>
      </c>
      <c r="R5" t="s">
        <v>28</v>
      </c>
    </row>
    <row r="6" spans="1:52" x14ac:dyDescent="0.25">
      <c r="A6" t="s">
        <v>131</v>
      </c>
      <c r="B6" t="s">
        <v>33</v>
      </c>
      <c r="C6" s="9" t="s">
        <v>122</v>
      </c>
      <c r="E6" t="s">
        <v>123</v>
      </c>
    </row>
    <row r="7" spans="1:52" x14ac:dyDescent="0.25">
      <c r="A7" t="s">
        <v>135</v>
      </c>
      <c r="C7" t="s">
        <v>133</v>
      </c>
      <c r="E7" t="s">
        <v>134</v>
      </c>
      <c r="I7" t="s">
        <v>21</v>
      </c>
      <c r="K7" s="3" t="s">
        <v>155</v>
      </c>
    </row>
    <row r="8" spans="1:52" x14ac:dyDescent="0.25">
      <c r="A8" t="s">
        <v>142</v>
      </c>
      <c r="B8" t="s">
        <v>33</v>
      </c>
      <c r="C8" t="s">
        <v>38</v>
      </c>
      <c r="E8" t="s">
        <v>140</v>
      </c>
      <c r="K8" t="s">
        <v>141</v>
      </c>
    </row>
    <row r="9" spans="1:52" x14ac:dyDescent="0.25">
      <c r="A9" t="s">
        <v>157</v>
      </c>
      <c r="B9" t="s">
        <v>33</v>
      </c>
      <c r="C9" t="s">
        <v>144</v>
      </c>
      <c r="E9" t="s">
        <v>145</v>
      </c>
      <c r="K9" s="3" t="s">
        <v>155</v>
      </c>
    </row>
    <row r="10" spans="1:52" x14ac:dyDescent="0.25">
      <c r="A10" t="s">
        <v>149</v>
      </c>
      <c r="C10" t="s">
        <v>150</v>
      </c>
      <c r="E10" t="s">
        <v>151</v>
      </c>
      <c r="I10" t="s">
        <v>152</v>
      </c>
      <c r="K10" s="3" t="s">
        <v>155</v>
      </c>
    </row>
    <row r="11" spans="1:52" x14ac:dyDescent="0.25">
      <c r="A11" t="s">
        <v>158</v>
      </c>
      <c r="B11" t="s">
        <v>33</v>
      </c>
      <c r="C11" t="s">
        <v>144</v>
      </c>
      <c r="E11" t="s">
        <v>156</v>
      </c>
      <c r="K11" s="3" t="s">
        <v>155</v>
      </c>
    </row>
    <row r="12" spans="1:52" x14ac:dyDescent="0.25">
      <c r="A12" t="s">
        <v>170</v>
      </c>
      <c r="C12" t="s">
        <v>171</v>
      </c>
      <c r="E12" t="s">
        <v>172</v>
      </c>
    </row>
    <row r="13" spans="1:52" x14ac:dyDescent="0.25">
      <c r="A13" t="s">
        <v>184</v>
      </c>
      <c r="B13" t="s">
        <v>33</v>
      </c>
      <c r="C13" t="s">
        <v>185</v>
      </c>
      <c r="E13" t="s">
        <v>186</v>
      </c>
      <c r="K13" s="3" t="s">
        <v>155</v>
      </c>
    </row>
    <row r="14" spans="1:52" x14ac:dyDescent="0.25">
      <c r="A14" t="s">
        <v>189</v>
      </c>
      <c r="B14" t="s">
        <v>33</v>
      </c>
      <c r="C14" t="s">
        <v>190</v>
      </c>
      <c r="E14" t="s">
        <v>172</v>
      </c>
      <c r="P14" s="4"/>
    </row>
    <row r="15" spans="1:52" x14ac:dyDescent="0.25">
      <c r="A15" t="s">
        <v>204</v>
      </c>
      <c r="C15" t="s">
        <v>205</v>
      </c>
      <c r="E15" t="s">
        <v>206</v>
      </c>
    </row>
    <row r="16" spans="1:52" x14ac:dyDescent="0.25">
      <c r="A16" t="s">
        <v>207</v>
      </c>
      <c r="C16">
        <v>27202</v>
      </c>
      <c r="E16">
        <v>27202</v>
      </c>
    </row>
    <row r="17" spans="1:18" x14ac:dyDescent="0.25">
      <c r="A17" t="s">
        <v>218</v>
      </c>
      <c r="C17" t="s">
        <v>219</v>
      </c>
      <c r="E17" t="s">
        <v>220</v>
      </c>
      <c r="K17" s="3" t="s">
        <v>221</v>
      </c>
    </row>
    <row r="18" spans="1:18" x14ac:dyDescent="0.25">
      <c r="A18" t="s">
        <v>222</v>
      </c>
      <c r="B18" t="s">
        <v>33</v>
      </c>
      <c r="C18" s="12" t="s">
        <v>223</v>
      </c>
      <c r="E18" t="s">
        <v>224</v>
      </c>
    </row>
    <row r="19" spans="1:18" x14ac:dyDescent="0.25">
      <c r="A19" t="s">
        <v>226</v>
      </c>
      <c r="B19" t="s">
        <v>33</v>
      </c>
      <c r="C19" t="s">
        <v>227</v>
      </c>
      <c r="E19" t="s">
        <v>172</v>
      </c>
    </row>
    <row r="20" spans="1:18" x14ac:dyDescent="0.25">
      <c r="A20" t="s">
        <v>228</v>
      </c>
      <c r="C20" t="s">
        <v>229</v>
      </c>
      <c r="E20" t="s">
        <v>230</v>
      </c>
    </row>
    <row r="21" spans="1:18" x14ac:dyDescent="0.25">
      <c r="A21" t="s">
        <v>231</v>
      </c>
      <c r="C21" t="s">
        <v>232</v>
      </c>
      <c r="E21" t="s">
        <v>230</v>
      </c>
    </row>
    <row r="22" spans="1:18" x14ac:dyDescent="0.25">
      <c r="A22" s="9" t="s">
        <v>233</v>
      </c>
      <c r="C22" t="s">
        <v>234</v>
      </c>
      <c r="E22" t="s">
        <v>230</v>
      </c>
    </row>
    <row r="23" spans="1:18" x14ac:dyDescent="0.25">
      <c r="A23" t="s">
        <v>235</v>
      </c>
      <c r="C23" t="s">
        <v>236</v>
      </c>
      <c r="E23" t="s">
        <v>230</v>
      </c>
    </row>
    <row r="24" spans="1:18" x14ac:dyDescent="0.25">
      <c r="A24" t="s">
        <v>237</v>
      </c>
      <c r="C24" t="s">
        <v>54</v>
      </c>
      <c r="E24" t="s">
        <v>230</v>
      </c>
    </row>
    <row r="25" spans="1:18" x14ac:dyDescent="0.25">
      <c r="A25" t="s">
        <v>238</v>
      </c>
      <c r="C25" t="s">
        <v>239</v>
      </c>
      <c r="E25" t="s">
        <v>230</v>
      </c>
    </row>
    <row r="26" spans="1:18" x14ac:dyDescent="0.25">
      <c r="A26" t="s">
        <v>257</v>
      </c>
      <c r="C26" t="s">
        <v>253</v>
      </c>
      <c r="E26" t="s">
        <v>3</v>
      </c>
      <c r="I26" t="s">
        <v>252</v>
      </c>
    </row>
    <row r="27" spans="1:18" x14ac:dyDescent="0.25">
      <c r="A27" t="s">
        <v>258</v>
      </c>
      <c r="C27" t="s">
        <v>259</v>
      </c>
      <c r="E27" t="s">
        <v>3</v>
      </c>
      <c r="I27" t="s">
        <v>260</v>
      </c>
    </row>
    <row r="28" spans="1:18" x14ac:dyDescent="0.25">
      <c r="A28" t="s">
        <v>262</v>
      </c>
      <c r="C28" t="s">
        <v>263</v>
      </c>
    </row>
    <row r="29" spans="1:18" x14ac:dyDescent="0.25">
      <c r="A29" t="s">
        <v>264</v>
      </c>
      <c r="B29" t="s">
        <v>33</v>
      </c>
      <c r="C29" t="s">
        <v>265</v>
      </c>
      <c r="E29" t="s">
        <v>172</v>
      </c>
    </row>
    <row r="30" spans="1:18" x14ac:dyDescent="0.25">
      <c r="A30" t="s">
        <v>268</v>
      </c>
      <c r="C30" t="s">
        <v>269</v>
      </c>
      <c r="E30" t="s">
        <v>172</v>
      </c>
    </row>
    <row r="31" spans="1:18" x14ac:dyDescent="0.25">
      <c r="A31" t="s">
        <v>274</v>
      </c>
      <c r="C31" t="s">
        <v>275</v>
      </c>
      <c r="E31" t="s">
        <v>172</v>
      </c>
    </row>
    <row r="32" spans="1:18" x14ac:dyDescent="0.25">
      <c r="A32" t="s">
        <v>278</v>
      </c>
      <c r="B32" t="s">
        <v>33</v>
      </c>
      <c r="C32" t="s">
        <v>279</v>
      </c>
      <c r="E32" t="s">
        <v>172</v>
      </c>
      <c r="I32" t="s">
        <v>280</v>
      </c>
      <c r="K32" s="3" t="s">
        <v>281</v>
      </c>
      <c r="Q32" s="11">
        <f ca="1">TODAY()-5000</f>
        <v>38326</v>
      </c>
      <c r="R32" t="s">
        <v>28</v>
      </c>
    </row>
    <row r="33" spans="1:18" x14ac:dyDescent="0.25">
      <c r="A33" t="s">
        <v>287</v>
      </c>
      <c r="C33">
        <v>23662</v>
      </c>
      <c r="E33" t="s">
        <v>285</v>
      </c>
      <c r="K33" s="3" t="s">
        <v>286</v>
      </c>
    </row>
    <row r="34" spans="1:18" x14ac:dyDescent="0.25">
      <c r="A34" t="s">
        <v>288</v>
      </c>
      <c r="C34">
        <v>23662</v>
      </c>
      <c r="E34" t="s">
        <v>289</v>
      </c>
      <c r="K34" s="3"/>
    </row>
    <row r="35" spans="1:18" x14ac:dyDescent="0.25">
      <c r="A35" t="s">
        <v>290</v>
      </c>
      <c r="C35">
        <v>25437</v>
      </c>
      <c r="E35" t="s">
        <v>292</v>
      </c>
      <c r="K35" s="3" t="s">
        <v>293</v>
      </c>
    </row>
    <row r="36" spans="1:18" x14ac:dyDescent="0.25">
      <c r="A36" t="s">
        <v>291</v>
      </c>
      <c r="C36" t="str">
        <f>"'"&amp;C35</f>
        <v>'25437</v>
      </c>
      <c r="E36" t="str">
        <f>"'"&amp;E35</f>
        <v>'TA-4655</v>
      </c>
      <c r="K36" t="str">
        <f>"'"&amp;K35</f>
        <v>'TA4655@auto.com</v>
      </c>
    </row>
    <row r="37" spans="1:18" x14ac:dyDescent="0.25">
      <c r="A37" t="s">
        <v>296</v>
      </c>
      <c r="B37" t="s">
        <v>33</v>
      </c>
      <c r="C37" t="s">
        <v>297</v>
      </c>
      <c r="E37" t="s">
        <v>298</v>
      </c>
    </row>
    <row r="38" spans="1:18" x14ac:dyDescent="0.25">
      <c r="A38" t="s">
        <v>302</v>
      </c>
      <c r="C38" t="s">
        <v>303</v>
      </c>
      <c r="E38" t="s">
        <v>304</v>
      </c>
      <c r="K38" s="3" t="s">
        <v>305</v>
      </c>
      <c r="M38" t="s">
        <v>23</v>
      </c>
      <c r="N38" t="s">
        <v>24</v>
      </c>
      <c r="O38" t="s">
        <v>25</v>
      </c>
      <c r="P38" s="4" t="s">
        <v>26</v>
      </c>
    </row>
    <row r="39" spans="1:18" x14ac:dyDescent="0.25">
      <c r="A39" t="s">
        <v>315</v>
      </c>
      <c r="B39" t="s">
        <v>33</v>
      </c>
      <c r="C39" t="s">
        <v>316</v>
      </c>
      <c r="E39" t="s">
        <v>172</v>
      </c>
    </row>
    <row r="40" spans="1:18" x14ac:dyDescent="0.25">
      <c r="A40" t="s">
        <v>318</v>
      </c>
      <c r="C40" t="s">
        <v>150</v>
      </c>
      <c r="E40" t="s">
        <v>151</v>
      </c>
      <c r="F40">
        <v>5555555555</v>
      </c>
      <c r="I40" t="s">
        <v>152</v>
      </c>
      <c r="K40" s="3" t="s">
        <v>155</v>
      </c>
      <c r="M40" t="s">
        <v>23</v>
      </c>
      <c r="N40" t="s">
        <v>24</v>
      </c>
      <c r="O40" t="s">
        <v>25</v>
      </c>
      <c r="P40" s="4" t="s">
        <v>26</v>
      </c>
    </row>
    <row r="41" spans="1:18" x14ac:dyDescent="0.25">
      <c r="A41" t="s">
        <v>325</v>
      </c>
      <c r="C41" t="s">
        <v>320</v>
      </c>
      <c r="E41" t="s">
        <v>321</v>
      </c>
      <c r="I41" t="s">
        <v>326</v>
      </c>
      <c r="M41" t="s">
        <v>327</v>
      </c>
      <c r="N41" t="s">
        <v>328</v>
      </c>
      <c r="O41" t="s">
        <v>329</v>
      </c>
      <c r="P41" s="4" t="s">
        <v>330</v>
      </c>
      <c r="Q41" s="11">
        <v>36526</v>
      </c>
      <c r="R41" t="s">
        <v>28</v>
      </c>
    </row>
    <row r="42" spans="1:18" x14ac:dyDescent="0.25">
      <c r="A42" t="s">
        <v>334</v>
      </c>
      <c r="B42" t="s">
        <v>33</v>
      </c>
      <c r="C42" t="s">
        <v>335</v>
      </c>
      <c r="E42" t="s">
        <v>172</v>
      </c>
    </row>
    <row r="43" spans="1:18" x14ac:dyDescent="0.25">
      <c r="A43" t="s">
        <v>355</v>
      </c>
      <c r="C43" t="s">
        <v>356</v>
      </c>
      <c r="E43" t="s">
        <v>357</v>
      </c>
    </row>
    <row r="44" spans="1:18" x14ac:dyDescent="0.25">
      <c r="A44" t="s">
        <v>358</v>
      </c>
      <c r="K44" s="3" t="s">
        <v>359</v>
      </c>
      <c r="R44" t="s">
        <v>28</v>
      </c>
    </row>
    <row r="45" spans="1:18" x14ac:dyDescent="0.25">
      <c r="A45" t="s">
        <v>360</v>
      </c>
      <c r="C45" t="s">
        <v>361</v>
      </c>
      <c r="E45" t="s">
        <v>362</v>
      </c>
    </row>
    <row r="46" spans="1:18" x14ac:dyDescent="0.25">
      <c r="A46" t="s">
        <v>363</v>
      </c>
      <c r="F46">
        <v>4654545455</v>
      </c>
      <c r="I46" t="s">
        <v>364</v>
      </c>
      <c r="Q46" s="11">
        <v>32206</v>
      </c>
    </row>
    <row r="47" spans="1:18" x14ac:dyDescent="0.25">
      <c r="A47" t="s">
        <v>367</v>
      </c>
      <c r="C47" t="s">
        <v>368</v>
      </c>
      <c r="E47" t="s">
        <v>172</v>
      </c>
    </row>
    <row r="48" spans="1:18" x14ac:dyDescent="0.25">
      <c r="A48" t="s">
        <v>371</v>
      </c>
      <c r="B48" t="s">
        <v>33</v>
      </c>
      <c r="C48" t="s">
        <v>372</v>
      </c>
      <c r="E48" t="s">
        <v>172</v>
      </c>
    </row>
    <row r="49" spans="1:19" x14ac:dyDescent="0.25">
      <c r="A49" t="s">
        <v>374</v>
      </c>
      <c r="B49" t="s">
        <v>33</v>
      </c>
      <c r="C49" t="s">
        <v>375</v>
      </c>
      <c r="E49" t="s">
        <v>376</v>
      </c>
    </row>
    <row r="50" spans="1:19" x14ac:dyDescent="0.25">
      <c r="A50" t="s">
        <v>378</v>
      </c>
      <c r="B50" t="s">
        <v>33</v>
      </c>
      <c r="C50" t="s">
        <v>379</v>
      </c>
      <c r="E50" t="s">
        <v>380</v>
      </c>
      <c r="I50" t="s">
        <v>381</v>
      </c>
    </row>
    <row r="51" spans="1:19" x14ac:dyDescent="0.25">
      <c r="A51" t="s">
        <v>385</v>
      </c>
      <c r="C51" t="s">
        <v>172</v>
      </c>
      <c r="E51" t="s">
        <v>386</v>
      </c>
      <c r="I51" t="s">
        <v>388</v>
      </c>
    </row>
    <row r="52" spans="1:19" x14ac:dyDescent="0.25">
      <c r="A52" t="s">
        <v>392</v>
      </c>
      <c r="B52" t="s">
        <v>33</v>
      </c>
      <c r="C52" t="s">
        <v>393</v>
      </c>
      <c r="E52" t="s">
        <v>172</v>
      </c>
    </row>
    <row r="53" spans="1:19" x14ac:dyDescent="0.25">
      <c r="A53" t="s">
        <v>395</v>
      </c>
      <c r="C53" t="s">
        <v>396</v>
      </c>
      <c r="E53" t="s">
        <v>172</v>
      </c>
    </row>
    <row r="54" spans="1:19" x14ac:dyDescent="0.25">
      <c r="A54" t="s">
        <v>397</v>
      </c>
      <c r="B54" t="s">
        <v>33</v>
      </c>
      <c r="C54" t="s">
        <v>398</v>
      </c>
      <c r="E54" t="s">
        <v>399</v>
      </c>
      <c r="K54" s="3" t="s">
        <v>400</v>
      </c>
    </row>
    <row r="55" spans="1:19" x14ac:dyDescent="0.25">
      <c r="A55" t="s">
        <v>403</v>
      </c>
      <c r="C55" t="s">
        <v>404</v>
      </c>
      <c r="E55" t="s">
        <v>405</v>
      </c>
    </row>
    <row r="56" spans="1:19" x14ac:dyDescent="0.25">
      <c r="A56" t="s">
        <v>407</v>
      </c>
      <c r="B56" t="s">
        <v>33</v>
      </c>
      <c r="C56" t="s">
        <v>408</v>
      </c>
      <c r="E56" t="s">
        <v>409</v>
      </c>
      <c r="I56">
        <v>991919991</v>
      </c>
      <c r="K56" s="3" t="s">
        <v>457</v>
      </c>
      <c r="Q56" s="11">
        <v>29524</v>
      </c>
    </row>
    <row r="57" spans="1:19" x14ac:dyDescent="0.25">
      <c r="A57" t="s">
        <v>411</v>
      </c>
      <c r="B57" t="s">
        <v>33</v>
      </c>
      <c r="C57" t="s">
        <v>412</v>
      </c>
      <c r="E57" t="s">
        <v>172</v>
      </c>
      <c r="I57">
        <v>991919991</v>
      </c>
      <c r="K57" s="3" t="s">
        <v>359</v>
      </c>
      <c r="Q57" s="11">
        <v>29221</v>
      </c>
      <c r="R57" t="s">
        <v>28</v>
      </c>
    </row>
    <row r="58" spans="1:19" x14ac:dyDescent="0.25">
      <c r="A58" t="s">
        <v>415</v>
      </c>
      <c r="C58" t="s">
        <v>416</v>
      </c>
      <c r="E58" t="s">
        <v>151</v>
      </c>
      <c r="I58" t="s">
        <v>152</v>
      </c>
      <c r="Q58" s="26">
        <v>29524</v>
      </c>
    </row>
    <row r="59" spans="1:19" x14ac:dyDescent="0.25">
      <c r="A59" t="s">
        <v>431</v>
      </c>
      <c r="B59" t="s">
        <v>33</v>
      </c>
      <c r="C59" t="s">
        <v>426</v>
      </c>
      <c r="E59" t="s">
        <v>48</v>
      </c>
      <c r="I59" t="s">
        <v>78</v>
      </c>
      <c r="K59" s="3" t="s">
        <v>432</v>
      </c>
      <c r="Q59" s="11">
        <v>29524</v>
      </c>
      <c r="R59" t="s">
        <v>28</v>
      </c>
    </row>
    <row r="60" spans="1:19" x14ac:dyDescent="0.25">
      <c r="A60" t="s">
        <v>440</v>
      </c>
      <c r="B60" t="s">
        <v>33</v>
      </c>
      <c r="C60" t="s">
        <v>437</v>
      </c>
      <c r="E60" t="s">
        <v>438</v>
      </c>
      <c r="I60" t="s">
        <v>78</v>
      </c>
      <c r="K60" s="3" t="s">
        <v>439</v>
      </c>
      <c r="Q60" s="11">
        <v>29524</v>
      </c>
      <c r="R60" t="s">
        <v>28</v>
      </c>
    </row>
    <row r="61" spans="1:19" x14ac:dyDescent="0.25">
      <c r="A61" t="s">
        <v>444</v>
      </c>
      <c r="B61" t="s">
        <v>33</v>
      </c>
      <c r="C61" t="s">
        <v>445</v>
      </c>
      <c r="E61" t="s">
        <v>446</v>
      </c>
      <c r="F61" t="s">
        <v>447</v>
      </c>
      <c r="I61" t="s">
        <v>448</v>
      </c>
      <c r="K61" s="3" t="s">
        <v>449</v>
      </c>
      <c r="M61" t="s">
        <v>450</v>
      </c>
      <c r="N61" t="s">
        <v>451</v>
      </c>
      <c r="O61" t="s">
        <v>452</v>
      </c>
      <c r="P61">
        <v>20013</v>
      </c>
      <c r="Q61" s="11">
        <v>28584</v>
      </c>
      <c r="R61" t="s">
        <v>28</v>
      </c>
      <c r="S61">
        <v>10</v>
      </c>
    </row>
    <row r="62" spans="1:19" x14ac:dyDescent="0.25">
      <c r="A62" t="s">
        <v>462</v>
      </c>
      <c r="B62" t="s">
        <v>33</v>
      </c>
      <c r="C62" t="s">
        <v>460</v>
      </c>
      <c r="E62" t="s">
        <v>438</v>
      </c>
      <c r="I62" t="s">
        <v>78</v>
      </c>
      <c r="K62" s="3" t="s">
        <v>461</v>
      </c>
      <c r="Q62" s="11">
        <v>29524</v>
      </c>
      <c r="R62" t="s">
        <v>28</v>
      </c>
    </row>
    <row r="63" spans="1:19" x14ac:dyDescent="0.25">
      <c r="A63" t="s">
        <v>466</v>
      </c>
      <c r="C63" t="s">
        <v>467</v>
      </c>
      <c r="E63" t="s">
        <v>468</v>
      </c>
    </row>
    <row r="64" spans="1:19" x14ac:dyDescent="0.25">
      <c r="A64" t="s">
        <v>470</v>
      </c>
      <c r="B64" t="s">
        <v>33</v>
      </c>
      <c r="C64" t="s">
        <v>471</v>
      </c>
      <c r="E64" t="s">
        <v>172</v>
      </c>
      <c r="I64" t="s">
        <v>280</v>
      </c>
      <c r="K64" s="3" t="s">
        <v>281</v>
      </c>
      <c r="M64" t="s">
        <v>23</v>
      </c>
      <c r="N64" t="s">
        <v>24</v>
      </c>
      <c r="O64" t="s">
        <v>25</v>
      </c>
      <c r="P64" s="4" t="s">
        <v>26</v>
      </c>
      <c r="Q64" s="11">
        <f ca="1">TODAY()-5000</f>
        <v>38326</v>
      </c>
      <c r="R64" t="s">
        <v>28</v>
      </c>
    </row>
    <row r="65" spans="1:38" x14ac:dyDescent="0.25">
      <c r="A65" t="s">
        <v>480</v>
      </c>
      <c r="B65" t="s">
        <v>33</v>
      </c>
      <c r="C65" t="s">
        <v>481</v>
      </c>
      <c r="E65" t="s">
        <v>482</v>
      </c>
      <c r="I65" t="s">
        <v>78</v>
      </c>
      <c r="K65" s="3" t="s">
        <v>483</v>
      </c>
      <c r="Q65" s="11">
        <v>29524</v>
      </c>
      <c r="R65" t="s">
        <v>28</v>
      </c>
    </row>
    <row r="66" spans="1:38" x14ac:dyDescent="0.25">
      <c r="A66" t="s">
        <v>485</v>
      </c>
      <c r="B66" t="s">
        <v>33</v>
      </c>
      <c r="C66" t="s">
        <v>486</v>
      </c>
      <c r="E66" t="s">
        <v>172</v>
      </c>
    </row>
    <row r="67" spans="1:38" x14ac:dyDescent="0.25">
      <c r="A67" t="s">
        <v>488</v>
      </c>
      <c r="B67" t="s">
        <v>33</v>
      </c>
      <c r="C67" t="s">
        <v>481</v>
      </c>
      <c r="E67" t="s">
        <v>487</v>
      </c>
      <c r="I67" t="s">
        <v>78</v>
      </c>
      <c r="K67" s="3" t="s">
        <v>483</v>
      </c>
      <c r="Q67" s="11">
        <v>29524</v>
      </c>
      <c r="R67" t="s">
        <v>28</v>
      </c>
    </row>
    <row r="68" spans="1:38" x14ac:dyDescent="0.25">
      <c r="A68" t="s">
        <v>496</v>
      </c>
      <c r="B68" t="s">
        <v>33</v>
      </c>
      <c r="C68" t="s">
        <v>497</v>
      </c>
      <c r="E68" t="s">
        <v>498</v>
      </c>
      <c r="I68">
        <v>991919991</v>
      </c>
      <c r="K68" s="3" t="s">
        <v>495</v>
      </c>
      <c r="Q68" s="11">
        <v>29524</v>
      </c>
      <c r="R68" t="s">
        <v>28</v>
      </c>
    </row>
    <row r="69" spans="1:38" x14ac:dyDescent="0.25">
      <c r="A69" t="s">
        <v>501</v>
      </c>
      <c r="B69" t="s">
        <v>33</v>
      </c>
      <c r="C69" t="s">
        <v>498</v>
      </c>
      <c r="E69" t="s">
        <v>499</v>
      </c>
      <c r="I69" t="s">
        <v>78</v>
      </c>
      <c r="K69" s="3" t="s">
        <v>500</v>
      </c>
      <c r="Q69" s="11">
        <v>29524</v>
      </c>
      <c r="R69" t="s">
        <v>28</v>
      </c>
    </row>
    <row r="70" spans="1:38" x14ac:dyDescent="0.25">
      <c r="A70" t="s">
        <v>504</v>
      </c>
      <c r="B70" t="s">
        <v>33</v>
      </c>
      <c r="C70" t="s">
        <v>481</v>
      </c>
      <c r="E70" t="s">
        <v>482</v>
      </c>
      <c r="I70">
        <v>991919991</v>
      </c>
      <c r="K70" s="3" t="s">
        <v>483</v>
      </c>
      <c r="Q70" s="11">
        <v>29221</v>
      </c>
      <c r="R70" t="s">
        <v>28</v>
      </c>
    </row>
    <row r="71" spans="1:38" x14ac:dyDescent="0.25">
      <c r="A71" t="s">
        <v>505</v>
      </c>
      <c r="B71" t="s">
        <v>33</v>
      </c>
      <c r="C71">
        <v>2329</v>
      </c>
      <c r="E71" t="s">
        <v>506</v>
      </c>
      <c r="I71">
        <v>991919991</v>
      </c>
      <c r="K71" s="3" t="s">
        <v>483</v>
      </c>
      <c r="Q71" s="11">
        <v>29524</v>
      </c>
      <c r="R71" t="s">
        <v>28</v>
      </c>
    </row>
    <row r="72" spans="1:38" x14ac:dyDescent="0.25">
      <c r="A72" t="s">
        <v>511</v>
      </c>
      <c r="C72" t="s">
        <v>172</v>
      </c>
      <c r="E72" t="s">
        <v>510</v>
      </c>
    </row>
    <row r="73" spans="1:38" x14ac:dyDescent="0.25">
      <c r="A73" t="s">
        <v>513</v>
      </c>
      <c r="B73" t="s">
        <v>33</v>
      </c>
      <c r="C73" t="s">
        <v>498</v>
      </c>
      <c r="E73" t="s">
        <v>514</v>
      </c>
      <c r="I73" t="s">
        <v>78</v>
      </c>
      <c r="K73" s="3" t="s">
        <v>515</v>
      </c>
      <c r="Q73" s="11">
        <v>29524</v>
      </c>
      <c r="R73" t="s">
        <v>28</v>
      </c>
    </row>
    <row r="74" spans="1:38" x14ac:dyDescent="0.25">
      <c r="A74" t="s">
        <v>528</v>
      </c>
      <c r="B74" t="s">
        <v>33</v>
      </c>
      <c r="C74" t="s">
        <v>498</v>
      </c>
      <c r="E74" t="s">
        <v>529</v>
      </c>
      <c r="I74" t="s">
        <v>78</v>
      </c>
      <c r="K74" s="3" t="s">
        <v>515</v>
      </c>
      <c r="Q74" s="11">
        <v>29524</v>
      </c>
      <c r="R74" t="s">
        <v>28</v>
      </c>
    </row>
    <row r="75" spans="1:38" x14ac:dyDescent="0.25">
      <c r="A75" t="s">
        <v>535</v>
      </c>
      <c r="C75" t="s">
        <v>172</v>
      </c>
      <c r="E75" t="s">
        <v>536</v>
      </c>
      <c r="K75" s="3" t="s">
        <v>537</v>
      </c>
    </row>
    <row r="76" spans="1:38" x14ac:dyDescent="0.25">
      <c r="A76" t="s">
        <v>539</v>
      </c>
      <c r="B76" t="s">
        <v>33</v>
      </c>
      <c r="C76" t="s">
        <v>498</v>
      </c>
      <c r="E76" t="s">
        <v>540</v>
      </c>
      <c r="I76" t="s">
        <v>78</v>
      </c>
      <c r="K76" s="3" t="s">
        <v>515</v>
      </c>
      <c r="Q76" s="11">
        <v>29524</v>
      </c>
      <c r="R76" t="s">
        <v>28</v>
      </c>
    </row>
    <row r="77" spans="1:38" x14ac:dyDescent="0.25">
      <c r="A77" t="s">
        <v>544</v>
      </c>
      <c r="B77" t="s">
        <v>33</v>
      </c>
      <c r="C77" t="s">
        <v>481</v>
      </c>
      <c r="E77" t="s">
        <v>542</v>
      </c>
      <c r="I77">
        <v>991919991</v>
      </c>
      <c r="K77" s="3" t="s">
        <v>483</v>
      </c>
      <c r="Q77" s="11">
        <v>29524</v>
      </c>
      <c r="R77" t="s">
        <v>28</v>
      </c>
    </row>
    <row r="78" spans="1:38" x14ac:dyDescent="0.25">
      <c r="A78" t="s">
        <v>545</v>
      </c>
      <c r="B78" t="s">
        <v>33</v>
      </c>
      <c r="C78" t="s">
        <v>546</v>
      </c>
      <c r="E78" t="s">
        <v>399</v>
      </c>
      <c r="I78">
        <v>991919991</v>
      </c>
      <c r="K78" s="3" t="s">
        <v>483</v>
      </c>
      <c r="Q78" s="11">
        <v>29524</v>
      </c>
      <c r="R78" t="s">
        <v>28</v>
      </c>
    </row>
    <row r="79" spans="1:38" s="1" customFormat="1" x14ac:dyDescent="0.25">
      <c r="A79" s="2" t="s">
        <v>555</v>
      </c>
      <c r="B79" t="s">
        <v>33</v>
      </c>
      <c r="C79" t="s">
        <v>556</v>
      </c>
      <c r="E79" t="s">
        <v>566</v>
      </c>
      <c r="F79" t="s">
        <v>19</v>
      </c>
      <c r="G79" t="s">
        <v>20</v>
      </c>
      <c r="H79"/>
      <c r="I79" t="s">
        <v>558</v>
      </c>
      <c r="J79"/>
      <c r="K79" s="3" t="s">
        <v>557</v>
      </c>
      <c r="L79" s="3"/>
      <c r="M79" t="s">
        <v>559</v>
      </c>
      <c r="N79" t="s">
        <v>24</v>
      </c>
      <c r="O79" t="s">
        <v>25</v>
      </c>
      <c r="P79" s="4" t="s">
        <v>26</v>
      </c>
      <c r="Q79" s="4" t="s">
        <v>27</v>
      </c>
      <c r="R79" t="s">
        <v>28</v>
      </c>
      <c r="AL79" s="28"/>
    </row>
    <row r="80" spans="1:38" s="1" customFormat="1" x14ac:dyDescent="0.25">
      <c r="A80" s="2" t="s">
        <v>560</v>
      </c>
      <c r="B80" t="s">
        <v>33</v>
      </c>
      <c r="C80" t="s">
        <v>561</v>
      </c>
      <c r="E80" t="s">
        <v>566</v>
      </c>
      <c r="F80" t="s">
        <v>19</v>
      </c>
      <c r="G80" t="s">
        <v>20</v>
      </c>
      <c r="H80"/>
      <c r="I80" t="s">
        <v>558</v>
      </c>
      <c r="J80"/>
      <c r="K80" s="3" t="s">
        <v>557</v>
      </c>
      <c r="L80" s="3"/>
      <c r="M80" t="s">
        <v>559</v>
      </c>
      <c r="N80" t="s">
        <v>24</v>
      </c>
      <c r="O80" t="s">
        <v>25</v>
      </c>
      <c r="P80" s="4" t="s">
        <v>26</v>
      </c>
      <c r="Q80" s="4" t="s">
        <v>27</v>
      </c>
      <c r="R80" t="s">
        <v>28</v>
      </c>
      <c r="AL80" s="28"/>
    </row>
    <row r="81" spans="1:38" x14ac:dyDescent="0.25">
      <c r="A81" t="s">
        <v>564</v>
      </c>
      <c r="C81" t="s">
        <v>562</v>
      </c>
      <c r="E81" t="s">
        <v>134</v>
      </c>
      <c r="I81" t="s">
        <v>21</v>
      </c>
      <c r="K81" s="3" t="s">
        <v>155</v>
      </c>
    </row>
    <row r="82" spans="1:38" x14ac:dyDescent="0.25">
      <c r="A82" t="s">
        <v>567</v>
      </c>
      <c r="B82" t="s">
        <v>33</v>
      </c>
      <c r="C82" t="s">
        <v>568</v>
      </c>
    </row>
    <row r="83" spans="1:38" x14ac:dyDescent="0.25">
      <c r="A83" t="s">
        <v>570</v>
      </c>
      <c r="B83" t="s">
        <v>33</v>
      </c>
      <c r="C83" t="s">
        <v>571</v>
      </c>
    </row>
    <row r="84" spans="1:38" x14ac:dyDescent="0.25">
      <c r="A84" t="s">
        <v>575</v>
      </c>
      <c r="C84" t="s">
        <v>556</v>
      </c>
      <c r="E84" t="s">
        <v>572</v>
      </c>
      <c r="I84" t="s">
        <v>573</v>
      </c>
      <c r="K84" s="3" t="s">
        <v>574</v>
      </c>
    </row>
    <row r="85" spans="1:38" x14ac:dyDescent="0.25">
      <c r="A85" t="s">
        <v>580</v>
      </c>
      <c r="B85" t="s">
        <v>33</v>
      </c>
      <c r="C85" t="s">
        <v>581</v>
      </c>
      <c r="E85" t="s">
        <v>38</v>
      </c>
      <c r="I85" t="s">
        <v>592</v>
      </c>
      <c r="K85" s="3" t="s">
        <v>593</v>
      </c>
      <c r="Q85" s="11">
        <v>29524</v>
      </c>
      <c r="R85" t="s">
        <v>28</v>
      </c>
    </row>
    <row r="86" spans="1:38" x14ac:dyDescent="0.25">
      <c r="A86" t="s">
        <v>586</v>
      </c>
      <c r="B86" t="s">
        <v>33</v>
      </c>
      <c r="C86" t="s">
        <v>585</v>
      </c>
      <c r="E86" t="s">
        <v>584</v>
      </c>
      <c r="I86" t="s">
        <v>591</v>
      </c>
      <c r="K86" s="3" t="s">
        <v>594</v>
      </c>
      <c r="Q86" s="11">
        <v>29524</v>
      </c>
      <c r="R86" t="s">
        <v>28</v>
      </c>
    </row>
    <row r="87" spans="1:38" s="27" customFormat="1" x14ac:dyDescent="0.25">
      <c r="A87" s="27" t="s">
        <v>688</v>
      </c>
      <c r="B87" s="27" t="s">
        <v>33</v>
      </c>
      <c r="C87" s="27" t="s">
        <v>689</v>
      </c>
      <c r="E87" s="27" t="s">
        <v>690</v>
      </c>
      <c r="I87" s="27" t="s">
        <v>592</v>
      </c>
      <c r="K87" s="3" t="s">
        <v>594</v>
      </c>
      <c r="Q87" s="26">
        <v>29524</v>
      </c>
      <c r="R87" s="27" t="s">
        <v>28</v>
      </c>
      <c r="AL87" s="9"/>
    </row>
    <row r="88" spans="1:38" s="27" customFormat="1" x14ac:dyDescent="0.25">
      <c r="A88" s="27" t="s">
        <v>691</v>
      </c>
      <c r="C88" s="27" t="s">
        <v>692</v>
      </c>
      <c r="E88" s="27" t="s">
        <v>172</v>
      </c>
      <c r="AL88" s="9"/>
    </row>
    <row r="89" spans="1:38" s="27" customFormat="1" x14ac:dyDescent="0.25">
      <c r="A89" s="27" t="s">
        <v>693</v>
      </c>
      <c r="C89" s="27" t="s">
        <v>694</v>
      </c>
      <c r="E89" s="27" t="s">
        <v>695</v>
      </c>
      <c r="AL89" s="9"/>
    </row>
    <row r="90" spans="1:38" s="27" customFormat="1" x14ac:dyDescent="0.25">
      <c r="A90" s="27" t="s">
        <v>696</v>
      </c>
      <c r="C90" s="27" t="s">
        <v>172</v>
      </c>
      <c r="AL90" s="9"/>
    </row>
    <row r="91" spans="1:38" x14ac:dyDescent="0.25">
      <c r="A91" t="s">
        <v>597</v>
      </c>
      <c r="B91" t="s">
        <v>33</v>
      </c>
      <c r="C91" t="s">
        <v>598</v>
      </c>
      <c r="E91" t="s">
        <v>599</v>
      </c>
      <c r="F91" t="s">
        <v>600</v>
      </c>
      <c r="G91" t="s">
        <v>601</v>
      </c>
      <c r="I91">
        <v>991919991</v>
      </c>
      <c r="K91" s="3" t="s">
        <v>155</v>
      </c>
      <c r="M91" t="s">
        <v>603</v>
      </c>
      <c r="N91" t="s">
        <v>604</v>
      </c>
      <c r="O91" t="s">
        <v>605</v>
      </c>
      <c r="P91">
        <v>50066</v>
      </c>
      <c r="R91" t="s">
        <v>615</v>
      </c>
      <c r="S91">
        <v>2</v>
      </c>
      <c r="T91">
        <v>6</v>
      </c>
    </row>
    <row r="92" spans="1:38" x14ac:dyDescent="0.25">
      <c r="A92" t="s">
        <v>788</v>
      </c>
      <c r="C92" t="s">
        <v>467</v>
      </c>
      <c r="E92" t="s">
        <v>1215</v>
      </c>
      <c r="F92" s="27" t="s">
        <v>794</v>
      </c>
      <c r="G92" s="27" t="s">
        <v>757</v>
      </c>
      <c r="I92" t="s">
        <v>326</v>
      </c>
      <c r="K92" s="3" t="s">
        <v>617</v>
      </c>
      <c r="M92" t="s">
        <v>627</v>
      </c>
      <c r="N92" t="s">
        <v>451</v>
      </c>
      <c r="O92" t="s">
        <v>452</v>
      </c>
      <c r="P92">
        <v>20013</v>
      </c>
      <c r="Q92" s="11">
        <v>29042</v>
      </c>
      <c r="R92" t="s">
        <v>28</v>
      </c>
      <c r="S92">
        <v>10</v>
      </c>
      <c r="T92">
        <v>2</v>
      </c>
      <c r="V92" t="s">
        <v>345</v>
      </c>
    </row>
    <row r="93" spans="1:38" s="27" customFormat="1" x14ac:dyDescent="0.25">
      <c r="A93" s="27" t="s">
        <v>905</v>
      </c>
      <c r="C93" s="27" t="s">
        <v>467</v>
      </c>
      <c r="E93" s="27" t="s">
        <v>1220</v>
      </c>
      <c r="F93" s="27" t="s">
        <v>625</v>
      </c>
      <c r="G93" s="27" t="s">
        <v>757</v>
      </c>
      <c r="I93" s="27" t="s">
        <v>326</v>
      </c>
      <c r="K93" s="3" t="s">
        <v>617</v>
      </c>
      <c r="M93" s="27" t="s">
        <v>627</v>
      </c>
      <c r="N93" s="27" t="s">
        <v>451</v>
      </c>
      <c r="O93" s="27" t="s">
        <v>452</v>
      </c>
      <c r="P93" s="27">
        <v>20013</v>
      </c>
      <c r="Q93" s="26">
        <v>29042</v>
      </c>
      <c r="R93" s="27" t="s">
        <v>28</v>
      </c>
      <c r="S93" s="27">
        <v>10</v>
      </c>
      <c r="T93" s="27">
        <v>2</v>
      </c>
      <c r="V93" s="27" t="s">
        <v>345</v>
      </c>
      <c r="AL93" s="9"/>
    </row>
    <row r="94" spans="1:38" s="27" customFormat="1" x14ac:dyDescent="0.25">
      <c r="A94" s="27" t="s">
        <v>932</v>
      </c>
      <c r="C94" s="27" t="s">
        <v>467</v>
      </c>
      <c r="E94" s="27" t="s">
        <v>1218</v>
      </c>
      <c r="F94" s="27" t="s">
        <v>625</v>
      </c>
      <c r="G94" s="27" t="s">
        <v>757</v>
      </c>
      <c r="I94" s="27" t="s">
        <v>326</v>
      </c>
      <c r="K94" s="3" t="s">
        <v>617</v>
      </c>
      <c r="M94" s="27" t="s">
        <v>627</v>
      </c>
      <c r="N94" s="27" t="s">
        <v>451</v>
      </c>
      <c r="O94" s="27" t="s">
        <v>452</v>
      </c>
      <c r="P94" s="27">
        <v>20013</v>
      </c>
      <c r="Q94" s="26">
        <v>29042</v>
      </c>
      <c r="R94" s="27" t="s">
        <v>28</v>
      </c>
      <c r="S94" s="27">
        <v>10</v>
      </c>
      <c r="T94" s="27">
        <v>2</v>
      </c>
      <c r="U94" s="27" t="s">
        <v>345</v>
      </c>
      <c r="AL94" s="9"/>
    </row>
    <row r="95" spans="1:38" s="27" customFormat="1" x14ac:dyDescent="0.25">
      <c r="A95" s="27" t="s">
        <v>976</v>
      </c>
      <c r="C95" s="27" t="s">
        <v>467</v>
      </c>
      <c r="E95" s="27" t="s">
        <v>624</v>
      </c>
      <c r="F95" s="27" t="s">
        <v>794</v>
      </c>
      <c r="G95" s="27" t="s">
        <v>757</v>
      </c>
      <c r="I95" s="27" t="s">
        <v>326</v>
      </c>
      <c r="K95" s="3" t="s">
        <v>617</v>
      </c>
      <c r="M95" s="27" t="s">
        <v>627</v>
      </c>
      <c r="N95" s="27" t="s">
        <v>451</v>
      </c>
      <c r="O95" s="27" t="s">
        <v>452</v>
      </c>
      <c r="P95" s="27">
        <v>20013</v>
      </c>
      <c r="Q95" s="26">
        <v>29042</v>
      </c>
      <c r="R95" s="27" t="s">
        <v>28</v>
      </c>
      <c r="S95" s="27">
        <v>10</v>
      </c>
      <c r="T95" s="27">
        <v>2</v>
      </c>
      <c r="V95" s="27" t="s">
        <v>345</v>
      </c>
      <c r="AL95" s="9"/>
    </row>
    <row r="96" spans="1:38" x14ac:dyDescent="0.25">
      <c r="A96" t="s">
        <v>620</v>
      </c>
      <c r="B96" t="s">
        <v>33</v>
      </c>
      <c r="C96" t="s">
        <v>598</v>
      </c>
      <c r="E96" t="s">
        <v>599</v>
      </c>
      <c r="F96" t="s">
        <v>600</v>
      </c>
      <c r="G96" t="s">
        <v>601</v>
      </c>
      <c r="I96" t="s">
        <v>78</v>
      </c>
      <c r="K96" t="s">
        <v>621</v>
      </c>
      <c r="M96" t="s">
        <v>618</v>
      </c>
      <c r="N96" t="s">
        <v>604</v>
      </c>
      <c r="O96" t="s">
        <v>605</v>
      </c>
      <c r="P96">
        <v>50066</v>
      </c>
      <c r="R96" t="s">
        <v>615</v>
      </c>
      <c r="S96">
        <v>2</v>
      </c>
      <c r="T96">
        <v>6</v>
      </c>
      <c r="V96" t="s">
        <v>345</v>
      </c>
    </row>
    <row r="97" spans="1:38" x14ac:dyDescent="0.25">
      <c r="A97" t="s">
        <v>737</v>
      </c>
      <c r="B97" s="27" t="s">
        <v>33</v>
      </c>
      <c r="C97" s="27" t="s">
        <v>598</v>
      </c>
      <c r="E97" s="27" t="s">
        <v>599</v>
      </c>
      <c r="F97" s="27" t="s">
        <v>600</v>
      </c>
      <c r="G97" s="27" t="s">
        <v>601</v>
      </c>
      <c r="H97" s="27"/>
      <c r="I97" s="27">
        <v>991919991</v>
      </c>
      <c r="J97" s="27"/>
      <c r="K97" s="3" t="s">
        <v>155</v>
      </c>
      <c r="L97" s="27"/>
      <c r="M97" s="27" t="s">
        <v>603</v>
      </c>
      <c r="N97" s="27" t="s">
        <v>604</v>
      </c>
      <c r="O97" s="27" t="s">
        <v>605</v>
      </c>
      <c r="P97" s="27">
        <v>50066</v>
      </c>
      <c r="R97" s="27" t="s">
        <v>615</v>
      </c>
      <c r="W97" s="27">
        <v>20000</v>
      </c>
    </row>
    <row r="98" spans="1:38" x14ac:dyDescent="0.25">
      <c r="A98" s="18" t="s">
        <v>641</v>
      </c>
      <c r="B98" s="18" t="s">
        <v>33</v>
      </c>
      <c r="C98" s="18" t="s">
        <v>598</v>
      </c>
      <c r="E98" s="18" t="s">
        <v>642</v>
      </c>
      <c r="F98" s="18" t="s">
        <v>19</v>
      </c>
      <c r="G98" s="18" t="s">
        <v>626</v>
      </c>
      <c r="H98" s="18"/>
      <c r="I98" s="18" t="s">
        <v>78</v>
      </c>
      <c r="J98" s="18"/>
      <c r="K98" s="18" t="s">
        <v>643</v>
      </c>
      <c r="L98" s="18"/>
      <c r="M98" s="18" t="s">
        <v>627</v>
      </c>
      <c r="N98" s="18" t="s">
        <v>644</v>
      </c>
      <c r="O98" s="18" t="s">
        <v>605</v>
      </c>
      <c r="P98" s="18">
        <v>50066</v>
      </c>
      <c r="Q98" s="19">
        <v>32874</v>
      </c>
      <c r="R98" s="19" t="s">
        <v>28</v>
      </c>
      <c r="S98" s="18">
        <v>2</v>
      </c>
      <c r="T98" s="18">
        <v>6</v>
      </c>
      <c r="U98" s="18"/>
      <c r="V98" s="18" t="s">
        <v>345</v>
      </c>
    </row>
    <row r="99" spans="1:38" s="27" customFormat="1" x14ac:dyDescent="0.25">
      <c r="A99" s="27" t="s">
        <v>647</v>
      </c>
      <c r="B99" s="27" t="s">
        <v>33</v>
      </c>
      <c r="C99" s="27" t="s">
        <v>598</v>
      </c>
      <c r="E99" s="27" t="s">
        <v>642</v>
      </c>
      <c r="F99" s="27" t="s">
        <v>19</v>
      </c>
      <c r="G99" s="27" t="s">
        <v>626</v>
      </c>
      <c r="I99" s="27" t="s">
        <v>78</v>
      </c>
      <c r="K99" s="27" t="s">
        <v>643</v>
      </c>
      <c r="M99" s="27" t="s">
        <v>627</v>
      </c>
      <c r="N99" s="27" t="s">
        <v>644</v>
      </c>
      <c r="O99" s="27" t="s">
        <v>605</v>
      </c>
      <c r="P99" s="27">
        <v>50066</v>
      </c>
      <c r="Q99" s="26">
        <v>32874</v>
      </c>
      <c r="R99" s="26" t="s">
        <v>28</v>
      </c>
      <c r="S99" s="27">
        <v>2</v>
      </c>
      <c r="T99" s="27">
        <v>6</v>
      </c>
      <c r="V99" s="27" t="s">
        <v>345</v>
      </c>
      <c r="AL99" s="9"/>
    </row>
    <row r="100" spans="1:38" s="27" customFormat="1" x14ac:dyDescent="0.25">
      <c r="A100" s="27" t="s">
        <v>648</v>
      </c>
      <c r="B100" s="27" t="s">
        <v>33</v>
      </c>
      <c r="C100" s="27" t="s">
        <v>598</v>
      </c>
      <c r="E100" s="27" t="s">
        <v>642</v>
      </c>
      <c r="F100" s="27" t="s">
        <v>19</v>
      </c>
      <c r="G100" s="27" t="s">
        <v>626</v>
      </c>
      <c r="I100" s="27" t="s">
        <v>78</v>
      </c>
      <c r="K100" s="27" t="s">
        <v>643</v>
      </c>
      <c r="M100" s="27" t="s">
        <v>627</v>
      </c>
      <c r="N100" s="27" t="s">
        <v>644</v>
      </c>
      <c r="O100" s="27" t="s">
        <v>605</v>
      </c>
      <c r="P100" s="27">
        <v>50066</v>
      </c>
      <c r="Q100" s="26">
        <v>32874</v>
      </c>
      <c r="R100" s="26" t="s">
        <v>28</v>
      </c>
      <c r="S100" s="27">
        <v>2</v>
      </c>
      <c r="T100" s="27">
        <v>6</v>
      </c>
      <c r="V100" s="27" t="s">
        <v>345</v>
      </c>
      <c r="AL100" s="9"/>
    </row>
    <row r="101" spans="1:38" s="27" customFormat="1" x14ac:dyDescent="0.25">
      <c r="A101" s="27" t="s">
        <v>649</v>
      </c>
      <c r="B101" s="27" t="s">
        <v>33</v>
      </c>
      <c r="C101" s="27" t="s">
        <v>598</v>
      </c>
      <c r="E101" s="27" t="s">
        <v>642</v>
      </c>
      <c r="F101" s="27" t="s">
        <v>19</v>
      </c>
      <c r="G101" s="27" t="s">
        <v>626</v>
      </c>
      <c r="I101" s="27" t="s">
        <v>78</v>
      </c>
      <c r="K101" s="27" t="s">
        <v>643</v>
      </c>
      <c r="M101" s="27" t="s">
        <v>627</v>
      </c>
      <c r="N101" s="27" t="s">
        <v>644</v>
      </c>
      <c r="O101" s="27" t="s">
        <v>605</v>
      </c>
      <c r="P101" s="27">
        <v>50066</v>
      </c>
      <c r="Q101" s="26">
        <v>32874</v>
      </c>
      <c r="R101" s="26" t="s">
        <v>28</v>
      </c>
      <c r="S101" s="27">
        <v>2</v>
      </c>
      <c r="T101" s="27">
        <v>6</v>
      </c>
      <c r="V101" s="27" t="s">
        <v>345</v>
      </c>
      <c r="AL101" s="9"/>
    </row>
    <row r="102" spans="1:38" x14ac:dyDescent="0.25">
      <c r="A102" t="s">
        <v>716</v>
      </c>
      <c r="M102" t="s">
        <v>650</v>
      </c>
      <c r="N102" t="s">
        <v>651</v>
      </c>
      <c r="O102" t="s">
        <v>652</v>
      </c>
      <c r="P102">
        <v>11530</v>
      </c>
    </row>
    <row r="103" spans="1:38" x14ac:dyDescent="0.25">
      <c r="A103" s="27" t="s">
        <v>654</v>
      </c>
      <c r="B103" s="27" t="s">
        <v>33</v>
      </c>
      <c r="C103" s="27" t="s">
        <v>598</v>
      </c>
      <c r="E103" s="27" t="s">
        <v>1219</v>
      </c>
      <c r="F103" s="27" t="s">
        <v>19</v>
      </c>
      <c r="G103" s="27" t="s">
        <v>626</v>
      </c>
      <c r="H103" s="27"/>
      <c r="I103" s="27" t="s">
        <v>78</v>
      </c>
      <c r="K103" s="3" t="s">
        <v>617</v>
      </c>
      <c r="M103" s="27" t="s">
        <v>627</v>
      </c>
      <c r="N103" s="27" t="s">
        <v>644</v>
      </c>
      <c r="O103" s="27" t="s">
        <v>605</v>
      </c>
      <c r="P103" s="27">
        <v>50066</v>
      </c>
      <c r="Q103" s="26">
        <v>32874</v>
      </c>
      <c r="R103" s="26" t="s">
        <v>28</v>
      </c>
      <c r="S103" s="27">
        <v>2</v>
      </c>
      <c r="T103" s="27">
        <v>6</v>
      </c>
      <c r="U103" s="27"/>
      <c r="V103" s="27" t="s">
        <v>345</v>
      </c>
    </row>
    <row r="104" spans="1:38" s="27" customFormat="1" x14ac:dyDescent="0.25">
      <c r="A104" s="27" t="s">
        <v>659</v>
      </c>
      <c r="B104" s="27" t="s">
        <v>33</v>
      </c>
      <c r="C104" s="27" t="s">
        <v>598</v>
      </c>
      <c r="E104" s="27" t="s">
        <v>642</v>
      </c>
      <c r="F104" s="27" t="s">
        <v>19</v>
      </c>
      <c r="G104" s="27" t="s">
        <v>626</v>
      </c>
      <c r="I104" s="27" t="s">
        <v>78</v>
      </c>
      <c r="K104" s="27" t="s">
        <v>643</v>
      </c>
      <c r="M104" s="27" t="s">
        <v>627</v>
      </c>
      <c r="N104" s="27" t="s">
        <v>644</v>
      </c>
      <c r="O104" s="27" t="s">
        <v>605</v>
      </c>
      <c r="P104" s="27">
        <v>50066</v>
      </c>
      <c r="Q104" s="26">
        <v>32874</v>
      </c>
      <c r="R104" s="26" t="s">
        <v>28</v>
      </c>
      <c r="S104" s="27">
        <v>2</v>
      </c>
      <c r="T104" s="27">
        <v>6</v>
      </c>
      <c r="V104" s="27" t="s">
        <v>345</v>
      </c>
      <c r="AL104" s="9"/>
    </row>
    <row r="105" spans="1:38" s="27" customFormat="1" x14ac:dyDescent="0.25">
      <c r="A105" s="27" t="s">
        <v>660</v>
      </c>
      <c r="K105" s="3" t="s">
        <v>661</v>
      </c>
      <c r="AL105" s="9"/>
    </row>
    <row r="106" spans="1:38" s="27" customFormat="1" x14ac:dyDescent="0.25">
      <c r="A106" s="27" t="s">
        <v>663</v>
      </c>
      <c r="B106" s="27" t="s">
        <v>33</v>
      </c>
      <c r="C106" s="27" t="s">
        <v>598</v>
      </c>
      <c r="E106" s="27" t="s">
        <v>642</v>
      </c>
      <c r="F106" s="27" t="s">
        <v>19</v>
      </c>
      <c r="G106" s="27" t="s">
        <v>626</v>
      </c>
      <c r="I106" s="27" t="s">
        <v>78</v>
      </c>
      <c r="K106" s="27" t="s">
        <v>643</v>
      </c>
      <c r="M106" s="27" t="s">
        <v>627</v>
      </c>
      <c r="N106" s="27" t="s">
        <v>644</v>
      </c>
      <c r="O106" s="27" t="s">
        <v>605</v>
      </c>
      <c r="P106" s="27">
        <v>50066</v>
      </c>
      <c r="Q106" s="26">
        <v>32874</v>
      </c>
      <c r="R106" s="26" t="s">
        <v>28</v>
      </c>
      <c r="S106" s="27">
        <v>2</v>
      </c>
      <c r="T106" s="27">
        <v>6</v>
      </c>
      <c r="V106" s="27" t="s">
        <v>345</v>
      </c>
      <c r="AL106" s="9"/>
    </row>
    <row r="107" spans="1:38" s="27" customFormat="1" x14ac:dyDescent="0.25">
      <c r="A107" s="27" t="s">
        <v>662</v>
      </c>
      <c r="B107" s="27" t="s">
        <v>33</v>
      </c>
      <c r="C107" s="27" t="s">
        <v>598</v>
      </c>
      <c r="E107" s="27" t="s">
        <v>642</v>
      </c>
      <c r="F107" s="27" t="s">
        <v>19</v>
      </c>
      <c r="G107" s="27" t="s">
        <v>626</v>
      </c>
      <c r="I107" s="27" t="s">
        <v>78</v>
      </c>
      <c r="K107" s="27" t="s">
        <v>643</v>
      </c>
      <c r="M107" s="27" t="s">
        <v>627</v>
      </c>
      <c r="N107" s="27" t="s">
        <v>644</v>
      </c>
      <c r="O107" s="27" t="s">
        <v>605</v>
      </c>
      <c r="P107" s="27">
        <v>50066</v>
      </c>
      <c r="Q107" s="26">
        <v>32874</v>
      </c>
      <c r="R107" s="26" t="s">
        <v>28</v>
      </c>
      <c r="S107" s="27">
        <v>2</v>
      </c>
      <c r="T107" s="27">
        <v>6</v>
      </c>
      <c r="V107" s="27" t="s">
        <v>345</v>
      </c>
      <c r="AL107" s="9"/>
    </row>
    <row r="108" spans="1:38" s="27" customFormat="1" x14ac:dyDescent="0.25">
      <c r="A108" s="27" t="s">
        <v>664</v>
      </c>
      <c r="B108" s="27" t="s">
        <v>33</v>
      </c>
      <c r="C108" s="27" t="s">
        <v>598</v>
      </c>
      <c r="E108" s="27" t="s">
        <v>642</v>
      </c>
      <c r="F108" s="27" t="s">
        <v>19</v>
      </c>
      <c r="G108" s="27" t="s">
        <v>626</v>
      </c>
      <c r="I108" s="27" t="s">
        <v>78</v>
      </c>
      <c r="K108" s="27" t="s">
        <v>643</v>
      </c>
      <c r="M108" s="27" t="s">
        <v>627</v>
      </c>
      <c r="N108" s="27" t="s">
        <v>644</v>
      </c>
      <c r="O108" s="27" t="s">
        <v>605</v>
      </c>
      <c r="P108" s="27">
        <v>50066</v>
      </c>
      <c r="Q108" s="26">
        <v>32874</v>
      </c>
      <c r="R108" s="26" t="s">
        <v>28</v>
      </c>
      <c r="S108" s="27">
        <v>2</v>
      </c>
      <c r="T108" s="27">
        <v>6</v>
      </c>
      <c r="V108" s="27" t="s">
        <v>345</v>
      </c>
      <c r="AL108" s="9"/>
    </row>
    <row r="109" spans="1:38" ht="30" x14ac:dyDescent="0.25">
      <c r="A109" t="s">
        <v>665</v>
      </c>
      <c r="B109" t="s">
        <v>33</v>
      </c>
      <c r="C109" t="str">
        <f ca="1">"ContFName"&amp;YEAR(NOW())&amp;DAY(NOW())&amp;HOUR(NOW())&amp;MINUTE(NOW())&amp;SECOND(NOW())</f>
        <v>ContFName201814194625</v>
      </c>
      <c r="E109" t="str">
        <f ca="1">"ContLName"&amp;YEAR(NOW())&amp;DAY(NOW())&amp;HOUR(NOW())&amp;MINUTE(NOW())&amp;SECOND(NOW())</f>
        <v>ContLName201814194625</v>
      </c>
      <c r="F109" t="s">
        <v>666</v>
      </c>
      <c r="G109" t="s">
        <v>626</v>
      </c>
      <c r="I109" t="s">
        <v>78</v>
      </c>
      <c r="K109" t="s">
        <v>667</v>
      </c>
      <c r="M109" t="s">
        <v>668</v>
      </c>
      <c r="N109" t="s">
        <v>604</v>
      </c>
      <c r="O109" t="s">
        <v>605</v>
      </c>
      <c r="P109">
        <v>50066</v>
      </c>
      <c r="X109" t="s">
        <v>669</v>
      </c>
      <c r="Y109" t="s">
        <v>670</v>
      </c>
      <c r="Z109" t="s">
        <v>430</v>
      </c>
      <c r="AA109" t="s">
        <v>154</v>
      </c>
      <c r="AB109">
        <v>92802</v>
      </c>
      <c r="AC109" t="s">
        <v>671</v>
      </c>
      <c r="AE109" t="s">
        <v>672</v>
      </c>
      <c r="AF109">
        <v>1109</v>
      </c>
      <c r="AG109" t="s">
        <v>673</v>
      </c>
      <c r="AH109">
        <v>100000</v>
      </c>
      <c r="AI109">
        <v>200000</v>
      </c>
      <c r="AJ109" t="str">
        <f ca="1">"AutoTest"&amp;YEAR(NOW())&amp;DAY(NOW())&amp;HOUR(NOW())&amp;MINUTE(NOW())&amp;SECOND(NOW())</f>
        <v>AutoTest201814194625</v>
      </c>
      <c r="AK109" t="str">
        <f ca="1">"AutoQA"&amp;YEAR(NOW())&amp;DAY(NOW())&amp;HOUR(NOW())&amp;MINUTE(NOW())&amp;SECOND(NOW())</f>
        <v>AutoQA201814194625</v>
      </c>
      <c r="AL109" s="9" t="s">
        <v>703</v>
      </c>
    </row>
    <row r="110" spans="1:38" ht="30" x14ac:dyDescent="0.25">
      <c r="A110" t="s">
        <v>674</v>
      </c>
      <c r="B110" t="s">
        <v>33</v>
      </c>
      <c r="C110" t="str">
        <f ca="1">"ContFName"&amp;YEAR(NOW())&amp;DAY(NOW())&amp;HOUR(NOW())&amp;MINUTE(NOW())&amp;SECOND(NOW())</f>
        <v>ContFName201814194625</v>
      </c>
      <c r="E110" t="str">
        <f ca="1">"ContLName"&amp;YEAR(NOW())&amp;DAY(NOW())&amp;HOUR(NOW())&amp;MINUTE(NOW())&amp;SECOND(NOW())</f>
        <v>ContLName201814194625</v>
      </c>
      <c r="F110" s="9" t="s">
        <v>675</v>
      </c>
      <c r="AC110" t="s">
        <v>671</v>
      </c>
    </row>
    <row r="111" spans="1:38" x14ac:dyDescent="0.25">
      <c r="A111" s="2" t="s">
        <v>717</v>
      </c>
      <c r="C111" s="27" t="s">
        <v>844</v>
      </c>
      <c r="E111" s="27" t="s">
        <v>845</v>
      </c>
      <c r="K111" s="27" t="s">
        <v>704</v>
      </c>
    </row>
    <row r="112" spans="1:38" s="27" customFormat="1" x14ac:dyDescent="0.25">
      <c r="A112" s="27" t="s">
        <v>705</v>
      </c>
      <c r="B112" s="27" t="s">
        <v>33</v>
      </c>
      <c r="C112" s="27" t="s">
        <v>598</v>
      </c>
      <c r="E112" s="27" t="s">
        <v>642</v>
      </c>
      <c r="F112" s="27" t="s">
        <v>19</v>
      </c>
      <c r="G112" s="27" t="s">
        <v>626</v>
      </c>
      <c r="I112" s="27" t="s">
        <v>78</v>
      </c>
      <c r="K112" s="27" t="s">
        <v>643</v>
      </c>
      <c r="M112" s="27" t="s">
        <v>627</v>
      </c>
      <c r="N112" s="27" t="s">
        <v>644</v>
      </c>
      <c r="O112" s="27" t="s">
        <v>605</v>
      </c>
      <c r="P112" s="27">
        <v>50066</v>
      </c>
      <c r="Q112" s="26">
        <v>32874</v>
      </c>
      <c r="R112" s="26" t="s">
        <v>28</v>
      </c>
      <c r="S112" s="27">
        <v>2</v>
      </c>
      <c r="T112" s="27">
        <v>6</v>
      </c>
      <c r="V112" s="27" t="s">
        <v>345</v>
      </c>
      <c r="AL112" s="9"/>
    </row>
    <row r="113" spans="1:38" s="27" customFormat="1" x14ac:dyDescent="0.25">
      <c r="A113" s="27" t="s">
        <v>706</v>
      </c>
      <c r="B113" s="27" t="s">
        <v>33</v>
      </c>
      <c r="C113" s="27" t="s">
        <v>598</v>
      </c>
      <c r="E113" s="27" t="s">
        <v>642</v>
      </c>
      <c r="F113" s="27" t="s">
        <v>19</v>
      </c>
      <c r="G113" s="27" t="s">
        <v>626</v>
      </c>
      <c r="I113" s="27" t="s">
        <v>78</v>
      </c>
      <c r="K113" s="27" t="s">
        <v>643</v>
      </c>
      <c r="M113" s="27" t="s">
        <v>627</v>
      </c>
      <c r="N113" s="27" t="s">
        <v>644</v>
      </c>
      <c r="O113" s="27" t="s">
        <v>605</v>
      </c>
      <c r="P113" s="27">
        <v>50066</v>
      </c>
      <c r="Q113" s="26">
        <v>32874</v>
      </c>
      <c r="R113" s="26" t="s">
        <v>28</v>
      </c>
      <c r="S113" s="27">
        <v>2</v>
      </c>
      <c r="T113" s="27">
        <v>6</v>
      </c>
      <c r="V113" s="27" t="s">
        <v>345</v>
      </c>
      <c r="AL113" s="9"/>
    </row>
    <row r="114" spans="1:38" s="27" customFormat="1" x14ac:dyDescent="0.25">
      <c r="A114" s="27" t="s">
        <v>707</v>
      </c>
      <c r="B114" s="27" t="s">
        <v>33</v>
      </c>
      <c r="C114" s="27" t="s">
        <v>598</v>
      </c>
      <c r="E114" s="27" t="s">
        <v>642</v>
      </c>
      <c r="F114" s="27" t="s">
        <v>19</v>
      </c>
      <c r="G114" s="27" t="s">
        <v>626</v>
      </c>
      <c r="I114" s="27" t="s">
        <v>78</v>
      </c>
      <c r="K114" s="27" t="s">
        <v>643</v>
      </c>
      <c r="M114" s="27" t="s">
        <v>627</v>
      </c>
      <c r="N114" s="27" t="s">
        <v>644</v>
      </c>
      <c r="O114" s="27" t="s">
        <v>605</v>
      </c>
      <c r="P114" s="27">
        <v>50066</v>
      </c>
      <c r="Q114" s="26">
        <v>32874</v>
      </c>
      <c r="R114" s="26" t="s">
        <v>28</v>
      </c>
      <c r="S114" s="27">
        <v>2</v>
      </c>
      <c r="T114" s="27">
        <v>6</v>
      </c>
      <c r="V114" s="27" t="s">
        <v>345</v>
      </c>
      <c r="AL114" s="9"/>
    </row>
    <row r="115" spans="1:38" x14ac:dyDescent="0.25">
      <c r="A115" t="s">
        <v>709</v>
      </c>
      <c r="B115" t="s">
        <v>33</v>
      </c>
      <c r="C115" s="27" t="str">
        <f ca="1">"ContFName"&amp;YEAR(NOW())&amp;DAY(NOW())&amp;HOUR(NOW())&amp;MINUTE(NOW())&amp;SECOND(NOW())</f>
        <v>ContFName201814194625</v>
      </c>
      <c r="E115" s="27" t="str">
        <f ca="1">"ContFName"&amp;YEAR(NOW())&amp;DAY(NOW())&amp;HOUR(NOW())&amp;MINUTE(NOW())&amp;SECOND(NOW())</f>
        <v>ContFName201814194625</v>
      </c>
      <c r="I115" s="27" t="s">
        <v>78</v>
      </c>
      <c r="K115" s="27" t="s">
        <v>704</v>
      </c>
      <c r="Q115" s="26">
        <v>29524</v>
      </c>
      <c r="R115" s="26" t="s">
        <v>28</v>
      </c>
    </row>
    <row r="116" spans="1:38" s="27" customFormat="1" x14ac:dyDescent="0.25">
      <c r="A116" s="13" t="s">
        <v>712</v>
      </c>
      <c r="B116" s="27" t="s">
        <v>33</v>
      </c>
      <c r="C116" s="27" t="s">
        <v>467</v>
      </c>
      <c r="E116" s="27" t="s">
        <v>624</v>
      </c>
      <c r="F116" s="27" t="s">
        <v>625</v>
      </c>
      <c r="G116" s="27" t="s">
        <v>626</v>
      </c>
      <c r="I116" s="27" t="s">
        <v>326</v>
      </c>
      <c r="K116" s="3" t="s">
        <v>617</v>
      </c>
      <c r="M116" s="27" t="s">
        <v>627</v>
      </c>
      <c r="N116" s="27" t="s">
        <v>451</v>
      </c>
      <c r="O116" s="27" t="s">
        <v>452</v>
      </c>
      <c r="P116" s="27">
        <v>20013</v>
      </c>
      <c r="Q116" s="26">
        <v>29042</v>
      </c>
      <c r="R116" s="27" t="s">
        <v>28</v>
      </c>
      <c r="S116" s="27">
        <v>10</v>
      </c>
      <c r="T116" s="27">
        <v>2</v>
      </c>
      <c r="V116" s="27" t="s">
        <v>345</v>
      </c>
      <c r="AL116" s="9"/>
    </row>
    <row r="117" spans="1:38" s="27" customFormat="1" x14ac:dyDescent="0.25">
      <c r="A117" s="13" t="s">
        <v>713</v>
      </c>
      <c r="B117" s="27" t="s">
        <v>33</v>
      </c>
      <c r="C117" s="27" t="s">
        <v>467</v>
      </c>
      <c r="E117" s="27" t="s">
        <v>624</v>
      </c>
      <c r="F117" s="27" t="s">
        <v>625</v>
      </c>
      <c r="G117" s="27" t="s">
        <v>626</v>
      </c>
      <c r="I117" s="27" t="s">
        <v>326</v>
      </c>
      <c r="K117" s="3" t="s">
        <v>617</v>
      </c>
      <c r="M117" s="27" t="s">
        <v>627</v>
      </c>
      <c r="N117" s="27" t="s">
        <v>451</v>
      </c>
      <c r="O117" s="27" t="s">
        <v>452</v>
      </c>
      <c r="P117" s="27">
        <v>20013</v>
      </c>
      <c r="Q117" s="26">
        <v>29042</v>
      </c>
      <c r="R117" s="27" t="s">
        <v>28</v>
      </c>
      <c r="S117" s="27">
        <v>10</v>
      </c>
      <c r="T117" s="27">
        <v>2</v>
      </c>
      <c r="V117" s="27" t="s">
        <v>345</v>
      </c>
      <c r="AL117" s="9"/>
    </row>
    <row r="118" spans="1:38" s="27" customFormat="1" x14ac:dyDescent="0.25">
      <c r="A118" s="13" t="s">
        <v>714</v>
      </c>
      <c r="B118" s="27" t="s">
        <v>33</v>
      </c>
      <c r="C118" s="27" t="s">
        <v>467</v>
      </c>
      <c r="E118" s="27" t="s">
        <v>624</v>
      </c>
      <c r="F118" s="27" t="s">
        <v>625</v>
      </c>
      <c r="G118" s="27" t="s">
        <v>626</v>
      </c>
      <c r="I118" s="27" t="s">
        <v>326</v>
      </c>
      <c r="K118" s="3" t="s">
        <v>617</v>
      </c>
      <c r="M118" s="27" t="s">
        <v>627</v>
      </c>
      <c r="N118" s="27" t="s">
        <v>451</v>
      </c>
      <c r="O118" s="27" t="s">
        <v>452</v>
      </c>
      <c r="P118" s="27">
        <v>20013</v>
      </c>
      <c r="Q118" s="26">
        <v>29042</v>
      </c>
      <c r="R118" s="27" t="s">
        <v>28</v>
      </c>
      <c r="S118" s="27">
        <v>10</v>
      </c>
      <c r="T118" s="27">
        <v>2</v>
      </c>
      <c r="V118" s="27" t="s">
        <v>345</v>
      </c>
      <c r="AL118" s="9"/>
    </row>
    <row r="119" spans="1:38" s="27" customFormat="1" x14ac:dyDescent="0.25">
      <c r="A119" s="27" t="s">
        <v>718</v>
      </c>
      <c r="B119" s="27" t="s">
        <v>33</v>
      </c>
      <c r="C119" s="27" t="s">
        <v>598</v>
      </c>
      <c r="E119" s="27" t="s">
        <v>642</v>
      </c>
      <c r="F119" s="27" t="s">
        <v>19</v>
      </c>
      <c r="G119" s="27" t="s">
        <v>626</v>
      </c>
      <c r="I119" s="27" t="s">
        <v>78</v>
      </c>
      <c r="K119" s="27" t="s">
        <v>643</v>
      </c>
      <c r="M119" s="27" t="s">
        <v>627</v>
      </c>
      <c r="N119" s="27" t="s">
        <v>644</v>
      </c>
      <c r="O119" s="27" t="s">
        <v>605</v>
      </c>
      <c r="P119" s="27">
        <v>50066</v>
      </c>
      <c r="Q119" s="26">
        <v>32874</v>
      </c>
      <c r="R119" s="26" t="s">
        <v>28</v>
      </c>
      <c r="S119" s="27">
        <v>2</v>
      </c>
      <c r="T119" s="27">
        <v>6</v>
      </c>
      <c r="V119" s="27" t="s">
        <v>345</v>
      </c>
      <c r="AL119" s="9"/>
    </row>
    <row r="120" spans="1:38" s="27" customFormat="1" x14ac:dyDescent="0.25">
      <c r="A120" s="27" t="s">
        <v>719</v>
      </c>
      <c r="B120" s="27" t="s">
        <v>33</v>
      </c>
      <c r="C120" s="27" t="s">
        <v>598</v>
      </c>
      <c r="E120" s="27" t="s">
        <v>642</v>
      </c>
      <c r="F120" s="27" t="s">
        <v>19</v>
      </c>
      <c r="G120" s="27" t="s">
        <v>626</v>
      </c>
      <c r="I120" s="27" t="s">
        <v>78</v>
      </c>
      <c r="K120" s="27" t="s">
        <v>643</v>
      </c>
      <c r="M120" s="27" t="s">
        <v>627</v>
      </c>
      <c r="N120" s="27" t="s">
        <v>644</v>
      </c>
      <c r="O120" s="27" t="s">
        <v>605</v>
      </c>
      <c r="P120" s="27">
        <v>50066</v>
      </c>
      <c r="Q120" s="26">
        <v>32874</v>
      </c>
      <c r="R120" s="26" t="s">
        <v>28</v>
      </c>
      <c r="S120" s="27">
        <v>2</v>
      </c>
      <c r="T120" s="27">
        <v>6</v>
      </c>
      <c r="V120" s="27" t="s">
        <v>345</v>
      </c>
      <c r="AL120" s="9"/>
    </row>
    <row r="121" spans="1:38" x14ac:dyDescent="0.25">
      <c r="A121" s="13" t="s">
        <v>720</v>
      </c>
      <c r="B121" s="27" t="s">
        <v>33</v>
      </c>
      <c r="C121" s="27" t="s">
        <v>598</v>
      </c>
      <c r="E121" s="27" t="s">
        <v>642</v>
      </c>
      <c r="G121" s="27" t="s">
        <v>626</v>
      </c>
      <c r="I121" s="27" t="s">
        <v>78</v>
      </c>
      <c r="K121" s="3" t="s">
        <v>721</v>
      </c>
      <c r="M121" s="27" t="s">
        <v>627</v>
      </c>
      <c r="N121" s="27" t="s">
        <v>644</v>
      </c>
      <c r="O121" s="27" t="s">
        <v>605</v>
      </c>
      <c r="P121" s="27">
        <v>50066</v>
      </c>
      <c r="Q121" s="26">
        <v>32874</v>
      </c>
      <c r="R121" s="26" t="s">
        <v>28</v>
      </c>
      <c r="S121">
        <v>2</v>
      </c>
      <c r="T121">
        <v>6</v>
      </c>
      <c r="V121" t="s">
        <v>345</v>
      </c>
    </row>
    <row r="122" spans="1:38" s="27" customFormat="1" x14ac:dyDescent="0.25">
      <c r="A122" s="27" t="s">
        <v>723</v>
      </c>
      <c r="B122" s="27" t="s">
        <v>33</v>
      </c>
      <c r="C122" s="27" t="s">
        <v>598</v>
      </c>
      <c r="E122" s="27" t="s">
        <v>642</v>
      </c>
      <c r="F122" s="27" t="s">
        <v>19</v>
      </c>
      <c r="G122" s="27" t="s">
        <v>626</v>
      </c>
      <c r="I122" s="27" t="s">
        <v>78</v>
      </c>
      <c r="K122" s="27" t="s">
        <v>643</v>
      </c>
      <c r="M122" s="27" t="s">
        <v>627</v>
      </c>
      <c r="N122" s="27" t="s">
        <v>644</v>
      </c>
      <c r="O122" s="27" t="s">
        <v>605</v>
      </c>
      <c r="P122" s="27">
        <v>50066</v>
      </c>
      <c r="Q122" s="26">
        <v>32874</v>
      </c>
      <c r="R122" s="26" t="s">
        <v>28</v>
      </c>
      <c r="S122" s="27">
        <v>2</v>
      </c>
      <c r="T122" s="27">
        <v>6</v>
      </c>
      <c r="V122" s="27" t="s">
        <v>345</v>
      </c>
      <c r="AL122" s="9"/>
    </row>
    <row r="123" spans="1:38" s="27" customFormat="1" x14ac:dyDescent="0.25">
      <c r="A123" s="27" t="s">
        <v>724</v>
      </c>
      <c r="B123" s="27" t="s">
        <v>33</v>
      </c>
      <c r="C123" s="27" t="s">
        <v>598</v>
      </c>
      <c r="E123" s="27" t="s">
        <v>642</v>
      </c>
      <c r="F123" s="27" t="s">
        <v>19</v>
      </c>
      <c r="G123" s="27" t="s">
        <v>626</v>
      </c>
      <c r="I123" s="27" t="s">
        <v>78</v>
      </c>
      <c r="K123" s="27" t="s">
        <v>643</v>
      </c>
      <c r="M123" s="27" t="s">
        <v>627</v>
      </c>
      <c r="N123" s="27" t="s">
        <v>644</v>
      </c>
      <c r="O123" s="27" t="s">
        <v>605</v>
      </c>
      <c r="P123" s="27">
        <v>50066</v>
      </c>
      <c r="Q123" s="26">
        <v>32874</v>
      </c>
      <c r="R123" s="26" t="s">
        <v>28</v>
      </c>
      <c r="S123" s="27">
        <v>2</v>
      </c>
      <c r="T123" s="27">
        <v>6</v>
      </c>
      <c r="V123" s="27" t="s">
        <v>345</v>
      </c>
      <c r="AL123" s="9"/>
    </row>
    <row r="124" spans="1:38" s="27" customFormat="1" x14ac:dyDescent="0.25">
      <c r="A124" s="27" t="s">
        <v>725</v>
      </c>
      <c r="B124" s="27" t="s">
        <v>33</v>
      </c>
      <c r="C124" s="27" t="s">
        <v>598</v>
      </c>
      <c r="E124" s="27" t="s">
        <v>642</v>
      </c>
      <c r="F124" s="27" t="s">
        <v>19</v>
      </c>
      <c r="G124" s="27" t="s">
        <v>626</v>
      </c>
      <c r="I124" s="27" t="s">
        <v>78</v>
      </c>
      <c r="K124" s="27" t="s">
        <v>643</v>
      </c>
      <c r="M124" s="27" t="s">
        <v>627</v>
      </c>
      <c r="N124" s="27" t="s">
        <v>644</v>
      </c>
      <c r="O124" s="27" t="s">
        <v>605</v>
      </c>
      <c r="P124" s="27">
        <v>50066</v>
      </c>
      <c r="Q124" s="26">
        <v>32874</v>
      </c>
      <c r="R124" s="26" t="s">
        <v>28</v>
      </c>
      <c r="S124" s="27">
        <v>2</v>
      </c>
      <c r="T124" s="27">
        <v>6</v>
      </c>
      <c r="V124" s="27" t="s">
        <v>345</v>
      </c>
      <c r="AL124" s="9"/>
    </row>
    <row r="125" spans="1:38" x14ac:dyDescent="0.25">
      <c r="A125" s="8" t="s">
        <v>726</v>
      </c>
      <c r="B125" s="27" t="s">
        <v>33</v>
      </c>
      <c r="C125" s="27" t="s">
        <v>727</v>
      </c>
      <c r="E125" s="27" t="s">
        <v>728</v>
      </c>
      <c r="F125" s="27"/>
      <c r="G125" s="27" t="s">
        <v>838</v>
      </c>
      <c r="H125" s="27"/>
      <c r="I125" s="27" t="s">
        <v>573</v>
      </c>
      <c r="J125" s="27"/>
      <c r="K125" s="3" t="s">
        <v>617</v>
      </c>
      <c r="L125" s="27"/>
      <c r="M125" s="27" t="s">
        <v>839</v>
      </c>
      <c r="N125" s="27" t="s">
        <v>153</v>
      </c>
      <c r="O125" s="27" t="s">
        <v>154</v>
      </c>
      <c r="P125" s="27">
        <v>94588</v>
      </c>
      <c r="Q125" s="26">
        <v>29504</v>
      </c>
      <c r="S125">
        <v>10</v>
      </c>
      <c r="V125" t="s">
        <v>345</v>
      </c>
    </row>
    <row r="126" spans="1:38" x14ac:dyDescent="0.25">
      <c r="A126" s="8" t="s">
        <v>729</v>
      </c>
      <c r="B126" s="27"/>
      <c r="C126" s="27" t="s">
        <v>727</v>
      </c>
      <c r="E126" s="27" t="s">
        <v>728</v>
      </c>
      <c r="F126" s="27"/>
      <c r="G126" s="27"/>
      <c r="H126" s="27"/>
      <c r="I126" s="27" t="s">
        <v>573</v>
      </c>
      <c r="J126" s="27"/>
      <c r="K126" s="3" t="s">
        <v>617</v>
      </c>
      <c r="L126" s="27"/>
      <c r="M126" s="27"/>
      <c r="N126" s="27"/>
      <c r="O126" s="27"/>
      <c r="P126" s="27"/>
      <c r="Q126" s="27"/>
    </row>
    <row r="127" spans="1:38" s="27" customFormat="1" x14ac:dyDescent="0.25">
      <c r="A127" s="27" t="s">
        <v>734</v>
      </c>
      <c r="B127" s="27" t="s">
        <v>33</v>
      </c>
      <c r="C127" s="27" t="s">
        <v>598</v>
      </c>
      <c r="E127" s="27" t="s">
        <v>642</v>
      </c>
      <c r="F127" s="27" t="s">
        <v>19</v>
      </c>
      <c r="G127" s="27" t="s">
        <v>626</v>
      </c>
      <c r="I127" s="27" t="s">
        <v>78</v>
      </c>
      <c r="K127" s="27" t="s">
        <v>643</v>
      </c>
      <c r="M127" s="27" t="s">
        <v>627</v>
      </c>
      <c r="N127" s="27" t="s">
        <v>644</v>
      </c>
      <c r="O127" s="27" t="s">
        <v>605</v>
      </c>
      <c r="P127" s="27">
        <v>50066</v>
      </c>
      <c r="Q127" s="26">
        <v>32874</v>
      </c>
      <c r="R127" s="26" t="s">
        <v>28</v>
      </c>
      <c r="S127" s="27">
        <v>2</v>
      </c>
      <c r="T127" s="27">
        <v>6</v>
      </c>
      <c r="V127" s="27" t="s">
        <v>345</v>
      </c>
      <c r="AL127" s="9"/>
    </row>
    <row r="128" spans="1:38" s="27" customFormat="1" x14ac:dyDescent="0.25">
      <c r="A128" s="27" t="s">
        <v>735</v>
      </c>
      <c r="B128" s="27" t="s">
        <v>33</v>
      </c>
      <c r="C128" s="27" t="s">
        <v>598</v>
      </c>
      <c r="E128" s="27" t="s">
        <v>642</v>
      </c>
      <c r="F128" s="27" t="s">
        <v>19</v>
      </c>
      <c r="G128" s="27" t="s">
        <v>626</v>
      </c>
      <c r="I128" s="27" t="s">
        <v>78</v>
      </c>
      <c r="K128" s="27" t="s">
        <v>643</v>
      </c>
      <c r="M128" s="27" t="s">
        <v>627</v>
      </c>
      <c r="N128" s="27" t="s">
        <v>644</v>
      </c>
      <c r="O128" s="27" t="s">
        <v>605</v>
      </c>
      <c r="P128" s="27">
        <v>50066</v>
      </c>
      <c r="Q128" s="26">
        <v>32874</v>
      </c>
      <c r="R128" s="26" t="s">
        <v>28</v>
      </c>
      <c r="S128" s="27">
        <v>2</v>
      </c>
      <c r="T128" s="27">
        <v>6</v>
      </c>
      <c r="V128" s="27" t="s">
        <v>345</v>
      </c>
      <c r="AL128" s="9"/>
    </row>
    <row r="129" spans="1:42" s="27" customFormat="1" x14ac:dyDescent="0.25">
      <c r="A129" s="27" t="s">
        <v>736</v>
      </c>
      <c r="B129" s="27" t="s">
        <v>33</v>
      </c>
      <c r="C129" s="27" t="s">
        <v>598</v>
      </c>
      <c r="E129" s="27" t="s">
        <v>642</v>
      </c>
      <c r="F129" s="27" t="s">
        <v>19</v>
      </c>
      <c r="G129" s="27" t="s">
        <v>626</v>
      </c>
      <c r="I129" s="27" t="s">
        <v>78</v>
      </c>
      <c r="K129" s="27" t="s">
        <v>643</v>
      </c>
      <c r="M129" s="27" t="s">
        <v>627</v>
      </c>
      <c r="N129" s="27" t="s">
        <v>644</v>
      </c>
      <c r="O129" s="27" t="s">
        <v>605</v>
      </c>
      <c r="P129" s="27">
        <v>50066</v>
      </c>
      <c r="Q129" s="26">
        <v>32874</v>
      </c>
      <c r="R129" s="26" t="s">
        <v>28</v>
      </c>
      <c r="S129" s="27">
        <v>2</v>
      </c>
      <c r="T129" s="27">
        <v>6</v>
      </c>
      <c r="V129" s="27" t="s">
        <v>345</v>
      </c>
      <c r="AL129" s="9"/>
    </row>
    <row r="130" spans="1:42" x14ac:dyDescent="0.25">
      <c r="A130" s="13" t="s">
        <v>738</v>
      </c>
      <c r="B130" s="27" t="s">
        <v>33</v>
      </c>
      <c r="C130" s="27" t="s">
        <v>598</v>
      </c>
      <c r="E130" s="27" t="s">
        <v>642</v>
      </c>
      <c r="F130" s="27"/>
      <c r="G130" s="27" t="s">
        <v>626</v>
      </c>
      <c r="H130" s="27"/>
      <c r="I130" s="27" t="s">
        <v>78</v>
      </c>
      <c r="J130" s="27"/>
      <c r="K130" s="3" t="s">
        <v>721</v>
      </c>
      <c r="L130" s="27"/>
      <c r="M130" s="27" t="s">
        <v>627</v>
      </c>
      <c r="N130" s="27" t="s">
        <v>644</v>
      </c>
      <c r="O130" s="27" t="s">
        <v>605</v>
      </c>
      <c r="P130" s="27">
        <v>50066</v>
      </c>
      <c r="Q130" s="26">
        <v>32874</v>
      </c>
      <c r="R130" s="26" t="s">
        <v>28</v>
      </c>
      <c r="S130" s="27">
        <v>2</v>
      </c>
      <c r="T130" s="27">
        <v>6</v>
      </c>
      <c r="U130" s="27"/>
      <c r="V130" s="27" t="s">
        <v>345</v>
      </c>
    </row>
    <row r="131" spans="1:42" x14ac:dyDescent="0.25">
      <c r="A131" s="13" t="s">
        <v>739</v>
      </c>
      <c r="B131" s="27" t="s">
        <v>33</v>
      </c>
      <c r="C131" s="27" t="s">
        <v>598</v>
      </c>
      <c r="E131" s="27" t="s">
        <v>642</v>
      </c>
      <c r="F131" s="27"/>
      <c r="G131" s="27" t="s">
        <v>626</v>
      </c>
      <c r="H131" s="27"/>
      <c r="I131" s="27" t="s">
        <v>78</v>
      </c>
      <c r="J131" s="27"/>
      <c r="K131" s="3" t="s">
        <v>721</v>
      </c>
      <c r="L131" s="27"/>
      <c r="M131" s="27" t="s">
        <v>627</v>
      </c>
      <c r="N131" s="27" t="s">
        <v>644</v>
      </c>
      <c r="O131" s="27" t="s">
        <v>605</v>
      </c>
      <c r="P131" s="27">
        <v>50066</v>
      </c>
      <c r="Q131" s="26">
        <v>32874</v>
      </c>
      <c r="R131" s="26" t="s">
        <v>28</v>
      </c>
      <c r="S131" s="27">
        <v>2</v>
      </c>
      <c r="T131" s="27">
        <v>6</v>
      </c>
      <c r="U131" s="27"/>
      <c r="V131" s="27" t="s">
        <v>345</v>
      </c>
    </row>
    <row r="132" spans="1:42" x14ac:dyDescent="0.25">
      <c r="A132" t="s">
        <v>1183</v>
      </c>
      <c r="B132" s="27" t="s">
        <v>33</v>
      </c>
      <c r="C132" s="27" t="str">
        <f ca="1">"ContFName"&amp;YEAR(NOW())&amp;DAY(NOW())&amp;HOUR(NOW())&amp;MINUTE(NOW())&amp;SECOND(NOW())</f>
        <v>ContFName201814194625</v>
      </c>
      <c r="E132" s="27" t="str">
        <f ca="1">"ContLName"&amp;YEAR(NOW())&amp;DAY(NOW())&amp;HOUR(NOW())&amp;MINUTE(NOW())&amp;SECOND(NOW())</f>
        <v>ContLName201814194625</v>
      </c>
      <c r="I132" s="27" t="s">
        <v>78</v>
      </c>
      <c r="K132" s="30" t="s">
        <v>704</v>
      </c>
      <c r="Q132" s="26">
        <v>29524</v>
      </c>
      <c r="R132" s="26" t="s">
        <v>28</v>
      </c>
    </row>
    <row r="133" spans="1:42" s="27" customFormat="1" x14ac:dyDescent="0.25">
      <c r="A133" s="27" t="s">
        <v>1184</v>
      </c>
      <c r="B133" s="27" t="s">
        <v>33</v>
      </c>
      <c r="C133" s="27" t="str">
        <f ca="1">"ContFName"&amp;YEAR(NOW())&amp;DAY(NOW())&amp;HOUR(NOW())&amp;MINUTE(NOW())&amp;SECOND(NOW())</f>
        <v>ContFName201814194625</v>
      </c>
      <c r="E133" s="27" t="str">
        <f ca="1">"ContLName"&amp;YEAR(NOW())&amp;DAY(NOW())&amp;HOUR(NOW())&amp;MINUTE(NOW())&amp;SECOND(NOW())</f>
        <v>ContLName201814194625</v>
      </c>
      <c r="I133" s="27" t="s">
        <v>78</v>
      </c>
      <c r="K133" s="27" t="s">
        <v>704</v>
      </c>
      <c r="Q133" s="26">
        <v>29524</v>
      </c>
      <c r="R133" s="26" t="s">
        <v>28</v>
      </c>
      <c r="AL133" s="9"/>
    </row>
    <row r="134" spans="1:42" s="27" customFormat="1" x14ac:dyDescent="0.25">
      <c r="A134" s="27" t="s">
        <v>744</v>
      </c>
      <c r="B134" s="27" t="s">
        <v>33</v>
      </c>
      <c r="C134" s="27" t="s">
        <v>598</v>
      </c>
      <c r="E134" s="27" t="s">
        <v>642</v>
      </c>
      <c r="F134" s="27" t="s">
        <v>19</v>
      </c>
      <c r="G134" s="27" t="s">
        <v>626</v>
      </c>
      <c r="I134" s="27" t="s">
        <v>78</v>
      </c>
      <c r="K134" s="3" t="s">
        <v>617</v>
      </c>
      <c r="M134" s="27" t="s">
        <v>627</v>
      </c>
      <c r="N134" s="27" t="s">
        <v>644</v>
      </c>
      <c r="O134" s="27" t="s">
        <v>605</v>
      </c>
      <c r="P134" s="27">
        <v>50066</v>
      </c>
      <c r="Q134" s="26">
        <v>32874</v>
      </c>
      <c r="R134" s="26" t="s">
        <v>28</v>
      </c>
      <c r="S134" s="27">
        <v>2</v>
      </c>
      <c r="T134" s="27">
        <v>6</v>
      </c>
      <c r="V134" s="27" t="s">
        <v>345</v>
      </c>
      <c r="AL134" s="9"/>
      <c r="AM134" s="27" t="s">
        <v>627</v>
      </c>
      <c r="AN134" s="27" t="s">
        <v>644</v>
      </c>
      <c r="AO134" s="27" t="s">
        <v>605</v>
      </c>
      <c r="AP134" s="27">
        <v>50066</v>
      </c>
    </row>
    <row r="135" spans="1:42" x14ac:dyDescent="0.25">
      <c r="A135" s="27" t="s">
        <v>748</v>
      </c>
      <c r="B135" s="27" t="s">
        <v>33</v>
      </c>
      <c r="C135" s="27" t="s">
        <v>598</v>
      </c>
      <c r="E135" s="27" t="s">
        <v>642</v>
      </c>
      <c r="F135" s="27"/>
      <c r="G135" s="27" t="s">
        <v>626</v>
      </c>
      <c r="H135" s="27"/>
      <c r="I135" s="27" t="s">
        <v>78</v>
      </c>
      <c r="J135" s="27"/>
      <c r="K135" s="3" t="s">
        <v>721</v>
      </c>
      <c r="L135" s="27"/>
      <c r="M135" s="27" t="s">
        <v>627</v>
      </c>
      <c r="N135" s="27" t="s">
        <v>644</v>
      </c>
      <c r="O135" s="27" t="s">
        <v>605</v>
      </c>
      <c r="P135" s="27">
        <v>50066</v>
      </c>
      <c r="Q135" s="26">
        <v>32874</v>
      </c>
      <c r="R135" s="26" t="s">
        <v>28</v>
      </c>
      <c r="S135" s="27">
        <v>2</v>
      </c>
      <c r="T135" s="27">
        <v>6</v>
      </c>
      <c r="U135" s="27"/>
      <c r="V135" s="27" t="s">
        <v>345</v>
      </c>
    </row>
    <row r="136" spans="1:42" s="27" customFormat="1" x14ac:dyDescent="0.25">
      <c r="A136" s="27" t="s">
        <v>747</v>
      </c>
      <c r="B136" s="27" t="s">
        <v>33</v>
      </c>
      <c r="C136" s="27" t="s">
        <v>598</v>
      </c>
      <c r="E136" s="27" t="s">
        <v>642</v>
      </c>
      <c r="F136" s="27" t="s">
        <v>19</v>
      </c>
      <c r="G136" s="27" t="s">
        <v>626</v>
      </c>
      <c r="I136" s="27" t="s">
        <v>78</v>
      </c>
      <c r="K136" s="27" t="s">
        <v>643</v>
      </c>
      <c r="M136" s="27" t="s">
        <v>627</v>
      </c>
      <c r="N136" s="27" t="s">
        <v>644</v>
      </c>
      <c r="O136" s="27" t="s">
        <v>605</v>
      </c>
      <c r="P136" s="27">
        <v>50066</v>
      </c>
      <c r="Q136" s="26">
        <v>32874</v>
      </c>
      <c r="R136" s="26" t="s">
        <v>28</v>
      </c>
      <c r="S136" s="27">
        <v>2</v>
      </c>
      <c r="T136" s="27">
        <v>6</v>
      </c>
      <c r="V136" s="27" t="s">
        <v>345</v>
      </c>
      <c r="AL136" s="9"/>
    </row>
    <row r="137" spans="1:42" s="27" customFormat="1" x14ac:dyDescent="0.25">
      <c r="A137" s="27" t="s">
        <v>749</v>
      </c>
      <c r="B137" s="27" t="s">
        <v>33</v>
      </c>
      <c r="C137" s="27" t="s">
        <v>598</v>
      </c>
      <c r="E137" s="27" t="s">
        <v>642</v>
      </c>
      <c r="F137" s="27" t="s">
        <v>19</v>
      </c>
      <c r="G137" s="27" t="s">
        <v>626</v>
      </c>
      <c r="I137" s="27" t="s">
        <v>78</v>
      </c>
      <c r="K137" s="27" t="s">
        <v>643</v>
      </c>
      <c r="M137" s="27" t="s">
        <v>627</v>
      </c>
      <c r="N137" s="27" t="s">
        <v>644</v>
      </c>
      <c r="O137" s="27" t="s">
        <v>605</v>
      </c>
      <c r="P137" s="27">
        <v>50066</v>
      </c>
      <c r="Q137" s="26">
        <v>32874</v>
      </c>
      <c r="R137" s="26" t="s">
        <v>28</v>
      </c>
      <c r="S137" s="27">
        <v>2</v>
      </c>
      <c r="T137" s="27">
        <v>6</v>
      </c>
      <c r="V137" s="27" t="s">
        <v>345</v>
      </c>
      <c r="AL137" s="9"/>
    </row>
    <row r="138" spans="1:42" s="27" customFormat="1" x14ac:dyDescent="0.25">
      <c r="A138" s="27" t="s">
        <v>750</v>
      </c>
      <c r="B138" s="27" t="s">
        <v>33</v>
      </c>
      <c r="C138" s="27" t="s">
        <v>598</v>
      </c>
      <c r="E138" s="27" t="s">
        <v>642</v>
      </c>
      <c r="F138" s="27" t="s">
        <v>19</v>
      </c>
      <c r="G138" s="27" t="s">
        <v>626</v>
      </c>
      <c r="I138" s="27" t="s">
        <v>78</v>
      </c>
      <c r="K138" s="27" t="s">
        <v>643</v>
      </c>
      <c r="M138" s="27" t="s">
        <v>627</v>
      </c>
      <c r="N138" s="27" t="s">
        <v>644</v>
      </c>
      <c r="O138" s="27" t="s">
        <v>605</v>
      </c>
      <c r="P138" s="27">
        <v>50066</v>
      </c>
      <c r="Q138" s="26">
        <v>32874</v>
      </c>
      <c r="R138" s="26" t="s">
        <v>28</v>
      </c>
      <c r="S138" s="27">
        <v>2</v>
      </c>
      <c r="T138" s="27">
        <v>6</v>
      </c>
      <c r="V138" s="27" t="s">
        <v>345</v>
      </c>
      <c r="AL138" s="9"/>
    </row>
    <row r="139" spans="1:42" x14ac:dyDescent="0.25">
      <c r="A139" s="27" t="s">
        <v>753</v>
      </c>
      <c r="C139" s="27" t="s">
        <v>854</v>
      </c>
      <c r="E139" s="27" t="s">
        <v>855</v>
      </c>
      <c r="K139" s="27" t="s">
        <v>704</v>
      </c>
    </row>
    <row r="140" spans="1:42" s="27" customFormat="1" x14ac:dyDescent="0.25">
      <c r="A140" s="27" t="s">
        <v>754</v>
      </c>
      <c r="C140" s="27" t="s">
        <v>854</v>
      </c>
      <c r="E140" s="27" t="s">
        <v>855</v>
      </c>
      <c r="K140" s="27" t="s">
        <v>704</v>
      </c>
      <c r="AL140" s="9"/>
    </row>
    <row r="141" spans="1:42" x14ac:dyDescent="0.25">
      <c r="A141" s="27" t="s">
        <v>755</v>
      </c>
      <c r="B141" s="27" t="s">
        <v>33</v>
      </c>
      <c r="C141" s="27" t="s">
        <v>598</v>
      </c>
      <c r="E141" s="27" t="s">
        <v>642</v>
      </c>
      <c r="F141" s="27"/>
      <c r="G141" s="27" t="s">
        <v>626</v>
      </c>
      <c r="H141" s="27"/>
      <c r="I141" s="27" t="s">
        <v>78</v>
      </c>
      <c r="J141" s="27"/>
      <c r="K141" s="3" t="s">
        <v>721</v>
      </c>
      <c r="L141" s="27"/>
      <c r="M141" s="27" t="s">
        <v>627</v>
      </c>
      <c r="N141" s="27" t="s">
        <v>644</v>
      </c>
      <c r="O141" s="27" t="s">
        <v>605</v>
      </c>
      <c r="P141" s="27">
        <v>50066</v>
      </c>
      <c r="Q141" s="26">
        <v>32874</v>
      </c>
      <c r="R141" s="26" t="s">
        <v>28</v>
      </c>
      <c r="S141" s="27">
        <v>2</v>
      </c>
      <c r="T141" s="27">
        <v>6</v>
      </c>
      <c r="U141" s="27"/>
      <c r="V141" s="27" t="s">
        <v>345</v>
      </c>
    </row>
    <row r="142" spans="1:42" s="27" customFormat="1" x14ac:dyDescent="0.25">
      <c r="A142" s="27" t="s">
        <v>746</v>
      </c>
      <c r="B142" s="27" t="s">
        <v>33</v>
      </c>
      <c r="C142" s="27" t="s">
        <v>598</v>
      </c>
      <c r="E142" s="27" t="s">
        <v>642</v>
      </c>
      <c r="G142" s="27" t="s">
        <v>626</v>
      </c>
      <c r="I142" s="27" t="s">
        <v>78</v>
      </c>
      <c r="K142" s="3" t="s">
        <v>721</v>
      </c>
      <c r="M142" s="27" t="s">
        <v>627</v>
      </c>
      <c r="N142" s="27" t="s">
        <v>644</v>
      </c>
      <c r="O142" s="27" t="s">
        <v>605</v>
      </c>
      <c r="P142" s="27">
        <v>50066</v>
      </c>
      <c r="Q142" s="26">
        <v>32874</v>
      </c>
      <c r="R142" s="26" t="s">
        <v>28</v>
      </c>
      <c r="S142" s="27">
        <v>2</v>
      </c>
      <c r="T142" s="27">
        <v>6</v>
      </c>
      <c r="V142" s="27" t="s">
        <v>345</v>
      </c>
      <c r="AL142" s="9"/>
    </row>
    <row r="143" spans="1:42" x14ac:dyDescent="0.25">
      <c r="A143" t="s">
        <v>756</v>
      </c>
      <c r="B143" s="27" t="s">
        <v>33</v>
      </c>
      <c r="C143" s="27" t="s">
        <v>598</v>
      </c>
      <c r="E143" s="27" t="s">
        <v>642</v>
      </c>
      <c r="F143" s="27"/>
      <c r="G143" s="27" t="s">
        <v>626</v>
      </c>
      <c r="H143" s="27"/>
      <c r="I143" s="27" t="s">
        <v>78</v>
      </c>
      <c r="J143" s="27"/>
      <c r="K143" s="3" t="s">
        <v>721</v>
      </c>
      <c r="L143" s="27"/>
      <c r="M143" s="27" t="s">
        <v>627</v>
      </c>
      <c r="N143" s="27" t="s">
        <v>644</v>
      </c>
      <c r="O143" s="27" t="s">
        <v>605</v>
      </c>
      <c r="P143" s="27">
        <v>50066</v>
      </c>
      <c r="Q143" s="26">
        <v>32874</v>
      </c>
      <c r="R143" s="26" t="s">
        <v>28</v>
      </c>
      <c r="S143" s="27">
        <v>2</v>
      </c>
      <c r="T143" s="27"/>
      <c r="U143" s="27"/>
      <c r="V143" s="27" t="s">
        <v>345</v>
      </c>
      <c r="X143" s="27"/>
      <c r="Y143" s="27"/>
      <c r="Z143" s="27"/>
      <c r="AA143" s="27"/>
      <c r="AB143" s="27"/>
      <c r="AC143" s="27"/>
      <c r="AD143" s="27"/>
      <c r="AE143" s="27"/>
      <c r="AF143" s="27"/>
      <c r="AG143" s="27"/>
      <c r="AH143" s="27"/>
      <c r="AI143" s="27"/>
      <c r="AJ143" s="27"/>
      <c r="AK143" s="27"/>
      <c r="AM143" s="27"/>
      <c r="AN143" s="27"/>
      <c r="AO143" s="27"/>
      <c r="AP143" s="27"/>
    </row>
    <row r="144" spans="1:42" s="27" customFormat="1" x14ac:dyDescent="0.25">
      <c r="A144" s="27" t="s">
        <v>806</v>
      </c>
      <c r="C144" s="27" t="s">
        <v>467</v>
      </c>
      <c r="E144" s="27" t="s">
        <v>624</v>
      </c>
      <c r="F144" s="27" t="s">
        <v>625</v>
      </c>
      <c r="G144" s="27" t="s">
        <v>757</v>
      </c>
      <c r="I144" s="27" t="s">
        <v>326</v>
      </c>
      <c r="K144" s="3" t="s">
        <v>617</v>
      </c>
      <c r="M144" s="27" t="s">
        <v>627</v>
      </c>
      <c r="N144" s="27" t="s">
        <v>451</v>
      </c>
      <c r="O144" s="27" t="s">
        <v>452</v>
      </c>
      <c r="P144" s="27">
        <v>20013</v>
      </c>
      <c r="Q144" s="26">
        <v>29042</v>
      </c>
      <c r="R144" s="27" t="s">
        <v>28</v>
      </c>
      <c r="S144" s="27">
        <v>10</v>
      </c>
      <c r="T144" s="27">
        <v>2</v>
      </c>
      <c r="V144" s="27" t="s">
        <v>345</v>
      </c>
      <c r="AL144" s="9"/>
      <c r="AM144" s="27" t="s">
        <v>627</v>
      </c>
      <c r="AN144" s="27" t="s">
        <v>451</v>
      </c>
      <c r="AO144" s="27" t="s">
        <v>452</v>
      </c>
      <c r="AP144" s="27">
        <v>20013</v>
      </c>
    </row>
    <row r="145" spans="1:51" x14ac:dyDescent="0.25">
      <c r="A145" s="27" t="s">
        <v>767</v>
      </c>
      <c r="B145" s="27" t="s">
        <v>33</v>
      </c>
      <c r="C145" s="27" t="s">
        <v>598</v>
      </c>
      <c r="E145" s="27" t="s">
        <v>642</v>
      </c>
      <c r="F145" s="27"/>
      <c r="G145" s="27" t="s">
        <v>626</v>
      </c>
      <c r="H145" s="27"/>
      <c r="I145" s="27" t="s">
        <v>78</v>
      </c>
      <c r="J145" s="27"/>
      <c r="K145" s="3" t="s">
        <v>721</v>
      </c>
      <c r="L145" s="27"/>
      <c r="M145" s="27" t="s">
        <v>627</v>
      </c>
      <c r="N145" s="27" t="s">
        <v>644</v>
      </c>
      <c r="O145" s="27" t="s">
        <v>605</v>
      </c>
      <c r="P145" s="27">
        <v>50066</v>
      </c>
      <c r="Q145" s="26">
        <v>32874</v>
      </c>
      <c r="R145" s="26" t="s">
        <v>28</v>
      </c>
      <c r="S145" s="27">
        <v>2</v>
      </c>
      <c r="T145" s="27"/>
      <c r="U145" s="27"/>
      <c r="V145" s="27" t="s">
        <v>345</v>
      </c>
      <c r="X145" s="27"/>
      <c r="Y145" s="27"/>
      <c r="Z145" s="27"/>
      <c r="AA145" s="27"/>
      <c r="AB145" s="27"/>
      <c r="AC145" s="27"/>
      <c r="AD145" s="27"/>
      <c r="AE145" s="27"/>
      <c r="AF145" s="27"/>
      <c r="AG145" s="27"/>
      <c r="AH145" s="27"/>
      <c r="AI145" s="27"/>
      <c r="AJ145" s="27"/>
      <c r="AK145" s="27"/>
    </row>
    <row r="146" spans="1:51" x14ac:dyDescent="0.25">
      <c r="A146" t="s">
        <v>1417</v>
      </c>
      <c r="C146" s="27" t="s">
        <v>1024</v>
      </c>
      <c r="E146" s="27" t="s">
        <v>1025</v>
      </c>
      <c r="K146" s="3" t="s">
        <v>784</v>
      </c>
      <c r="AQ146" s="31">
        <f ca="1">TODAY()</f>
        <v>43326</v>
      </c>
      <c r="AR146" s="3" t="s">
        <v>704</v>
      </c>
    </row>
    <row r="147" spans="1:51" x14ac:dyDescent="0.25">
      <c r="A147" s="27" t="s">
        <v>772</v>
      </c>
      <c r="B147" s="27" t="s">
        <v>33</v>
      </c>
      <c r="C147" s="27" t="s">
        <v>598</v>
      </c>
      <c r="E147" s="27" t="s">
        <v>642</v>
      </c>
      <c r="F147" s="27"/>
      <c r="G147" s="27" t="s">
        <v>626</v>
      </c>
      <c r="H147" s="27"/>
      <c r="I147" s="27" t="s">
        <v>78</v>
      </c>
      <c r="J147" s="27"/>
      <c r="K147" s="3" t="s">
        <v>721</v>
      </c>
      <c r="L147" s="27"/>
      <c r="M147" s="27" t="s">
        <v>627</v>
      </c>
      <c r="N147" s="27" t="s">
        <v>644</v>
      </c>
      <c r="O147" s="27" t="s">
        <v>605</v>
      </c>
      <c r="P147" s="27">
        <v>50066</v>
      </c>
      <c r="Q147" s="26">
        <v>32874</v>
      </c>
      <c r="R147" s="26" t="s">
        <v>28</v>
      </c>
      <c r="S147" s="27">
        <v>2</v>
      </c>
      <c r="T147" s="27"/>
      <c r="U147" s="27"/>
      <c r="V147" s="27" t="s">
        <v>345</v>
      </c>
      <c r="X147" s="27"/>
      <c r="Y147" s="27"/>
      <c r="Z147" s="27"/>
      <c r="AA147" s="27"/>
      <c r="AB147" s="27"/>
      <c r="AC147" s="27"/>
      <c r="AD147" s="27"/>
      <c r="AE147" s="27"/>
      <c r="AF147" s="27"/>
      <c r="AG147" s="27"/>
      <c r="AH147" s="27"/>
      <c r="AI147" s="27"/>
      <c r="AJ147" s="27"/>
      <c r="AK147" s="27"/>
      <c r="AM147" s="27"/>
      <c r="AN147" s="27"/>
      <c r="AO147" s="27"/>
      <c r="AP147" s="27"/>
    </row>
    <row r="148" spans="1:51" x14ac:dyDescent="0.25">
      <c r="A148" s="13" t="s">
        <v>877</v>
      </c>
      <c r="B148" s="27" t="s">
        <v>33</v>
      </c>
      <c r="C148" s="27" t="s">
        <v>778</v>
      </c>
      <c r="E148" s="27" t="s">
        <v>779</v>
      </c>
      <c r="AK148" s="27"/>
      <c r="AS148" t="s">
        <v>777</v>
      </c>
    </row>
    <row r="149" spans="1:51" x14ac:dyDescent="0.25">
      <c r="A149" s="13" t="s">
        <v>780</v>
      </c>
      <c r="B149" s="27" t="s">
        <v>33</v>
      </c>
      <c r="C149" s="27" t="s">
        <v>598</v>
      </c>
      <c r="E149" s="27" t="s">
        <v>642</v>
      </c>
      <c r="F149" s="27"/>
      <c r="G149" s="27" t="s">
        <v>626</v>
      </c>
      <c r="H149" s="27"/>
      <c r="I149" s="27" t="s">
        <v>78</v>
      </c>
      <c r="J149" s="27"/>
      <c r="K149" s="3" t="s">
        <v>721</v>
      </c>
      <c r="L149" s="27"/>
      <c r="M149" s="27" t="s">
        <v>627</v>
      </c>
      <c r="N149" s="27" t="s">
        <v>644</v>
      </c>
      <c r="O149" s="27" t="s">
        <v>605</v>
      </c>
      <c r="P149" s="27">
        <v>50066</v>
      </c>
      <c r="Q149" s="26">
        <v>32874</v>
      </c>
      <c r="R149" s="26" t="s">
        <v>28</v>
      </c>
      <c r="S149" s="27">
        <v>2</v>
      </c>
      <c r="T149" s="27"/>
      <c r="U149" s="27"/>
      <c r="V149" s="27" t="s">
        <v>345</v>
      </c>
      <c r="X149" s="27"/>
      <c r="Y149" s="27"/>
      <c r="Z149" s="27"/>
      <c r="AA149" s="27"/>
      <c r="AB149" s="27"/>
      <c r="AC149" s="27"/>
      <c r="AD149" s="27"/>
      <c r="AE149" s="27"/>
      <c r="AF149" s="27"/>
      <c r="AG149" s="27"/>
      <c r="AH149" s="27"/>
      <c r="AI149" s="27"/>
      <c r="AJ149" s="27"/>
      <c r="AK149" s="27"/>
      <c r="AM149" s="27"/>
      <c r="AN149" s="27"/>
      <c r="AO149" s="27"/>
      <c r="AP149" s="27"/>
      <c r="AQ149" s="27"/>
      <c r="AR149" s="27"/>
      <c r="AS149" s="27"/>
    </row>
    <row r="150" spans="1:51" s="27" customFormat="1" x14ac:dyDescent="0.25">
      <c r="A150" s="13" t="s">
        <v>774</v>
      </c>
      <c r="B150" s="27" t="s">
        <v>33</v>
      </c>
      <c r="C150" s="27" t="s">
        <v>598</v>
      </c>
      <c r="E150" s="27" t="s">
        <v>642</v>
      </c>
      <c r="G150" s="27" t="s">
        <v>626</v>
      </c>
      <c r="I150" s="27" t="s">
        <v>78</v>
      </c>
      <c r="K150" s="3" t="s">
        <v>721</v>
      </c>
      <c r="M150" s="27" t="s">
        <v>627</v>
      </c>
      <c r="N150" s="27" t="s">
        <v>644</v>
      </c>
      <c r="O150" s="27" t="s">
        <v>605</v>
      </c>
      <c r="P150" s="27">
        <v>50066</v>
      </c>
      <c r="Q150" s="26">
        <v>32874</v>
      </c>
      <c r="R150" s="26" t="s">
        <v>28</v>
      </c>
      <c r="S150" s="27">
        <v>2</v>
      </c>
      <c r="V150" s="27" t="s">
        <v>345</v>
      </c>
      <c r="AL150" s="9"/>
    </row>
    <row r="151" spans="1:51" s="27" customFormat="1" x14ac:dyDescent="0.25">
      <c r="A151" s="13" t="s">
        <v>781</v>
      </c>
      <c r="C151" s="27" t="s">
        <v>782</v>
      </c>
      <c r="E151" s="27" t="s">
        <v>783</v>
      </c>
      <c r="I151" s="27" t="s">
        <v>573</v>
      </c>
      <c r="K151" s="3" t="s">
        <v>784</v>
      </c>
      <c r="AK151" s="9"/>
      <c r="AM151" s="9"/>
    </row>
    <row r="152" spans="1:51" x14ac:dyDescent="0.25">
      <c r="A152" s="13" t="s">
        <v>1416</v>
      </c>
      <c r="C152" s="27" t="str">
        <f ca="1">"ContFirstName"&amp;YEAR(NOW())&amp;DAY(NOW())&amp;HOUR(NOW())&amp;MINUTE(NOW())&amp;SECOND(NOW())</f>
        <v>ContFirstName201814194625</v>
      </c>
      <c r="D152" s="27"/>
      <c r="E152" s="27" t="str">
        <f ca="1">"ContLastName"&amp;YEAR(NOW())&amp;DAY(NOW())&amp;HOUR(NOW())&amp;MINUTE(NOW())&amp;SECOND(NOW())</f>
        <v>ContLastName201814194625</v>
      </c>
      <c r="K152" s="3" t="s">
        <v>784</v>
      </c>
      <c r="AR152" s="3" t="s">
        <v>704</v>
      </c>
      <c r="AX152" t="s">
        <v>1027</v>
      </c>
      <c r="AY152" t="s">
        <v>1031</v>
      </c>
    </row>
    <row r="153" spans="1:51" x14ac:dyDescent="0.25">
      <c r="A153" s="13" t="s">
        <v>789</v>
      </c>
      <c r="C153" s="27" t="str">
        <f ca="1">"ContFName"&amp;YEAR(NOW())&amp;DAY(NOW())&amp;HOUR(NOW())&amp;MINUTE(NOW())&amp;SECOND(NOW())</f>
        <v>ContFName201814194625</v>
      </c>
      <c r="E153" s="27" t="str">
        <f ca="1">"ContLName"&amp;YEAR(NOW())&amp;DAY(NOW())&amp;HOUR(NOW())&amp;MINUTE(NOW())&amp;SECOND(NOW())</f>
        <v>ContLName201814194625</v>
      </c>
      <c r="K153" s="3" t="s">
        <v>704</v>
      </c>
    </row>
    <row r="154" spans="1:51" x14ac:dyDescent="0.25">
      <c r="A154" s="13" t="s">
        <v>791</v>
      </c>
      <c r="C154" s="27" t="str">
        <f ca="1">"ContFName"&amp;YEAR(NOW())&amp;DAY(NOW())&amp;HOUR(NOW())&amp;MINUTE(NOW())&amp;SECOND(NOW())</f>
        <v>ContFName201814194625</v>
      </c>
      <c r="E154" s="27" t="str">
        <f ca="1">"ContLName"&amp;YEAR(NOW())&amp;DAY(NOW())&amp;HOUR(NOW())&amp;MINUTE(NOW())&amp;SECOND(NOW())</f>
        <v>ContLName201814194625</v>
      </c>
      <c r="K154" s="3" t="s">
        <v>704</v>
      </c>
    </row>
    <row r="155" spans="1:51" x14ac:dyDescent="0.25">
      <c r="A155" s="13" t="s">
        <v>792</v>
      </c>
      <c r="C155" s="27" t="str">
        <f ca="1">"ContFName"&amp;YEAR(NOW())&amp;DAY(NOW())&amp;HOUR(NOW())&amp;MINUTE(NOW())&amp;SECOND(NOW())</f>
        <v>ContFName201814194625</v>
      </c>
      <c r="E155" s="27" t="str">
        <f ca="1">"ContLName"&amp;YEAR(NOW())&amp;DAY(NOW())&amp;HOUR(NOW())&amp;MINUTE(NOW())&amp;SECOND(NOW())</f>
        <v>ContLName201814194625</v>
      </c>
      <c r="K155" s="3" t="s">
        <v>704</v>
      </c>
    </row>
    <row r="156" spans="1:51" x14ac:dyDescent="0.25">
      <c r="A156" t="s">
        <v>793</v>
      </c>
      <c r="C156" s="27" t="str">
        <f ca="1">"ContFName"&amp;YEAR(NOW())&amp;DAY(NOW())&amp;HOUR(NOW())&amp;MINUTE(NOW())&amp;SECOND(NOW())</f>
        <v>ContFName201814194625</v>
      </c>
      <c r="E156" s="27" t="str">
        <f ca="1">"ContLName"&amp;YEAR(NOW())&amp;DAY(NOW())&amp;HOUR(NOW())&amp;MINUTE(NOW())&amp;SECOND(NOW())</f>
        <v>ContLName201814194625</v>
      </c>
      <c r="K156" s="3" t="s">
        <v>704</v>
      </c>
    </row>
    <row r="157" spans="1:51" x14ac:dyDescent="0.25">
      <c r="A157" s="13" t="s">
        <v>796</v>
      </c>
      <c r="C157" s="27" t="str">
        <f ca="1">"ContFName"&amp;YEAR(NOW())&amp;DAY(NOW())&amp;HOUR(NOW())&amp;MINUTE(NOW())&amp;SECOND(NOW())</f>
        <v>ContFName201814194625</v>
      </c>
      <c r="E157" s="27" t="str">
        <f ca="1">"ContFName"&amp;YEAR(NOW())&amp;DAY(NOW())&amp;HOUR(NOW())&amp;MINUTE(NOW())&amp;SECOND(NOW())</f>
        <v>ContFName201814194625</v>
      </c>
      <c r="K157" s="3" t="s">
        <v>704</v>
      </c>
    </row>
    <row r="158" spans="1:51" x14ac:dyDescent="0.25">
      <c r="A158" s="13" t="s">
        <v>797</v>
      </c>
      <c r="C158" s="27" t="str">
        <f ca="1">"ContFName"&amp;YEAR(NOW())&amp;DAY(NOW())&amp;HOUR(NOW())&amp;MINUTE(NOW())&amp;SECOND(NOW())</f>
        <v>ContFName201814194625</v>
      </c>
      <c r="E158" s="27" t="str">
        <f ca="1">"ContFName"&amp;YEAR(NOW())&amp;DAY(NOW())&amp;HOUR(NOW())&amp;MINUTE(NOW())&amp;SECOND(NOW())</f>
        <v>ContFName201814194625</v>
      </c>
      <c r="K158" s="3" t="s">
        <v>704</v>
      </c>
    </row>
    <row r="159" spans="1:51" x14ac:dyDescent="0.25">
      <c r="A159" s="13" t="s">
        <v>799</v>
      </c>
      <c r="C159" s="27" t="str">
        <f ca="1">"ContFName"&amp;YEAR(NOW())&amp;DAY(NOW())&amp;HOUR(NOW())&amp;MINUTE(NOW())&amp;SECOND(NOW())</f>
        <v>ContFName201814194625</v>
      </c>
      <c r="E159" s="27" t="str">
        <f ca="1">"ContFName"&amp;YEAR(NOW())&amp;DAY(NOW())&amp;HOUR(NOW())&amp;MINUTE(NOW())&amp;SECOND(NOW())</f>
        <v>ContFName201814194625</v>
      </c>
      <c r="K159" s="3" t="s">
        <v>704</v>
      </c>
    </row>
    <row r="160" spans="1:51" x14ac:dyDescent="0.25">
      <c r="A160" s="13" t="s">
        <v>800</v>
      </c>
      <c r="C160" s="27" t="str">
        <f ca="1">"ContFName"&amp;YEAR(NOW())&amp;DAY(NOW())&amp;HOUR(NOW())&amp;MINUTE(NOW())&amp;SECOND(NOW())</f>
        <v>ContFName201814194625</v>
      </c>
      <c r="E160" s="27" t="str">
        <f ca="1">"ContFName"&amp;YEAR(NOW())&amp;DAY(NOW())&amp;HOUR(NOW())&amp;MINUTE(NOW())&amp;SECOND(NOW())</f>
        <v>ContFName201814194625</v>
      </c>
      <c r="K160" s="3" t="s">
        <v>704</v>
      </c>
    </row>
    <row r="161" spans="1:48" s="27" customFormat="1" x14ac:dyDescent="0.25">
      <c r="A161" s="27" t="s">
        <v>801</v>
      </c>
      <c r="M161" s="27" t="s">
        <v>650</v>
      </c>
      <c r="N161" s="27" t="s">
        <v>651</v>
      </c>
      <c r="O161" s="27" t="s">
        <v>652</v>
      </c>
      <c r="P161" s="27">
        <v>11530</v>
      </c>
      <c r="AL161" s="9"/>
    </row>
    <row r="162" spans="1:48" s="27" customFormat="1" x14ac:dyDescent="0.25">
      <c r="A162" s="27" t="s">
        <v>802</v>
      </c>
      <c r="C162" s="27" t="s">
        <v>467</v>
      </c>
      <c r="E162" s="27" t="s">
        <v>624</v>
      </c>
      <c r="F162" s="27" t="s">
        <v>794</v>
      </c>
      <c r="G162" s="27" t="s">
        <v>757</v>
      </c>
      <c r="I162" s="27" t="s">
        <v>326</v>
      </c>
      <c r="K162" s="3" t="s">
        <v>617</v>
      </c>
      <c r="M162" s="27" t="s">
        <v>627</v>
      </c>
      <c r="N162" s="27" t="s">
        <v>451</v>
      </c>
      <c r="O162" s="27" t="s">
        <v>452</v>
      </c>
      <c r="P162" s="27">
        <v>20013</v>
      </c>
      <c r="Q162" s="26">
        <v>29042</v>
      </c>
      <c r="R162" s="27" t="s">
        <v>28</v>
      </c>
      <c r="S162" s="27">
        <v>10</v>
      </c>
      <c r="T162" s="27">
        <v>2</v>
      </c>
      <c r="V162" s="27" t="s">
        <v>345</v>
      </c>
      <c r="AL162" s="9"/>
    </row>
    <row r="163" spans="1:48" s="27" customFormat="1" x14ac:dyDescent="0.25">
      <c r="A163" s="27" t="s">
        <v>803</v>
      </c>
      <c r="M163" s="27" t="s">
        <v>650</v>
      </c>
      <c r="N163" s="27" t="s">
        <v>651</v>
      </c>
      <c r="O163" s="27" t="s">
        <v>652</v>
      </c>
      <c r="P163" s="27">
        <v>11530</v>
      </c>
      <c r="AL163" s="9"/>
    </row>
    <row r="164" spans="1:48" x14ac:dyDescent="0.25">
      <c r="A164" s="13" t="s">
        <v>805</v>
      </c>
      <c r="C164" s="27" t="str">
        <f ca="1">"ContFName"&amp;YEAR(NOW())&amp;DAY(NOW())&amp;HOUR(NOW())&amp;MINUTE(NOW())&amp;SECOND(NOW())</f>
        <v>ContFName201814194625</v>
      </c>
      <c r="E164" s="27" t="str">
        <f ca="1">"ContFName"&amp;YEAR(NOW())&amp;DAY(NOW())&amp;HOUR(NOW())&amp;MINUTE(NOW())&amp;SECOND(NOW())</f>
        <v>ContFName201814194625</v>
      </c>
      <c r="K164" s="3" t="s">
        <v>704</v>
      </c>
    </row>
    <row r="165" spans="1:48" x14ac:dyDescent="0.25">
      <c r="A165" t="s">
        <v>824</v>
      </c>
      <c r="C165" s="27" t="str">
        <f ca="1">"FName"&amp;YEAR(NOW())&amp;DAY(NOW())&amp;HOUR(NOW())&amp;MINUTE(NOW())&amp;SECOND(NOW())</f>
        <v>FName201814194625</v>
      </c>
      <c r="E165" s="27" t="str">
        <f ca="1">"LName"&amp;YEAR(NOW())&amp;DAY(NOW())&amp;HOUR(NOW())&amp;MINUTE(NOW())&amp;SECOND(NOW())</f>
        <v>LName201814194625</v>
      </c>
      <c r="K165" s="3" t="s">
        <v>643</v>
      </c>
    </row>
    <row r="166" spans="1:48" s="27" customFormat="1" x14ac:dyDescent="0.25">
      <c r="A166" s="13" t="s">
        <v>826</v>
      </c>
      <c r="B166" s="27" t="s">
        <v>33</v>
      </c>
      <c r="C166" s="27" t="s">
        <v>598</v>
      </c>
      <c r="E166" s="27" t="s">
        <v>642</v>
      </c>
      <c r="G166" s="27" t="s">
        <v>626</v>
      </c>
      <c r="I166" s="27" t="s">
        <v>78</v>
      </c>
      <c r="K166" s="3" t="s">
        <v>721</v>
      </c>
      <c r="M166" s="27" t="s">
        <v>627</v>
      </c>
      <c r="N166" s="27" t="s">
        <v>644</v>
      </c>
      <c r="O166" s="27" t="s">
        <v>605</v>
      </c>
      <c r="P166" s="27">
        <v>50066</v>
      </c>
      <c r="Q166" s="26">
        <v>32874</v>
      </c>
      <c r="R166" s="26" t="s">
        <v>28</v>
      </c>
      <c r="S166" s="27">
        <v>2</v>
      </c>
      <c r="V166" s="27" t="s">
        <v>345</v>
      </c>
      <c r="AL166" s="9"/>
    </row>
    <row r="167" spans="1:48" x14ac:dyDescent="0.25">
      <c r="A167" s="27" t="s">
        <v>827</v>
      </c>
      <c r="B167" s="27" t="s">
        <v>33</v>
      </c>
      <c r="C167" s="27" t="s">
        <v>598</v>
      </c>
      <c r="D167" s="27"/>
      <c r="E167" s="27" t="s">
        <v>642</v>
      </c>
      <c r="F167" s="27"/>
      <c r="G167" s="27" t="s">
        <v>626</v>
      </c>
      <c r="H167" s="27"/>
      <c r="I167" s="27" t="s">
        <v>78</v>
      </c>
      <c r="J167" s="27"/>
      <c r="K167" s="3" t="s">
        <v>721</v>
      </c>
      <c r="L167" s="27"/>
      <c r="M167" s="27" t="s">
        <v>627</v>
      </c>
      <c r="N167" s="27" t="s">
        <v>644</v>
      </c>
      <c r="O167" s="27" t="s">
        <v>605</v>
      </c>
      <c r="P167" s="27">
        <v>50066</v>
      </c>
      <c r="Q167" s="26">
        <v>32874</v>
      </c>
      <c r="R167" s="26" t="s">
        <v>28</v>
      </c>
      <c r="S167" s="27">
        <v>2</v>
      </c>
      <c r="T167" s="27"/>
      <c r="U167" s="27"/>
      <c r="V167" s="27" t="s">
        <v>345</v>
      </c>
      <c r="X167" s="27"/>
      <c r="Y167" s="27"/>
      <c r="Z167" s="27"/>
      <c r="AA167" s="27"/>
      <c r="AB167" s="27"/>
      <c r="AC167" s="27"/>
      <c r="AD167" s="27"/>
      <c r="AE167" s="27"/>
      <c r="AF167" s="27"/>
      <c r="AG167" s="27"/>
      <c r="AH167" s="27"/>
      <c r="AI167" s="27"/>
      <c r="AJ167" s="27"/>
      <c r="AK167" s="27"/>
      <c r="AM167" s="27"/>
      <c r="AN167" s="27"/>
      <c r="AO167" s="27"/>
      <c r="AP167" s="27"/>
      <c r="AQ167" s="27"/>
      <c r="AR167" s="27"/>
      <c r="AS167" s="27"/>
      <c r="AT167" s="27"/>
      <c r="AU167" s="27"/>
      <c r="AV167" s="27"/>
    </row>
    <row r="168" spans="1:48" x14ac:dyDescent="0.25">
      <c r="A168" s="13" t="s">
        <v>833</v>
      </c>
      <c r="B168" s="27" t="s">
        <v>33</v>
      </c>
      <c r="C168" s="27" t="str">
        <f ca="1">"ContFName"&amp;YEAR(NOW())&amp;DAY(NOW())&amp;HOUR(NOW())&amp;MINUTE(NOW())&amp;SECOND(NOW())</f>
        <v>ContFName201814194625</v>
      </c>
      <c r="E168" s="27" t="str">
        <f ca="1">"ContFName"&amp;YEAR(NOW())&amp;DAY(NOW())&amp;HOUR(NOW())&amp;MINUTE(NOW())&amp;SECOND(NOW())</f>
        <v>ContFName201814194625</v>
      </c>
      <c r="I168" s="27" t="s">
        <v>78</v>
      </c>
      <c r="K168" s="3" t="s">
        <v>721</v>
      </c>
      <c r="Q168" s="26">
        <v>29524</v>
      </c>
      <c r="R168" t="s">
        <v>28</v>
      </c>
    </row>
    <row r="169" spans="1:48" x14ac:dyDescent="0.25">
      <c r="A169" s="2" t="s">
        <v>840</v>
      </c>
      <c r="C169" s="27" t="str">
        <f ca="1">"FirstName"&amp;YEAR(NOW())&amp;DAY(NOW())&amp;HOUR(NOW())&amp;MINUTE(NOW())&amp;SECOND(NOW())</f>
        <v>FirstName201814194625</v>
      </c>
      <c r="E169" s="27" t="str">
        <f ca="1">"LastLName"&amp;YEAR(NOW())&amp;DAY(NOW())&amp;HOUR(NOW())&amp;MINUTE(NOW())&amp;SECOND(NOW())</f>
        <v>LastLName201814194625</v>
      </c>
      <c r="K169" s="3" t="s">
        <v>704</v>
      </c>
    </row>
    <row r="170" spans="1:48" s="27" customFormat="1" x14ac:dyDescent="0.25">
      <c r="A170" s="27" t="s">
        <v>836</v>
      </c>
      <c r="F170" s="27" t="s">
        <v>794</v>
      </c>
      <c r="G170" s="27" t="s">
        <v>626</v>
      </c>
      <c r="I170" s="27" t="s">
        <v>78</v>
      </c>
      <c r="AL170" s="9"/>
    </row>
    <row r="171" spans="1:48" x14ac:dyDescent="0.25">
      <c r="A171" t="s">
        <v>841</v>
      </c>
      <c r="K171" s="3" t="s">
        <v>643</v>
      </c>
    </row>
    <row r="172" spans="1:48" x14ac:dyDescent="0.25">
      <c r="A172" s="13" t="s">
        <v>1071</v>
      </c>
      <c r="C172" t="s">
        <v>1087</v>
      </c>
      <c r="E172" t="s">
        <v>1088</v>
      </c>
      <c r="K172" s="3" t="s">
        <v>704</v>
      </c>
    </row>
    <row r="173" spans="1:48" x14ac:dyDescent="0.25">
      <c r="A173" s="13" t="s">
        <v>834</v>
      </c>
      <c r="K173" s="3" t="s">
        <v>704</v>
      </c>
    </row>
    <row r="174" spans="1:48" x14ac:dyDescent="0.25">
      <c r="A174" s="13" t="s">
        <v>752</v>
      </c>
      <c r="C174" t="s">
        <v>849</v>
      </c>
      <c r="E174" t="s">
        <v>850</v>
      </c>
      <c r="K174" s="3" t="s">
        <v>704</v>
      </c>
    </row>
    <row r="175" spans="1:48" x14ac:dyDescent="0.25">
      <c r="A175" s="13" t="s">
        <v>851</v>
      </c>
      <c r="C175" t="s">
        <v>852</v>
      </c>
      <c r="E175" t="s">
        <v>853</v>
      </c>
      <c r="I175" s="27" t="s">
        <v>78</v>
      </c>
      <c r="K175" s="3" t="s">
        <v>704</v>
      </c>
      <c r="Q175" s="26">
        <v>29524</v>
      </c>
      <c r="R175" t="s">
        <v>28</v>
      </c>
    </row>
    <row r="176" spans="1:48" x14ac:dyDescent="0.25">
      <c r="A176" s="13" t="s">
        <v>859</v>
      </c>
      <c r="K176" s="3" t="s">
        <v>704</v>
      </c>
    </row>
    <row r="177" spans="1:49" x14ac:dyDescent="0.25">
      <c r="A177" s="33" t="s">
        <v>856</v>
      </c>
      <c r="K177" s="3" t="s">
        <v>704</v>
      </c>
    </row>
    <row r="178" spans="1:49" x14ac:dyDescent="0.25">
      <c r="A178" s="13" t="s">
        <v>858</v>
      </c>
      <c r="K178" s="3" t="s">
        <v>704</v>
      </c>
    </row>
    <row r="179" spans="1:49" x14ac:dyDescent="0.25">
      <c r="A179" s="13" t="s">
        <v>861</v>
      </c>
      <c r="B179" t="s">
        <v>33</v>
      </c>
      <c r="C179" t="s">
        <v>862</v>
      </c>
      <c r="E179" t="s">
        <v>863</v>
      </c>
      <c r="I179">
        <v>991919991</v>
      </c>
      <c r="K179" s="3" t="s">
        <v>704</v>
      </c>
      <c r="Q179" s="26">
        <v>29524</v>
      </c>
      <c r="R179" t="s">
        <v>28</v>
      </c>
    </row>
    <row r="180" spans="1:49" x14ac:dyDescent="0.25">
      <c r="A180" s="13" t="s">
        <v>864</v>
      </c>
      <c r="K180" s="3" t="s">
        <v>704</v>
      </c>
    </row>
    <row r="181" spans="1:49" s="27" customFormat="1" x14ac:dyDescent="0.25">
      <c r="A181" s="13" t="s">
        <v>867</v>
      </c>
      <c r="C181" s="27" t="s">
        <v>871</v>
      </c>
      <c r="D181" s="27" t="s">
        <v>869</v>
      </c>
      <c r="E181" s="27" t="s">
        <v>872</v>
      </c>
      <c r="F181" s="27" t="s">
        <v>794</v>
      </c>
      <c r="H181" s="27" t="s">
        <v>626</v>
      </c>
      <c r="I181" s="27" t="s">
        <v>78</v>
      </c>
      <c r="K181" s="3" t="s">
        <v>868</v>
      </c>
      <c r="Q181" s="26">
        <v>34031</v>
      </c>
      <c r="R181" s="27" t="s">
        <v>615</v>
      </c>
      <c r="AL181" s="9"/>
      <c r="AV181" s="27" t="s">
        <v>977</v>
      </c>
      <c r="AW181" s="3" t="s">
        <v>868</v>
      </c>
    </row>
    <row r="182" spans="1:49" x14ac:dyDescent="0.25">
      <c r="A182" s="13" t="s">
        <v>841</v>
      </c>
      <c r="B182" s="27"/>
      <c r="C182" s="27"/>
      <c r="E182" s="27"/>
      <c r="F182" s="27"/>
      <c r="G182" s="27"/>
      <c r="H182" s="27"/>
      <c r="I182" s="27"/>
      <c r="J182" s="27"/>
      <c r="K182" s="3" t="s">
        <v>721</v>
      </c>
      <c r="L182" s="27"/>
      <c r="M182" s="27"/>
      <c r="N182" s="27"/>
      <c r="O182" s="27"/>
      <c r="P182" s="27"/>
      <c r="Q182" s="26"/>
      <c r="R182" s="26"/>
      <c r="S182" s="27"/>
    </row>
    <row r="183" spans="1:49" x14ac:dyDescent="0.25">
      <c r="A183" s="13" t="s">
        <v>843</v>
      </c>
      <c r="K183" s="3" t="s">
        <v>721</v>
      </c>
    </row>
    <row r="184" spans="1:49" x14ac:dyDescent="0.25">
      <c r="A184" s="13" t="s">
        <v>846</v>
      </c>
      <c r="K184" s="3" t="s">
        <v>721</v>
      </c>
    </row>
    <row r="185" spans="1:49" x14ac:dyDescent="0.25">
      <c r="A185" s="13" t="s">
        <v>842</v>
      </c>
      <c r="K185" s="3" t="s">
        <v>721</v>
      </c>
    </row>
    <row r="186" spans="1:49" x14ac:dyDescent="0.25">
      <c r="A186" s="13" t="s">
        <v>847</v>
      </c>
      <c r="K186" s="3" t="s">
        <v>721</v>
      </c>
    </row>
    <row r="187" spans="1:49" x14ac:dyDescent="0.25">
      <c r="A187" s="13" t="s">
        <v>848</v>
      </c>
      <c r="K187" s="3" t="s">
        <v>721</v>
      </c>
    </row>
    <row r="188" spans="1:49" x14ac:dyDescent="0.25">
      <c r="A188" s="13" t="s">
        <v>865</v>
      </c>
      <c r="K188" s="3" t="str">
        <f ca="1">"test"&amp;DAY(NOW())&amp;HOUR(NOW())&amp;MINUTE(NOW())&amp;SECOND(NOW())&amp;"@Elliemae.com"</f>
        <v>test14194625@Elliemae.com</v>
      </c>
    </row>
    <row r="189" spans="1:49" s="27" customFormat="1" x14ac:dyDescent="0.25">
      <c r="A189" s="13" t="s">
        <v>873</v>
      </c>
      <c r="B189" s="27" t="s">
        <v>33</v>
      </c>
      <c r="C189" s="27" t="s">
        <v>874</v>
      </c>
      <c r="E189" s="27" t="s">
        <v>379</v>
      </c>
      <c r="I189" s="27">
        <v>991919991</v>
      </c>
      <c r="K189" s="3" t="s">
        <v>704</v>
      </c>
      <c r="Q189" s="26">
        <v>29524</v>
      </c>
      <c r="R189" s="27" t="s">
        <v>28</v>
      </c>
      <c r="AL189" s="9"/>
    </row>
    <row r="190" spans="1:49" s="27" customFormat="1" x14ac:dyDescent="0.25">
      <c r="A190" s="35" t="s">
        <v>875</v>
      </c>
      <c r="B190" s="27" t="s">
        <v>33</v>
      </c>
      <c r="C190" s="27" t="s">
        <v>874</v>
      </c>
      <c r="E190" s="27" t="s">
        <v>379</v>
      </c>
      <c r="I190" s="27">
        <v>991919991</v>
      </c>
      <c r="K190" s="3" t="s">
        <v>704</v>
      </c>
      <c r="Q190" s="26">
        <v>29524</v>
      </c>
      <c r="R190" s="27" t="s">
        <v>28</v>
      </c>
      <c r="AL190" s="9"/>
    </row>
    <row r="191" spans="1:49" x14ac:dyDescent="0.25">
      <c r="A191" s="36" t="s">
        <v>876</v>
      </c>
      <c r="K191" s="3" t="s">
        <v>704</v>
      </c>
    </row>
    <row r="192" spans="1:49" s="27" customFormat="1" x14ac:dyDescent="0.25">
      <c r="A192" s="27" t="s">
        <v>878</v>
      </c>
      <c r="C192" s="27" t="s">
        <v>467</v>
      </c>
      <c r="E192" s="27" t="s">
        <v>1216</v>
      </c>
      <c r="F192" s="27" t="s">
        <v>794</v>
      </c>
      <c r="G192" s="27" t="s">
        <v>757</v>
      </c>
      <c r="I192" s="27" t="s">
        <v>326</v>
      </c>
      <c r="K192" s="3" t="s">
        <v>617</v>
      </c>
      <c r="M192" s="27" t="s">
        <v>627</v>
      </c>
      <c r="N192" s="27" t="s">
        <v>451</v>
      </c>
      <c r="O192" s="27" t="s">
        <v>452</v>
      </c>
      <c r="P192" s="27">
        <v>20013</v>
      </c>
      <c r="Q192" s="26">
        <v>29042</v>
      </c>
      <c r="R192" s="27" t="s">
        <v>28</v>
      </c>
      <c r="S192" s="27">
        <v>10</v>
      </c>
      <c r="T192" s="27">
        <v>2</v>
      </c>
      <c r="V192" s="27" t="s">
        <v>345</v>
      </c>
      <c r="AL192" s="9"/>
    </row>
    <row r="193" spans="1:48" x14ac:dyDescent="0.25">
      <c r="A193" s="27" t="s">
        <v>879</v>
      </c>
      <c r="C193" s="27" t="s">
        <v>598</v>
      </c>
      <c r="E193" t="s">
        <v>642</v>
      </c>
      <c r="G193" t="s">
        <v>626</v>
      </c>
      <c r="I193" t="s">
        <v>78</v>
      </c>
      <c r="K193" s="3" t="s">
        <v>880</v>
      </c>
      <c r="Q193" s="26">
        <v>32874</v>
      </c>
      <c r="R193" t="s">
        <v>28</v>
      </c>
    </row>
    <row r="194" spans="1:48" s="27" customFormat="1" x14ac:dyDescent="0.25">
      <c r="A194" s="27" t="s">
        <v>881</v>
      </c>
      <c r="C194" s="27" t="s">
        <v>598</v>
      </c>
      <c r="E194" s="27" t="s">
        <v>642</v>
      </c>
      <c r="G194" s="27" t="s">
        <v>626</v>
      </c>
      <c r="I194" s="27" t="s">
        <v>78</v>
      </c>
      <c r="K194" s="3" t="s">
        <v>880</v>
      </c>
      <c r="Q194" s="26">
        <v>32874</v>
      </c>
      <c r="R194" s="27" t="s">
        <v>28</v>
      </c>
      <c r="AL194" s="9"/>
    </row>
    <row r="195" spans="1:48" x14ac:dyDescent="0.25">
      <c r="A195" s="37" t="s">
        <v>885</v>
      </c>
      <c r="C195" t="str">
        <f ca="1">"Scenario_"&amp;DAY(NOW())&amp;HOUR(NOW())&amp;MINUTE(NOW())&amp;SECOND(NOW())</f>
        <v>Scenario_14194625</v>
      </c>
      <c r="E195" t="str">
        <f ca="1">"Testing_"&amp;DAY(NOW())&amp;HOUR(NOW())&amp;MINUTE(NOW())&amp;SECOND(NOW())</f>
        <v>Testing_14194625</v>
      </c>
    </row>
    <row r="196" spans="1:48" x14ac:dyDescent="0.25">
      <c r="A196" s="27" t="s">
        <v>886</v>
      </c>
      <c r="C196" t="s">
        <v>598</v>
      </c>
      <c r="E196" t="s">
        <v>642</v>
      </c>
      <c r="G196" t="s">
        <v>626</v>
      </c>
      <c r="I196" t="s">
        <v>78</v>
      </c>
      <c r="K196" s="3" t="s">
        <v>880</v>
      </c>
    </row>
    <row r="197" spans="1:48" x14ac:dyDescent="0.25">
      <c r="A197" s="8" t="s">
        <v>887</v>
      </c>
      <c r="B197" s="27" t="s">
        <v>33</v>
      </c>
      <c r="C197" s="27" t="s">
        <v>888</v>
      </c>
      <c r="E197" s="27" t="s">
        <v>728</v>
      </c>
      <c r="F197" s="27" t="s">
        <v>838</v>
      </c>
      <c r="G197" s="27"/>
      <c r="I197" s="27" t="s">
        <v>573</v>
      </c>
      <c r="K197" s="3" t="s">
        <v>617</v>
      </c>
      <c r="M197" s="27" t="s">
        <v>839</v>
      </c>
      <c r="N197" s="27" t="s">
        <v>153</v>
      </c>
      <c r="O197" s="27" t="s">
        <v>154</v>
      </c>
      <c r="P197" s="27">
        <v>94588</v>
      </c>
      <c r="Q197" s="26">
        <v>29504</v>
      </c>
      <c r="R197" s="26" t="s">
        <v>28</v>
      </c>
    </row>
    <row r="198" spans="1:48" x14ac:dyDescent="0.25">
      <c r="A198" s="8" t="s">
        <v>889</v>
      </c>
      <c r="B198" s="27"/>
      <c r="C198" s="27" t="s">
        <v>890</v>
      </c>
      <c r="D198" s="27"/>
      <c r="E198" s="27"/>
      <c r="F198" s="27"/>
      <c r="G198" s="27"/>
      <c r="H198" s="27"/>
      <c r="I198" s="27"/>
      <c r="J198" s="27"/>
      <c r="K198" s="27"/>
      <c r="L198" s="27"/>
      <c r="M198" s="27"/>
      <c r="N198" s="27"/>
      <c r="O198" s="27"/>
      <c r="P198" s="27"/>
      <c r="Q198" s="27"/>
      <c r="R198" s="27"/>
    </row>
    <row r="199" spans="1:48" x14ac:dyDescent="0.25">
      <c r="A199" t="s">
        <v>896</v>
      </c>
      <c r="B199" s="27"/>
      <c r="C199" s="27" t="str">
        <f ca="1">"Scenario_"&amp;DAY(NOW())&amp;HOUR(NOW())&amp;MINUTE(NOW())&amp;SECOND(NOW())</f>
        <v>Scenario_14194625</v>
      </c>
      <c r="D199" s="27"/>
      <c r="E199" s="27" t="str">
        <f ca="1">"Testing_"&amp;DAY(NOW())&amp;HOUR(NOW())&amp;MINUTE(NOW())&amp;SECOND(NOW())</f>
        <v>Testing_14194625</v>
      </c>
      <c r="F199" s="27"/>
      <c r="G199" s="27"/>
      <c r="H199" s="27"/>
      <c r="I199" s="27"/>
      <c r="J199" s="27"/>
      <c r="K199" s="27"/>
      <c r="L199" s="27"/>
      <c r="M199" s="27"/>
      <c r="N199" s="27"/>
      <c r="O199" s="27"/>
      <c r="P199" s="27"/>
      <c r="Q199" s="27"/>
      <c r="R199" s="27"/>
      <c r="S199" s="27"/>
      <c r="T199" s="27"/>
      <c r="U199" s="27"/>
      <c r="V199" s="27"/>
      <c r="X199" s="27"/>
      <c r="Y199" s="27"/>
      <c r="Z199" s="27"/>
      <c r="AA199" s="27"/>
      <c r="AB199" s="27"/>
      <c r="AC199" s="27"/>
      <c r="AD199" s="27"/>
      <c r="AE199" s="27"/>
      <c r="AF199" s="27"/>
      <c r="AG199" s="27"/>
      <c r="AH199" s="27"/>
      <c r="AI199" s="27"/>
      <c r="AJ199" s="27"/>
      <c r="AK199" s="27"/>
      <c r="AM199" s="27"/>
      <c r="AN199" s="27"/>
      <c r="AO199" s="27"/>
      <c r="AP199" s="27"/>
      <c r="AQ199" s="27"/>
      <c r="AR199" s="27"/>
      <c r="AS199" s="27"/>
      <c r="AT199" s="27"/>
      <c r="AU199" s="27"/>
      <c r="AV199" s="27"/>
    </row>
    <row r="200" spans="1:48" x14ac:dyDescent="0.25">
      <c r="A200" s="27" t="s">
        <v>899</v>
      </c>
      <c r="C200" s="27" t="str">
        <f ca="1">"Scenario_"&amp;DAY(NOW())&amp;HOUR(NOW())&amp;MINUTE(NOW())&amp;SECOND(NOW())</f>
        <v>Scenario_14194625</v>
      </c>
      <c r="D200" s="27"/>
      <c r="E200" s="27" t="str">
        <f ca="1">"Testing_"&amp;DAY(NOW())&amp;HOUR(NOW())&amp;MINUTE(NOW())&amp;SECOND(NOW())</f>
        <v>Testing_14194625</v>
      </c>
      <c r="F200" s="27"/>
      <c r="G200" s="27"/>
      <c r="H200" s="27"/>
      <c r="I200" s="27"/>
      <c r="J200" s="27"/>
      <c r="K200" s="27"/>
      <c r="L200" s="27"/>
      <c r="M200" s="27"/>
      <c r="N200" s="27"/>
      <c r="O200" s="27"/>
      <c r="P200" s="27"/>
      <c r="Q200" s="27"/>
      <c r="R200" s="27"/>
      <c r="S200" s="27"/>
      <c r="T200" s="27"/>
      <c r="U200" s="27"/>
      <c r="V200" s="27"/>
      <c r="X200" s="27"/>
      <c r="Y200" s="27"/>
      <c r="Z200" s="27"/>
      <c r="AA200" s="27"/>
      <c r="AB200" s="27"/>
      <c r="AC200" s="27"/>
      <c r="AD200" s="27"/>
      <c r="AE200" s="27"/>
      <c r="AF200" s="27"/>
      <c r="AG200" s="27"/>
      <c r="AH200" s="27"/>
      <c r="AI200" s="27"/>
      <c r="AJ200" s="27"/>
      <c r="AK200" s="27"/>
      <c r="AM200" s="27"/>
      <c r="AN200" s="27"/>
      <c r="AO200" s="27"/>
      <c r="AP200" s="27"/>
      <c r="AQ200" s="27"/>
      <c r="AR200" s="27"/>
      <c r="AS200" s="27"/>
      <c r="AT200" s="27"/>
      <c r="AU200" s="27"/>
      <c r="AV200" s="27"/>
    </row>
    <row r="201" spans="1:48" x14ac:dyDescent="0.25">
      <c r="A201" t="s">
        <v>900</v>
      </c>
      <c r="B201" t="s">
        <v>33</v>
      </c>
      <c r="C201" t="s">
        <v>598</v>
      </c>
      <c r="E201" t="s">
        <v>642</v>
      </c>
      <c r="F201" t="s">
        <v>838</v>
      </c>
      <c r="G201" t="s">
        <v>601</v>
      </c>
      <c r="I201" t="s">
        <v>78</v>
      </c>
      <c r="K201" t="s">
        <v>868</v>
      </c>
      <c r="M201" t="s">
        <v>901</v>
      </c>
      <c r="N201" t="s">
        <v>604</v>
      </c>
      <c r="O201" t="s">
        <v>605</v>
      </c>
      <c r="P201">
        <v>50066</v>
      </c>
      <c r="Q201" s="26">
        <v>32874</v>
      </c>
      <c r="R201" t="s">
        <v>615</v>
      </c>
    </row>
    <row r="202" spans="1:48" s="27" customFormat="1" x14ac:dyDescent="0.25">
      <c r="A202" s="27" t="s">
        <v>902</v>
      </c>
      <c r="C202" s="27" t="str">
        <f ca="1">"Scenario_"&amp;DAY(NOW())&amp;HOUR(NOW())&amp;MINUTE(NOW())&amp;SECOND(NOW())</f>
        <v>Scenario_14194625</v>
      </c>
      <c r="E202" s="27" t="str">
        <f ca="1">"Testing_"&amp;DAY(NOW())&amp;HOUR(NOW())&amp;MINUTE(NOW())&amp;SECOND(NOW())</f>
        <v>Testing_14194625</v>
      </c>
      <c r="AL202" s="9"/>
    </row>
    <row r="203" spans="1:48" s="27" customFormat="1" x14ac:dyDescent="0.25">
      <c r="A203" s="36" t="s">
        <v>904</v>
      </c>
      <c r="K203" s="3" t="s">
        <v>704</v>
      </c>
      <c r="AL203" s="9"/>
    </row>
    <row r="204" spans="1:48" s="27" customFormat="1" x14ac:dyDescent="0.25">
      <c r="A204" s="27" t="s">
        <v>907</v>
      </c>
      <c r="B204" s="27" t="s">
        <v>33</v>
      </c>
      <c r="C204" s="27" t="s">
        <v>598</v>
      </c>
      <c r="E204" s="27" t="s">
        <v>642</v>
      </c>
      <c r="G204" s="27" t="s">
        <v>626</v>
      </c>
      <c r="I204" s="27" t="s">
        <v>78</v>
      </c>
      <c r="K204" s="3" t="s">
        <v>721</v>
      </c>
      <c r="M204" s="27" t="s">
        <v>627</v>
      </c>
      <c r="N204" s="27" t="s">
        <v>644</v>
      </c>
      <c r="O204" s="27" t="s">
        <v>605</v>
      </c>
      <c r="P204" s="27">
        <v>50066</v>
      </c>
      <c r="Q204" s="26">
        <v>32874</v>
      </c>
      <c r="R204" s="26" t="s">
        <v>28</v>
      </c>
      <c r="S204" s="27">
        <v>2</v>
      </c>
      <c r="V204" s="27" t="s">
        <v>345</v>
      </c>
      <c r="AL204" s="9"/>
    </row>
    <row r="205" spans="1:48" s="27" customFormat="1" x14ac:dyDescent="0.25">
      <c r="A205" s="27" t="s">
        <v>910</v>
      </c>
      <c r="B205" s="27" t="s">
        <v>33</v>
      </c>
      <c r="C205" s="27" t="s">
        <v>911</v>
      </c>
      <c r="D205" s="27" t="s">
        <v>912</v>
      </c>
      <c r="I205" s="27">
        <v>991919991</v>
      </c>
      <c r="K205" s="30" t="s">
        <v>704</v>
      </c>
      <c r="Q205" s="26">
        <v>29524</v>
      </c>
      <c r="R205" s="27" t="s">
        <v>28</v>
      </c>
      <c r="AL205" s="9"/>
    </row>
    <row r="206" spans="1:48" s="27" customFormat="1" x14ac:dyDescent="0.25">
      <c r="A206" s="39" t="s">
        <v>913</v>
      </c>
      <c r="B206" s="27" t="s">
        <v>33</v>
      </c>
      <c r="C206" s="27" t="s">
        <v>915</v>
      </c>
      <c r="E206" s="27" t="s">
        <v>916</v>
      </c>
      <c r="I206" s="27">
        <v>991919991</v>
      </c>
      <c r="K206" s="27" t="s">
        <v>917</v>
      </c>
      <c r="Q206" s="26">
        <v>29524</v>
      </c>
      <c r="R206" s="27" t="s">
        <v>28</v>
      </c>
      <c r="AL206" s="9"/>
      <c r="AQ206" s="26">
        <v>42765</v>
      </c>
      <c r="AR206" s="26"/>
    </row>
    <row r="207" spans="1:48" x14ac:dyDescent="0.25">
      <c r="A207" s="39" t="s">
        <v>914</v>
      </c>
      <c r="B207" t="s">
        <v>33</v>
      </c>
      <c r="C207" t="s">
        <v>915</v>
      </c>
      <c r="E207" t="s">
        <v>916</v>
      </c>
      <c r="I207">
        <v>991919991</v>
      </c>
      <c r="K207" t="s">
        <v>917</v>
      </c>
      <c r="Q207" s="26">
        <v>29524</v>
      </c>
      <c r="R207" t="s">
        <v>28</v>
      </c>
      <c r="AQ207" s="26">
        <v>42765</v>
      </c>
    </row>
    <row r="208" spans="1:48" s="27" customFormat="1" x14ac:dyDescent="0.25">
      <c r="A208" s="39" t="s">
        <v>918</v>
      </c>
      <c r="B208" s="27" t="s">
        <v>33</v>
      </c>
      <c r="C208" s="27" t="s">
        <v>915</v>
      </c>
      <c r="E208" s="27" t="s">
        <v>916</v>
      </c>
      <c r="I208" s="27">
        <v>991919991</v>
      </c>
      <c r="K208" s="27" t="s">
        <v>917</v>
      </c>
      <c r="Q208" s="26">
        <v>29524</v>
      </c>
      <c r="R208" s="27" t="s">
        <v>28</v>
      </c>
      <c r="AL208" s="9"/>
      <c r="AQ208" s="26"/>
      <c r="AR208" s="26"/>
    </row>
    <row r="209" spans="1:46" s="27" customFormat="1" x14ac:dyDescent="0.25">
      <c r="A209" s="39" t="s">
        <v>919</v>
      </c>
      <c r="B209" s="27" t="s">
        <v>33</v>
      </c>
      <c r="C209" s="27" t="s">
        <v>915</v>
      </c>
      <c r="E209" s="27" t="s">
        <v>916</v>
      </c>
      <c r="I209" s="27">
        <v>991919991</v>
      </c>
      <c r="K209" s="27" t="s">
        <v>917</v>
      </c>
      <c r="Q209" s="26">
        <v>29524</v>
      </c>
      <c r="R209" s="27" t="s">
        <v>28</v>
      </c>
      <c r="AL209" s="9"/>
      <c r="AQ209" s="26"/>
      <c r="AR209" s="26"/>
    </row>
    <row r="210" spans="1:46" s="27" customFormat="1" x14ac:dyDescent="0.25">
      <c r="A210" s="39" t="s">
        <v>920</v>
      </c>
      <c r="B210" s="27" t="s">
        <v>33</v>
      </c>
      <c r="C210" s="27" t="s">
        <v>915</v>
      </c>
      <c r="E210" s="27" t="s">
        <v>916</v>
      </c>
      <c r="I210" s="27">
        <v>991919991</v>
      </c>
      <c r="K210" s="27" t="s">
        <v>917</v>
      </c>
      <c r="Q210" s="26">
        <v>29524</v>
      </c>
      <c r="R210" s="27" t="s">
        <v>28</v>
      </c>
      <c r="AL210" s="9"/>
      <c r="AQ210" s="26"/>
      <c r="AR210" s="26"/>
    </row>
    <row r="211" spans="1:46" s="27" customFormat="1" x14ac:dyDescent="0.25">
      <c r="A211" s="39" t="s">
        <v>921</v>
      </c>
      <c r="B211" s="27" t="s">
        <v>33</v>
      </c>
      <c r="C211" s="27" t="s">
        <v>915</v>
      </c>
      <c r="E211" s="27" t="s">
        <v>916</v>
      </c>
      <c r="I211" s="27">
        <v>991919991</v>
      </c>
      <c r="K211" s="27" t="s">
        <v>917</v>
      </c>
      <c r="Q211" s="26">
        <v>29524</v>
      </c>
      <c r="R211" s="27" t="s">
        <v>28</v>
      </c>
      <c r="AL211" s="9"/>
      <c r="AQ211" s="26"/>
      <c r="AR211" s="26"/>
    </row>
    <row r="212" spans="1:46" s="27" customFormat="1" x14ac:dyDescent="0.25">
      <c r="A212" s="27" t="s">
        <v>922</v>
      </c>
      <c r="B212" s="27" t="s">
        <v>33</v>
      </c>
      <c r="C212" s="27" t="s">
        <v>598</v>
      </c>
      <c r="E212" s="27" t="s">
        <v>642</v>
      </c>
      <c r="G212" s="27" t="s">
        <v>626</v>
      </c>
      <c r="I212" s="27" t="s">
        <v>78</v>
      </c>
      <c r="K212" s="3" t="s">
        <v>721</v>
      </c>
      <c r="M212" s="27" t="s">
        <v>627</v>
      </c>
      <c r="N212" s="27" t="s">
        <v>644</v>
      </c>
      <c r="O212" s="27" t="s">
        <v>605</v>
      </c>
      <c r="P212" s="27">
        <v>50066</v>
      </c>
      <c r="Q212" s="26">
        <v>32874</v>
      </c>
      <c r="R212" s="26" t="s">
        <v>28</v>
      </c>
      <c r="S212" s="27">
        <v>2</v>
      </c>
      <c r="V212" s="27" t="s">
        <v>345</v>
      </c>
      <c r="AL212" s="9"/>
      <c r="AT212" s="27">
        <v>60</v>
      </c>
    </row>
    <row r="213" spans="1:46" x14ac:dyDescent="0.25">
      <c r="A213" t="s">
        <v>897</v>
      </c>
      <c r="C213" t="s">
        <v>598</v>
      </c>
      <c r="E213" t="s">
        <v>642</v>
      </c>
      <c r="K213" s="30" t="s">
        <v>721</v>
      </c>
    </row>
    <row r="214" spans="1:46" s="27" customFormat="1" x14ac:dyDescent="0.25">
      <c r="A214" s="27" t="s">
        <v>923</v>
      </c>
      <c r="B214" s="27" t="s">
        <v>33</v>
      </c>
      <c r="C214" s="27" t="s">
        <v>598</v>
      </c>
      <c r="E214" s="27" t="s">
        <v>642</v>
      </c>
      <c r="G214" s="27" t="s">
        <v>626</v>
      </c>
      <c r="I214" s="27" t="s">
        <v>78</v>
      </c>
      <c r="K214" s="3" t="s">
        <v>721</v>
      </c>
      <c r="M214" s="27" t="s">
        <v>627</v>
      </c>
      <c r="N214" s="27" t="s">
        <v>644</v>
      </c>
      <c r="O214" s="27" t="s">
        <v>605</v>
      </c>
      <c r="P214" s="27">
        <v>50066</v>
      </c>
      <c r="Q214" s="26">
        <v>32874</v>
      </c>
      <c r="R214" s="26" t="s">
        <v>28</v>
      </c>
      <c r="S214" s="27">
        <v>2</v>
      </c>
      <c r="V214" s="27" t="s">
        <v>345</v>
      </c>
      <c r="AL214" s="9"/>
    </row>
    <row r="215" spans="1:46" x14ac:dyDescent="0.25">
      <c r="A215" s="13" t="s">
        <v>934</v>
      </c>
      <c r="B215" s="27" t="s">
        <v>33</v>
      </c>
      <c r="C215" t="s">
        <v>927</v>
      </c>
      <c r="E215" t="s">
        <v>928</v>
      </c>
      <c r="I215">
        <v>991919991</v>
      </c>
      <c r="K215" s="3" t="s">
        <v>704</v>
      </c>
      <c r="Q215" s="26">
        <v>29524</v>
      </c>
      <c r="R215" t="s">
        <v>28</v>
      </c>
    </row>
    <row r="216" spans="1:46" s="27" customFormat="1" x14ac:dyDescent="0.25">
      <c r="A216" s="13" t="s">
        <v>933</v>
      </c>
      <c r="B216" s="27" t="s">
        <v>33</v>
      </c>
      <c r="C216" s="27" t="s">
        <v>927</v>
      </c>
      <c r="E216" s="27" t="s">
        <v>928</v>
      </c>
      <c r="I216" s="27">
        <v>991919991</v>
      </c>
      <c r="K216" s="3" t="s">
        <v>704</v>
      </c>
      <c r="Q216" s="26">
        <v>29524</v>
      </c>
      <c r="R216" s="27" t="s">
        <v>28</v>
      </c>
      <c r="AL216" s="9"/>
    </row>
    <row r="217" spans="1:46" s="27" customFormat="1" x14ac:dyDescent="0.25">
      <c r="A217" s="27" t="s">
        <v>929</v>
      </c>
      <c r="B217" s="27" t="s">
        <v>33</v>
      </c>
      <c r="C217" s="27" t="s">
        <v>598</v>
      </c>
      <c r="E217" s="27" t="s">
        <v>642</v>
      </c>
      <c r="G217" s="27" t="s">
        <v>626</v>
      </c>
      <c r="I217" s="27" t="s">
        <v>78</v>
      </c>
      <c r="K217" s="3" t="s">
        <v>721</v>
      </c>
      <c r="M217" s="27" t="s">
        <v>627</v>
      </c>
      <c r="N217" s="27" t="s">
        <v>644</v>
      </c>
      <c r="O217" s="27" t="s">
        <v>605</v>
      </c>
      <c r="P217" s="27">
        <v>50066</v>
      </c>
      <c r="Q217" s="26">
        <v>32874</v>
      </c>
      <c r="R217" s="26" t="s">
        <v>28</v>
      </c>
      <c r="S217" s="27">
        <v>2</v>
      </c>
      <c r="V217" s="27" t="s">
        <v>345</v>
      </c>
      <c r="AL217" s="9"/>
    </row>
    <row r="218" spans="1:46" x14ac:dyDescent="0.25">
      <c r="A218" t="s">
        <v>944</v>
      </c>
      <c r="C218" t="s">
        <v>930</v>
      </c>
      <c r="E218" t="s">
        <v>931</v>
      </c>
      <c r="K218" s="3" t="s">
        <v>954</v>
      </c>
    </row>
    <row r="219" spans="1:46" x14ac:dyDescent="0.25">
      <c r="A219" s="13" t="s">
        <v>932</v>
      </c>
      <c r="C219" t="s">
        <v>467</v>
      </c>
      <c r="E219" t="s">
        <v>624</v>
      </c>
      <c r="F219" t="s">
        <v>625</v>
      </c>
      <c r="G219">
        <v>1234567890</v>
      </c>
      <c r="I219" t="s">
        <v>326</v>
      </c>
      <c r="K219" s="3" t="s">
        <v>617</v>
      </c>
      <c r="M219" s="27" t="s">
        <v>627</v>
      </c>
      <c r="N219" t="s">
        <v>451</v>
      </c>
      <c r="O219" t="s">
        <v>452</v>
      </c>
      <c r="P219">
        <v>20013</v>
      </c>
      <c r="Q219" s="26">
        <v>29042</v>
      </c>
      <c r="R219" s="26" t="s">
        <v>28</v>
      </c>
      <c r="S219">
        <v>10</v>
      </c>
      <c r="T219">
        <v>2</v>
      </c>
      <c r="U219" t="s">
        <v>345</v>
      </c>
    </row>
    <row r="220" spans="1:46" s="27" customFormat="1" x14ac:dyDescent="0.25">
      <c r="A220" s="13" t="s">
        <v>989</v>
      </c>
      <c r="C220" s="27" t="s">
        <v>598</v>
      </c>
      <c r="E220" s="27" t="s">
        <v>1210</v>
      </c>
      <c r="G220" s="27">
        <v>1234567890</v>
      </c>
      <c r="K220" s="3" t="s">
        <v>617</v>
      </c>
      <c r="Q220" s="26"/>
      <c r="R220" s="26"/>
      <c r="T220" s="27">
        <v>0</v>
      </c>
      <c r="V220" s="27" t="s">
        <v>345</v>
      </c>
      <c r="AL220" s="9"/>
    </row>
    <row r="221" spans="1:46" s="27" customFormat="1" x14ac:dyDescent="0.25">
      <c r="A221" s="27" t="s">
        <v>938</v>
      </c>
      <c r="M221" s="27" t="s">
        <v>650</v>
      </c>
      <c r="N221" s="27" t="s">
        <v>651</v>
      </c>
      <c r="O221" s="27" t="s">
        <v>652</v>
      </c>
      <c r="P221" s="27">
        <v>11530</v>
      </c>
      <c r="AL221" s="9"/>
    </row>
    <row r="222" spans="1:46" x14ac:dyDescent="0.25">
      <c r="A222" s="13" t="s">
        <v>939</v>
      </c>
      <c r="C222" t="s">
        <v>940</v>
      </c>
      <c r="E222" t="s">
        <v>941</v>
      </c>
      <c r="I222">
        <v>789789787</v>
      </c>
      <c r="K222" s="3" t="s">
        <v>704</v>
      </c>
      <c r="Q222" s="26">
        <v>25204</v>
      </c>
      <c r="R222" s="26" t="s">
        <v>28</v>
      </c>
    </row>
    <row r="223" spans="1:46" s="27" customFormat="1" x14ac:dyDescent="0.25">
      <c r="A223" s="27" t="s">
        <v>945</v>
      </c>
      <c r="B223" s="27" t="s">
        <v>33</v>
      </c>
      <c r="C223" s="27" t="s">
        <v>598</v>
      </c>
      <c r="E223" s="27" t="s">
        <v>642</v>
      </c>
      <c r="F223" s="27" t="s">
        <v>838</v>
      </c>
      <c r="G223" s="27" t="s">
        <v>601</v>
      </c>
      <c r="I223" s="27" t="s">
        <v>78</v>
      </c>
      <c r="K223" s="27" t="s">
        <v>868</v>
      </c>
      <c r="M223" s="27" t="s">
        <v>901</v>
      </c>
      <c r="N223" s="27" t="s">
        <v>604</v>
      </c>
      <c r="O223" s="27" t="s">
        <v>605</v>
      </c>
      <c r="P223" s="27">
        <v>50066</v>
      </c>
      <c r="Q223" s="26">
        <v>32874</v>
      </c>
      <c r="R223" s="27" t="s">
        <v>615</v>
      </c>
      <c r="AL223" s="9"/>
    </row>
    <row r="224" spans="1:46" x14ac:dyDescent="0.25">
      <c r="A224" s="27" t="s">
        <v>951</v>
      </c>
      <c r="C224" t="s">
        <v>598</v>
      </c>
      <c r="E224" t="s">
        <v>642</v>
      </c>
      <c r="G224" t="s">
        <v>626</v>
      </c>
      <c r="I224" t="s">
        <v>78</v>
      </c>
      <c r="K224" t="s">
        <v>721</v>
      </c>
      <c r="M224" t="s">
        <v>953</v>
      </c>
      <c r="N224" t="s">
        <v>644</v>
      </c>
      <c r="O224" s="27" t="s">
        <v>605</v>
      </c>
      <c r="P224">
        <v>50066</v>
      </c>
      <c r="Q224" s="40" t="s">
        <v>952</v>
      </c>
      <c r="R224" t="s">
        <v>28</v>
      </c>
      <c r="S224">
        <v>2</v>
      </c>
      <c r="V224" t="s">
        <v>345</v>
      </c>
      <c r="W224"/>
      <c r="AL224"/>
    </row>
    <row r="225" spans="1:49" s="27" customFormat="1" x14ac:dyDescent="0.25">
      <c r="A225" s="13" t="s">
        <v>958</v>
      </c>
      <c r="C225" s="27" t="s">
        <v>871</v>
      </c>
      <c r="D225" s="27" t="s">
        <v>869</v>
      </c>
      <c r="E225" s="27" t="s">
        <v>872</v>
      </c>
      <c r="F225" s="27" t="s">
        <v>794</v>
      </c>
      <c r="H225" s="27" t="s">
        <v>626</v>
      </c>
      <c r="I225" s="27" t="s">
        <v>78</v>
      </c>
      <c r="K225" s="3" t="s">
        <v>868</v>
      </c>
      <c r="Q225" s="26">
        <v>34031</v>
      </c>
      <c r="R225" s="27" t="s">
        <v>615</v>
      </c>
      <c r="AL225" s="9"/>
      <c r="AV225" s="27">
        <v>3</v>
      </c>
    </row>
    <row r="226" spans="1:49" s="27" customFormat="1" x14ac:dyDescent="0.25">
      <c r="A226" s="27" t="s">
        <v>960</v>
      </c>
      <c r="M226" s="27" t="s">
        <v>650</v>
      </c>
      <c r="N226" s="27" t="s">
        <v>651</v>
      </c>
      <c r="O226" s="27" t="s">
        <v>652</v>
      </c>
      <c r="P226" s="27">
        <v>11530</v>
      </c>
      <c r="AL226" s="9"/>
    </row>
    <row r="227" spans="1:49" s="27" customFormat="1" x14ac:dyDescent="0.25">
      <c r="A227" s="27" t="s">
        <v>998</v>
      </c>
      <c r="M227" s="27" t="s">
        <v>650</v>
      </c>
      <c r="N227" s="27" t="s">
        <v>651</v>
      </c>
      <c r="O227" s="27" t="s">
        <v>652</v>
      </c>
      <c r="P227" s="27">
        <v>11530</v>
      </c>
      <c r="AL227" s="9"/>
    </row>
    <row r="228" spans="1:49" x14ac:dyDescent="0.25">
      <c r="A228" s="39" t="s">
        <v>966</v>
      </c>
      <c r="C228" t="s">
        <v>967</v>
      </c>
      <c r="E228" t="s">
        <v>968</v>
      </c>
      <c r="F228" t="s">
        <v>970</v>
      </c>
      <c r="I228" t="s">
        <v>969</v>
      </c>
      <c r="K228" s="3" t="s">
        <v>704</v>
      </c>
      <c r="M228" t="s">
        <v>971</v>
      </c>
      <c r="N228" t="s">
        <v>972</v>
      </c>
      <c r="O228" t="s">
        <v>154</v>
      </c>
      <c r="P228">
        <v>94536</v>
      </c>
    </row>
    <row r="229" spans="1:49" x14ac:dyDescent="0.25">
      <c r="A229" s="39" t="s">
        <v>973</v>
      </c>
      <c r="C229" t="s">
        <v>974</v>
      </c>
      <c r="E229" t="s">
        <v>975</v>
      </c>
    </row>
    <row r="230" spans="1:49" s="27" customFormat="1" x14ac:dyDescent="0.25">
      <c r="A230" s="8" t="s">
        <v>980</v>
      </c>
      <c r="B230" s="27" t="s">
        <v>33</v>
      </c>
      <c r="C230" s="27" t="s">
        <v>982</v>
      </c>
      <c r="E230" s="27" t="s">
        <v>983</v>
      </c>
      <c r="I230" s="27" t="s">
        <v>78</v>
      </c>
      <c r="K230" s="3" t="s">
        <v>984</v>
      </c>
      <c r="Q230" s="26">
        <v>29524</v>
      </c>
      <c r="R230" s="27" t="s">
        <v>28</v>
      </c>
      <c r="AL230" s="9"/>
    </row>
    <row r="231" spans="1:49" x14ac:dyDescent="0.25">
      <c r="A231" s="39" t="s">
        <v>992</v>
      </c>
      <c r="C231" t="s">
        <v>990</v>
      </c>
      <c r="E231" t="s">
        <v>991</v>
      </c>
      <c r="I231" s="27" t="s">
        <v>78</v>
      </c>
      <c r="K231" s="3" t="s">
        <v>868</v>
      </c>
      <c r="Q231" s="26">
        <v>29524</v>
      </c>
    </row>
    <row r="232" spans="1:49" s="27" customFormat="1" x14ac:dyDescent="0.25">
      <c r="A232" s="39" t="s">
        <v>996</v>
      </c>
      <c r="C232" s="27" t="s">
        <v>993</v>
      </c>
      <c r="E232" s="27" t="s">
        <v>994</v>
      </c>
      <c r="I232" s="27" t="s">
        <v>78</v>
      </c>
      <c r="K232" s="3" t="s">
        <v>995</v>
      </c>
      <c r="Q232" s="26">
        <v>31350</v>
      </c>
      <c r="AL232" s="9"/>
    </row>
    <row r="233" spans="1:49" s="27" customFormat="1" x14ac:dyDescent="0.25">
      <c r="A233" s="13" t="s">
        <v>999</v>
      </c>
      <c r="C233" s="27" t="s">
        <v>871</v>
      </c>
      <c r="D233" s="27" t="s">
        <v>304</v>
      </c>
      <c r="E233" s="27" t="s">
        <v>872</v>
      </c>
      <c r="F233" s="27" t="s">
        <v>794</v>
      </c>
      <c r="H233" s="27" t="s">
        <v>626</v>
      </c>
      <c r="I233" s="27" t="s">
        <v>78</v>
      </c>
      <c r="K233" s="3" t="s">
        <v>868</v>
      </c>
      <c r="Q233" s="26">
        <v>34031</v>
      </c>
      <c r="R233" s="27" t="s">
        <v>615</v>
      </c>
      <c r="AL233" s="9"/>
      <c r="AV233" s="27" t="s">
        <v>977</v>
      </c>
      <c r="AW233" s="3" t="s">
        <v>868</v>
      </c>
    </row>
    <row r="234" spans="1:49" s="27" customFormat="1" x14ac:dyDescent="0.25">
      <c r="A234" s="13" t="s">
        <v>1000</v>
      </c>
      <c r="C234" s="27" t="s">
        <v>871</v>
      </c>
      <c r="D234" s="27" t="s">
        <v>869</v>
      </c>
      <c r="E234" s="27" t="s">
        <v>872</v>
      </c>
      <c r="F234" s="27" t="s">
        <v>794</v>
      </c>
      <c r="H234" s="27" t="s">
        <v>626</v>
      </c>
      <c r="I234" s="27" t="s">
        <v>78</v>
      </c>
      <c r="K234" s="3" t="s">
        <v>868</v>
      </c>
      <c r="Q234" s="26">
        <v>34031</v>
      </c>
      <c r="R234" s="27" t="s">
        <v>615</v>
      </c>
      <c r="AL234" s="9"/>
      <c r="AV234" s="27" t="s">
        <v>977</v>
      </c>
      <c r="AW234" s="3" t="s">
        <v>868</v>
      </c>
    </row>
    <row r="235" spans="1:49" x14ac:dyDescent="0.25">
      <c r="A235" s="13" t="s">
        <v>951</v>
      </c>
      <c r="N235" s="27" t="s">
        <v>972</v>
      </c>
      <c r="O235" s="27" t="s">
        <v>154</v>
      </c>
      <c r="P235" s="27">
        <v>94536</v>
      </c>
    </row>
    <row r="236" spans="1:49" s="27" customFormat="1" x14ac:dyDescent="0.25">
      <c r="A236" s="13" t="s">
        <v>1002</v>
      </c>
      <c r="M236" s="27" t="s">
        <v>650</v>
      </c>
      <c r="N236" s="27" t="s">
        <v>651</v>
      </c>
      <c r="O236" s="27" t="s">
        <v>652</v>
      </c>
      <c r="P236" s="27">
        <v>11530</v>
      </c>
      <c r="AL236" s="9"/>
    </row>
    <row r="237" spans="1:49" x14ac:dyDescent="0.25">
      <c r="A237" s="39" t="s">
        <v>1005</v>
      </c>
      <c r="C237" t="s">
        <v>1006</v>
      </c>
      <c r="E237" t="s">
        <v>1007</v>
      </c>
      <c r="I237" s="27" t="str">
        <f>I231</f>
        <v>991-91-9991</v>
      </c>
      <c r="J237" s="27"/>
      <c r="K237" s="3" t="str">
        <f>K231</f>
        <v>test@elliemae.com</v>
      </c>
      <c r="L237" s="27"/>
      <c r="M237" s="27"/>
      <c r="N237" s="27"/>
      <c r="O237" s="27"/>
      <c r="P237" s="27"/>
      <c r="Q237" s="26">
        <f>Q231</f>
        <v>29524</v>
      </c>
    </row>
    <row r="238" spans="1:49" s="27" customFormat="1" x14ac:dyDescent="0.25">
      <c r="A238" s="13" t="s">
        <v>989</v>
      </c>
      <c r="C238" s="27" t="s">
        <v>467</v>
      </c>
      <c r="E238" s="27" t="s">
        <v>624</v>
      </c>
      <c r="F238" s="27" t="s">
        <v>794</v>
      </c>
      <c r="G238" s="27" t="s">
        <v>757</v>
      </c>
      <c r="I238" s="27" t="s">
        <v>1070</v>
      </c>
      <c r="K238" s="3" t="s">
        <v>617</v>
      </c>
      <c r="M238" s="27" t="s">
        <v>627</v>
      </c>
      <c r="N238" s="27" t="s">
        <v>451</v>
      </c>
      <c r="O238" s="27" t="s">
        <v>452</v>
      </c>
      <c r="P238" s="27">
        <v>20013</v>
      </c>
      <c r="Q238" s="26">
        <v>29042</v>
      </c>
      <c r="R238" s="27" t="s">
        <v>28</v>
      </c>
      <c r="S238" s="27">
        <v>10</v>
      </c>
      <c r="T238" s="27">
        <v>2</v>
      </c>
      <c r="V238" s="27" t="s">
        <v>345</v>
      </c>
      <c r="AL238" s="9"/>
    </row>
    <row r="239" spans="1:49" s="27" customFormat="1" x14ac:dyDescent="0.25">
      <c r="A239" s="27" t="s">
        <v>1014</v>
      </c>
      <c r="M239" s="27" t="s">
        <v>650</v>
      </c>
      <c r="N239" s="27" t="s">
        <v>651</v>
      </c>
      <c r="O239" s="27" t="s">
        <v>652</v>
      </c>
      <c r="P239" s="27">
        <v>11530</v>
      </c>
      <c r="AL239" s="9"/>
    </row>
    <row r="240" spans="1:49" x14ac:dyDescent="0.25">
      <c r="A240" t="s">
        <v>1015</v>
      </c>
    </row>
    <row r="241" spans="1:49" x14ac:dyDescent="0.25">
      <c r="A241" t="s">
        <v>1017</v>
      </c>
      <c r="C241" t="s">
        <v>598</v>
      </c>
      <c r="E241" t="s">
        <v>1018</v>
      </c>
    </row>
    <row r="242" spans="1:49" x14ac:dyDescent="0.25">
      <c r="A242" t="s">
        <v>1019</v>
      </c>
      <c r="C242" t="s">
        <v>1023</v>
      </c>
      <c r="E242" t="s">
        <v>1205</v>
      </c>
      <c r="G242" s="27" t="s">
        <v>757</v>
      </c>
      <c r="K242" s="3" t="s">
        <v>617</v>
      </c>
      <c r="T242">
        <v>9</v>
      </c>
    </row>
    <row r="243" spans="1:49" s="27" customFormat="1" x14ac:dyDescent="0.25">
      <c r="A243" s="27" t="s">
        <v>1020</v>
      </c>
      <c r="C243" s="27" t="s">
        <v>598</v>
      </c>
      <c r="E243" s="27" t="s">
        <v>1018</v>
      </c>
      <c r="AL243" s="9"/>
    </row>
    <row r="244" spans="1:49" s="27" customFormat="1" x14ac:dyDescent="0.25">
      <c r="A244" s="27" t="s">
        <v>1021</v>
      </c>
      <c r="C244" s="27" t="s">
        <v>598</v>
      </c>
      <c r="E244" s="27" t="s">
        <v>1018</v>
      </c>
      <c r="AL244" s="9"/>
    </row>
    <row r="245" spans="1:49" s="27" customFormat="1" x14ac:dyDescent="0.25">
      <c r="A245" s="27" t="s">
        <v>1022</v>
      </c>
      <c r="C245" s="27" t="s">
        <v>598</v>
      </c>
      <c r="E245" s="27" t="s">
        <v>1018</v>
      </c>
      <c r="AL245" s="9"/>
    </row>
    <row r="246" spans="1:49" x14ac:dyDescent="0.25">
      <c r="A246" s="13" t="s">
        <v>1396</v>
      </c>
      <c r="C246" t="s">
        <v>1047</v>
      </c>
      <c r="E246" t="s">
        <v>1048</v>
      </c>
      <c r="K246" s="3" t="s">
        <v>1049</v>
      </c>
    </row>
    <row r="247" spans="1:49" s="27" customFormat="1" x14ac:dyDescent="0.25">
      <c r="A247" s="27" t="s">
        <v>1061</v>
      </c>
      <c r="C247" s="27" t="s">
        <v>598</v>
      </c>
      <c r="E247" s="27" t="s">
        <v>1018</v>
      </c>
      <c r="AL247" s="9"/>
    </row>
    <row r="248" spans="1:49" s="27" customFormat="1" x14ac:dyDescent="0.25">
      <c r="A248" s="27" t="s">
        <v>1060</v>
      </c>
      <c r="C248" s="27" t="s">
        <v>598</v>
      </c>
      <c r="E248" s="27" t="s">
        <v>1018</v>
      </c>
      <c r="AL248" s="9"/>
    </row>
    <row r="249" spans="1:49" x14ac:dyDescent="0.25">
      <c r="A249" s="13" t="s">
        <v>1062</v>
      </c>
      <c r="C249" t="s">
        <v>1063</v>
      </c>
      <c r="E249" t="s">
        <v>1064</v>
      </c>
    </row>
    <row r="250" spans="1:49" x14ac:dyDescent="0.25">
      <c r="A250" t="s">
        <v>1068</v>
      </c>
      <c r="B250" s="27" t="s">
        <v>33</v>
      </c>
      <c r="C250" t="s">
        <v>990</v>
      </c>
      <c r="E250" t="s">
        <v>991</v>
      </c>
      <c r="I250">
        <v>991919991</v>
      </c>
      <c r="K250" s="27" t="s">
        <v>617</v>
      </c>
      <c r="Q250" s="26">
        <v>29524</v>
      </c>
      <c r="R250" t="s">
        <v>28</v>
      </c>
    </row>
    <row r="251" spans="1:49" s="27" customFormat="1" x14ac:dyDescent="0.25">
      <c r="A251" s="13" t="s">
        <v>1089</v>
      </c>
      <c r="C251" s="27" t="s">
        <v>1087</v>
      </c>
      <c r="E251" s="27" t="s">
        <v>1090</v>
      </c>
      <c r="K251" s="3" t="s">
        <v>704</v>
      </c>
      <c r="AL251" s="9"/>
    </row>
    <row r="252" spans="1:49" s="27" customFormat="1" x14ac:dyDescent="0.25">
      <c r="A252" s="13" t="s">
        <v>1091</v>
      </c>
      <c r="C252" s="27" t="s">
        <v>1087</v>
      </c>
      <c r="E252" s="27" t="s">
        <v>1090</v>
      </c>
      <c r="K252" s="3" t="s">
        <v>704</v>
      </c>
      <c r="AL252" s="9"/>
    </row>
    <row r="253" spans="1:49" s="27" customFormat="1" x14ac:dyDescent="0.25">
      <c r="A253" s="13" t="s">
        <v>1092</v>
      </c>
      <c r="C253" s="27" t="s">
        <v>1093</v>
      </c>
      <c r="E253" s="27" t="s">
        <v>1064</v>
      </c>
      <c r="K253" s="30" t="s">
        <v>704</v>
      </c>
      <c r="AL253" s="9"/>
    </row>
    <row r="254" spans="1:49" s="27" customFormat="1" x14ac:dyDescent="0.25">
      <c r="A254" s="13" t="s">
        <v>1095</v>
      </c>
      <c r="C254" s="27" t="s">
        <v>1093</v>
      </c>
      <c r="E254" s="27" t="s">
        <v>1064</v>
      </c>
      <c r="K254" s="30" t="s">
        <v>704</v>
      </c>
      <c r="AL254" s="9"/>
    </row>
    <row r="255" spans="1:49" x14ac:dyDescent="0.25">
      <c r="A255" s="13" t="s">
        <v>1097</v>
      </c>
      <c r="C255" t="s">
        <v>1098</v>
      </c>
      <c r="E255" t="s">
        <v>172</v>
      </c>
      <c r="F255" s="27" t="s">
        <v>794</v>
      </c>
      <c r="G255" s="27" t="s">
        <v>757</v>
      </c>
      <c r="H255" s="27" t="s">
        <v>626</v>
      </c>
      <c r="I255" s="42">
        <v>999999999</v>
      </c>
      <c r="K255" s="3" t="str">
        <f>K250</f>
        <v>integrationborrower@gmail.com</v>
      </c>
      <c r="M255" s="27" t="s">
        <v>627</v>
      </c>
      <c r="N255" s="27" t="s">
        <v>451</v>
      </c>
      <c r="O255" s="27" t="s">
        <v>452</v>
      </c>
      <c r="P255" s="27">
        <v>20013</v>
      </c>
      <c r="Q255" s="26">
        <v>32874</v>
      </c>
      <c r="AW255" s="3" t="s">
        <v>868</v>
      </c>
    </row>
    <row r="256" spans="1:49" x14ac:dyDescent="0.25">
      <c r="A256" s="8" t="s">
        <v>1101</v>
      </c>
      <c r="C256" s="27" t="s">
        <v>727</v>
      </c>
      <c r="D256" s="27"/>
      <c r="E256" s="27" t="s">
        <v>728</v>
      </c>
      <c r="F256" s="27"/>
      <c r="G256" s="27" t="s">
        <v>838</v>
      </c>
      <c r="H256" s="27"/>
      <c r="I256" s="27" t="s">
        <v>573</v>
      </c>
      <c r="J256" s="27"/>
      <c r="K256" s="3" t="s">
        <v>617</v>
      </c>
      <c r="L256" s="27"/>
      <c r="M256" s="27"/>
      <c r="N256" s="27"/>
      <c r="O256" s="27"/>
      <c r="P256" s="27"/>
      <c r="Q256" s="26">
        <v>29504</v>
      </c>
      <c r="R256" s="27"/>
      <c r="S256" s="27"/>
      <c r="T256" s="27"/>
      <c r="U256" s="27"/>
      <c r="V256" s="27"/>
    </row>
    <row r="257" spans="1:52" s="27" customFormat="1" x14ac:dyDescent="0.25">
      <c r="A257" s="13" t="s">
        <v>1102</v>
      </c>
      <c r="C257" s="27" t="s">
        <v>871</v>
      </c>
      <c r="E257" s="27" t="s">
        <v>872</v>
      </c>
      <c r="F257" s="27" t="s">
        <v>794</v>
      </c>
      <c r="H257" s="27" t="s">
        <v>626</v>
      </c>
      <c r="I257" s="27" t="s">
        <v>78</v>
      </c>
      <c r="K257" s="3" t="s">
        <v>868</v>
      </c>
      <c r="Q257" s="26">
        <v>34031</v>
      </c>
      <c r="R257" s="27" t="s">
        <v>615</v>
      </c>
      <c r="AL257" s="9"/>
      <c r="AV257" s="27" t="s">
        <v>977</v>
      </c>
      <c r="AW257" s="3" t="s">
        <v>868</v>
      </c>
    </row>
    <row r="258" spans="1:52" s="27" customFormat="1" x14ac:dyDescent="0.25">
      <c r="A258" s="13" t="s">
        <v>1096</v>
      </c>
      <c r="C258" s="27" t="s">
        <v>1093</v>
      </c>
      <c r="E258" s="27" t="s">
        <v>1064</v>
      </c>
      <c r="K258" s="3" t="s">
        <v>704</v>
      </c>
      <c r="AL258" s="9"/>
    </row>
    <row r="259" spans="1:52" s="27" customFormat="1" x14ac:dyDescent="0.25">
      <c r="A259" s="13" t="s">
        <v>1103</v>
      </c>
      <c r="C259" s="27" t="s">
        <v>1106</v>
      </c>
      <c r="E259" s="27" t="s">
        <v>1107</v>
      </c>
      <c r="K259" s="3" t="s">
        <v>704</v>
      </c>
      <c r="AL259" s="9"/>
    </row>
    <row r="260" spans="1:52" s="27" customFormat="1" x14ac:dyDescent="0.25">
      <c r="A260" s="13" t="s">
        <v>1104</v>
      </c>
      <c r="C260" s="27" t="s">
        <v>1064</v>
      </c>
      <c r="E260" s="27" t="s">
        <v>1108</v>
      </c>
      <c r="K260" s="3" t="s">
        <v>704</v>
      </c>
      <c r="AL260" s="9"/>
    </row>
    <row r="261" spans="1:52" s="27" customFormat="1" x14ac:dyDescent="0.25">
      <c r="A261" s="13" t="s">
        <v>1105</v>
      </c>
      <c r="C261" s="27" t="s">
        <v>1109</v>
      </c>
      <c r="E261" s="27" t="s">
        <v>1110</v>
      </c>
      <c r="K261" s="3" t="s">
        <v>704</v>
      </c>
      <c r="AL261" s="9"/>
    </row>
    <row r="262" spans="1:52" x14ac:dyDescent="0.25">
      <c r="A262" s="13" t="s">
        <v>1111</v>
      </c>
      <c r="C262" t="s">
        <v>1112</v>
      </c>
      <c r="E262" t="s">
        <v>1113</v>
      </c>
      <c r="K262" s="3" t="s">
        <v>704</v>
      </c>
    </row>
    <row r="263" spans="1:52" s="27" customFormat="1" x14ac:dyDescent="0.25">
      <c r="A263" s="27" t="s">
        <v>1154</v>
      </c>
      <c r="B263" s="27" t="s">
        <v>33</v>
      </c>
      <c r="C263" s="27" t="s">
        <v>990</v>
      </c>
      <c r="E263" s="27" t="s">
        <v>991</v>
      </c>
      <c r="I263" s="27">
        <v>991919991</v>
      </c>
      <c r="K263" s="27" t="s">
        <v>617</v>
      </c>
      <c r="Q263" s="26">
        <v>29524</v>
      </c>
      <c r="R263" s="27" t="s">
        <v>28</v>
      </c>
      <c r="AL263" s="9"/>
    </row>
    <row r="264" spans="1:52" x14ac:dyDescent="0.25">
      <c r="A264" s="13" t="s">
        <v>1169</v>
      </c>
      <c r="B264" t="s">
        <v>33</v>
      </c>
      <c r="C264" t="s">
        <v>1170</v>
      </c>
      <c r="E264" t="s">
        <v>1171</v>
      </c>
      <c r="I264">
        <v>991919991</v>
      </c>
      <c r="K264" s="3" t="s">
        <v>704</v>
      </c>
      <c r="Q264" s="26">
        <v>29524</v>
      </c>
      <c r="R264" t="s">
        <v>28</v>
      </c>
    </row>
    <row r="265" spans="1:52" x14ac:dyDescent="0.25">
      <c r="A265" s="13" t="s">
        <v>1176</v>
      </c>
      <c r="C265" t="s">
        <v>1178</v>
      </c>
    </row>
    <row r="266" spans="1:52" x14ac:dyDescent="0.25">
      <c r="A266" s="13" t="s">
        <v>1177</v>
      </c>
      <c r="C266" t="s">
        <v>1178</v>
      </c>
    </row>
    <row r="267" spans="1:52" s="27" customFormat="1" x14ac:dyDescent="0.25">
      <c r="A267" s="13" t="s">
        <v>1186</v>
      </c>
      <c r="C267" s="27" t="s">
        <v>598</v>
      </c>
      <c r="E267" s="27" t="s">
        <v>642</v>
      </c>
      <c r="G267" s="27" t="s">
        <v>626</v>
      </c>
      <c r="I267" s="27" t="s">
        <v>78</v>
      </c>
      <c r="K267" s="3" t="s">
        <v>721</v>
      </c>
      <c r="M267" s="27" t="s">
        <v>627</v>
      </c>
      <c r="N267" s="27" t="s">
        <v>644</v>
      </c>
      <c r="O267" s="27" t="s">
        <v>605</v>
      </c>
      <c r="P267" s="27">
        <v>50066</v>
      </c>
      <c r="Q267" s="26">
        <v>32874</v>
      </c>
      <c r="R267" s="26" t="s">
        <v>28</v>
      </c>
      <c r="S267" s="27">
        <v>2</v>
      </c>
      <c r="V267" s="27" t="s">
        <v>345</v>
      </c>
      <c r="AL267" s="9"/>
    </row>
    <row r="268" spans="1:52" x14ac:dyDescent="0.25">
      <c r="A268" s="13" t="s">
        <v>1187</v>
      </c>
      <c r="C268" t="s">
        <v>1188</v>
      </c>
      <c r="E268" t="s">
        <v>1189</v>
      </c>
      <c r="I268" s="27" t="s">
        <v>1190</v>
      </c>
      <c r="K268" s="3"/>
    </row>
    <row r="269" spans="1:52" x14ac:dyDescent="0.25">
      <c r="A269" s="13" t="s">
        <v>1185</v>
      </c>
      <c r="K269" s="3" t="str">
        <f ca="1">"abdul.anamalamudi_"&amp;MINUTE(NOW())&amp;SECOND(NOW())&amp;"@elliemae.com"</f>
        <v>abdul.anamalamudi_4625@elliemae.com</v>
      </c>
    </row>
    <row r="270" spans="1:52" x14ac:dyDescent="0.25">
      <c r="A270" s="13" t="s">
        <v>1194</v>
      </c>
      <c r="B270" t="s">
        <v>33</v>
      </c>
      <c r="K270" s="3" t="s">
        <v>704</v>
      </c>
      <c r="Q270" s="26"/>
    </row>
    <row r="271" spans="1:52" x14ac:dyDescent="0.25">
      <c r="A271" s="13" t="s">
        <v>1196</v>
      </c>
      <c r="C271" s="27" t="str">
        <f ca="1">"ContFName"&amp;YEAR(NOW())&amp;DAY(NOW())&amp;HOUR(NOW())&amp;MINUTE(NOW())&amp;SECOND(NOW())</f>
        <v>ContFName201814194625</v>
      </c>
      <c r="D271" s="27"/>
      <c r="E271" s="27" t="str">
        <f ca="1">"ContLName"&amp;YEAR(NOW())&amp;DAY(NOW())&amp;HOUR(NOW())&amp;MINUTE(NOW())&amp;SECOND(NOW())</f>
        <v>ContLName201814194625</v>
      </c>
      <c r="F271" s="27" t="s">
        <v>970</v>
      </c>
      <c r="G271" s="27"/>
      <c r="H271" s="27"/>
      <c r="I271" s="27" t="s">
        <v>969</v>
      </c>
      <c r="J271" s="27"/>
      <c r="K271" s="27" t="s">
        <v>617</v>
      </c>
      <c r="L271" s="27"/>
      <c r="M271" s="27" t="s">
        <v>1197</v>
      </c>
      <c r="N271" s="27" t="s">
        <v>972</v>
      </c>
      <c r="O271" s="27" t="s">
        <v>154</v>
      </c>
      <c r="P271" s="27">
        <v>94536</v>
      </c>
      <c r="Q271" s="26">
        <v>22041</v>
      </c>
    </row>
    <row r="272" spans="1:52" x14ac:dyDescent="0.25">
      <c r="A272" s="27" t="s">
        <v>1199</v>
      </c>
      <c r="B272" s="27" t="s">
        <v>33</v>
      </c>
      <c r="C272" s="27" t="s">
        <v>598</v>
      </c>
      <c r="D272" s="27"/>
      <c r="E272" s="27" t="s">
        <v>642</v>
      </c>
      <c r="F272" s="27"/>
      <c r="G272" s="27" t="s">
        <v>626</v>
      </c>
      <c r="H272" s="27"/>
      <c r="I272" s="27" t="s">
        <v>78</v>
      </c>
      <c r="J272" s="27"/>
      <c r="K272" s="3" t="str">
        <f ca="1">"abdul.anamalamudi_"&amp;MINUTE(NOW())&amp;SECOND(NOW())&amp;"@elliemae.com"</f>
        <v>abdul.anamalamudi_4625@elliemae.com</v>
      </c>
      <c r="L272" s="27"/>
      <c r="M272" s="27" t="s">
        <v>627</v>
      </c>
      <c r="N272" s="27" t="s">
        <v>644</v>
      </c>
      <c r="O272" s="27" t="s">
        <v>605</v>
      </c>
      <c r="P272" s="27">
        <v>50066</v>
      </c>
      <c r="Q272" s="26">
        <v>32874</v>
      </c>
      <c r="R272" s="26" t="s">
        <v>28</v>
      </c>
      <c r="S272" s="27">
        <v>2</v>
      </c>
      <c r="T272" s="27"/>
      <c r="U272" s="27"/>
      <c r="V272" s="27" t="s">
        <v>345</v>
      </c>
      <c r="X272" s="27"/>
      <c r="Y272" s="27"/>
      <c r="Z272" s="27"/>
      <c r="AA272" s="27"/>
      <c r="AB272" s="27"/>
      <c r="AC272" s="27"/>
      <c r="AD272" s="27"/>
      <c r="AE272" s="27"/>
      <c r="AF272" s="27"/>
      <c r="AG272" s="27"/>
      <c r="AH272" s="27"/>
      <c r="AI272" s="27"/>
      <c r="AJ272" s="27"/>
      <c r="AK272" s="27"/>
      <c r="AM272" s="27"/>
      <c r="AN272" s="27"/>
      <c r="AO272" s="27"/>
      <c r="AP272" s="27"/>
      <c r="AQ272" s="27"/>
      <c r="AR272" s="27"/>
      <c r="AS272" s="27"/>
      <c r="AT272" s="27"/>
      <c r="AU272" s="27"/>
      <c r="AV272" s="27"/>
      <c r="AW272" s="27"/>
      <c r="AX272" s="27"/>
      <c r="AY272" s="27"/>
      <c r="AZ272" s="27"/>
    </row>
    <row r="273" spans="1:49" s="27" customFormat="1" x14ac:dyDescent="0.25">
      <c r="A273" s="27" t="s">
        <v>1200</v>
      </c>
      <c r="B273" s="27" t="s">
        <v>33</v>
      </c>
      <c r="C273" s="27" t="s">
        <v>598</v>
      </c>
      <c r="E273" s="27" t="s">
        <v>642</v>
      </c>
      <c r="G273" s="27" t="s">
        <v>626</v>
      </c>
      <c r="I273" s="27" t="s">
        <v>78</v>
      </c>
      <c r="K273" s="3" t="str">
        <f ca="1">"abdul.anamalamudi_"&amp;MINUTE(NOW())&amp;SECOND(NOW())&amp;"@elliemae.com"</f>
        <v>abdul.anamalamudi_4625@elliemae.com</v>
      </c>
      <c r="M273" s="27" t="s">
        <v>627</v>
      </c>
      <c r="N273" s="27" t="s">
        <v>644</v>
      </c>
      <c r="O273" s="27" t="s">
        <v>605</v>
      </c>
      <c r="P273" s="27">
        <v>50066</v>
      </c>
      <c r="Q273" s="26">
        <v>32874</v>
      </c>
      <c r="R273" s="26" t="s">
        <v>28</v>
      </c>
      <c r="S273" s="27">
        <v>2</v>
      </c>
      <c r="V273" s="27" t="s">
        <v>345</v>
      </c>
      <c r="AL273" s="9"/>
    </row>
    <row r="274" spans="1:49" s="27" customFormat="1" x14ac:dyDescent="0.25">
      <c r="A274" s="27" t="s">
        <v>1202</v>
      </c>
      <c r="B274" s="27" t="s">
        <v>33</v>
      </c>
      <c r="C274" s="27" t="s">
        <v>598</v>
      </c>
      <c r="E274" s="27" t="s">
        <v>642</v>
      </c>
      <c r="G274" s="27" t="s">
        <v>626</v>
      </c>
      <c r="I274" s="27" t="s">
        <v>78</v>
      </c>
      <c r="K274" s="3" t="str">
        <f ca="1">"abdul.anamalamudi_"&amp;MINUTE(NOW())&amp;SECOND(NOW())&amp;"@elliemae.com"</f>
        <v>abdul.anamalamudi_4625@elliemae.com</v>
      </c>
      <c r="M274" s="27" t="s">
        <v>627</v>
      </c>
      <c r="N274" s="27" t="s">
        <v>644</v>
      </c>
      <c r="O274" s="27" t="s">
        <v>605</v>
      </c>
      <c r="P274" s="27">
        <v>50066</v>
      </c>
      <c r="Q274" s="26">
        <v>32874</v>
      </c>
      <c r="R274" s="26" t="s">
        <v>28</v>
      </c>
      <c r="S274" s="27">
        <v>2</v>
      </c>
      <c r="V274" s="27" t="s">
        <v>345</v>
      </c>
      <c r="AL274" s="9"/>
    </row>
    <row r="275" spans="1:49" s="27" customFormat="1" x14ac:dyDescent="0.25">
      <c r="A275" s="13" t="s">
        <v>1203</v>
      </c>
      <c r="C275" s="27" t="s">
        <v>598</v>
      </c>
      <c r="E275" s="27" t="s">
        <v>642</v>
      </c>
      <c r="G275" s="27" t="s">
        <v>626</v>
      </c>
      <c r="I275" s="27" t="s">
        <v>78</v>
      </c>
      <c r="K275" s="3" t="s">
        <v>721</v>
      </c>
      <c r="M275" s="27" t="s">
        <v>627</v>
      </c>
      <c r="N275" s="27" t="s">
        <v>644</v>
      </c>
      <c r="O275" s="27" t="s">
        <v>605</v>
      </c>
      <c r="P275" s="27">
        <v>50066</v>
      </c>
      <c r="Q275" s="26">
        <v>32874</v>
      </c>
      <c r="R275" s="26" t="s">
        <v>28</v>
      </c>
      <c r="S275" s="27">
        <v>2</v>
      </c>
      <c r="V275" s="27" t="s">
        <v>345</v>
      </c>
      <c r="AL275" s="9"/>
    </row>
    <row r="276" spans="1:49" s="27" customFormat="1" x14ac:dyDescent="0.25">
      <c r="A276" s="13" t="s">
        <v>1204</v>
      </c>
      <c r="C276" s="27" t="s">
        <v>598</v>
      </c>
      <c r="E276" s="27" t="s">
        <v>642</v>
      </c>
      <c r="G276" s="27" t="s">
        <v>626</v>
      </c>
      <c r="I276" s="27" t="s">
        <v>78</v>
      </c>
      <c r="K276" s="3" t="s">
        <v>721</v>
      </c>
      <c r="M276" s="27" t="s">
        <v>627</v>
      </c>
      <c r="N276" s="27" t="s">
        <v>644</v>
      </c>
      <c r="O276" s="27" t="s">
        <v>605</v>
      </c>
      <c r="P276" s="27">
        <v>50066</v>
      </c>
      <c r="Q276" s="26">
        <v>32874</v>
      </c>
      <c r="R276" s="26" t="s">
        <v>28</v>
      </c>
      <c r="S276" s="27">
        <v>2</v>
      </c>
      <c r="V276" s="27" t="s">
        <v>345</v>
      </c>
      <c r="AL276" s="9"/>
    </row>
    <row r="277" spans="1:49" s="27" customFormat="1" x14ac:dyDescent="0.25">
      <c r="A277" s="27" t="s">
        <v>1206</v>
      </c>
      <c r="B277" s="27" t="s">
        <v>33</v>
      </c>
      <c r="C277" s="27" t="s">
        <v>598</v>
      </c>
      <c r="E277" s="27" t="s">
        <v>642</v>
      </c>
      <c r="G277" s="27" t="s">
        <v>626</v>
      </c>
      <c r="I277" s="27" t="s">
        <v>78</v>
      </c>
      <c r="K277" s="3" t="str">
        <f ca="1">"abdul.anamalamudi_"&amp;MINUTE(NOW())&amp;SECOND(NOW())&amp;"@elliemae.com"</f>
        <v>abdul.anamalamudi_4625@elliemae.com</v>
      </c>
      <c r="M277" s="27" t="s">
        <v>627</v>
      </c>
      <c r="N277" s="27" t="s">
        <v>644</v>
      </c>
      <c r="O277" s="27" t="s">
        <v>605</v>
      </c>
      <c r="P277" s="27">
        <v>50066</v>
      </c>
      <c r="Q277" s="26">
        <v>32874</v>
      </c>
      <c r="R277" s="26" t="s">
        <v>28</v>
      </c>
      <c r="S277" s="27">
        <v>2</v>
      </c>
      <c r="V277" s="27" t="s">
        <v>345</v>
      </c>
      <c r="AL277" s="9"/>
      <c r="AT277" s="27">
        <v>60</v>
      </c>
    </row>
    <row r="278" spans="1:49" s="27" customFormat="1" x14ac:dyDescent="0.25">
      <c r="A278" s="13" t="s">
        <v>1207</v>
      </c>
      <c r="C278" s="27" t="s">
        <v>871</v>
      </c>
      <c r="E278" s="27" t="s">
        <v>872</v>
      </c>
      <c r="F278" s="27" t="s">
        <v>794</v>
      </c>
      <c r="H278" s="27" t="s">
        <v>626</v>
      </c>
      <c r="I278" s="27" t="s">
        <v>78</v>
      </c>
      <c r="K278" s="3" t="s">
        <v>868</v>
      </c>
      <c r="Q278" s="26">
        <v>34031</v>
      </c>
      <c r="R278" s="27" t="s">
        <v>615</v>
      </c>
      <c r="AL278" s="9"/>
      <c r="AV278" s="27" t="s">
        <v>977</v>
      </c>
      <c r="AW278" s="3" t="s">
        <v>868</v>
      </c>
    </row>
    <row r="279" spans="1:49" s="27" customFormat="1" x14ac:dyDescent="0.25">
      <c r="A279" s="13" t="s">
        <v>1209</v>
      </c>
      <c r="C279" s="27" t="s">
        <v>1098</v>
      </c>
      <c r="E279" s="27" t="s">
        <v>172</v>
      </c>
      <c r="F279" s="27" t="s">
        <v>794</v>
      </c>
      <c r="G279" s="27" t="s">
        <v>757</v>
      </c>
      <c r="H279" s="27" t="s">
        <v>626</v>
      </c>
      <c r="I279" s="42">
        <v>999999999</v>
      </c>
      <c r="K279" s="3" t="str">
        <f ca="1">K274</f>
        <v>abdul.anamalamudi_4625@elliemae.com</v>
      </c>
      <c r="M279" s="27" t="s">
        <v>627</v>
      </c>
      <c r="N279" s="27" t="s">
        <v>451</v>
      </c>
      <c r="O279" s="27" t="s">
        <v>452</v>
      </c>
      <c r="P279" s="27">
        <v>20013</v>
      </c>
      <c r="Q279" s="26">
        <v>32874</v>
      </c>
      <c r="AL279" s="9"/>
      <c r="AW279" s="3" t="s">
        <v>868</v>
      </c>
    </row>
    <row r="280" spans="1:49" s="27" customFormat="1" x14ac:dyDescent="0.25">
      <c r="A280" s="13" t="s">
        <v>1211</v>
      </c>
      <c r="C280" s="27" t="s">
        <v>1188</v>
      </c>
      <c r="E280" s="27" t="s">
        <v>1189</v>
      </c>
      <c r="I280" s="27" t="s">
        <v>1190</v>
      </c>
      <c r="K280" s="3"/>
      <c r="AL280" s="9"/>
    </row>
    <row r="281" spans="1:49" s="27" customFormat="1" x14ac:dyDescent="0.25">
      <c r="A281" s="27" t="s">
        <v>1201</v>
      </c>
      <c r="B281" s="27" t="s">
        <v>33</v>
      </c>
      <c r="C281" s="27" t="s">
        <v>598</v>
      </c>
      <c r="E281" s="27" t="s">
        <v>642</v>
      </c>
      <c r="F281" s="27" t="s">
        <v>19</v>
      </c>
      <c r="G281" s="27" t="s">
        <v>626</v>
      </c>
      <c r="I281" s="27" t="s">
        <v>78</v>
      </c>
      <c r="K281" s="3" t="s">
        <v>868</v>
      </c>
      <c r="M281" s="27" t="s">
        <v>627</v>
      </c>
      <c r="N281" s="27" t="s">
        <v>644</v>
      </c>
      <c r="O281" s="27" t="s">
        <v>605</v>
      </c>
      <c r="P281" s="27">
        <v>50066</v>
      </c>
      <c r="Q281" s="26">
        <v>32874</v>
      </c>
      <c r="R281" s="26" t="s">
        <v>28</v>
      </c>
      <c r="S281" s="27">
        <v>2</v>
      </c>
      <c r="T281" s="27">
        <v>6</v>
      </c>
      <c r="V281" s="27" t="s">
        <v>345</v>
      </c>
      <c r="AL281" s="9"/>
    </row>
    <row r="282" spans="1:49" s="27" customFormat="1" x14ac:dyDescent="0.25">
      <c r="A282" s="13" t="s">
        <v>1217</v>
      </c>
      <c r="N282" s="27" t="s">
        <v>972</v>
      </c>
      <c r="O282" s="27" t="s">
        <v>154</v>
      </c>
      <c r="P282" s="27">
        <v>94536</v>
      </c>
      <c r="AL282" s="9"/>
    </row>
    <row r="283" spans="1:49" s="27" customFormat="1" x14ac:dyDescent="0.25">
      <c r="A283" s="13" t="s">
        <v>1243</v>
      </c>
      <c r="B283" s="27" t="s">
        <v>33</v>
      </c>
      <c r="C283" s="27" t="s">
        <v>940</v>
      </c>
      <c r="D283" s="27" t="s">
        <v>1244</v>
      </c>
      <c r="E283" s="27" t="s">
        <v>941</v>
      </c>
      <c r="I283" s="27">
        <v>789789787</v>
      </c>
      <c r="K283" s="3" t="s">
        <v>704</v>
      </c>
      <c r="Q283" s="26">
        <v>25204</v>
      </c>
      <c r="R283" s="26" t="s">
        <v>28</v>
      </c>
      <c r="AL283" s="9"/>
    </row>
    <row r="284" spans="1:49" s="27" customFormat="1" x14ac:dyDescent="0.25">
      <c r="A284" s="13" t="s">
        <v>1245</v>
      </c>
      <c r="C284" s="27" t="s">
        <v>1246</v>
      </c>
      <c r="E284" s="27" t="s">
        <v>172</v>
      </c>
      <c r="I284" s="27" t="s">
        <v>1190</v>
      </c>
      <c r="AL284" s="9"/>
    </row>
    <row r="285" spans="1:49" s="27" customFormat="1" x14ac:dyDescent="0.25">
      <c r="A285" s="13" t="s">
        <v>1247</v>
      </c>
      <c r="C285" s="27" t="s">
        <v>1248</v>
      </c>
      <c r="E285" s="27" t="s">
        <v>172</v>
      </c>
      <c r="I285" s="27" t="s">
        <v>1190</v>
      </c>
      <c r="AL285" s="9"/>
    </row>
    <row r="286" spans="1:49" s="27" customFormat="1" x14ac:dyDescent="0.25">
      <c r="A286" s="13" t="s">
        <v>1249</v>
      </c>
      <c r="C286" s="27" t="s">
        <v>1250</v>
      </c>
      <c r="E286" s="27" t="s">
        <v>172</v>
      </c>
      <c r="I286" s="27" t="s">
        <v>1190</v>
      </c>
      <c r="AL286" s="9"/>
    </row>
    <row r="287" spans="1:49" s="27" customFormat="1" x14ac:dyDescent="0.25">
      <c r="A287" s="13" t="s">
        <v>1251</v>
      </c>
      <c r="C287" s="27" t="s">
        <v>1252</v>
      </c>
      <c r="E287" s="27" t="s">
        <v>172</v>
      </c>
      <c r="I287" s="27" t="s">
        <v>1190</v>
      </c>
      <c r="AL287" s="9"/>
    </row>
    <row r="288" spans="1:49" s="27" customFormat="1" x14ac:dyDescent="0.25">
      <c r="A288" s="13" t="s">
        <v>1253</v>
      </c>
      <c r="C288" s="27" t="s">
        <v>1254</v>
      </c>
      <c r="E288" s="27" t="s">
        <v>172</v>
      </c>
      <c r="I288" s="27" t="s">
        <v>1190</v>
      </c>
      <c r="AL288" s="9"/>
    </row>
    <row r="289" spans="1:54" s="27" customFormat="1" x14ac:dyDescent="0.25">
      <c r="A289" s="13" t="s">
        <v>1255</v>
      </c>
      <c r="C289" s="27" t="s">
        <v>1256</v>
      </c>
      <c r="E289" s="27" t="s">
        <v>172</v>
      </c>
      <c r="I289" s="27" t="s">
        <v>1190</v>
      </c>
      <c r="AL289" s="9"/>
    </row>
    <row r="290" spans="1:54" s="27" customFormat="1" x14ac:dyDescent="0.25">
      <c r="A290" s="13" t="s">
        <v>1257</v>
      </c>
      <c r="C290" s="27" t="s">
        <v>1258</v>
      </c>
      <c r="E290" s="27" t="s">
        <v>172</v>
      </c>
      <c r="I290" s="27" t="s">
        <v>1190</v>
      </c>
      <c r="AL290" s="9"/>
    </row>
    <row r="291" spans="1:54" s="27" customFormat="1" x14ac:dyDescent="0.25">
      <c r="A291" s="27" t="s">
        <v>1259</v>
      </c>
      <c r="B291" s="27" t="s">
        <v>33</v>
      </c>
      <c r="C291" s="27" t="s">
        <v>598</v>
      </c>
      <c r="E291" s="27" t="s">
        <v>642</v>
      </c>
      <c r="F291" s="27" t="s">
        <v>19</v>
      </c>
      <c r="G291" s="27" t="s">
        <v>626</v>
      </c>
      <c r="I291" s="27" t="s">
        <v>78</v>
      </c>
      <c r="K291" s="3" t="s">
        <v>868</v>
      </c>
      <c r="Q291" s="26">
        <v>32874</v>
      </c>
      <c r="R291" s="26" t="s">
        <v>28</v>
      </c>
      <c r="S291" s="27">
        <v>2</v>
      </c>
      <c r="T291" s="27">
        <v>6</v>
      </c>
      <c r="V291" s="27" t="s">
        <v>345</v>
      </c>
      <c r="AL291" s="9"/>
    </row>
    <row r="292" spans="1:54" s="27" customFormat="1" x14ac:dyDescent="0.25">
      <c r="A292" s="13" t="s">
        <v>1260</v>
      </c>
      <c r="B292" s="27" t="s">
        <v>33</v>
      </c>
      <c r="C292" s="27" t="s">
        <v>1261</v>
      </c>
      <c r="E292" s="10">
        <v>8464</v>
      </c>
      <c r="G292" s="27" t="s">
        <v>626</v>
      </c>
      <c r="I292" s="27" t="s">
        <v>78</v>
      </c>
      <c r="K292" s="3" t="s">
        <v>721</v>
      </c>
      <c r="M292" s="27" t="s">
        <v>627</v>
      </c>
      <c r="N292" s="27" t="s">
        <v>644</v>
      </c>
      <c r="O292" s="27" t="s">
        <v>605</v>
      </c>
      <c r="P292" s="27">
        <v>50066</v>
      </c>
      <c r="Q292" s="26">
        <v>32874</v>
      </c>
      <c r="R292" s="26" t="s">
        <v>28</v>
      </c>
      <c r="S292" s="27">
        <v>2</v>
      </c>
      <c r="V292" s="27" t="s">
        <v>345</v>
      </c>
      <c r="AL292" s="9"/>
      <c r="BA292" s="10"/>
      <c r="BB292" s="10"/>
    </row>
    <row r="293" spans="1:54" s="27" customFormat="1" x14ac:dyDescent="0.25">
      <c r="A293" s="13" t="s">
        <v>1262</v>
      </c>
      <c r="C293" s="27" t="s">
        <v>1261</v>
      </c>
      <c r="E293" s="10" t="s">
        <v>1263</v>
      </c>
      <c r="AL293" s="9"/>
      <c r="BA293" s="10" t="s">
        <v>65</v>
      </c>
      <c r="BB293" s="10" t="s">
        <v>812</v>
      </c>
    </row>
    <row r="294" spans="1:54" s="27" customFormat="1" x14ac:dyDescent="0.25">
      <c r="A294" s="13" t="s">
        <v>1264</v>
      </c>
      <c r="C294" s="27" t="s">
        <v>1261</v>
      </c>
      <c r="E294" s="10" t="s">
        <v>1265</v>
      </c>
      <c r="AL294" s="9"/>
      <c r="BA294" s="10" t="s">
        <v>1266</v>
      </c>
      <c r="BB294" s="10" t="s">
        <v>812</v>
      </c>
    </row>
    <row r="295" spans="1:54" s="27" customFormat="1" x14ac:dyDescent="0.25">
      <c r="A295" s="13" t="s">
        <v>1267</v>
      </c>
      <c r="C295" s="27" t="s">
        <v>1261</v>
      </c>
      <c r="E295" s="10" t="s">
        <v>1268</v>
      </c>
      <c r="AL295" s="9"/>
      <c r="BA295" s="10" t="s">
        <v>1269</v>
      </c>
      <c r="BB295" s="10" t="s">
        <v>812</v>
      </c>
    </row>
    <row r="296" spans="1:54" s="27" customFormat="1" x14ac:dyDescent="0.25">
      <c r="A296" s="13" t="s">
        <v>1270</v>
      </c>
      <c r="C296" s="27" t="s">
        <v>1261</v>
      </c>
      <c r="E296" s="10" t="s">
        <v>1271</v>
      </c>
      <c r="AL296" s="9"/>
      <c r="BA296" s="47" t="s">
        <v>1272</v>
      </c>
      <c r="BB296" s="10" t="s">
        <v>812</v>
      </c>
    </row>
    <row r="297" spans="1:54" s="27" customFormat="1" x14ac:dyDescent="0.25">
      <c r="A297" s="13" t="s">
        <v>1273</v>
      </c>
      <c r="C297" s="27" t="s">
        <v>1261</v>
      </c>
      <c r="E297" s="10" t="s">
        <v>1274</v>
      </c>
      <c r="AL297" s="9"/>
      <c r="BA297" s="10" t="s">
        <v>1275</v>
      </c>
      <c r="BB297" s="10" t="s">
        <v>812</v>
      </c>
    </row>
    <row r="298" spans="1:54" s="27" customFormat="1" x14ac:dyDescent="0.25">
      <c r="A298" s="13" t="s">
        <v>1276</v>
      </c>
      <c r="C298" s="27" t="s">
        <v>1261</v>
      </c>
      <c r="E298" s="10" t="s">
        <v>1277</v>
      </c>
      <c r="AL298" s="9"/>
      <c r="BA298" s="10" t="s">
        <v>1278</v>
      </c>
      <c r="BB298" s="10" t="s">
        <v>812</v>
      </c>
    </row>
    <row r="299" spans="1:54" s="27" customFormat="1" x14ac:dyDescent="0.25">
      <c r="A299" s="13" t="s">
        <v>1279</v>
      </c>
      <c r="C299" s="27" t="s">
        <v>1261</v>
      </c>
      <c r="E299" s="10" t="s">
        <v>1280</v>
      </c>
      <c r="AL299" s="9"/>
      <c r="BA299" s="10" t="s">
        <v>1281</v>
      </c>
      <c r="BB299" s="10" t="s">
        <v>812</v>
      </c>
    </row>
    <row r="300" spans="1:54" s="27" customFormat="1" x14ac:dyDescent="0.25">
      <c r="A300" s="13" t="s">
        <v>1282</v>
      </c>
      <c r="C300" s="27" t="s">
        <v>1261</v>
      </c>
      <c r="E300" s="10" t="s">
        <v>1283</v>
      </c>
      <c r="AL300" s="9"/>
      <c r="BA300" s="10" t="s">
        <v>1284</v>
      </c>
      <c r="BB300" s="10" t="s">
        <v>812</v>
      </c>
    </row>
    <row r="301" spans="1:54" s="27" customFormat="1" x14ac:dyDescent="0.25">
      <c r="A301" s="13" t="s">
        <v>1285</v>
      </c>
      <c r="C301" s="27" t="s">
        <v>1261</v>
      </c>
      <c r="E301" s="10" t="s">
        <v>1286</v>
      </c>
      <c r="AL301" s="9"/>
      <c r="BA301" s="10"/>
      <c r="BB301" s="10" t="s">
        <v>812</v>
      </c>
    </row>
    <row r="302" spans="1:54" s="27" customFormat="1" x14ac:dyDescent="0.25">
      <c r="A302" s="13" t="s">
        <v>1287</v>
      </c>
      <c r="C302" s="27" t="s">
        <v>1261</v>
      </c>
      <c r="E302" s="10" t="s">
        <v>1288</v>
      </c>
      <c r="AL302" s="9"/>
      <c r="BA302" s="10"/>
      <c r="BB302" s="10" t="s">
        <v>812</v>
      </c>
    </row>
    <row r="303" spans="1:54" s="27" customFormat="1" x14ac:dyDescent="0.25">
      <c r="A303" s="13" t="s">
        <v>1289</v>
      </c>
      <c r="C303" s="27" t="s">
        <v>1261</v>
      </c>
      <c r="E303" s="10" t="s">
        <v>1290</v>
      </c>
      <c r="AL303" s="9"/>
      <c r="BA303" s="10"/>
      <c r="BB303" s="10" t="s">
        <v>812</v>
      </c>
    </row>
    <row r="304" spans="1:54" s="27" customFormat="1" x14ac:dyDescent="0.25">
      <c r="A304" s="27" t="s">
        <v>1291</v>
      </c>
      <c r="C304" s="27" t="s">
        <v>598</v>
      </c>
      <c r="E304" s="27" t="s">
        <v>1018</v>
      </c>
      <c r="AL304" s="9"/>
    </row>
    <row r="305" spans="1:54" s="27" customFormat="1" x14ac:dyDescent="0.25">
      <c r="A305" s="13" t="s">
        <v>1292</v>
      </c>
      <c r="C305" s="27" t="s">
        <v>1261</v>
      </c>
      <c r="E305" s="10">
        <v>9252</v>
      </c>
      <c r="W305" s="12">
        <v>164400</v>
      </c>
      <c r="AL305" s="9"/>
      <c r="BA305" s="10"/>
      <c r="BB305" s="10"/>
    </row>
    <row r="306" spans="1:54" s="27" customFormat="1" x14ac:dyDescent="0.25">
      <c r="A306" s="27" t="s">
        <v>1224</v>
      </c>
      <c r="B306" s="27" t="s">
        <v>33</v>
      </c>
      <c r="C306" s="27" t="s">
        <v>1293</v>
      </c>
      <c r="E306" s="27" t="s">
        <v>172</v>
      </c>
      <c r="F306" s="27" t="s">
        <v>19</v>
      </c>
      <c r="G306" s="27" t="s">
        <v>19</v>
      </c>
      <c r="I306" s="27" t="s">
        <v>1190</v>
      </c>
      <c r="K306" s="3" t="s">
        <v>868</v>
      </c>
      <c r="M306" s="27" t="s">
        <v>1294</v>
      </c>
      <c r="N306" s="27" t="s">
        <v>451</v>
      </c>
      <c r="O306" s="27" t="s">
        <v>452</v>
      </c>
      <c r="P306" s="27">
        <v>20013</v>
      </c>
      <c r="Q306" s="26">
        <v>32874</v>
      </c>
      <c r="AL306" s="9"/>
    </row>
    <row r="307" spans="1:54" s="27" customFormat="1" x14ac:dyDescent="0.25">
      <c r="A307" s="13" t="s">
        <v>1225</v>
      </c>
      <c r="D307" s="27" t="s">
        <v>1295</v>
      </c>
      <c r="AL307" s="9"/>
    </row>
    <row r="308" spans="1:54" s="27" customFormat="1" x14ac:dyDescent="0.25">
      <c r="A308" s="13" t="s">
        <v>1296</v>
      </c>
      <c r="D308" s="27" t="s">
        <v>1297</v>
      </c>
      <c r="K308" s="48"/>
      <c r="L308" s="49"/>
      <c r="AL308" s="9"/>
    </row>
    <row r="309" spans="1:54" s="27" customFormat="1" x14ac:dyDescent="0.25">
      <c r="A309" s="13" t="s">
        <v>1227</v>
      </c>
      <c r="B309" s="27" t="s">
        <v>33</v>
      </c>
      <c r="C309" s="27" t="s">
        <v>1298</v>
      </c>
      <c r="E309" s="27" t="s">
        <v>172</v>
      </c>
      <c r="AL309" s="9"/>
    </row>
    <row r="310" spans="1:54" s="27" customFormat="1" x14ac:dyDescent="0.25">
      <c r="A310" s="13" t="s">
        <v>1228</v>
      </c>
      <c r="D310" s="27" t="s">
        <v>1295</v>
      </c>
      <c r="AL310" s="9"/>
    </row>
    <row r="311" spans="1:54" s="27" customFormat="1" x14ac:dyDescent="0.25">
      <c r="A311" s="13" t="s">
        <v>1299</v>
      </c>
      <c r="D311" s="27" t="s">
        <v>1297</v>
      </c>
      <c r="AL311" s="9"/>
    </row>
    <row r="312" spans="1:54" s="27" customFormat="1" x14ac:dyDescent="0.25">
      <c r="A312" s="13" t="s">
        <v>1232</v>
      </c>
      <c r="C312" s="27" t="s">
        <v>1298</v>
      </c>
      <c r="E312" s="27" t="s">
        <v>1300</v>
      </c>
      <c r="AL312" s="9"/>
    </row>
    <row r="313" spans="1:54" s="27" customFormat="1" x14ac:dyDescent="0.25">
      <c r="A313" s="13" t="s">
        <v>1233</v>
      </c>
      <c r="C313" s="27" t="s">
        <v>1298</v>
      </c>
      <c r="E313" s="27" t="s">
        <v>1301</v>
      </c>
      <c r="AL313" s="9"/>
    </row>
    <row r="314" spans="1:54" s="27" customFormat="1" x14ac:dyDescent="0.25">
      <c r="A314" s="13" t="s">
        <v>1302</v>
      </c>
      <c r="AL314" s="9"/>
    </row>
    <row r="315" spans="1:54" s="27" customFormat="1" x14ac:dyDescent="0.25">
      <c r="A315" s="27" t="s">
        <v>1303</v>
      </c>
      <c r="C315" s="27" t="s">
        <v>1303</v>
      </c>
      <c r="E315" s="27" t="s">
        <v>690</v>
      </c>
      <c r="AL315" s="9"/>
    </row>
    <row r="316" spans="1:54" s="27" customFormat="1" x14ac:dyDescent="0.25">
      <c r="A316" s="13" t="s">
        <v>1234</v>
      </c>
      <c r="C316" s="27" t="s">
        <v>1297</v>
      </c>
      <c r="F316" s="27" t="s">
        <v>19</v>
      </c>
      <c r="AL316" s="9"/>
    </row>
    <row r="317" spans="1:54" s="27" customFormat="1" x14ac:dyDescent="0.25">
      <c r="A317" s="13" t="s">
        <v>1304</v>
      </c>
      <c r="D317" s="27" t="s">
        <v>1305</v>
      </c>
      <c r="AL317" s="9"/>
    </row>
    <row r="318" spans="1:54" s="27" customFormat="1" x14ac:dyDescent="0.25">
      <c r="A318" s="13" t="s">
        <v>1306</v>
      </c>
      <c r="C318" s="27" t="s">
        <v>1298</v>
      </c>
      <c r="AL318" s="9"/>
    </row>
    <row r="319" spans="1:54" s="27" customFormat="1" x14ac:dyDescent="0.25">
      <c r="A319" s="13" t="s">
        <v>1235</v>
      </c>
      <c r="D319" s="27" t="s">
        <v>1305</v>
      </c>
      <c r="E319" s="27" t="s">
        <v>1307</v>
      </c>
      <c r="AL319" s="9"/>
    </row>
    <row r="320" spans="1:54" s="27" customFormat="1" x14ac:dyDescent="0.25">
      <c r="A320" s="13" t="s">
        <v>1308</v>
      </c>
      <c r="C320" s="27" t="s">
        <v>1309</v>
      </c>
      <c r="D320" s="27" t="s">
        <v>1305</v>
      </c>
      <c r="AL320" s="9"/>
    </row>
    <row r="321" spans="1:38" s="27" customFormat="1" x14ac:dyDescent="0.25">
      <c r="A321" s="27" t="s">
        <v>1236</v>
      </c>
      <c r="C321" s="27" t="s">
        <v>1298</v>
      </c>
      <c r="E321" s="27" t="s">
        <v>1310</v>
      </c>
      <c r="Q321" s="40">
        <f ca="1">TODAY()-3</f>
        <v>43323</v>
      </c>
      <c r="AL321" s="9"/>
    </row>
    <row r="322" spans="1:38" s="27" customFormat="1" x14ac:dyDescent="0.25">
      <c r="A322" s="13" t="s">
        <v>1311</v>
      </c>
      <c r="C322" s="27" t="s">
        <v>1312</v>
      </c>
      <c r="Q322" s="40">
        <f ca="1">TODAY()-3</f>
        <v>43323</v>
      </c>
      <c r="AL322" s="9"/>
    </row>
    <row r="323" spans="1:38" s="27" customFormat="1" x14ac:dyDescent="0.25">
      <c r="A323" s="13" t="s">
        <v>1239</v>
      </c>
      <c r="C323" s="27" t="s">
        <v>1313</v>
      </c>
      <c r="E323" s="27" t="s">
        <v>1314</v>
      </c>
      <c r="F323" s="27" t="s">
        <v>19</v>
      </c>
      <c r="G323" s="27" t="s">
        <v>19</v>
      </c>
      <c r="I323" s="27" t="s">
        <v>1190</v>
      </c>
      <c r="K323" s="3" t="s">
        <v>868</v>
      </c>
      <c r="M323" s="27" t="s">
        <v>1294</v>
      </c>
      <c r="N323" s="27" t="s">
        <v>451</v>
      </c>
      <c r="O323" s="27" t="s">
        <v>452</v>
      </c>
      <c r="P323" s="27">
        <v>20013</v>
      </c>
      <c r="Q323" s="26">
        <v>32874</v>
      </c>
      <c r="AL323" s="9"/>
    </row>
    <row r="324" spans="1:38" s="1" customFormat="1" x14ac:dyDescent="0.25">
      <c r="A324" s="2" t="s">
        <v>1315</v>
      </c>
      <c r="B324" s="27" t="s">
        <v>33</v>
      </c>
      <c r="C324" s="27" t="s">
        <v>17</v>
      </c>
      <c r="E324" s="27" t="s">
        <v>1310</v>
      </c>
      <c r="F324" s="27" t="s">
        <v>19</v>
      </c>
      <c r="G324" s="27" t="s">
        <v>20</v>
      </c>
      <c r="H324" s="27"/>
      <c r="I324" s="27" t="s">
        <v>21</v>
      </c>
      <c r="J324" s="27"/>
      <c r="K324" s="3" t="s">
        <v>22</v>
      </c>
      <c r="L324" s="3"/>
      <c r="M324" s="27" t="s">
        <v>23</v>
      </c>
      <c r="N324" s="27" t="s">
        <v>24</v>
      </c>
      <c r="O324" s="27" t="s">
        <v>25</v>
      </c>
      <c r="P324" s="4" t="s">
        <v>26</v>
      </c>
      <c r="Q324" s="40">
        <f ca="1">TODAY()-3</f>
        <v>43323</v>
      </c>
      <c r="R324" s="27" t="s">
        <v>28</v>
      </c>
      <c r="AL324" s="28"/>
    </row>
    <row r="325" spans="1:38" s="27" customFormat="1" x14ac:dyDescent="0.25">
      <c r="A325" s="13" t="s">
        <v>1241</v>
      </c>
      <c r="B325" s="27" t="s">
        <v>33</v>
      </c>
      <c r="C325" s="27" t="s">
        <v>327</v>
      </c>
      <c r="E325" s="27" t="s">
        <v>206</v>
      </c>
      <c r="Q325" s="40" t="s">
        <v>1316</v>
      </c>
      <c r="AL325" s="9"/>
    </row>
    <row r="326" spans="1:38" s="27" customFormat="1" x14ac:dyDescent="0.25">
      <c r="A326" s="13" t="s">
        <v>1317</v>
      </c>
      <c r="B326" s="27" t="s">
        <v>33</v>
      </c>
      <c r="C326" s="27" t="s">
        <v>1318</v>
      </c>
      <c r="E326" s="27" t="s">
        <v>438</v>
      </c>
      <c r="I326" s="27">
        <v>991919991</v>
      </c>
      <c r="K326" s="3" t="s">
        <v>1319</v>
      </c>
      <c r="Q326" s="26">
        <v>29524</v>
      </c>
      <c r="R326" s="27" t="s">
        <v>28</v>
      </c>
      <c r="AL326" s="9"/>
    </row>
    <row r="327" spans="1:38" s="10" customFormat="1" x14ac:dyDescent="0.25">
      <c r="A327" s="50" t="s">
        <v>1320</v>
      </c>
      <c r="B327" s="10" t="s">
        <v>33</v>
      </c>
      <c r="C327" s="10">
        <v>9568</v>
      </c>
      <c r="E327" s="10" t="s">
        <v>1261</v>
      </c>
      <c r="AL327" s="51"/>
    </row>
    <row r="328" spans="1:38" s="27" customFormat="1" x14ac:dyDescent="0.25">
      <c r="A328" s="13" t="s">
        <v>1321</v>
      </c>
      <c r="C328" s="27" t="s">
        <v>1322</v>
      </c>
      <c r="E328" s="27" t="s">
        <v>3</v>
      </c>
      <c r="F328" s="27" t="s">
        <v>19</v>
      </c>
      <c r="I328" s="27" t="s">
        <v>573</v>
      </c>
      <c r="K328" s="3" t="s">
        <v>574</v>
      </c>
      <c r="Q328" s="26">
        <v>32874</v>
      </c>
      <c r="R328" s="27" t="s">
        <v>28</v>
      </c>
      <c r="AL328" s="9"/>
    </row>
    <row r="329" spans="1:38" s="27" customFormat="1" x14ac:dyDescent="0.25">
      <c r="A329" s="13" t="s">
        <v>1323</v>
      </c>
      <c r="B329" s="10" t="s">
        <v>33</v>
      </c>
      <c r="C329" s="27" t="s">
        <v>145</v>
      </c>
      <c r="E329" s="27" t="s">
        <v>156</v>
      </c>
      <c r="AL329" s="9"/>
    </row>
    <row r="330" spans="1:38" s="27" customFormat="1" x14ac:dyDescent="0.25">
      <c r="A330" s="27" t="s">
        <v>1324</v>
      </c>
      <c r="B330" s="27" t="s">
        <v>33</v>
      </c>
      <c r="C330" s="27" t="s">
        <v>150</v>
      </c>
      <c r="E330" s="27" t="s">
        <v>151</v>
      </c>
      <c r="I330" s="27" t="s">
        <v>152</v>
      </c>
      <c r="K330" s="3" t="s">
        <v>155</v>
      </c>
      <c r="P330" s="26"/>
      <c r="Q330" s="26">
        <v>29221</v>
      </c>
    </row>
    <row r="331" spans="1:38" s="27" customFormat="1" x14ac:dyDescent="0.25">
      <c r="A331" s="13" t="s">
        <v>1232</v>
      </c>
      <c r="D331" s="27" t="s">
        <v>1325</v>
      </c>
      <c r="AL331" s="9"/>
    </row>
    <row r="332" spans="1:38" x14ac:dyDescent="0.25">
      <c r="A332" s="13" t="s">
        <v>1348</v>
      </c>
      <c r="C332" t="s">
        <v>1349</v>
      </c>
      <c r="E332">
        <v>282</v>
      </c>
      <c r="I332" t="s">
        <v>1350</v>
      </c>
      <c r="Q332" s="26">
        <v>30682</v>
      </c>
    </row>
    <row r="333" spans="1:38" s="27" customFormat="1" x14ac:dyDescent="0.25">
      <c r="A333" s="27" t="s">
        <v>1352</v>
      </c>
      <c r="B333" s="27" t="s">
        <v>1353</v>
      </c>
      <c r="C333" s="27" t="s">
        <v>1354</v>
      </c>
      <c r="E333" s="27" t="s">
        <v>1355</v>
      </c>
      <c r="I333" s="27" t="s">
        <v>1356</v>
      </c>
      <c r="K333" s="3" t="s">
        <v>155</v>
      </c>
      <c r="P333" s="26"/>
      <c r="Q333" s="26">
        <v>29221</v>
      </c>
    </row>
    <row r="334" spans="1:38" s="27" customFormat="1" x14ac:dyDescent="0.25">
      <c r="A334" s="27" t="s">
        <v>1357</v>
      </c>
      <c r="C334" s="27" t="s">
        <v>1358</v>
      </c>
      <c r="E334" s="27" t="s">
        <v>1359</v>
      </c>
      <c r="I334" s="27" t="s">
        <v>152</v>
      </c>
      <c r="K334" s="3" t="s">
        <v>155</v>
      </c>
      <c r="P334" s="26"/>
      <c r="Q334" s="26"/>
    </row>
    <row r="335" spans="1:38" s="27" customFormat="1" x14ac:dyDescent="0.25">
      <c r="A335" s="27" t="s">
        <v>1360</v>
      </c>
      <c r="B335" s="10" t="s">
        <v>1361</v>
      </c>
      <c r="C335" s="27" t="s">
        <v>1362</v>
      </c>
      <c r="E335" s="27" t="s">
        <v>1363</v>
      </c>
      <c r="I335" s="27" t="s">
        <v>1364</v>
      </c>
      <c r="K335" s="3" t="s">
        <v>155</v>
      </c>
      <c r="P335" s="26"/>
      <c r="Q335" s="26"/>
    </row>
    <row r="336" spans="1:38" s="27" customFormat="1" x14ac:dyDescent="0.25">
      <c r="A336" s="27" t="s">
        <v>1381</v>
      </c>
      <c r="B336" s="10" t="s">
        <v>1361</v>
      </c>
      <c r="C336" s="27" t="s">
        <v>1382</v>
      </c>
      <c r="E336" s="27" t="s">
        <v>1383</v>
      </c>
      <c r="I336" s="27" t="s">
        <v>1364</v>
      </c>
      <c r="K336" s="3" t="s">
        <v>155</v>
      </c>
      <c r="P336" s="26"/>
      <c r="Q336" s="26"/>
    </row>
    <row r="337" spans="1:38" s="27" customFormat="1" x14ac:dyDescent="0.25">
      <c r="A337" s="27" t="s">
        <v>1388</v>
      </c>
      <c r="B337" s="10" t="s">
        <v>1361</v>
      </c>
      <c r="C337" s="27" t="s">
        <v>1386</v>
      </c>
      <c r="E337" s="27" t="s">
        <v>1387</v>
      </c>
      <c r="I337" s="27" t="s">
        <v>1364</v>
      </c>
      <c r="K337" s="3" t="s">
        <v>155</v>
      </c>
      <c r="P337" s="26"/>
      <c r="Q337" s="26"/>
    </row>
    <row r="338" spans="1:38" x14ac:dyDescent="0.25">
      <c r="A338" t="s">
        <v>1391</v>
      </c>
      <c r="C338" t="s">
        <v>1391</v>
      </c>
      <c r="E338" t="s">
        <v>1393</v>
      </c>
    </row>
    <row r="339" spans="1:38" s="27" customFormat="1" x14ac:dyDescent="0.25">
      <c r="A339" s="13" t="s">
        <v>1418</v>
      </c>
      <c r="B339" s="10" t="s">
        <v>33</v>
      </c>
      <c r="C339" s="27" t="s">
        <v>598</v>
      </c>
      <c r="E339" s="27" t="s">
        <v>642</v>
      </c>
      <c r="G339" s="27" t="s">
        <v>626</v>
      </c>
      <c r="I339" s="27" t="s">
        <v>78</v>
      </c>
      <c r="K339" s="3" t="s">
        <v>721</v>
      </c>
      <c r="M339" s="27" t="s">
        <v>627</v>
      </c>
      <c r="N339" s="27" t="s">
        <v>644</v>
      </c>
      <c r="O339" s="27" t="s">
        <v>605</v>
      </c>
      <c r="P339" s="27">
        <v>50066</v>
      </c>
      <c r="Q339" s="26">
        <v>32874</v>
      </c>
      <c r="R339" s="26" t="s">
        <v>28</v>
      </c>
      <c r="AL339" s="9"/>
    </row>
    <row r="340" spans="1:38" x14ac:dyDescent="0.25">
      <c r="A340" s="27" t="s">
        <v>1419</v>
      </c>
      <c r="B340" s="27"/>
      <c r="C340" s="27" t="s">
        <v>172</v>
      </c>
      <c r="D340" s="1"/>
      <c r="E340" s="27" t="s">
        <v>1420</v>
      </c>
      <c r="F340" s="27" t="s">
        <v>19</v>
      </c>
      <c r="G340" s="27" t="s">
        <v>20</v>
      </c>
      <c r="H340" s="27"/>
      <c r="I340" s="27" t="s">
        <v>573</v>
      </c>
      <c r="J340" s="27"/>
      <c r="K340" s="3" t="s">
        <v>868</v>
      </c>
      <c r="L340" s="3"/>
      <c r="M340" s="27" t="s">
        <v>23</v>
      </c>
      <c r="N340" s="27" t="s">
        <v>24</v>
      </c>
      <c r="O340" s="27" t="s">
        <v>25</v>
      </c>
      <c r="P340" s="4" t="s">
        <v>26</v>
      </c>
      <c r="Q340" s="4" t="s">
        <v>27</v>
      </c>
      <c r="R340" s="27" t="s">
        <v>28</v>
      </c>
    </row>
    <row r="341" spans="1:38" s="27" customFormat="1" x14ac:dyDescent="0.25">
      <c r="A341" s="27" t="s">
        <v>1421</v>
      </c>
      <c r="C341" s="27" t="s">
        <v>1422</v>
      </c>
      <c r="E341" s="27" t="s">
        <v>1423</v>
      </c>
      <c r="F341" s="27" t="s">
        <v>1424</v>
      </c>
      <c r="I341" s="27" t="s">
        <v>573</v>
      </c>
      <c r="Q341" s="4" t="s">
        <v>1425</v>
      </c>
      <c r="AL341" s="9"/>
    </row>
    <row r="342" spans="1:38" x14ac:dyDescent="0.25">
      <c r="A342" t="s">
        <v>1430</v>
      </c>
      <c r="B342" s="10" t="s">
        <v>33</v>
      </c>
      <c r="C342" t="s">
        <v>1431</v>
      </c>
      <c r="E342" t="s">
        <v>1432</v>
      </c>
      <c r="F342" t="s">
        <v>1433</v>
      </c>
      <c r="I342" t="s">
        <v>1437</v>
      </c>
      <c r="K342" s="3" t="s">
        <v>77</v>
      </c>
      <c r="M342" t="s">
        <v>1434</v>
      </c>
      <c r="N342" t="s">
        <v>972</v>
      </c>
      <c r="O342" t="s">
        <v>154</v>
      </c>
      <c r="P342" s="48" t="s">
        <v>1435</v>
      </c>
      <c r="Q342" s="26">
        <v>29524</v>
      </c>
      <c r="R342" t="s">
        <v>28</v>
      </c>
    </row>
    <row r="343" spans="1:38" s="55" customFormat="1" x14ac:dyDescent="0.25">
      <c r="A343" s="55" t="s">
        <v>1438</v>
      </c>
      <c r="B343" s="10" t="s">
        <v>33</v>
      </c>
      <c r="C343" s="55" t="s">
        <v>1431</v>
      </c>
      <c r="E343" s="55" t="s">
        <v>1432</v>
      </c>
      <c r="F343" s="55" t="s">
        <v>1433</v>
      </c>
      <c r="I343" s="55" t="s">
        <v>1437</v>
      </c>
      <c r="K343" s="3" t="s">
        <v>77</v>
      </c>
      <c r="M343" s="55" t="s">
        <v>1434</v>
      </c>
      <c r="N343" s="55" t="s">
        <v>972</v>
      </c>
      <c r="O343" s="55" t="s">
        <v>154</v>
      </c>
      <c r="P343" s="48" t="s">
        <v>1435</v>
      </c>
      <c r="Q343" s="26">
        <v>29524</v>
      </c>
      <c r="R343" s="55" t="s">
        <v>28</v>
      </c>
      <c r="AL343" s="9"/>
    </row>
    <row r="344" spans="1:38" x14ac:dyDescent="0.25">
      <c r="A344" t="s">
        <v>1441</v>
      </c>
      <c r="B344" s="10" t="s">
        <v>33</v>
      </c>
      <c r="C344" t="s">
        <v>1442</v>
      </c>
      <c r="E344" t="s">
        <v>1443</v>
      </c>
      <c r="F344" s="55" t="s">
        <v>1433</v>
      </c>
      <c r="G344" s="55"/>
      <c r="H344" s="55"/>
      <c r="I344" s="55" t="s">
        <v>1437</v>
      </c>
      <c r="J344" s="55"/>
      <c r="K344" s="3" t="s">
        <v>77</v>
      </c>
      <c r="L344" s="55"/>
      <c r="M344" s="55" t="s">
        <v>1434</v>
      </c>
      <c r="N344" s="55" t="s">
        <v>972</v>
      </c>
      <c r="O344" s="55" t="s">
        <v>154</v>
      </c>
      <c r="P344" s="48" t="s">
        <v>1435</v>
      </c>
      <c r="Q344" s="26">
        <v>29524</v>
      </c>
      <c r="R344" s="55" t="s">
        <v>28</v>
      </c>
      <c r="S344" s="55"/>
    </row>
    <row r="345" spans="1:38" s="55" customFormat="1" x14ac:dyDescent="0.25">
      <c r="A345" s="55" t="s">
        <v>1453</v>
      </c>
      <c r="B345" s="10" t="s">
        <v>33</v>
      </c>
      <c r="C345" s="55" t="s">
        <v>1454</v>
      </c>
      <c r="E345" s="55" t="s">
        <v>1454</v>
      </c>
      <c r="I345" s="55" t="s">
        <v>1455</v>
      </c>
      <c r="K345" s="3" t="s">
        <v>617</v>
      </c>
      <c r="M345" s="55" t="s">
        <v>1434</v>
      </c>
      <c r="N345" s="55" t="s">
        <v>972</v>
      </c>
      <c r="O345" s="55" t="s">
        <v>154</v>
      </c>
      <c r="P345" s="48" t="s">
        <v>1435</v>
      </c>
      <c r="Q345" s="26">
        <v>29524</v>
      </c>
      <c r="R345" s="55" t="s">
        <v>28</v>
      </c>
      <c r="S345" s="55">
        <v>2</v>
      </c>
      <c r="T345" s="55">
        <v>6</v>
      </c>
      <c r="V345" s="55" t="s">
        <v>345</v>
      </c>
      <c r="AL345" s="9"/>
    </row>
  </sheetData>
  <hyperlinks>
    <hyperlink ref="K2" r:id="rId1"/>
    <hyperlink ref="K10" r:id="rId2"/>
    <hyperlink ref="K17" r:id="rId3"/>
    <hyperlink ref="K32" r:id="rId4"/>
    <hyperlink ref="K33" r:id="rId5"/>
    <hyperlink ref="K35" r:id="rId6"/>
    <hyperlink ref="K38" r:id="rId7"/>
    <hyperlink ref="K40" r:id="rId8"/>
    <hyperlink ref="K44" r:id="rId9"/>
    <hyperlink ref="K54" r:id="rId10"/>
    <hyperlink ref="K57" r:id="rId11"/>
    <hyperlink ref="K59" r:id="rId12"/>
    <hyperlink ref="K60" r:id="rId13"/>
    <hyperlink ref="K61" r:id="rId14"/>
    <hyperlink ref="K56" r:id="rId15"/>
    <hyperlink ref="K62" r:id="rId16"/>
    <hyperlink ref="K64" r:id="rId17"/>
    <hyperlink ref="K68" r:id="rId18"/>
    <hyperlink ref="K70" r:id="rId19"/>
    <hyperlink ref="K71" r:id="rId20"/>
    <hyperlink ref="K73" r:id="rId21"/>
    <hyperlink ref="K74" r:id="rId22"/>
    <hyperlink ref="K75" r:id="rId23"/>
    <hyperlink ref="K76" r:id="rId24"/>
    <hyperlink ref="K77" r:id="rId25"/>
    <hyperlink ref="K78" r:id="rId26"/>
    <hyperlink ref="K79" r:id="rId27"/>
    <hyperlink ref="K80" r:id="rId28"/>
    <hyperlink ref="K84" r:id="rId29"/>
    <hyperlink ref="K85" r:id="rId30"/>
    <hyperlink ref="K86" r:id="rId31"/>
    <hyperlink ref="K92" r:id="rId32"/>
    <hyperlink ref="K103" r:id="rId33"/>
    <hyperlink ref="K105" r:id="rId34"/>
    <hyperlink ref="K87" r:id="rId35"/>
    <hyperlink ref="K116" r:id="rId36"/>
    <hyperlink ref="K117" r:id="rId37"/>
    <hyperlink ref="K118" r:id="rId38"/>
    <hyperlink ref="K121" r:id="rId39"/>
    <hyperlink ref="K125" r:id="rId40"/>
    <hyperlink ref="K126" r:id="rId41"/>
    <hyperlink ref="K130" r:id="rId42"/>
    <hyperlink ref="K131" r:id="rId43"/>
    <hyperlink ref="K132" r:id="rId44"/>
    <hyperlink ref="K134" r:id="rId45"/>
    <hyperlink ref="K135" r:id="rId46"/>
    <hyperlink ref="K141" r:id="rId47"/>
    <hyperlink ref="K143" r:id="rId48"/>
    <hyperlink ref="K144" r:id="rId49"/>
    <hyperlink ref="K145" r:id="rId50"/>
    <hyperlink ref="K147" r:id="rId51"/>
    <hyperlink ref="AR146" r:id="rId52"/>
    <hyperlink ref="K149" r:id="rId53"/>
    <hyperlink ref="K150" r:id="rId54"/>
    <hyperlink ref="K151" r:id="rId55"/>
    <hyperlink ref="AR152" r:id="rId56"/>
    <hyperlink ref="K153" r:id="rId57"/>
    <hyperlink ref="K154" r:id="rId58"/>
    <hyperlink ref="K155" r:id="rId59"/>
    <hyperlink ref="K156" r:id="rId60"/>
    <hyperlink ref="K157" r:id="rId61"/>
    <hyperlink ref="K158" r:id="rId62"/>
    <hyperlink ref="K159" r:id="rId63"/>
    <hyperlink ref="K160" r:id="rId64"/>
    <hyperlink ref="K162" r:id="rId65"/>
    <hyperlink ref="K164" r:id="rId66"/>
    <hyperlink ref="K166" r:id="rId67"/>
    <hyperlink ref="K167" r:id="rId68"/>
    <hyperlink ref="K168" r:id="rId69"/>
    <hyperlink ref="K169" r:id="rId70"/>
    <hyperlink ref="K165" r:id="rId71"/>
    <hyperlink ref="K171" r:id="rId72"/>
    <hyperlink ref="K172" r:id="rId73"/>
    <hyperlink ref="K173" r:id="rId74"/>
    <hyperlink ref="K174" r:id="rId75"/>
    <hyperlink ref="K175" r:id="rId76"/>
    <hyperlink ref="K176" r:id="rId77"/>
    <hyperlink ref="K177:K178" r:id="rId78" display="naveen.pamidikonda@elliemae.com"/>
    <hyperlink ref="K179" r:id="rId79"/>
    <hyperlink ref="K180" r:id="rId80"/>
    <hyperlink ref="K142" r:id="rId81"/>
    <hyperlink ref="K181" r:id="rId82"/>
    <hyperlink ref="K182" r:id="rId83"/>
    <hyperlink ref="K183" r:id="rId84"/>
    <hyperlink ref="K184" r:id="rId85"/>
    <hyperlink ref="K185" r:id="rId86"/>
    <hyperlink ref="K186" r:id="rId87"/>
    <hyperlink ref="K187" r:id="rId88"/>
    <hyperlink ref="K188" r:id="rId89" display="test@Elliemae.com"/>
    <hyperlink ref="K189" r:id="rId90"/>
    <hyperlink ref="K190" r:id="rId91"/>
    <hyperlink ref="K191" r:id="rId92"/>
    <hyperlink ref="K192" r:id="rId93"/>
    <hyperlink ref="K194" r:id="rId94"/>
    <hyperlink ref="K197" r:id="rId95"/>
    <hyperlink ref="K203" r:id="rId96"/>
    <hyperlink ref="K93" r:id="rId97"/>
    <hyperlink ref="K204" r:id="rId98"/>
    <hyperlink ref="K205" r:id="rId99"/>
    <hyperlink ref="K212" r:id="rId100"/>
    <hyperlink ref="K213" r:id="rId101"/>
    <hyperlink ref="K214" r:id="rId102"/>
    <hyperlink ref="K215" r:id="rId103"/>
    <hyperlink ref="K217" r:id="rId104"/>
    <hyperlink ref="K216" r:id="rId105"/>
    <hyperlink ref="K222" r:id="rId106"/>
    <hyperlink ref="K218" r:id="rId107"/>
    <hyperlink ref="K225" r:id="rId108"/>
    <hyperlink ref="AW181" r:id="rId109"/>
    <hyperlink ref="K228" r:id="rId110"/>
    <hyperlink ref="K219" r:id="rId111"/>
    <hyperlink ref="K95" r:id="rId112"/>
    <hyperlink ref="K94" r:id="rId113"/>
    <hyperlink ref="K230" r:id="rId114"/>
    <hyperlink ref="K231" r:id="rId115"/>
    <hyperlink ref="K220" r:id="rId116"/>
    <hyperlink ref="K233" r:id="rId117"/>
    <hyperlink ref="AW233" r:id="rId118"/>
    <hyperlink ref="K234" r:id="rId119"/>
    <hyperlink ref="AW234" r:id="rId120"/>
    <hyperlink ref="K238" r:id="rId121"/>
    <hyperlink ref="K242" r:id="rId122"/>
    <hyperlink ref="K246" r:id="rId123"/>
    <hyperlink ref="K251" r:id="rId124"/>
    <hyperlink ref="K252" r:id="rId125"/>
    <hyperlink ref="K253" r:id="rId126"/>
    <hyperlink ref="K254" r:id="rId127"/>
    <hyperlink ref="AW255" r:id="rId128"/>
    <hyperlink ref="K256" r:id="rId129"/>
    <hyperlink ref="K257" r:id="rId130"/>
    <hyperlink ref="AW257" r:id="rId131"/>
    <hyperlink ref="K258" r:id="rId132"/>
    <hyperlink ref="K259" r:id="rId133"/>
    <hyperlink ref="K260" r:id="rId134"/>
    <hyperlink ref="K261" r:id="rId135"/>
    <hyperlink ref="K262" r:id="rId136"/>
    <hyperlink ref="K264" r:id="rId137"/>
    <hyperlink ref="K267" r:id="rId138"/>
    <hyperlink ref="K270" r:id="rId139"/>
    <hyperlink ref="K269" r:id="rId140" display="abdul.anamalamudi@elliemae.com"/>
    <hyperlink ref="K272" r:id="rId141" display="abdul.anamalamudi@elliemae.com"/>
    <hyperlink ref="K273" r:id="rId142" display="abdul.anamalamudi@elliemae.com"/>
    <hyperlink ref="K274" r:id="rId143" display="abdul.anamalamudi@elliemae.com"/>
    <hyperlink ref="K275" r:id="rId144"/>
    <hyperlink ref="K276" r:id="rId145"/>
    <hyperlink ref="K277" r:id="rId146" display="abdul.anamalamudi@elliemae.com"/>
    <hyperlink ref="K278" r:id="rId147"/>
    <hyperlink ref="AW278" r:id="rId148"/>
    <hyperlink ref="AW279" r:id="rId149"/>
    <hyperlink ref="K281" r:id="rId150"/>
    <hyperlink ref="K283" r:id="rId151"/>
    <hyperlink ref="K291" r:id="rId152"/>
    <hyperlink ref="K292" r:id="rId153"/>
    <hyperlink ref="K306" r:id="rId154"/>
    <hyperlink ref="K323" r:id="rId155"/>
    <hyperlink ref="K324" r:id="rId156"/>
    <hyperlink ref="K326" r:id="rId157"/>
    <hyperlink ref="K328" r:id="rId158"/>
    <hyperlink ref="K330" r:id="rId159"/>
    <hyperlink ref="K333" r:id="rId160"/>
    <hyperlink ref="K334" r:id="rId161"/>
    <hyperlink ref="K335" r:id="rId162"/>
    <hyperlink ref="K336" r:id="rId163"/>
    <hyperlink ref="K337" r:id="rId164"/>
    <hyperlink ref="K152" r:id="rId165"/>
    <hyperlink ref="K146" r:id="rId166"/>
    <hyperlink ref="K339" r:id="rId167"/>
    <hyperlink ref="K340" r:id="rId168"/>
    <hyperlink ref="K342" r:id="rId169"/>
    <hyperlink ref="K343" r:id="rId170"/>
    <hyperlink ref="K344" r:id="rId171"/>
    <hyperlink ref="K345" r:id="rId172"/>
  </hyperlinks>
  <pageMargins left="0.7" right="0.7" top="0.75" bottom="0.75" header="0.3" footer="0.3"/>
  <pageSetup paperSize="9" orientation="portrait" r:id="rId17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2"/>
  <sheetViews>
    <sheetView workbookViewId="0">
      <pane xSplit="1" ySplit="1" topLeftCell="B17" activePane="bottomRight" state="frozen"/>
      <selection pane="topRight" activeCell="B1" sqref="B1"/>
      <selection pane="bottomLeft" activeCell="A2" sqref="A2"/>
      <selection pane="bottomRight" activeCell="D5" sqref="D5"/>
    </sheetView>
  </sheetViews>
  <sheetFormatPr defaultRowHeight="15" x14ac:dyDescent="0.25"/>
  <cols>
    <col min="1" max="1" width="33.28515625" bestFit="1" customWidth="1"/>
    <col min="2" max="2" width="18.7109375" customWidth="1"/>
    <col min="3" max="3" width="10.140625" bestFit="1" customWidth="1"/>
    <col min="4" max="4" width="12.7109375" bestFit="1" customWidth="1"/>
    <col min="5" max="5" width="12.28515625" bestFit="1" customWidth="1"/>
    <col min="6" max="6" width="11.5703125" bestFit="1" customWidth="1"/>
    <col min="7" max="7" width="10.140625" bestFit="1" customWidth="1"/>
    <col min="8" max="8" width="11.42578125" bestFit="1" customWidth="1"/>
    <col min="9" max="9" width="4" bestFit="1" customWidth="1"/>
    <col min="10" max="10" width="32.85546875" bestFit="1" customWidth="1"/>
    <col min="11" max="11" width="10.7109375" bestFit="1" customWidth="1"/>
    <col min="12" max="12" width="21.85546875" bestFit="1" customWidth="1"/>
    <col min="13" max="13" width="11.28515625" bestFit="1" customWidth="1"/>
    <col min="14" max="14" width="12.42578125" bestFit="1" customWidth="1"/>
    <col min="15" max="15" width="10.5703125" bestFit="1" customWidth="1"/>
    <col min="16" max="16" width="10.7109375" bestFit="1" customWidth="1"/>
    <col min="17" max="17" width="12.85546875" bestFit="1" customWidth="1"/>
    <col min="18" max="18" width="22.5703125" bestFit="1" customWidth="1"/>
    <col min="19" max="19" width="22.85546875" customWidth="1"/>
    <col min="20" max="21" width="12.28515625" bestFit="1" customWidth="1"/>
  </cols>
  <sheetData>
    <row r="1" spans="1:21"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632</v>
      </c>
      <c r="S1" s="1" t="s">
        <v>633</v>
      </c>
      <c r="T1" s="1" t="s">
        <v>634</v>
      </c>
      <c r="U1" s="1" t="s">
        <v>635</v>
      </c>
    </row>
    <row r="2" spans="1:21" s="1" customFormat="1" x14ac:dyDescent="0.25">
      <c r="A2" s="2" t="s">
        <v>88</v>
      </c>
      <c r="B2"/>
      <c r="C2" t="s">
        <v>29</v>
      </c>
      <c r="D2" t="s">
        <v>18</v>
      </c>
      <c r="E2" t="s">
        <v>30</v>
      </c>
      <c r="F2"/>
      <c r="G2"/>
      <c r="H2" t="s">
        <v>31</v>
      </c>
      <c r="I2"/>
      <c r="J2" s="3" t="s">
        <v>22</v>
      </c>
      <c r="K2" s="3"/>
      <c r="L2" t="s">
        <v>23</v>
      </c>
      <c r="M2" t="s">
        <v>24</v>
      </c>
      <c r="N2" t="s">
        <v>25</v>
      </c>
      <c r="O2" s="4" t="s">
        <v>26</v>
      </c>
      <c r="P2" s="4" t="s">
        <v>32</v>
      </c>
      <c r="Q2" t="s">
        <v>28</v>
      </c>
    </row>
    <row r="3" spans="1:21" x14ac:dyDescent="0.25">
      <c r="A3" t="s">
        <v>36</v>
      </c>
      <c r="B3" t="s">
        <v>37</v>
      </c>
      <c r="C3" t="s">
        <v>38</v>
      </c>
      <c r="D3" t="s">
        <v>3</v>
      </c>
      <c r="J3" s="3"/>
      <c r="K3" s="3"/>
      <c r="O3" s="4"/>
      <c r="P3" s="4"/>
    </row>
    <row r="4" spans="1:21" x14ac:dyDescent="0.25">
      <c r="A4" t="s">
        <v>136</v>
      </c>
      <c r="C4" t="s">
        <v>133</v>
      </c>
      <c r="D4">
        <v>26089</v>
      </c>
      <c r="H4" t="s">
        <v>31</v>
      </c>
      <c r="J4" s="3" t="s">
        <v>155</v>
      </c>
    </row>
    <row r="5" spans="1:21" x14ac:dyDescent="0.25">
      <c r="A5" t="s">
        <v>149</v>
      </c>
      <c r="C5" t="s">
        <v>251</v>
      </c>
      <c r="D5" t="s">
        <v>1440</v>
      </c>
      <c r="H5" t="s">
        <v>152</v>
      </c>
      <c r="J5" s="3" t="s">
        <v>155</v>
      </c>
      <c r="Q5" t="s">
        <v>28</v>
      </c>
    </row>
    <row r="6" spans="1:21" x14ac:dyDescent="0.25">
      <c r="A6" t="s">
        <v>294</v>
      </c>
      <c r="C6">
        <v>25437</v>
      </c>
      <c r="D6" t="s">
        <v>292</v>
      </c>
      <c r="J6" s="3" t="s">
        <v>293</v>
      </c>
    </row>
    <row r="7" spans="1:21" x14ac:dyDescent="0.25">
      <c r="A7" t="s">
        <v>295</v>
      </c>
      <c r="C7" t="str">
        <f>"'"&amp;C6</f>
        <v>'25437</v>
      </c>
      <c r="D7" t="str">
        <f>"'"&amp;D6</f>
        <v>'TA-4655</v>
      </c>
      <c r="J7" t="str">
        <f>"'"&amp;J6</f>
        <v>'TA4655@auto.com</v>
      </c>
    </row>
    <row r="8" spans="1:21" x14ac:dyDescent="0.25">
      <c r="A8" t="s">
        <v>319</v>
      </c>
      <c r="C8" t="s">
        <v>320</v>
      </c>
      <c r="D8" t="s">
        <v>321</v>
      </c>
      <c r="H8" t="s">
        <v>322</v>
      </c>
      <c r="L8" t="s">
        <v>206</v>
      </c>
      <c r="M8" t="s">
        <v>323</v>
      </c>
      <c r="N8" t="s">
        <v>25</v>
      </c>
      <c r="O8" s="4" t="s">
        <v>324</v>
      </c>
      <c r="P8" s="11">
        <v>36526</v>
      </c>
      <c r="Q8" t="s">
        <v>28</v>
      </c>
    </row>
    <row r="9" spans="1:21" x14ac:dyDescent="0.25">
      <c r="A9" t="s">
        <v>444</v>
      </c>
      <c r="B9" t="s">
        <v>33</v>
      </c>
      <c r="C9" t="s">
        <v>453</v>
      </c>
      <c r="D9" t="s">
        <v>454</v>
      </c>
      <c r="H9" t="s">
        <v>455</v>
      </c>
      <c r="L9" t="s">
        <v>450</v>
      </c>
      <c r="M9" t="s">
        <v>451</v>
      </c>
      <c r="N9" t="s">
        <v>452</v>
      </c>
      <c r="O9" s="4">
        <v>20013</v>
      </c>
      <c r="P9" s="11">
        <v>28805</v>
      </c>
      <c r="Q9" t="s">
        <v>28</v>
      </c>
    </row>
    <row r="10" spans="1:21" x14ac:dyDescent="0.25">
      <c r="A10" t="s">
        <v>492</v>
      </c>
      <c r="B10" t="s">
        <v>33</v>
      </c>
      <c r="C10" t="s">
        <v>493</v>
      </c>
      <c r="D10" t="s">
        <v>494</v>
      </c>
      <c r="H10">
        <v>991919881</v>
      </c>
      <c r="J10" s="3" t="s">
        <v>495</v>
      </c>
      <c r="P10" s="11">
        <v>29889</v>
      </c>
      <c r="Q10" t="s">
        <v>28</v>
      </c>
    </row>
    <row r="11" spans="1:21" x14ac:dyDescent="0.25">
      <c r="A11" s="27" t="s">
        <v>654</v>
      </c>
      <c r="C11" t="s">
        <v>628</v>
      </c>
      <c r="D11" t="s">
        <v>629</v>
      </c>
      <c r="E11" t="s">
        <v>625</v>
      </c>
      <c r="F11" t="s">
        <v>630</v>
      </c>
      <c r="H11" t="s">
        <v>322</v>
      </c>
      <c r="J11" s="3" t="s">
        <v>631</v>
      </c>
      <c r="L11" t="s">
        <v>627</v>
      </c>
      <c r="M11" t="s">
        <v>451</v>
      </c>
      <c r="N11" t="s">
        <v>452</v>
      </c>
      <c r="O11">
        <v>20013</v>
      </c>
      <c r="P11" s="11">
        <v>29042</v>
      </c>
      <c r="Q11" t="s">
        <v>28</v>
      </c>
      <c r="R11">
        <v>10</v>
      </c>
      <c r="U11" t="s">
        <v>636</v>
      </c>
    </row>
    <row r="12" spans="1:21" x14ac:dyDescent="0.25">
      <c r="A12" s="27" t="s">
        <v>788</v>
      </c>
      <c r="B12" s="27"/>
      <c r="C12" s="27" t="s">
        <v>628</v>
      </c>
      <c r="D12" s="27" t="s">
        <v>629</v>
      </c>
      <c r="E12" s="27" t="s">
        <v>794</v>
      </c>
      <c r="F12" s="27" t="s">
        <v>795</v>
      </c>
      <c r="G12" s="27"/>
      <c r="H12" s="27" t="s">
        <v>322</v>
      </c>
      <c r="I12" s="27"/>
      <c r="J12" s="3" t="s">
        <v>631</v>
      </c>
      <c r="K12" s="27"/>
      <c r="L12" s="27" t="s">
        <v>627</v>
      </c>
      <c r="M12" s="27" t="s">
        <v>451</v>
      </c>
      <c r="N12" s="27" t="s">
        <v>452</v>
      </c>
      <c r="O12" s="27">
        <v>20013</v>
      </c>
      <c r="P12" s="26">
        <v>29042</v>
      </c>
      <c r="Q12" s="27" t="s">
        <v>28</v>
      </c>
      <c r="R12" s="27">
        <v>10</v>
      </c>
      <c r="S12" s="27">
        <v>2</v>
      </c>
      <c r="T12" s="27"/>
      <c r="U12" s="27" t="s">
        <v>636</v>
      </c>
    </row>
    <row r="13" spans="1:21" x14ac:dyDescent="0.25">
      <c r="A13" s="13" t="s">
        <v>932</v>
      </c>
      <c r="C13" s="27" t="s">
        <v>628</v>
      </c>
      <c r="D13" s="27" t="s">
        <v>629</v>
      </c>
      <c r="E13" s="27" t="s">
        <v>625</v>
      </c>
      <c r="F13" s="27" t="s">
        <v>963</v>
      </c>
      <c r="H13" s="27" t="s">
        <v>322</v>
      </c>
      <c r="J13" s="3" t="s">
        <v>631</v>
      </c>
      <c r="L13" s="27" t="s">
        <v>627</v>
      </c>
      <c r="M13" s="27" t="s">
        <v>451</v>
      </c>
      <c r="N13" s="27" t="s">
        <v>452</v>
      </c>
      <c r="O13" s="27">
        <v>20013</v>
      </c>
      <c r="Q13" s="27" t="s">
        <v>28</v>
      </c>
      <c r="R13">
        <v>10</v>
      </c>
      <c r="T13" t="s">
        <v>345</v>
      </c>
    </row>
    <row r="14" spans="1:21" s="27" customFormat="1" x14ac:dyDescent="0.25">
      <c r="A14" s="13" t="s">
        <v>976</v>
      </c>
      <c r="C14" s="27" t="s">
        <v>628</v>
      </c>
      <c r="D14" s="27" t="s">
        <v>629</v>
      </c>
      <c r="E14" s="27" t="s">
        <v>625</v>
      </c>
      <c r="F14" s="27" t="s">
        <v>963</v>
      </c>
      <c r="H14" s="27" t="s">
        <v>322</v>
      </c>
      <c r="J14" s="3" t="s">
        <v>631</v>
      </c>
      <c r="L14" s="27" t="s">
        <v>627</v>
      </c>
      <c r="M14" s="27" t="s">
        <v>451</v>
      </c>
      <c r="N14" s="27" t="s">
        <v>452</v>
      </c>
      <c r="O14" s="27">
        <v>20013</v>
      </c>
      <c r="Q14" s="27" t="s">
        <v>28</v>
      </c>
      <c r="R14" s="27">
        <v>10</v>
      </c>
      <c r="T14" s="27" t="s">
        <v>345</v>
      </c>
    </row>
    <row r="15" spans="1:21" s="27" customFormat="1" x14ac:dyDescent="0.25">
      <c r="A15" s="13" t="s">
        <v>712</v>
      </c>
      <c r="C15" s="27" t="s">
        <v>628</v>
      </c>
      <c r="D15" s="27" t="s">
        <v>629</v>
      </c>
      <c r="E15" s="27" t="s">
        <v>625</v>
      </c>
      <c r="F15" s="27" t="s">
        <v>630</v>
      </c>
      <c r="H15" s="27" t="s">
        <v>322</v>
      </c>
      <c r="J15" s="3" t="s">
        <v>631</v>
      </c>
      <c r="L15" s="27" t="s">
        <v>627</v>
      </c>
      <c r="M15" s="27" t="s">
        <v>451</v>
      </c>
      <c r="N15" s="27" t="s">
        <v>452</v>
      </c>
      <c r="O15" s="27">
        <v>20013</v>
      </c>
      <c r="P15" s="26">
        <v>29042</v>
      </c>
      <c r="Q15" s="27" t="s">
        <v>28</v>
      </c>
      <c r="R15" s="27">
        <v>10</v>
      </c>
      <c r="U15" s="27" t="s">
        <v>636</v>
      </c>
    </row>
    <row r="16" spans="1:21" s="27" customFormat="1" x14ac:dyDescent="0.25">
      <c r="A16" s="13" t="s">
        <v>713</v>
      </c>
      <c r="C16" s="27" t="s">
        <v>628</v>
      </c>
      <c r="D16" s="27" t="s">
        <v>629</v>
      </c>
      <c r="E16" s="27" t="s">
        <v>625</v>
      </c>
      <c r="F16" s="27" t="s">
        <v>630</v>
      </c>
      <c r="H16" s="27" t="s">
        <v>322</v>
      </c>
      <c r="J16" s="3" t="s">
        <v>631</v>
      </c>
      <c r="L16" s="27" t="s">
        <v>627</v>
      </c>
      <c r="M16" s="27" t="s">
        <v>451</v>
      </c>
      <c r="N16" s="27" t="s">
        <v>452</v>
      </c>
      <c r="O16" s="27">
        <v>20013</v>
      </c>
      <c r="P16" s="26">
        <v>29042</v>
      </c>
      <c r="Q16" s="27" t="s">
        <v>28</v>
      </c>
      <c r="R16" s="27">
        <v>10</v>
      </c>
      <c r="U16" s="27" t="s">
        <v>636</v>
      </c>
    </row>
    <row r="17" spans="1:38" s="27" customFormat="1" x14ac:dyDescent="0.25">
      <c r="A17" s="13" t="s">
        <v>714</v>
      </c>
      <c r="C17" s="27" t="s">
        <v>628</v>
      </c>
      <c r="D17" s="27" t="s">
        <v>629</v>
      </c>
      <c r="E17" s="27" t="s">
        <v>625</v>
      </c>
      <c r="F17" s="27" t="s">
        <v>630</v>
      </c>
      <c r="H17" s="27" t="s">
        <v>322</v>
      </c>
      <c r="J17" s="3" t="s">
        <v>631</v>
      </c>
      <c r="L17" s="27" t="s">
        <v>627</v>
      </c>
      <c r="M17" s="27" t="s">
        <v>451</v>
      </c>
      <c r="N17" s="27" t="s">
        <v>452</v>
      </c>
      <c r="O17" s="27">
        <v>20013</v>
      </c>
      <c r="P17" s="26">
        <v>29042</v>
      </c>
      <c r="Q17" s="27" t="s">
        <v>28</v>
      </c>
      <c r="R17" s="27">
        <v>10</v>
      </c>
      <c r="U17" s="27" t="s">
        <v>636</v>
      </c>
    </row>
    <row r="18" spans="1:38" x14ac:dyDescent="0.25">
      <c r="A18" t="s">
        <v>737</v>
      </c>
      <c r="C18" s="27" t="s">
        <v>628</v>
      </c>
      <c r="D18" s="27" t="s">
        <v>629</v>
      </c>
      <c r="E18" s="27" t="s">
        <v>625</v>
      </c>
      <c r="F18" s="27" t="s">
        <v>630</v>
      </c>
      <c r="G18" s="27"/>
      <c r="H18" s="27" t="s">
        <v>322</v>
      </c>
      <c r="I18" s="27"/>
      <c r="J18" s="3" t="s">
        <v>631</v>
      </c>
      <c r="L18" s="27" t="s">
        <v>627</v>
      </c>
      <c r="M18" s="27" t="s">
        <v>451</v>
      </c>
      <c r="N18" s="27" t="s">
        <v>452</v>
      </c>
      <c r="O18" s="27">
        <v>20013</v>
      </c>
      <c r="P18" s="26">
        <v>29042</v>
      </c>
      <c r="Q18" s="27" t="s">
        <v>28</v>
      </c>
      <c r="R18" s="27">
        <v>10</v>
      </c>
      <c r="S18" s="27"/>
      <c r="T18" s="27"/>
      <c r="U18" s="27" t="s">
        <v>636</v>
      </c>
    </row>
    <row r="19" spans="1:38" s="27" customFormat="1" x14ac:dyDescent="0.25">
      <c r="A19" s="27" t="s">
        <v>806</v>
      </c>
      <c r="C19" s="27" t="s">
        <v>628</v>
      </c>
      <c r="D19" s="27" t="s">
        <v>629</v>
      </c>
      <c r="E19" s="27" t="s">
        <v>625</v>
      </c>
      <c r="F19" s="27" t="s">
        <v>758</v>
      </c>
      <c r="H19" s="27" t="s">
        <v>322</v>
      </c>
      <c r="J19" s="3" t="s">
        <v>631</v>
      </c>
      <c r="L19" s="27" t="s">
        <v>627</v>
      </c>
      <c r="M19" s="27" t="s">
        <v>451</v>
      </c>
      <c r="N19" s="27" t="s">
        <v>452</v>
      </c>
      <c r="O19" s="27">
        <v>20013</v>
      </c>
      <c r="P19" s="26">
        <v>29042</v>
      </c>
      <c r="Q19" s="27" t="s">
        <v>28</v>
      </c>
      <c r="R19" s="27">
        <v>10</v>
      </c>
      <c r="U19" s="27" t="s">
        <v>636</v>
      </c>
    </row>
    <row r="20" spans="1:38" s="27" customFormat="1" x14ac:dyDescent="0.25">
      <c r="A20" s="27" t="s">
        <v>802</v>
      </c>
      <c r="C20" s="27" t="s">
        <v>628</v>
      </c>
      <c r="D20" s="27" t="s">
        <v>629</v>
      </c>
      <c r="E20" s="27" t="s">
        <v>794</v>
      </c>
      <c r="F20" s="27" t="s">
        <v>795</v>
      </c>
      <c r="H20" s="27" t="s">
        <v>322</v>
      </c>
      <c r="J20" s="3" t="s">
        <v>631</v>
      </c>
      <c r="L20" s="27" t="s">
        <v>627</v>
      </c>
      <c r="M20" s="27" t="s">
        <v>451</v>
      </c>
      <c r="N20" s="27" t="s">
        <v>452</v>
      </c>
      <c r="O20" s="27">
        <v>20013</v>
      </c>
      <c r="P20" s="26">
        <v>29042</v>
      </c>
      <c r="Q20" s="27" t="s">
        <v>28</v>
      </c>
      <c r="R20" s="27">
        <v>10</v>
      </c>
      <c r="S20" s="27">
        <v>2</v>
      </c>
      <c r="U20" s="27" t="s">
        <v>636</v>
      </c>
    </row>
    <row r="21" spans="1:38" s="27" customFormat="1" x14ac:dyDescent="0.25">
      <c r="A21" s="27" t="s">
        <v>878</v>
      </c>
      <c r="C21" s="27" t="s">
        <v>628</v>
      </c>
      <c r="D21" s="27" t="s">
        <v>629</v>
      </c>
      <c r="E21" s="27" t="s">
        <v>794</v>
      </c>
      <c r="F21" s="27" t="s">
        <v>795</v>
      </c>
      <c r="H21" s="27" t="s">
        <v>322</v>
      </c>
      <c r="J21" s="3" t="s">
        <v>631</v>
      </c>
      <c r="L21" s="27" t="s">
        <v>627</v>
      </c>
      <c r="M21" s="27" t="s">
        <v>451</v>
      </c>
      <c r="N21" s="27" t="s">
        <v>452</v>
      </c>
      <c r="O21" s="27">
        <v>20013</v>
      </c>
      <c r="P21" s="26">
        <v>29042</v>
      </c>
      <c r="Q21" s="27" t="s">
        <v>28</v>
      </c>
      <c r="R21" s="27">
        <v>10</v>
      </c>
      <c r="S21" s="27">
        <v>2</v>
      </c>
      <c r="U21" s="27" t="s">
        <v>636</v>
      </c>
    </row>
    <row r="22" spans="1:38" x14ac:dyDescent="0.25">
      <c r="A22" s="27" t="s">
        <v>905</v>
      </c>
      <c r="C22" s="27" t="s">
        <v>628</v>
      </c>
      <c r="D22" s="27" t="s">
        <v>629</v>
      </c>
      <c r="E22" s="27" t="s">
        <v>625</v>
      </c>
      <c r="F22" s="27" t="s">
        <v>795</v>
      </c>
      <c r="H22" s="27" t="s">
        <v>322</v>
      </c>
      <c r="J22" s="3" t="s">
        <v>631</v>
      </c>
      <c r="L22" s="27" t="s">
        <v>627</v>
      </c>
      <c r="M22" s="27" t="s">
        <v>451</v>
      </c>
      <c r="N22" s="27" t="s">
        <v>452</v>
      </c>
      <c r="O22" s="27">
        <v>20013</v>
      </c>
      <c r="P22" s="26">
        <v>29042</v>
      </c>
      <c r="Q22" s="27" t="s">
        <v>28</v>
      </c>
      <c r="R22" s="27">
        <v>10</v>
      </c>
      <c r="S22" s="27">
        <v>2</v>
      </c>
      <c r="T22" s="27"/>
      <c r="U22" s="27" t="s">
        <v>636</v>
      </c>
    </row>
    <row r="23" spans="1:38" s="27" customFormat="1" x14ac:dyDescent="0.25">
      <c r="A23" s="27" t="s">
        <v>1019</v>
      </c>
      <c r="J23" s="3" t="s">
        <v>631</v>
      </c>
      <c r="K23" s="3"/>
      <c r="AL23" s="9"/>
    </row>
    <row r="24" spans="1:38" x14ac:dyDescent="0.25">
      <c r="A24" s="27" t="s">
        <v>1068</v>
      </c>
      <c r="C24" t="s">
        <v>1069</v>
      </c>
      <c r="D24" t="s">
        <v>991</v>
      </c>
      <c r="H24" s="27">
        <v>991919881</v>
      </c>
      <c r="J24" t="s">
        <v>617</v>
      </c>
      <c r="P24" s="26">
        <v>29889</v>
      </c>
      <c r="Q24" s="27" t="s">
        <v>28</v>
      </c>
    </row>
    <row r="25" spans="1:38" x14ac:dyDescent="0.25">
      <c r="A25" s="13" t="s">
        <v>1097</v>
      </c>
      <c r="B25" s="27"/>
      <c r="C25" s="27" t="s">
        <v>628</v>
      </c>
      <c r="D25" s="27" t="s">
        <v>629</v>
      </c>
      <c r="E25" s="27" t="s">
        <v>625</v>
      </c>
      <c r="F25" s="27" t="s">
        <v>795</v>
      </c>
      <c r="G25" s="27"/>
      <c r="H25" s="27" t="s">
        <v>322</v>
      </c>
      <c r="I25" s="27"/>
      <c r="J25" s="3" t="s">
        <v>631</v>
      </c>
      <c r="K25" s="27"/>
      <c r="L25" s="27" t="s">
        <v>627</v>
      </c>
      <c r="M25" s="27" t="s">
        <v>451</v>
      </c>
      <c r="N25" s="27" t="s">
        <v>452</v>
      </c>
      <c r="O25" s="27">
        <v>20013</v>
      </c>
      <c r="P25" s="26">
        <v>29042</v>
      </c>
      <c r="Q25" s="27" t="s">
        <v>28</v>
      </c>
      <c r="R25" s="27">
        <v>10</v>
      </c>
      <c r="S25" s="27">
        <v>2</v>
      </c>
      <c r="T25" s="27"/>
      <c r="U25" s="27" t="s">
        <v>636</v>
      </c>
    </row>
    <row r="26" spans="1:38" s="27" customFormat="1" x14ac:dyDescent="0.25">
      <c r="A26" s="27" t="s">
        <v>1154</v>
      </c>
      <c r="C26" s="27" t="s">
        <v>1069</v>
      </c>
      <c r="D26" s="27" t="s">
        <v>991</v>
      </c>
      <c r="H26" s="27">
        <v>991919881</v>
      </c>
      <c r="J26" s="27" t="s">
        <v>617</v>
      </c>
      <c r="P26" s="26">
        <v>29889</v>
      </c>
      <c r="Q26" s="27" t="s">
        <v>28</v>
      </c>
    </row>
    <row r="27" spans="1:38" s="27" customFormat="1" ht="30" x14ac:dyDescent="0.25">
      <c r="A27" s="13" t="s">
        <v>1209</v>
      </c>
      <c r="C27" s="27" t="s">
        <v>628</v>
      </c>
      <c r="D27" s="27" t="s">
        <v>629</v>
      </c>
      <c r="E27" s="27" t="s">
        <v>625</v>
      </c>
      <c r="F27" s="27" t="s">
        <v>795</v>
      </c>
      <c r="H27" s="27" t="s">
        <v>322</v>
      </c>
      <c r="J27" s="3" t="s">
        <v>631</v>
      </c>
      <c r="L27" s="27" t="s">
        <v>627</v>
      </c>
      <c r="M27" s="27" t="s">
        <v>451</v>
      </c>
      <c r="N27" s="27" t="s">
        <v>452</v>
      </c>
      <c r="O27" s="27">
        <v>20013</v>
      </c>
      <c r="P27" s="45" t="s">
        <v>1213</v>
      </c>
      <c r="Q27" s="27" t="s">
        <v>28</v>
      </c>
      <c r="R27" s="27">
        <v>10</v>
      </c>
      <c r="S27" s="27">
        <v>2</v>
      </c>
      <c r="U27" s="27" t="s">
        <v>636</v>
      </c>
    </row>
    <row r="28" spans="1:38" s="27" customFormat="1" ht="30" x14ac:dyDescent="0.25">
      <c r="A28" s="13" t="s">
        <v>1245</v>
      </c>
      <c r="C28" s="27" t="s">
        <v>1394</v>
      </c>
      <c r="D28" s="27" t="s">
        <v>172</v>
      </c>
      <c r="E28" s="27" t="s">
        <v>625</v>
      </c>
      <c r="F28" s="27" t="s">
        <v>795</v>
      </c>
      <c r="H28" s="27" t="s">
        <v>322</v>
      </c>
      <c r="J28" s="3" t="s">
        <v>631</v>
      </c>
      <c r="L28" s="27" t="s">
        <v>627</v>
      </c>
      <c r="M28" s="27" t="s">
        <v>451</v>
      </c>
      <c r="N28" s="27" t="s">
        <v>452</v>
      </c>
      <c r="O28" s="27">
        <v>20013</v>
      </c>
      <c r="P28" s="45" t="s">
        <v>1213</v>
      </c>
      <c r="Q28" s="27" t="s">
        <v>28</v>
      </c>
      <c r="R28" s="27">
        <v>10</v>
      </c>
      <c r="S28" s="27">
        <v>2</v>
      </c>
      <c r="U28" s="27" t="s">
        <v>636</v>
      </c>
    </row>
    <row r="29" spans="1:38" s="27" customFormat="1" ht="30" x14ac:dyDescent="0.25">
      <c r="A29" s="13" t="s">
        <v>1247</v>
      </c>
      <c r="M29" s="27" t="s">
        <v>451</v>
      </c>
      <c r="N29" s="27" t="s">
        <v>452</v>
      </c>
      <c r="O29" s="27">
        <v>20013</v>
      </c>
      <c r="P29" s="45" t="s">
        <v>1213</v>
      </c>
      <c r="Q29" s="27" t="s">
        <v>28</v>
      </c>
      <c r="R29" s="27">
        <v>10</v>
      </c>
      <c r="S29" s="27">
        <v>2</v>
      </c>
      <c r="U29" s="27" t="s">
        <v>636</v>
      </c>
    </row>
    <row r="30" spans="1:38" s="27" customFormat="1" ht="30" x14ac:dyDescent="0.25">
      <c r="A30" s="13" t="s">
        <v>1249</v>
      </c>
      <c r="M30" s="27" t="s">
        <v>451</v>
      </c>
      <c r="N30" s="27" t="s">
        <v>452</v>
      </c>
      <c r="O30" s="27">
        <v>20013</v>
      </c>
      <c r="P30" s="45" t="s">
        <v>1213</v>
      </c>
      <c r="Q30" s="27" t="s">
        <v>28</v>
      </c>
      <c r="R30" s="27">
        <v>10</v>
      </c>
      <c r="S30" s="27">
        <v>2</v>
      </c>
      <c r="U30" s="27" t="s">
        <v>636</v>
      </c>
    </row>
    <row r="31" spans="1:38" s="27" customFormat="1" ht="30" x14ac:dyDescent="0.25">
      <c r="A31" s="13" t="s">
        <v>1251</v>
      </c>
      <c r="M31" s="27" t="s">
        <v>451</v>
      </c>
      <c r="N31" s="27" t="s">
        <v>452</v>
      </c>
      <c r="O31" s="27">
        <v>20013</v>
      </c>
      <c r="P31" s="45" t="s">
        <v>1213</v>
      </c>
      <c r="Q31" s="27" t="s">
        <v>28</v>
      </c>
      <c r="R31" s="27">
        <v>10</v>
      </c>
      <c r="S31" s="27">
        <v>2</v>
      </c>
      <c r="U31" s="27" t="s">
        <v>636</v>
      </c>
    </row>
    <row r="32" spans="1:38" s="27" customFormat="1" ht="30" x14ac:dyDescent="0.25">
      <c r="A32" s="13" t="s">
        <v>1253</v>
      </c>
      <c r="M32" s="27" t="s">
        <v>451</v>
      </c>
      <c r="N32" s="27" t="s">
        <v>452</v>
      </c>
      <c r="O32" s="27">
        <v>20013</v>
      </c>
      <c r="P32" s="45" t="s">
        <v>1213</v>
      </c>
      <c r="Q32" s="27" t="s">
        <v>28</v>
      </c>
      <c r="R32" s="27">
        <v>10</v>
      </c>
      <c r="S32" s="27">
        <v>2</v>
      </c>
      <c r="U32" s="27" t="s">
        <v>636</v>
      </c>
    </row>
    <row r="33" spans="1:21" s="27" customFormat="1" ht="30" x14ac:dyDescent="0.25">
      <c r="A33" s="13" t="s">
        <v>1255</v>
      </c>
      <c r="M33" s="27" t="s">
        <v>451</v>
      </c>
      <c r="N33" s="27" t="s">
        <v>452</v>
      </c>
      <c r="O33" s="27">
        <v>20013</v>
      </c>
      <c r="P33" s="45" t="s">
        <v>1213</v>
      </c>
      <c r="Q33" s="27" t="s">
        <v>28</v>
      </c>
      <c r="R33" s="27">
        <v>10</v>
      </c>
      <c r="S33" s="27">
        <v>2</v>
      </c>
      <c r="U33" s="27" t="s">
        <v>636</v>
      </c>
    </row>
    <row r="34" spans="1:21" s="27" customFormat="1" ht="30" x14ac:dyDescent="0.25">
      <c r="A34" s="13" t="s">
        <v>1257</v>
      </c>
      <c r="M34" s="27" t="s">
        <v>451</v>
      </c>
      <c r="N34" s="27" t="s">
        <v>452</v>
      </c>
      <c r="O34" s="27">
        <v>20013</v>
      </c>
      <c r="P34" s="45" t="s">
        <v>1213</v>
      </c>
      <c r="Q34" s="27" t="s">
        <v>28</v>
      </c>
      <c r="R34" s="27">
        <v>10</v>
      </c>
      <c r="S34" s="27">
        <v>2</v>
      </c>
      <c r="U34" s="27" t="s">
        <v>636</v>
      </c>
    </row>
    <row r="35" spans="1:21" s="27" customFormat="1" x14ac:dyDescent="0.25">
      <c r="A35" s="13" t="s">
        <v>1234</v>
      </c>
      <c r="C35" s="27" t="s">
        <v>1395</v>
      </c>
    </row>
    <row r="36" spans="1:21" s="27" customFormat="1" x14ac:dyDescent="0.25">
      <c r="A36" s="13" t="s">
        <v>1323</v>
      </c>
      <c r="B36" s="10" t="s">
        <v>33</v>
      </c>
      <c r="C36" s="27" t="s">
        <v>1365</v>
      </c>
      <c r="D36" s="27" t="s">
        <v>1366</v>
      </c>
    </row>
    <row r="37" spans="1:21" s="27" customFormat="1" x14ac:dyDescent="0.25">
      <c r="A37" s="27" t="s">
        <v>1352</v>
      </c>
      <c r="B37" s="27" t="s">
        <v>1353</v>
      </c>
      <c r="C37" s="27" t="s">
        <v>1367</v>
      </c>
      <c r="D37" s="27" t="s">
        <v>1368</v>
      </c>
      <c r="H37" s="27" t="s">
        <v>152</v>
      </c>
      <c r="J37" s="3" t="s">
        <v>155</v>
      </c>
    </row>
    <row r="38" spans="1:21" s="27" customFormat="1" x14ac:dyDescent="0.25">
      <c r="A38" s="27" t="s">
        <v>1357</v>
      </c>
      <c r="B38" s="10" t="s">
        <v>33</v>
      </c>
      <c r="C38" s="27" t="s">
        <v>1369</v>
      </c>
      <c r="D38" s="27" t="s">
        <v>1370</v>
      </c>
      <c r="H38" s="27" t="s">
        <v>152</v>
      </c>
      <c r="J38" s="3" t="s">
        <v>155</v>
      </c>
      <c r="P38" s="26"/>
      <c r="Q38" s="26"/>
    </row>
    <row r="39" spans="1:21" s="27" customFormat="1" x14ac:dyDescent="0.25">
      <c r="A39" s="27" t="s">
        <v>1360</v>
      </c>
      <c r="B39" s="10" t="s">
        <v>1361</v>
      </c>
      <c r="C39" s="27" t="s">
        <v>1371</v>
      </c>
      <c r="D39" s="27" t="s">
        <v>1372</v>
      </c>
      <c r="H39" s="27" t="s">
        <v>1364</v>
      </c>
      <c r="J39" s="3" t="s">
        <v>155</v>
      </c>
      <c r="P39" s="26"/>
      <c r="Q39" s="26"/>
    </row>
    <row r="40" spans="1:21" s="27" customFormat="1" x14ac:dyDescent="0.25">
      <c r="A40" s="27" t="s">
        <v>1381</v>
      </c>
      <c r="B40" s="10" t="s">
        <v>1361</v>
      </c>
      <c r="C40" s="27" t="s">
        <v>1384</v>
      </c>
      <c r="D40" s="27" t="s">
        <v>1385</v>
      </c>
      <c r="H40" s="27" t="s">
        <v>1364</v>
      </c>
      <c r="J40" s="3" t="s">
        <v>155</v>
      </c>
      <c r="P40" s="26"/>
      <c r="Q40" s="26"/>
    </row>
    <row r="41" spans="1:21" s="27" customFormat="1" x14ac:dyDescent="0.25">
      <c r="A41" s="27" t="s">
        <v>1388</v>
      </c>
      <c r="B41" s="10" t="s">
        <v>1361</v>
      </c>
      <c r="C41" s="27" t="s">
        <v>1389</v>
      </c>
      <c r="D41" s="27" t="s">
        <v>1390</v>
      </c>
      <c r="H41" s="27" t="s">
        <v>1364</v>
      </c>
      <c r="J41" s="3" t="s">
        <v>155</v>
      </c>
      <c r="P41" s="26"/>
      <c r="Q41" s="26"/>
    </row>
    <row r="42" spans="1:21" s="27" customFormat="1" x14ac:dyDescent="0.25">
      <c r="A42" s="27" t="s">
        <v>1421</v>
      </c>
      <c r="C42" s="27" t="s">
        <v>1426</v>
      </c>
      <c r="D42" s="27" t="s">
        <v>1423</v>
      </c>
      <c r="E42" s="27" t="s">
        <v>1424</v>
      </c>
      <c r="H42" s="27" t="s">
        <v>1427</v>
      </c>
      <c r="P42" s="4" t="s">
        <v>1428</v>
      </c>
    </row>
  </sheetData>
  <hyperlinks>
    <hyperlink ref="J2" r:id="rId1"/>
    <hyperlink ref="J6" r:id="rId2"/>
    <hyperlink ref="J10" r:id="rId3"/>
    <hyperlink ref="J11" r:id="rId4"/>
    <hyperlink ref="J12" r:id="rId5"/>
    <hyperlink ref="J16" r:id="rId6"/>
    <hyperlink ref="J17" r:id="rId7"/>
    <hyperlink ref="J18" r:id="rId8"/>
    <hyperlink ref="J19" r:id="rId9"/>
    <hyperlink ref="J20" r:id="rId10"/>
    <hyperlink ref="J21" r:id="rId11"/>
    <hyperlink ref="J22" r:id="rId12"/>
    <hyperlink ref="J13" r:id="rId13"/>
    <hyperlink ref="J15" r:id="rId14"/>
    <hyperlink ref="J14" r:id="rId15"/>
    <hyperlink ref="J23" r:id="rId16"/>
    <hyperlink ref="J25" r:id="rId17"/>
    <hyperlink ref="J27" r:id="rId18"/>
    <hyperlink ref="J38" r:id="rId19"/>
    <hyperlink ref="J39" r:id="rId20"/>
    <hyperlink ref="J40" r:id="rId21"/>
    <hyperlink ref="J41" r:id="rId22"/>
    <hyperlink ref="J28" r:id="rId23"/>
  </hyperlinks>
  <pageMargins left="0.7" right="0.7" top="0.75" bottom="0.75" header="0.3" footer="0.3"/>
  <pageSetup paperSize="9" orientation="portrait" r:id="rId2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workbookViewId="0">
      <pane xSplit="1" ySplit="1" topLeftCell="B195" activePane="bottomRight" state="frozen"/>
      <selection pane="topRight" activeCell="B1" sqref="B1"/>
      <selection pane="bottomLeft" activeCell="A2" sqref="A2"/>
      <selection pane="bottomRight" activeCell="H203" sqref="H203"/>
    </sheetView>
  </sheetViews>
  <sheetFormatPr defaultRowHeight="15" x14ac:dyDescent="0.25"/>
  <cols>
    <col min="1" max="1" width="44.42578125" bestFit="1" customWidth="1"/>
    <col min="2" max="2" width="22.85546875" bestFit="1" customWidth="1"/>
    <col min="3" max="3" width="12.140625" bestFit="1" customWidth="1"/>
    <col min="4" max="4" width="13.42578125" bestFit="1" customWidth="1"/>
    <col min="5" max="5" width="11.42578125" bestFit="1" customWidth="1"/>
    <col min="6" max="6" width="13.140625" bestFit="1" customWidth="1"/>
    <col min="7" max="7" width="15.140625" bestFit="1" customWidth="1"/>
    <col min="8" max="8" width="25" bestFit="1" customWidth="1"/>
  </cols>
  <sheetData>
    <row r="1" spans="1:8" s="1" customFormat="1" x14ac:dyDescent="0.25">
      <c r="A1" s="1" t="s">
        <v>0</v>
      </c>
      <c r="B1" s="1" t="s">
        <v>39</v>
      </c>
      <c r="C1" s="1" t="s">
        <v>40</v>
      </c>
      <c r="D1" s="1" t="s">
        <v>41</v>
      </c>
      <c r="E1" s="1" t="s">
        <v>42</v>
      </c>
      <c r="F1" s="1" t="s">
        <v>43</v>
      </c>
      <c r="G1" s="1" t="s">
        <v>44</v>
      </c>
      <c r="H1" s="1" t="s">
        <v>45</v>
      </c>
    </row>
    <row r="2" spans="1:8" x14ac:dyDescent="0.25">
      <c r="A2" t="s">
        <v>173</v>
      </c>
      <c r="B2" t="s">
        <v>211</v>
      </c>
      <c r="E2" s="27">
        <v>28606</v>
      </c>
      <c r="F2" s="27"/>
      <c r="G2" s="27"/>
      <c r="H2" s="5">
        <v>100000</v>
      </c>
    </row>
    <row r="3" spans="1:8" x14ac:dyDescent="0.25">
      <c r="A3" t="s">
        <v>166</v>
      </c>
      <c r="C3" t="s">
        <v>167</v>
      </c>
      <c r="D3" t="s">
        <v>168</v>
      </c>
      <c r="E3" s="4" t="s">
        <v>169</v>
      </c>
    </row>
    <row r="4" spans="1:8" x14ac:dyDescent="0.25">
      <c r="A4" s="27" t="s">
        <v>183</v>
      </c>
      <c r="C4" t="s">
        <v>167</v>
      </c>
      <c r="D4" t="s">
        <v>168</v>
      </c>
      <c r="E4" s="4" t="s">
        <v>169</v>
      </c>
      <c r="F4" s="27"/>
      <c r="G4" s="27"/>
      <c r="H4" s="27"/>
    </row>
    <row r="5" spans="1:8" x14ac:dyDescent="0.25">
      <c r="A5" t="s">
        <v>148</v>
      </c>
      <c r="B5" t="s">
        <v>23</v>
      </c>
      <c r="C5" t="s">
        <v>24</v>
      </c>
      <c r="D5" t="s">
        <v>25</v>
      </c>
      <c r="E5" s="4" t="s">
        <v>26</v>
      </c>
      <c r="F5" s="4"/>
      <c r="G5" s="5">
        <v>200000</v>
      </c>
    </row>
    <row r="6" spans="1:8" x14ac:dyDescent="0.25">
      <c r="A6" t="s">
        <v>137</v>
      </c>
      <c r="B6" t="s">
        <v>23</v>
      </c>
      <c r="C6" t="s">
        <v>24</v>
      </c>
      <c r="D6" t="s">
        <v>25</v>
      </c>
      <c r="E6" s="4" t="s">
        <v>26</v>
      </c>
      <c r="F6" s="4"/>
      <c r="G6" s="5">
        <v>200000</v>
      </c>
    </row>
    <row r="7" spans="1:8" x14ac:dyDescent="0.25">
      <c r="A7" t="s">
        <v>257</v>
      </c>
      <c r="B7" t="s">
        <v>254</v>
      </c>
      <c r="E7" s="27" t="s">
        <v>255</v>
      </c>
      <c r="G7" s="27">
        <v>90000</v>
      </c>
    </row>
    <row r="8" spans="1:8" x14ac:dyDescent="0.25">
      <c r="A8" t="s">
        <v>258</v>
      </c>
      <c r="B8" t="s">
        <v>254</v>
      </c>
      <c r="E8" s="27" t="s">
        <v>255</v>
      </c>
      <c r="G8">
        <v>150000</v>
      </c>
    </row>
    <row r="9" spans="1:8" x14ac:dyDescent="0.25">
      <c r="A9" t="s">
        <v>369</v>
      </c>
      <c r="E9" s="4" t="s">
        <v>26</v>
      </c>
      <c r="F9" s="4"/>
      <c r="G9" s="23"/>
      <c r="H9" s="5">
        <v>100000</v>
      </c>
    </row>
    <row r="10" spans="1:8" x14ac:dyDescent="0.25">
      <c r="A10" t="s">
        <v>177</v>
      </c>
      <c r="B10" t="s">
        <v>178</v>
      </c>
      <c r="C10" t="s">
        <v>153</v>
      </c>
      <c r="D10" t="s">
        <v>154</v>
      </c>
      <c r="E10">
        <v>94588</v>
      </c>
      <c r="G10" s="5">
        <v>710000</v>
      </c>
    </row>
    <row r="11" spans="1:8" x14ac:dyDescent="0.25">
      <c r="A11" t="s">
        <v>208</v>
      </c>
      <c r="E11" s="4"/>
      <c r="H11" s="23">
        <v>100000</v>
      </c>
    </row>
    <row r="12" spans="1:8" x14ac:dyDescent="0.25">
      <c r="A12" t="s">
        <v>212</v>
      </c>
      <c r="B12" s="12" t="s">
        <v>213</v>
      </c>
      <c r="C12" t="s">
        <v>214</v>
      </c>
      <c r="D12" t="s">
        <v>154</v>
      </c>
      <c r="E12" s="27">
        <v>90001</v>
      </c>
      <c r="H12" s="27"/>
    </row>
    <row r="13" spans="1:8" x14ac:dyDescent="0.25">
      <c r="A13" t="s">
        <v>270</v>
      </c>
      <c r="B13" s="27"/>
      <c r="E13">
        <v>40007</v>
      </c>
      <c r="H13">
        <v>100000</v>
      </c>
    </row>
    <row r="14" spans="1:8" x14ac:dyDescent="0.25">
      <c r="A14" t="s">
        <v>276</v>
      </c>
      <c r="B14" t="s">
        <v>172</v>
      </c>
      <c r="C14" t="s">
        <v>24</v>
      </c>
      <c r="D14" t="s">
        <v>25</v>
      </c>
      <c r="E14" s="4" t="s">
        <v>26</v>
      </c>
      <c r="F14" s="4" t="s">
        <v>46</v>
      </c>
      <c r="G14" s="23">
        <v>100000</v>
      </c>
      <c r="H14" s="23">
        <v>100000</v>
      </c>
    </row>
    <row r="15" spans="1:8" x14ac:dyDescent="0.25">
      <c r="A15" t="s">
        <v>306</v>
      </c>
      <c r="B15" t="s">
        <v>23</v>
      </c>
      <c r="C15" t="s">
        <v>24</v>
      </c>
      <c r="D15" t="s">
        <v>25</v>
      </c>
      <c r="E15" s="4" t="s">
        <v>26</v>
      </c>
      <c r="F15" t="s">
        <v>46</v>
      </c>
      <c r="G15">
        <v>100000</v>
      </c>
      <c r="H15">
        <v>100000</v>
      </c>
    </row>
    <row r="16" spans="1:8" x14ac:dyDescent="0.25">
      <c r="A16" t="s">
        <v>382</v>
      </c>
      <c r="B16" t="s">
        <v>383</v>
      </c>
      <c r="C16" t="s">
        <v>153</v>
      </c>
      <c r="D16" t="s">
        <v>154</v>
      </c>
      <c r="E16">
        <v>94588</v>
      </c>
      <c r="G16" s="23">
        <v>710000</v>
      </c>
    </row>
    <row r="17" spans="1:8" x14ac:dyDescent="0.25">
      <c r="A17" t="s">
        <v>282</v>
      </c>
      <c r="B17" t="s">
        <v>23</v>
      </c>
      <c r="C17" t="s">
        <v>24</v>
      </c>
      <c r="D17" t="s">
        <v>25</v>
      </c>
      <c r="E17" s="4" t="s">
        <v>26</v>
      </c>
      <c r="F17" s="4" t="s">
        <v>46</v>
      </c>
      <c r="G17" s="5">
        <v>151000</v>
      </c>
      <c r="H17" s="5">
        <v>150000</v>
      </c>
    </row>
    <row r="18" spans="1:8" x14ac:dyDescent="0.25">
      <c r="A18" t="s">
        <v>389</v>
      </c>
      <c r="B18" t="s">
        <v>390</v>
      </c>
      <c r="C18" t="s">
        <v>153</v>
      </c>
      <c r="D18" t="s">
        <v>154</v>
      </c>
      <c r="E18" s="27">
        <v>94568</v>
      </c>
      <c r="F18" s="27"/>
      <c r="G18" s="5">
        <v>101800</v>
      </c>
      <c r="H18" s="27"/>
    </row>
    <row r="19" spans="1:8" x14ac:dyDescent="0.25">
      <c r="A19" t="s">
        <v>458</v>
      </c>
      <c r="B19" t="s">
        <v>429</v>
      </c>
      <c r="C19" t="s">
        <v>459</v>
      </c>
      <c r="D19" t="s">
        <v>154</v>
      </c>
      <c r="E19" s="27">
        <v>93030</v>
      </c>
      <c r="F19" t="s">
        <v>46</v>
      </c>
      <c r="G19">
        <v>190000</v>
      </c>
      <c r="H19">
        <v>190000</v>
      </c>
    </row>
    <row r="20" spans="1:8" x14ac:dyDescent="0.25">
      <c r="A20" t="s">
        <v>472</v>
      </c>
      <c r="B20" t="s">
        <v>429</v>
      </c>
      <c r="C20" t="s">
        <v>430</v>
      </c>
      <c r="D20" t="s">
        <v>154</v>
      </c>
      <c r="E20" s="27">
        <v>92802</v>
      </c>
      <c r="F20" s="27" t="s">
        <v>46</v>
      </c>
      <c r="G20" s="5">
        <v>250000</v>
      </c>
      <c r="H20" s="5">
        <v>250000</v>
      </c>
    </row>
    <row r="21" spans="1:8" x14ac:dyDescent="0.25">
      <c r="A21" t="s">
        <v>36</v>
      </c>
      <c r="B21" t="s">
        <v>47</v>
      </c>
      <c r="C21" t="s">
        <v>24</v>
      </c>
      <c r="D21" t="s">
        <v>25</v>
      </c>
      <c r="E21" s="4" t="s">
        <v>26</v>
      </c>
      <c r="G21" s="27"/>
    </row>
    <row r="22" spans="1:8" x14ac:dyDescent="0.25">
      <c r="A22" t="s">
        <v>478</v>
      </c>
      <c r="B22" t="s">
        <v>479</v>
      </c>
      <c r="C22" t="s">
        <v>153</v>
      </c>
      <c r="D22" t="s">
        <v>154</v>
      </c>
      <c r="E22">
        <v>94588</v>
      </c>
      <c r="G22" s="5"/>
      <c r="H22" s="23"/>
    </row>
    <row r="23" spans="1:8" x14ac:dyDescent="0.25">
      <c r="A23" t="s">
        <v>491</v>
      </c>
      <c r="B23" t="s">
        <v>429</v>
      </c>
      <c r="C23" t="s">
        <v>430</v>
      </c>
      <c r="D23" t="s">
        <v>154</v>
      </c>
      <c r="E23">
        <v>92802</v>
      </c>
      <c r="F23" t="s">
        <v>46</v>
      </c>
      <c r="G23" s="5">
        <v>250000</v>
      </c>
      <c r="H23" s="23">
        <v>250000</v>
      </c>
    </row>
    <row r="24" spans="1:8" x14ac:dyDescent="0.25">
      <c r="A24" t="s">
        <v>516</v>
      </c>
      <c r="B24" t="s">
        <v>429</v>
      </c>
      <c r="C24" t="s">
        <v>430</v>
      </c>
      <c r="D24" t="s">
        <v>154</v>
      </c>
      <c r="E24">
        <v>92802</v>
      </c>
      <c r="F24" t="s">
        <v>46</v>
      </c>
      <c r="G24" s="23">
        <v>250000</v>
      </c>
      <c r="H24" s="23">
        <v>250000</v>
      </c>
    </row>
    <row r="25" spans="1:8" x14ac:dyDescent="0.25">
      <c r="A25" t="s">
        <v>502</v>
      </c>
      <c r="B25" t="s">
        <v>429</v>
      </c>
      <c r="C25" t="s">
        <v>430</v>
      </c>
      <c r="D25" t="s">
        <v>154</v>
      </c>
      <c r="E25">
        <v>92802</v>
      </c>
      <c r="F25" t="s">
        <v>46</v>
      </c>
      <c r="G25" s="5">
        <v>250000</v>
      </c>
      <c r="H25" s="5">
        <v>250000</v>
      </c>
    </row>
    <row r="26" spans="1:8" x14ac:dyDescent="0.25">
      <c r="A26" t="s">
        <v>530</v>
      </c>
      <c r="B26" t="s">
        <v>429</v>
      </c>
      <c r="C26" t="s">
        <v>430</v>
      </c>
      <c r="D26" t="s">
        <v>154</v>
      </c>
      <c r="E26">
        <v>92802</v>
      </c>
      <c r="F26" t="s">
        <v>46</v>
      </c>
      <c r="G26" s="5">
        <v>250000</v>
      </c>
      <c r="H26" s="23">
        <v>250000</v>
      </c>
    </row>
    <row r="27" spans="1:8" x14ac:dyDescent="0.25">
      <c r="A27" t="s">
        <v>428</v>
      </c>
      <c r="B27" t="s">
        <v>429</v>
      </c>
      <c r="C27" t="s">
        <v>430</v>
      </c>
      <c r="D27" t="s">
        <v>154</v>
      </c>
      <c r="E27">
        <v>92802</v>
      </c>
      <c r="F27" t="s">
        <v>46</v>
      </c>
      <c r="G27" s="5">
        <v>25000</v>
      </c>
      <c r="H27" s="23">
        <v>25000</v>
      </c>
    </row>
    <row r="28" spans="1:8" x14ac:dyDescent="0.25">
      <c r="A28" t="s">
        <v>443</v>
      </c>
      <c r="B28" t="s">
        <v>429</v>
      </c>
      <c r="C28" t="s">
        <v>430</v>
      </c>
      <c r="D28" t="s">
        <v>154</v>
      </c>
      <c r="E28">
        <v>92802</v>
      </c>
      <c r="F28" t="s">
        <v>46</v>
      </c>
      <c r="G28" s="5">
        <v>25000</v>
      </c>
      <c r="H28" s="5">
        <v>25000</v>
      </c>
    </row>
    <row r="29" spans="1:8" x14ac:dyDescent="0.25">
      <c r="A29" t="s">
        <v>463</v>
      </c>
      <c r="B29" t="s">
        <v>429</v>
      </c>
      <c r="C29" t="s">
        <v>430</v>
      </c>
      <c r="D29" t="s">
        <v>154</v>
      </c>
      <c r="E29" s="27">
        <v>92802</v>
      </c>
      <c r="F29" t="s">
        <v>46</v>
      </c>
      <c r="G29" s="23">
        <v>250000</v>
      </c>
      <c r="H29" s="23">
        <v>250000</v>
      </c>
    </row>
    <row r="30" spans="1:8" x14ac:dyDescent="0.25">
      <c r="A30" t="s">
        <v>608</v>
      </c>
      <c r="B30" t="s">
        <v>609</v>
      </c>
      <c r="C30" t="s">
        <v>610</v>
      </c>
      <c r="D30" t="s">
        <v>168</v>
      </c>
      <c r="E30">
        <v>28201</v>
      </c>
      <c r="F30" t="s">
        <v>46</v>
      </c>
      <c r="G30" s="5">
        <v>185000</v>
      </c>
      <c r="H30" s="5">
        <v>185000</v>
      </c>
    </row>
    <row r="31" spans="1:8" x14ac:dyDescent="0.25">
      <c r="A31" t="s">
        <v>418</v>
      </c>
      <c r="B31" t="s">
        <v>419</v>
      </c>
      <c r="C31" t="s">
        <v>153</v>
      </c>
      <c r="D31" t="s">
        <v>154</v>
      </c>
      <c r="E31">
        <v>94566</v>
      </c>
      <c r="G31" s="27">
        <v>200000</v>
      </c>
      <c r="H31" s="27"/>
    </row>
    <row r="32" spans="1:8" x14ac:dyDescent="0.25">
      <c r="A32" t="s">
        <v>414</v>
      </c>
      <c r="B32" t="s">
        <v>390</v>
      </c>
      <c r="C32" t="s">
        <v>153</v>
      </c>
      <c r="D32" t="s">
        <v>154</v>
      </c>
      <c r="E32">
        <v>94568</v>
      </c>
      <c r="F32" t="s">
        <v>46</v>
      </c>
      <c r="G32" s="5">
        <v>115000</v>
      </c>
      <c r="H32" s="27">
        <v>115000</v>
      </c>
    </row>
    <row r="33" spans="1:9" x14ac:dyDescent="0.25">
      <c r="A33" t="s">
        <v>149</v>
      </c>
      <c r="B33" t="s">
        <v>211</v>
      </c>
      <c r="C33" t="s">
        <v>153</v>
      </c>
      <c r="D33" t="s">
        <v>154</v>
      </c>
      <c r="E33" s="10">
        <v>94566</v>
      </c>
      <c r="G33" s="5">
        <v>650000</v>
      </c>
      <c r="H33" s="27"/>
    </row>
    <row r="34" spans="1:9" x14ac:dyDescent="0.25">
      <c r="A34" t="s">
        <v>433</v>
      </c>
      <c r="F34" t="s">
        <v>46</v>
      </c>
      <c r="G34" s="5">
        <v>250000</v>
      </c>
      <c r="H34" s="27">
        <v>250000</v>
      </c>
    </row>
    <row r="35" spans="1:9" x14ac:dyDescent="0.25">
      <c r="A35" t="s">
        <v>434</v>
      </c>
      <c r="F35" t="s">
        <v>46</v>
      </c>
      <c r="G35" s="5">
        <v>250000</v>
      </c>
      <c r="H35" s="27">
        <v>250000</v>
      </c>
    </row>
    <row r="36" spans="1:9" x14ac:dyDescent="0.25">
      <c r="A36" t="s">
        <v>582</v>
      </c>
      <c r="B36" t="s">
        <v>429</v>
      </c>
      <c r="C36" t="s">
        <v>430</v>
      </c>
      <c r="D36" t="s">
        <v>154</v>
      </c>
      <c r="E36">
        <v>92802</v>
      </c>
      <c r="F36" t="s">
        <v>46</v>
      </c>
      <c r="G36" s="5">
        <v>100000</v>
      </c>
      <c r="H36" s="5">
        <v>100000</v>
      </c>
    </row>
    <row r="37" spans="1:9" x14ac:dyDescent="0.25">
      <c r="A37" t="s">
        <v>587</v>
      </c>
      <c r="B37" t="s">
        <v>429</v>
      </c>
      <c r="C37" t="s">
        <v>430</v>
      </c>
      <c r="D37" t="s">
        <v>154</v>
      </c>
      <c r="E37">
        <v>92802</v>
      </c>
      <c r="F37" t="s">
        <v>46</v>
      </c>
      <c r="G37" s="17" t="s">
        <v>590</v>
      </c>
      <c r="H37" s="17" t="s">
        <v>590</v>
      </c>
    </row>
    <row r="38" spans="1:9" s="27" customFormat="1" x14ac:dyDescent="0.25">
      <c r="A38" s="27" t="s">
        <v>697</v>
      </c>
      <c r="B38" s="27" t="s">
        <v>429</v>
      </c>
      <c r="C38" s="27" t="s">
        <v>430</v>
      </c>
      <c r="D38" s="27" t="s">
        <v>154</v>
      </c>
      <c r="E38" s="27">
        <v>92802</v>
      </c>
      <c r="F38" s="27" t="s">
        <v>46</v>
      </c>
      <c r="G38" s="17">
        <v>260000</v>
      </c>
      <c r="H38" s="17">
        <v>260000</v>
      </c>
    </row>
    <row r="39" spans="1:9" s="27" customFormat="1" x14ac:dyDescent="0.25">
      <c r="A39" s="27" t="s">
        <v>693</v>
      </c>
      <c r="B39" s="27" t="s">
        <v>698</v>
      </c>
      <c r="C39" s="27" t="s">
        <v>699</v>
      </c>
      <c r="D39" s="27" t="s">
        <v>168</v>
      </c>
      <c r="E39" s="27">
        <v>27006</v>
      </c>
      <c r="H39" s="23">
        <v>500000</v>
      </c>
    </row>
    <row r="40" spans="1:9" s="27" customFormat="1" x14ac:dyDescent="0.25">
      <c r="A40" s="27" t="s">
        <v>700</v>
      </c>
      <c r="B40" s="27" t="s">
        <v>698</v>
      </c>
      <c r="C40" s="27" t="s">
        <v>701</v>
      </c>
      <c r="D40" s="27" t="s">
        <v>154</v>
      </c>
      <c r="E40" s="27">
        <v>95841</v>
      </c>
    </row>
    <row r="41" spans="1:9" x14ac:dyDescent="0.25">
      <c r="A41" t="s">
        <v>576</v>
      </c>
      <c r="B41" t="s">
        <v>577</v>
      </c>
      <c r="C41" t="s">
        <v>578</v>
      </c>
      <c r="D41" t="s">
        <v>154</v>
      </c>
      <c r="E41">
        <v>94525</v>
      </c>
      <c r="F41" t="s">
        <v>46</v>
      </c>
      <c r="G41" s="5">
        <v>200000</v>
      </c>
      <c r="H41" s="5">
        <v>200000</v>
      </c>
    </row>
    <row r="42" spans="1:9" x14ac:dyDescent="0.25">
      <c r="A42" t="s">
        <v>548</v>
      </c>
      <c r="B42" t="s">
        <v>429</v>
      </c>
      <c r="C42" t="s">
        <v>430</v>
      </c>
      <c r="D42" t="s">
        <v>154</v>
      </c>
      <c r="E42">
        <v>92802</v>
      </c>
      <c r="F42" t="s">
        <v>46</v>
      </c>
      <c r="G42" s="5">
        <v>150000</v>
      </c>
      <c r="H42" s="5">
        <v>150000</v>
      </c>
    </row>
    <row r="43" spans="1:9" x14ac:dyDescent="0.25">
      <c r="A43" s="8" t="s">
        <v>85</v>
      </c>
      <c r="F43" s="4" t="s">
        <v>46</v>
      </c>
      <c r="G43" s="6" t="s">
        <v>86</v>
      </c>
      <c r="H43" s="6" t="s">
        <v>86</v>
      </c>
    </row>
    <row r="44" spans="1:9" x14ac:dyDescent="0.25">
      <c r="A44" t="s">
        <v>641</v>
      </c>
      <c r="B44" t="s">
        <v>645</v>
      </c>
      <c r="C44" t="s">
        <v>646</v>
      </c>
      <c r="D44" t="s">
        <v>168</v>
      </c>
      <c r="E44">
        <v>28201</v>
      </c>
      <c r="F44" t="s">
        <v>46</v>
      </c>
      <c r="G44" s="5">
        <v>200000</v>
      </c>
      <c r="H44" s="5">
        <v>200000</v>
      </c>
    </row>
    <row r="45" spans="1:9" x14ac:dyDescent="0.25">
      <c r="A45" t="s">
        <v>647</v>
      </c>
      <c r="B45" t="s">
        <v>645</v>
      </c>
      <c r="C45" t="s">
        <v>646</v>
      </c>
      <c r="D45" t="s">
        <v>168</v>
      </c>
      <c r="E45">
        <v>28201</v>
      </c>
      <c r="F45" t="s">
        <v>46</v>
      </c>
      <c r="G45" s="5">
        <v>200000</v>
      </c>
      <c r="H45" s="5">
        <v>200000</v>
      </c>
    </row>
    <row r="46" spans="1:9" x14ac:dyDescent="0.25">
      <c r="A46" t="s">
        <v>648</v>
      </c>
      <c r="B46" t="s">
        <v>645</v>
      </c>
      <c r="C46" t="s">
        <v>646</v>
      </c>
      <c r="D46" t="s">
        <v>168</v>
      </c>
      <c r="E46">
        <v>28201</v>
      </c>
      <c r="F46" t="s">
        <v>46</v>
      </c>
      <c r="G46" s="23">
        <v>200000</v>
      </c>
      <c r="H46" s="5">
        <v>200000</v>
      </c>
    </row>
    <row r="47" spans="1:9" x14ac:dyDescent="0.25">
      <c r="A47" s="20" t="s">
        <v>649</v>
      </c>
      <c r="B47" s="20" t="s">
        <v>645</v>
      </c>
      <c r="C47" s="20" t="s">
        <v>646</v>
      </c>
      <c r="D47" s="20" t="s">
        <v>168</v>
      </c>
      <c r="E47" s="20">
        <v>28201</v>
      </c>
      <c r="F47" s="20" t="s">
        <v>46</v>
      </c>
      <c r="G47" s="21">
        <v>200000</v>
      </c>
      <c r="H47" s="21">
        <v>200000</v>
      </c>
      <c r="I47" s="20"/>
    </row>
    <row r="48" spans="1:9" s="27" customFormat="1" x14ac:dyDescent="0.25">
      <c r="A48" s="27" t="s">
        <v>620</v>
      </c>
      <c r="B48" s="27" t="s">
        <v>609</v>
      </c>
      <c r="C48" s="27" t="s">
        <v>622</v>
      </c>
      <c r="D48" s="27" t="s">
        <v>25</v>
      </c>
      <c r="E48" s="27">
        <v>7932</v>
      </c>
      <c r="F48" s="27" t="s">
        <v>46</v>
      </c>
      <c r="H48" s="23">
        <v>185000</v>
      </c>
    </row>
    <row r="49" spans="1:8" s="27" customFormat="1" x14ac:dyDescent="0.25">
      <c r="A49" s="27" t="s">
        <v>90</v>
      </c>
      <c r="B49" s="27" t="s">
        <v>23</v>
      </c>
      <c r="C49" s="27" t="s">
        <v>24</v>
      </c>
      <c r="D49" s="27" t="s">
        <v>25</v>
      </c>
      <c r="E49" s="4" t="s">
        <v>26</v>
      </c>
      <c r="F49" s="4" t="s">
        <v>46</v>
      </c>
      <c r="G49" s="23">
        <v>151000</v>
      </c>
      <c r="H49" s="23">
        <v>150000</v>
      </c>
    </row>
    <row r="50" spans="1:8" s="27" customFormat="1" x14ac:dyDescent="0.25">
      <c r="A50" s="27" t="s">
        <v>507</v>
      </c>
      <c r="B50" s="27" t="s">
        <v>429</v>
      </c>
      <c r="C50" s="27" t="s">
        <v>430</v>
      </c>
      <c r="D50" s="27" t="s">
        <v>154</v>
      </c>
      <c r="E50" s="27">
        <v>92802</v>
      </c>
      <c r="F50" s="27" t="s">
        <v>46</v>
      </c>
      <c r="G50" s="23">
        <v>250000</v>
      </c>
      <c r="H50" s="23">
        <v>250000</v>
      </c>
    </row>
    <row r="51" spans="1:8" x14ac:dyDescent="0.25">
      <c r="A51" s="27" t="s">
        <v>444</v>
      </c>
      <c r="B51" s="27" t="s">
        <v>23</v>
      </c>
      <c r="C51" s="27" t="s">
        <v>24</v>
      </c>
      <c r="D51" s="27" t="s">
        <v>25</v>
      </c>
      <c r="E51" s="4" t="s">
        <v>26</v>
      </c>
      <c r="F51" s="27" t="s">
        <v>46</v>
      </c>
      <c r="G51" s="27">
        <v>190000</v>
      </c>
      <c r="H51" s="27">
        <v>190000</v>
      </c>
    </row>
    <row r="52" spans="1:8" s="27" customFormat="1" x14ac:dyDescent="0.25">
      <c r="A52" s="27" t="s">
        <v>659</v>
      </c>
      <c r="B52" s="27" t="s">
        <v>645</v>
      </c>
      <c r="C52" s="27" t="s">
        <v>646</v>
      </c>
      <c r="D52" s="27" t="s">
        <v>168</v>
      </c>
      <c r="E52" s="27">
        <v>28201</v>
      </c>
      <c r="F52" s="27" t="s">
        <v>46</v>
      </c>
      <c r="G52" s="23">
        <v>200000</v>
      </c>
      <c r="H52" s="23">
        <v>200000</v>
      </c>
    </row>
    <row r="53" spans="1:8" s="27" customFormat="1" x14ac:dyDescent="0.25">
      <c r="A53" s="27" t="s">
        <v>663</v>
      </c>
      <c r="B53" s="27" t="s">
        <v>645</v>
      </c>
      <c r="C53" s="27" t="s">
        <v>646</v>
      </c>
      <c r="D53" s="27" t="s">
        <v>168</v>
      </c>
      <c r="E53" s="27">
        <v>28201</v>
      </c>
      <c r="F53" s="27" t="s">
        <v>46</v>
      </c>
      <c r="G53" s="23">
        <v>200000</v>
      </c>
      <c r="H53" s="23">
        <v>200000</v>
      </c>
    </row>
    <row r="54" spans="1:8" s="27" customFormat="1" x14ac:dyDescent="0.25">
      <c r="A54" s="27" t="s">
        <v>662</v>
      </c>
      <c r="B54" s="27" t="s">
        <v>645</v>
      </c>
      <c r="C54" s="27" t="s">
        <v>646</v>
      </c>
      <c r="D54" s="27" t="s">
        <v>168</v>
      </c>
      <c r="E54" s="27">
        <v>28201</v>
      </c>
      <c r="F54" s="27" t="s">
        <v>46</v>
      </c>
      <c r="G54" s="23">
        <v>200000</v>
      </c>
      <c r="H54" s="23">
        <v>200000</v>
      </c>
    </row>
    <row r="55" spans="1:8" s="27" customFormat="1" x14ac:dyDescent="0.25">
      <c r="A55" s="27" t="s">
        <v>664</v>
      </c>
      <c r="B55" s="27" t="s">
        <v>645</v>
      </c>
      <c r="C55" s="27" t="s">
        <v>646</v>
      </c>
      <c r="D55" s="27" t="s">
        <v>168</v>
      </c>
      <c r="E55" s="27">
        <v>28201</v>
      </c>
      <c r="F55" s="27" t="s">
        <v>46</v>
      </c>
      <c r="G55" s="23">
        <v>200000</v>
      </c>
      <c r="H55" s="23">
        <v>200000</v>
      </c>
    </row>
    <row r="56" spans="1:8" x14ac:dyDescent="0.25">
      <c r="A56" s="2" t="s">
        <v>717</v>
      </c>
      <c r="E56">
        <v>95111</v>
      </c>
      <c r="H56" s="23">
        <v>100000</v>
      </c>
    </row>
    <row r="57" spans="1:8" s="27" customFormat="1" x14ac:dyDescent="0.25">
      <c r="A57" s="27" t="s">
        <v>705</v>
      </c>
      <c r="B57" s="27" t="s">
        <v>645</v>
      </c>
      <c r="C57" s="27" t="s">
        <v>646</v>
      </c>
      <c r="D57" s="27" t="s">
        <v>168</v>
      </c>
      <c r="E57" s="27">
        <v>28201</v>
      </c>
      <c r="F57" s="27" t="s">
        <v>46</v>
      </c>
      <c r="G57" s="23">
        <v>200000</v>
      </c>
      <c r="H57" s="23">
        <v>200000</v>
      </c>
    </row>
    <row r="58" spans="1:8" s="27" customFormat="1" x14ac:dyDescent="0.25">
      <c r="A58" s="27" t="s">
        <v>706</v>
      </c>
      <c r="B58" s="27" t="s">
        <v>645</v>
      </c>
      <c r="C58" s="27" t="s">
        <v>646</v>
      </c>
      <c r="D58" s="27" t="s">
        <v>168</v>
      </c>
      <c r="E58" s="27">
        <v>28201</v>
      </c>
      <c r="F58" s="27" t="s">
        <v>46</v>
      </c>
      <c r="G58" s="23">
        <v>200000</v>
      </c>
      <c r="H58" s="23">
        <v>200000</v>
      </c>
    </row>
    <row r="59" spans="1:8" s="27" customFormat="1" x14ac:dyDescent="0.25">
      <c r="A59" s="27" t="s">
        <v>707</v>
      </c>
      <c r="B59" s="27" t="s">
        <v>645</v>
      </c>
      <c r="C59" s="27" t="s">
        <v>646</v>
      </c>
      <c r="D59" s="27" t="s">
        <v>168</v>
      </c>
      <c r="E59" s="27">
        <v>28201</v>
      </c>
      <c r="F59" s="27" t="s">
        <v>46</v>
      </c>
      <c r="G59" s="23">
        <v>200000</v>
      </c>
      <c r="H59" s="23">
        <v>200000</v>
      </c>
    </row>
    <row r="60" spans="1:8" x14ac:dyDescent="0.25">
      <c r="A60" t="s">
        <v>709</v>
      </c>
      <c r="B60" t="s">
        <v>708</v>
      </c>
      <c r="C60" t="s">
        <v>430</v>
      </c>
      <c r="D60" t="s">
        <v>154</v>
      </c>
      <c r="E60">
        <v>92802</v>
      </c>
      <c r="F60" s="27" t="s">
        <v>46</v>
      </c>
      <c r="G60" s="23">
        <v>250000</v>
      </c>
      <c r="H60" s="23">
        <v>250000</v>
      </c>
    </row>
    <row r="61" spans="1:8" x14ac:dyDescent="0.25">
      <c r="A61" t="s">
        <v>710</v>
      </c>
      <c r="B61" t="s">
        <v>711</v>
      </c>
      <c r="C61" t="s">
        <v>153</v>
      </c>
      <c r="D61" t="s">
        <v>154</v>
      </c>
      <c r="E61">
        <v>94566</v>
      </c>
    </row>
    <row r="62" spans="1:8" s="27" customFormat="1" x14ac:dyDescent="0.25">
      <c r="A62" s="13" t="s">
        <v>712</v>
      </c>
      <c r="B62" s="27" t="s">
        <v>637</v>
      </c>
      <c r="C62" s="27" t="s">
        <v>638</v>
      </c>
      <c r="D62" s="27" t="s">
        <v>154</v>
      </c>
      <c r="E62" s="27" t="s">
        <v>639</v>
      </c>
      <c r="F62" s="27" t="s">
        <v>46</v>
      </c>
      <c r="G62" s="23">
        <v>200000</v>
      </c>
      <c r="H62" s="23">
        <v>200000</v>
      </c>
    </row>
    <row r="63" spans="1:8" s="27" customFormat="1" x14ac:dyDescent="0.25">
      <c r="A63" s="13" t="s">
        <v>713</v>
      </c>
      <c r="B63" s="27" t="s">
        <v>637</v>
      </c>
      <c r="C63" s="27" t="s">
        <v>638</v>
      </c>
      <c r="D63" s="27" t="s">
        <v>154</v>
      </c>
      <c r="E63" s="27" t="s">
        <v>639</v>
      </c>
      <c r="F63" s="27" t="s">
        <v>46</v>
      </c>
      <c r="G63" s="23">
        <v>200000</v>
      </c>
      <c r="H63" s="23">
        <v>200000</v>
      </c>
    </row>
    <row r="64" spans="1:8" s="27" customFormat="1" x14ac:dyDescent="0.25">
      <c r="A64" s="13" t="s">
        <v>714</v>
      </c>
      <c r="B64" s="27" t="s">
        <v>637</v>
      </c>
      <c r="C64" s="27" t="s">
        <v>638</v>
      </c>
      <c r="D64" s="27" t="s">
        <v>154</v>
      </c>
      <c r="E64" s="27" t="s">
        <v>639</v>
      </c>
      <c r="F64" s="27" t="s">
        <v>46</v>
      </c>
      <c r="G64" s="23">
        <v>200000</v>
      </c>
      <c r="H64" s="23">
        <v>200000</v>
      </c>
    </row>
    <row r="65" spans="1:8" s="27" customFormat="1" x14ac:dyDescent="0.25">
      <c r="A65" s="27" t="s">
        <v>718</v>
      </c>
      <c r="B65" s="27" t="s">
        <v>645</v>
      </c>
      <c r="C65" s="27" t="s">
        <v>24</v>
      </c>
      <c r="D65" s="27" t="s">
        <v>722</v>
      </c>
      <c r="E65" s="27">
        <v>45502</v>
      </c>
      <c r="F65" s="27" t="s">
        <v>46</v>
      </c>
      <c r="G65" s="23">
        <v>200000</v>
      </c>
      <c r="H65" s="23">
        <v>200000</v>
      </c>
    </row>
    <row r="66" spans="1:8" s="27" customFormat="1" x14ac:dyDescent="0.25">
      <c r="A66" s="27" t="s">
        <v>719</v>
      </c>
      <c r="B66" s="27" t="s">
        <v>645</v>
      </c>
      <c r="C66" s="27" t="s">
        <v>24</v>
      </c>
      <c r="D66" s="27" t="s">
        <v>722</v>
      </c>
      <c r="E66" s="27">
        <v>45502</v>
      </c>
      <c r="F66" s="27" t="s">
        <v>46</v>
      </c>
      <c r="G66" s="23">
        <v>200000</v>
      </c>
      <c r="H66" s="23">
        <v>200000</v>
      </c>
    </row>
    <row r="67" spans="1:8" x14ac:dyDescent="0.25">
      <c r="A67" s="13" t="s">
        <v>720</v>
      </c>
      <c r="B67" s="27" t="s">
        <v>645</v>
      </c>
      <c r="C67" s="27" t="s">
        <v>646</v>
      </c>
      <c r="D67" s="27" t="s">
        <v>168</v>
      </c>
      <c r="E67" s="27">
        <v>28201</v>
      </c>
      <c r="F67" s="27" t="s">
        <v>46</v>
      </c>
      <c r="G67" s="23">
        <v>200000</v>
      </c>
      <c r="H67" s="23">
        <v>200000</v>
      </c>
    </row>
    <row r="68" spans="1:8" s="27" customFormat="1" x14ac:dyDescent="0.25">
      <c r="A68" s="27" t="s">
        <v>723</v>
      </c>
      <c r="B68" s="27" t="s">
        <v>645</v>
      </c>
      <c r="C68" s="27" t="s">
        <v>24</v>
      </c>
      <c r="D68" s="27" t="s">
        <v>722</v>
      </c>
      <c r="E68" s="27">
        <v>45502</v>
      </c>
      <c r="F68" s="27" t="s">
        <v>46</v>
      </c>
      <c r="G68" s="23">
        <v>200000</v>
      </c>
      <c r="H68" s="23">
        <v>200000</v>
      </c>
    </row>
    <row r="69" spans="1:8" s="27" customFormat="1" x14ac:dyDescent="0.25">
      <c r="A69" s="27" t="s">
        <v>724</v>
      </c>
      <c r="B69" s="27" t="s">
        <v>645</v>
      </c>
      <c r="C69" s="27" t="s">
        <v>24</v>
      </c>
      <c r="D69" s="27" t="s">
        <v>722</v>
      </c>
      <c r="E69" s="27">
        <v>45502</v>
      </c>
      <c r="F69" s="27" t="s">
        <v>46</v>
      </c>
      <c r="G69" s="23">
        <v>200000</v>
      </c>
      <c r="H69" s="23">
        <v>200000</v>
      </c>
    </row>
    <row r="70" spans="1:8" s="27" customFormat="1" x14ac:dyDescent="0.25">
      <c r="A70" s="27" t="s">
        <v>725</v>
      </c>
      <c r="B70" s="27" t="s">
        <v>645</v>
      </c>
      <c r="C70" s="27" t="s">
        <v>24</v>
      </c>
      <c r="D70" s="27" t="s">
        <v>722</v>
      </c>
      <c r="E70" s="27">
        <v>45502</v>
      </c>
      <c r="F70" s="27" t="s">
        <v>46</v>
      </c>
      <c r="G70" s="23">
        <v>200000</v>
      </c>
      <c r="H70" s="23">
        <v>200000</v>
      </c>
    </row>
    <row r="71" spans="1:8" x14ac:dyDescent="0.25">
      <c r="A71" s="8" t="s">
        <v>730</v>
      </c>
      <c r="B71" s="27" t="s">
        <v>731</v>
      </c>
      <c r="C71" s="27"/>
      <c r="D71" s="27"/>
      <c r="E71" s="27">
        <v>94588</v>
      </c>
      <c r="F71" s="27"/>
      <c r="G71" s="23">
        <v>200000</v>
      </c>
      <c r="H71" s="23">
        <v>200000</v>
      </c>
    </row>
    <row r="72" spans="1:8" s="27" customFormat="1" x14ac:dyDescent="0.25">
      <c r="A72" s="27" t="s">
        <v>734</v>
      </c>
      <c r="B72" s="27" t="s">
        <v>645</v>
      </c>
      <c r="C72" s="27" t="s">
        <v>24</v>
      </c>
      <c r="D72" s="27" t="s">
        <v>722</v>
      </c>
      <c r="E72" s="27">
        <v>45502</v>
      </c>
      <c r="F72" s="27" t="s">
        <v>46</v>
      </c>
      <c r="G72" s="23">
        <v>200000</v>
      </c>
      <c r="H72" s="23">
        <v>200000</v>
      </c>
    </row>
    <row r="73" spans="1:8" s="27" customFormat="1" x14ac:dyDescent="0.25">
      <c r="A73" s="27" t="s">
        <v>735</v>
      </c>
      <c r="B73" s="27" t="s">
        <v>645</v>
      </c>
      <c r="C73" s="27" t="s">
        <v>24</v>
      </c>
      <c r="D73" s="27" t="s">
        <v>722</v>
      </c>
      <c r="E73" s="27">
        <v>45502</v>
      </c>
      <c r="F73" s="27" t="s">
        <v>46</v>
      </c>
      <c r="G73" s="23">
        <v>200000</v>
      </c>
      <c r="H73" s="23">
        <v>200000</v>
      </c>
    </row>
    <row r="74" spans="1:8" s="27" customFormat="1" x14ac:dyDescent="0.25">
      <c r="A74" s="27" t="s">
        <v>736</v>
      </c>
      <c r="B74" s="27" t="s">
        <v>645</v>
      </c>
      <c r="C74" s="27" t="s">
        <v>24</v>
      </c>
      <c r="D74" s="27" t="s">
        <v>722</v>
      </c>
      <c r="E74" s="27">
        <v>45502</v>
      </c>
      <c r="F74" s="27" t="s">
        <v>46</v>
      </c>
      <c r="G74" s="23">
        <v>200000</v>
      </c>
      <c r="H74" s="23">
        <v>200000</v>
      </c>
    </row>
    <row r="75" spans="1:8" x14ac:dyDescent="0.25">
      <c r="A75" s="13" t="s">
        <v>738</v>
      </c>
      <c r="B75" s="27" t="s">
        <v>645</v>
      </c>
      <c r="C75" s="27" t="s">
        <v>646</v>
      </c>
      <c r="D75" s="27" t="s">
        <v>168</v>
      </c>
      <c r="E75" s="27">
        <v>28201</v>
      </c>
      <c r="F75" s="27" t="s">
        <v>46</v>
      </c>
      <c r="G75" s="23">
        <v>200000</v>
      </c>
      <c r="H75" s="23">
        <v>200000</v>
      </c>
    </row>
    <row r="76" spans="1:8" x14ac:dyDescent="0.25">
      <c r="A76" s="13" t="s">
        <v>739</v>
      </c>
      <c r="B76" s="27" t="s">
        <v>645</v>
      </c>
      <c r="C76" s="27" t="s">
        <v>646</v>
      </c>
      <c r="D76" s="27" t="s">
        <v>168</v>
      </c>
      <c r="E76" s="27">
        <v>28201</v>
      </c>
      <c r="F76" s="27" t="s">
        <v>46</v>
      </c>
      <c r="G76" s="23">
        <v>200000</v>
      </c>
      <c r="H76" s="23">
        <v>200000</v>
      </c>
    </row>
    <row r="77" spans="1:8" x14ac:dyDescent="0.25">
      <c r="A77" s="27" t="s">
        <v>1183</v>
      </c>
      <c r="B77" t="s">
        <v>429</v>
      </c>
      <c r="C77" t="s">
        <v>430</v>
      </c>
      <c r="D77" t="s">
        <v>154</v>
      </c>
      <c r="E77">
        <v>92802</v>
      </c>
      <c r="F77" s="27" t="s">
        <v>46</v>
      </c>
      <c r="G77" s="23">
        <v>250000</v>
      </c>
      <c r="H77" s="23">
        <v>250000</v>
      </c>
    </row>
    <row r="78" spans="1:8" s="27" customFormat="1" x14ac:dyDescent="0.25">
      <c r="A78" s="27" t="s">
        <v>1184</v>
      </c>
      <c r="B78" s="27" t="s">
        <v>429</v>
      </c>
      <c r="C78" s="27" t="s">
        <v>430</v>
      </c>
      <c r="D78" s="27" t="s">
        <v>154</v>
      </c>
      <c r="E78" s="27">
        <v>92802</v>
      </c>
      <c r="F78" s="27" t="s">
        <v>46</v>
      </c>
      <c r="G78" s="23">
        <v>250000</v>
      </c>
      <c r="H78" s="23">
        <v>250000</v>
      </c>
    </row>
    <row r="79" spans="1:8" s="27" customFormat="1" x14ac:dyDescent="0.25">
      <c r="A79" s="27" t="s">
        <v>744</v>
      </c>
      <c r="B79" s="27" t="s">
        <v>637</v>
      </c>
      <c r="C79" s="27" t="s">
        <v>430</v>
      </c>
      <c r="D79" s="27" t="s">
        <v>154</v>
      </c>
      <c r="E79" s="27">
        <v>92802</v>
      </c>
      <c r="F79" s="27" t="s">
        <v>46</v>
      </c>
      <c r="G79" s="23">
        <v>210000</v>
      </c>
      <c r="H79" s="23">
        <v>220000</v>
      </c>
    </row>
    <row r="80" spans="1:8" x14ac:dyDescent="0.25">
      <c r="A80" t="s">
        <v>746</v>
      </c>
      <c r="B80" s="27" t="s">
        <v>645</v>
      </c>
      <c r="C80" s="27" t="s">
        <v>646</v>
      </c>
      <c r="D80" s="27" t="s">
        <v>168</v>
      </c>
      <c r="E80" s="27">
        <v>28201</v>
      </c>
      <c r="F80" s="27" t="s">
        <v>46</v>
      </c>
      <c r="G80" s="23">
        <v>200000</v>
      </c>
      <c r="H80" s="23">
        <v>200000</v>
      </c>
    </row>
    <row r="81" spans="1:8" s="27" customFormat="1" x14ac:dyDescent="0.25">
      <c r="A81" s="27" t="s">
        <v>748</v>
      </c>
      <c r="B81" s="27" t="s">
        <v>645</v>
      </c>
      <c r="C81" s="27" t="s">
        <v>646</v>
      </c>
      <c r="D81" s="27" t="s">
        <v>168</v>
      </c>
      <c r="E81" s="27">
        <v>28201</v>
      </c>
      <c r="F81" s="27" t="s">
        <v>46</v>
      </c>
      <c r="G81" s="23">
        <v>200000</v>
      </c>
      <c r="H81" s="23">
        <v>200000</v>
      </c>
    </row>
    <row r="82" spans="1:8" s="27" customFormat="1" x14ac:dyDescent="0.25">
      <c r="A82" s="27" t="s">
        <v>747</v>
      </c>
      <c r="B82" s="27" t="s">
        <v>645</v>
      </c>
      <c r="C82" s="27" t="s">
        <v>646</v>
      </c>
      <c r="D82" s="27" t="s">
        <v>168</v>
      </c>
      <c r="E82" s="27">
        <v>28201</v>
      </c>
      <c r="F82" s="27" t="s">
        <v>46</v>
      </c>
      <c r="G82" s="23">
        <v>200000</v>
      </c>
      <c r="H82" s="23">
        <v>200000</v>
      </c>
    </row>
    <row r="83" spans="1:8" s="27" customFormat="1" x14ac:dyDescent="0.25">
      <c r="A83" s="27" t="s">
        <v>749</v>
      </c>
      <c r="B83" s="27" t="s">
        <v>645</v>
      </c>
      <c r="C83" s="27" t="s">
        <v>646</v>
      </c>
      <c r="D83" s="27" t="s">
        <v>168</v>
      </c>
      <c r="E83" s="27">
        <v>28201</v>
      </c>
      <c r="F83" s="27" t="s">
        <v>46</v>
      </c>
      <c r="G83" s="23">
        <v>200000</v>
      </c>
      <c r="H83" s="23">
        <v>200000</v>
      </c>
    </row>
    <row r="84" spans="1:8" s="27" customFormat="1" x14ac:dyDescent="0.25">
      <c r="A84" s="27" t="s">
        <v>750</v>
      </c>
      <c r="B84" s="27" t="s">
        <v>645</v>
      </c>
      <c r="C84" s="27" t="s">
        <v>646</v>
      </c>
      <c r="D84" s="27" t="s">
        <v>168</v>
      </c>
      <c r="E84" s="27">
        <v>28201</v>
      </c>
      <c r="F84" s="27" t="s">
        <v>46</v>
      </c>
      <c r="G84" s="23">
        <v>200000</v>
      </c>
      <c r="H84" s="23">
        <v>200000</v>
      </c>
    </row>
    <row r="85" spans="1:8" x14ac:dyDescent="0.25">
      <c r="A85" s="27" t="s">
        <v>753</v>
      </c>
      <c r="E85">
        <v>95111</v>
      </c>
      <c r="H85" s="23">
        <v>100000</v>
      </c>
    </row>
    <row r="86" spans="1:8" s="27" customFormat="1" x14ac:dyDescent="0.25">
      <c r="A86" s="27" t="s">
        <v>754</v>
      </c>
      <c r="E86" s="27">
        <v>95111</v>
      </c>
      <c r="H86" s="23">
        <v>100000</v>
      </c>
    </row>
    <row r="87" spans="1:8" x14ac:dyDescent="0.25">
      <c r="A87" s="27" t="s">
        <v>755</v>
      </c>
      <c r="B87" s="27" t="s">
        <v>645</v>
      </c>
      <c r="C87" s="27" t="s">
        <v>646</v>
      </c>
      <c r="D87" s="27" t="s">
        <v>168</v>
      </c>
      <c r="E87" s="27">
        <v>28201</v>
      </c>
      <c r="F87" s="27" t="s">
        <v>46</v>
      </c>
      <c r="G87" s="23">
        <v>200000</v>
      </c>
      <c r="H87" s="23">
        <v>200000</v>
      </c>
    </row>
    <row r="88" spans="1:8" s="27" customFormat="1" x14ac:dyDescent="0.25">
      <c r="A88" s="27" t="s">
        <v>746</v>
      </c>
      <c r="B88" s="27" t="s">
        <v>645</v>
      </c>
      <c r="C88" s="27" t="s">
        <v>646</v>
      </c>
      <c r="D88" s="27" t="s">
        <v>168</v>
      </c>
      <c r="E88" s="27">
        <v>28201</v>
      </c>
      <c r="F88" s="27" t="s">
        <v>46</v>
      </c>
      <c r="G88" s="23">
        <v>200000</v>
      </c>
      <c r="H88" s="23">
        <v>200000</v>
      </c>
    </row>
    <row r="89" spans="1:8" x14ac:dyDescent="0.25">
      <c r="A89" t="s">
        <v>756</v>
      </c>
      <c r="B89" s="27" t="s">
        <v>645</v>
      </c>
      <c r="C89" s="27" t="s">
        <v>610</v>
      </c>
      <c r="D89" s="27" t="s">
        <v>168</v>
      </c>
      <c r="E89" s="27">
        <v>28201</v>
      </c>
      <c r="F89" s="27" t="s">
        <v>46</v>
      </c>
      <c r="G89" s="23">
        <v>285000</v>
      </c>
      <c r="H89" s="23">
        <v>295000</v>
      </c>
    </row>
    <row r="90" spans="1:8" x14ac:dyDescent="0.25">
      <c r="A90" s="27" t="s">
        <v>767</v>
      </c>
      <c r="B90" s="27" t="s">
        <v>645</v>
      </c>
      <c r="C90" s="27" t="s">
        <v>646</v>
      </c>
      <c r="D90" s="27" t="s">
        <v>168</v>
      </c>
      <c r="E90" s="27">
        <v>28201</v>
      </c>
      <c r="F90" s="27" t="s">
        <v>46</v>
      </c>
      <c r="G90" s="23">
        <v>285000</v>
      </c>
      <c r="H90" s="23">
        <v>295000</v>
      </c>
    </row>
    <row r="91" spans="1:8" x14ac:dyDescent="0.25">
      <c r="A91" s="27" t="s">
        <v>772</v>
      </c>
      <c r="B91" s="27" t="s">
        <v>645</v>
      </c>
      <c r="C91" s="27" t="s">
        <v>646</v>
      </c>
      <c r="D91" s="27" t="s">
        <v>168</v>
      </c>
      <c r="E91" s="27">
        <v>28201</v>
      </c>
      <c r="F91" s="27" t="s">
        <v>46</v>
      </c>
      <c r="G91" s="23">
        <v>285000</v>
      </c>
      <c r="H91" s="23">
        <v>295000</v>
      </c>
    </row>
    <row r="92" spans="1:8" x14ac:dyDescent="0.25">
      <c r="A92" t="s">
        <v>774</v>
      </c>
      <c r="B92" s="27" t="s">
        <v>645</v>
      </c>
      <c r="C92" s="27" t="s">
        <v>646</v>
      </c>
      <c r="D92" s="27" t="s">
        <v>168</v>
      </c>
      <c r="E92">
        <v>28201</v>
      </c>
      <c r="F92" s="27" t="s">
        <v>46</v>
      </c>
      <c r="H92" s="23">
        <v>500000</v>
      </c>
    </row>
    <row r="93" spans="1:8" x14ac:dyDescent="0.25">
      <c r="A93" s="13" t="s">
        <v>780</v>
      </c>
      <c r="B93" s="27" t="s">
        <v>645</v>
      </c>
      <c r="C93" s="27" t="s">
        <v>646</v>
      </c>
      <c r="D93" s="27" t="s">
        <v>168</v>
      </c>
      <c r="E93" s="27">
        <v>28201</v>
      </c>
      <c r="F93" s="27" t="s">
        <v>46</v>
      </c>
      <c r="G93" s="23">
        <v>285000</v>
      </c>
      <c r="H93" s="23">
        <v>295000</v>
      </c>
    </row>
    <row r="94" spans="1:8" s="27" customFormat="1" ht="30" x14ac:dyDescent="0.25">
      <c r="A94" s="13" t="s">
        <v>781</v>
      </c>
      <c r="B94" s="27" t="s">
        <v>785</v>
      </c>
      <c r="C94" s="9" t="s">
        <v>786</v>
      </c>
      <c r="D94" s="27" t="s">
        <v>154</v>
      </c>
      <c r="E94" s="27">
        <v>94525</v>
      </c>
      <c r="F94" s="27" t="s">
        <v>46</v>
      </c>
      <c r="G94" s="27">
        <v>200000</v>
      </c>
      <c r="H94" s="27">
        <v>200000</v>
      </c>
    </row>
    <row r="95" spans="1:8" x14ac:dyDescent="0.25">
      <c r="A95" s="13" t="s">
        <v>796</v>
      </c>
      <c r="G95" s="23"/>
      <c r="H95" s="23">
        <v>200000</v>
      </c>
    </row>
    <row r="96" spans="1:8" x14ac:dyDescent="0.25">
      <c r="A96" s="13" t="s">
        <v>797</v>
      </c>
      <c r="H96" s="23">
        <v>200000</v>
      </c>
    </row>
    <row r="97" spans="1:8" s="27" customFormat="1" x14ac:dyDescent="0.25">
      <c r="A97" s="27" t="s">
        <v>826</v>
      </c>
      <c r="B97" s="27" t="s">
        <v>637</v>
      </c>
      <c r="C97" s="27" t="s">
        <v>638</v>
      </c>
      <c r="D97" s="27" t="s">
        <v>154</v>
      </c>
      <c r="E97" s="27" t="s">
        <v>639</v>
      </c>
      <c r="F97" s="27" t="s">
        <v>46</v>
      </c>
      <c r="G97" s="23"/>
      <c r="H97" s="23">
        <v>500000</v>
      </c>
    </row>
    <row r="98" spans="1:8" x14ac:dyDescent="0.25">
      <c r="A98" s="27" t="s">
        <v>827</v>
      </c>
      <c r="B98" s="27" t="s">
        <v>645</v>
      </c>
      <c r="C98" s="27" t="s">
        <v>610</v>
      </c>
      <c r="D98" s="27" t="s">
        <v>168</v>
      </c>
      <c r="E98" s="27">
        <v>28201</v>
      </c>
      <c r="F98" s="27" t="s">
        <v>46</v>
      </c>
      <c r="G98" s="23">
        <v>285000</v>
      </c>
      <c r="H98" s="23">
        <v>295000</v>
      </c>
    </row>
    <row r="99" spans="1:8" x14ac:dyDescent="0.25">
      <c r="A99" s="13" t="s">
        <v>833</v>
      </c>
      <c r="G99">
        <v>100000</v>
      </c>
      <c r="H99" s="23">
        <v>100000</v>
      </c>
    </row>
    <row r="100" spans="1:8" x14ac:dyDescent="0.25">
      <c r="A100" s="2" t="s">
        <v>834</v>
      </c>
      <c r="H100" s="23">
        <v>650000</v>
      </c>
    </row>
    <row r="101" spans="1:8" x14ac:dyDescent="0.25">
      <c r="A101" s="13" t="s">
        <v>1071</v>
      </c>
      <c r="G101" s="23">
        <v>800000</v>
      </c>
      <c r="H101" s="23">
        <v>800000</v>
      </c>
    </row>
    <row r="102" spans="1:8" x14ac:dyDescent="0.25">
      <c r="A102" s="13" t="s">
        <v>752</v>
      </c>
      <c r="E102">
        <v>95111</v>
      </c>
    </row>
    <row r="103" spans="1:8" x14ac:dyDescent="0.25">
      <c r="A103" t="s">
        <v>857</v>
      </c>
      <c r="H103" s="23">
        <v>200000</v>
      </c>
    </row>
    <row r="104" spans="1:8" x14ac:dyDescent="0.25">
      <c r="A104" s="13" t="s">
        <v>861</v>
      </c>
      <c r="H104">
        <v>650000</v>
      </c>
    </row>
    <row r="105" spans="1:8" x14ac:dyDescent="0.25">
      <c r="A105" s="13" t="s">
        <v>864</v>
      </c>
      <c r="H105">
        <v>650000</v>
      </c>
    </row>
    <row r="106" spans="1:8" x14ac:dyDescent="0.25">
      <c r="A106" s="27" t="s">
        <v>865</v>
      </c>
      <c r="B106" s="27" t="str">
        <f ca="1">"23 woodbine Rd_"&amp;DAY(NOW())&amp;HOUR(NOW())&amp;MINUTE(NOW())&amp;SECOND(NOW())</f>
        <v>23 woodbine Rd_14194625</v>
      </c>
      <c r="C106" s="27" t="s">
        <v>610</v>
      </c>
      <c r="D106" s="27" t="s">
        <v>168</v>
      </c>
      <c r="E106" s="27">
        <v>28201</v>
      </c>
      <c r="F106" s="27" t="s">
        <v>46</v>
      </c>
      <c r="G106" s="23">
        <v>100000</v>
      </c>
      <c r="H106" s="23">
        <v>200000</v>
      </c>
    </row>
    <row r="107" spans="1:8" x14ac:dyDescent="0.25">
      <c r="A107" s="13" t="s">
        <v>841</v>
      </c>
      <c r="B107" s="27" t="s">
        <v>645</v>
      </c>
      <c r="C107" s="27" t="s">
        <v>646</v>
      </c>
      <c r="D107" s="27" t="s">
        <v>168</v>
      </c>
      <c r="E107" s="27">
        <v>28201</v>
      </c>
      <c r="F107" s="27" t="s">
        <v>46</v>
      </c>
      <c r="G107" s="23">
        <v>285000</v>
      </c>
      <c r="H107" s="23">
        <v>295000</v>
      </c>
    </row>
    <row r="108" spans="1:8" x14ac:dyDescent="0.25">
      <c r="A108" s="13" t="s">
        <v>843</v>
      </c>
      <c r="B108" s="27" t="s">
        <v>645</v>
      </c>
      <c r="C108" s="27" t="s">
        <v>646</v>
      </c>
      <c r="D108" s="27" t="s">
        <v>168</v>
      </c>
      <c r="E108" s="27">
        <v>28201</v>
      </c>
      <c r="F108" s="27" t="s">
        <v>46</v>
      </c>
      <c r="G108" s="23">
        <v>285000</v>
      </c>
      <c r="H108" s="23">
        <v>295000</v>
      </c>
    </row>
    <row r="109" spans="1:8" x14ac:dyDescent="0.25">
      <c r="A109" s="13" t="s">
        <v>846</v>
      </c>
      <c r="B109" s="27" t="s">
        <v>645</v>
      </c>
      <c r="C109" s="27" t="s">
        <v>646</v>
      </c>
      <c r="D109" s="27" t="s">
        <v>168</v>
      </c>
      <c r="E109" s="27">
        <v>28201</v>
      </c>
      <c r="F109" s="27" t="s">
        <v>46</v>
      </c>
      <c r="G109" s="23">
        <v>285000</v>
      </c>
      <c r="H109" s="23">
        <v>295000</v>
      </c>
    </row>
    <row r="110" spans="1:8" x14ac:dyDescent="0.25">
      <c r="A110" s="13" t="s">
        <v>842</v>
      </c>
      <c r="B110" s="27" t="s">
        <v>645</v>
      </c>
      <c r="C110" s="27" t="s">
        <v>646</v>
      </c>
      <c r="D110" s="27" t="s">
        <v>168</v>
      </c>
      <c r="E110" s="27">
        <v>28201</v>
      </c>
      <c r="F110" s="27" t="s">
        <v>46</v>
      </c>
      <c r="G110" s="23">
        <v>285000</v>
      </c>
      <c r="H110" s="23">
        <v>295000</v>
      </c>
    </row>
    <row r="111" spans="1:8" x14ac:dyDescent="0.25">
      <c r="A111" s="13" t="s">
        <v>847</v>
      </c>
      <c r="B111" s="27" t="s">
        <v>645</v>
      </c>
      <c r="C111" s="27" t="s">
        <v>646</v>
      </c>
      <c r="D111" s="27" t="s">
        <v>168</v>
      </c>
      <c r="E111" s="27">
        <v>28201</v>
      </c>
      <c r="F111" s="27" t="s">
        <v>46</v>
      </c>
      <c r="G111" s="23">
        <v>285000</v>
      </c>
      <c r="H111" s="23">
        <v>295000</v>
      </c>
    </row>
    <row r="112" spans="1:8" x14ac:dyDescent="0.25">
      <c r="A112" s="13" t="s">
        <v>848</v>
      </c>
      <c r="B112" s="27" t="s">
        <v>645</v>
      </c>
      <c r="C112" s="27" t="s">
        <v>646</v>
      </c>
      <c r="D112" s="27" t="s">
        <v>168</v>
      </c>
      <c r="E112" s="27">
        <v>28201</v>
      </c>
      <c r="F112" s="27" t="s">
        <v>46</v>
      </c>
      <c r="G112" s="23">
        <v>285000</v>
      </c>
      <c r="H112" s="23">
        <v>295000</v>
      </c>
    </row>
    <row r="113" spans="1:8" s="27" customFormat="1" x14ac:dyDescent="0.25">
      <c r="A113" s="13" t="s">
        <v>873</v>
      </c>
      <c r="B113" s="27" t="s">
        <v>429</v>
      </c>
      <c r="C113" s="27" t="s">
        <v>430</v>
      </c>
      <c r="D113" s="27" t="s">
        <v>154</v>
      </c>
      <c r="E113" s="27">
        <v>92802</v>
      </c>
      <c r="F113" s="27" t="s">
        <v>46</v>
      </c>
    </row>
    <row r="114" spans="1:8" s="27" customFormat="1" x14ac:dyDescent="0.25">
      <c r="A114" s="13" t="s">
        <v>875</v>
      </c>
      <c r="B114" s="27" t="s">
        <v>429</v>
      </c>
      <c r="C114" s="27" t="s">
        <v>430</v>
      </c>
      <c r="D114" s="27" t="s">
        <v>154</v>
      </c>
      <c r="E114" s="27">
        <v>92802</v>
      </c>
      <c r="F114" s="27" t="s">
        <v>46</v>
      </c>
      <c r="G114" s="27">
        <v>250000</v>
      </c>
      <c r="H114" s="27">
        <v>250000</v>
      </c>
    </row>
    <row r="115" spans="1:8" x14ac:dyDescent="0.25">
      <c r="A115" s="27" t="s">
        <v>879</v>
      </c>
      <c r="F115" t="s">
        <v>46</v>
      </c>
      <c r="G115" s="23">
        <v>200000</v>
      </c>
      <c r="H115" s="23">
        <v>200000</v>
      </c>
    </row>
    <row r="116" spans="1:8" s="27" customFormat="1" x14ac:dyDescent="0.25">
      <c r="A116" s="27" t="s">
        <v>881</v>
      </c>
      <c r="F116" s="27" t="s">
        <v>46</v>
      </c>
      <c r="G116" s="23">
        <v>200000</v>
      </c>
      <c r="H116" s="23">
        <v>200000</v>
      </c>
    </row>
    <row r="117" spans="1:8" x14ac:dyDescent="0.25">
      <c r="A117" s="27" t="s">
        <v>886</v>
      </c>
      <c r="F117" s="27" t="s">
        <v>46</v>
      </c>
      <c r="G117" s="23">
        <v>200000</v>
      </c>
      <c r="H117" s="23">
        <v>200000</v>
      </c>
    </row>
    <row r="118" spans="1:8" x14ac:dyDescent="0.25">
      <c r="A118" s="8" t="s">
        <v>891</v>
      </c>
      <c r="B118" s="27" t="s">
        <v>429</v>
      </c>
      <c r="C118" s="27" t="s">
        <v>430</v>
      </c>
      <c r="D118" s="27" t="s">
        <v>154</v>
      </c>
      <c r="E118" s="27">
        <v>92802</v>
      </c>
      <c r="F118" s="27" t="s">
        <v>46</v>
      </c>
      <c r="G118" s="27">
        <v>100000</v>
      </c>
    </row>
    <row r="119" spans="1:8" x14ac:dyDescent="0.25">
      <c r="A119" t="s">
        <v>897</v>
      </c>
      <c r="B119" t="s">
        <v>429</v>
      </c>
      <c r="C119" t="s">
        <v>430</v>
      </c>
      <c r="D119" t="s">
        <v>154</v>
      </c>
      <c r="E119">
        <v>92802</v>
      </c>
      <c r="F119" t="s">
        <v>46</v>
      </c>
      <c r="G119" s="23">
        <v>100000</v>
      </c>
      <c r="H119" t="s">
        <v>898</v>
      </c>
    </row>
    <row r="120" spans="1:8" s="27" customFormat="1" x14ac:dyDescent="0.25">
      <c r="A120" s="27" t="s">
        <v>907</v>
      </c>
      <c r="B120" s="27" t="s">
        <v>645</v>
      </c>
      <c r="C120" s="27" t="s">
        <v>610</v>
      </c>
      <c r="D120" s="27" t="s">
        <v>168</v>
      </c>
      <c r="E120" s="27">
        <v>28201</v>
      </c>
      <c r="F120" s="27" t="s">
        <v>46</v>
      </c>
      <c r="G120" s="23">
        <v>285000</v>
      </c>
      <c r="H120" s="23">
        <v>295000</v>
      </c>
    </row>
    <row r="121" spans="1:8" s="27" customFormat="1" x14ac:dyDescent="0.25">
      <c r="A121" s="27" t="s">
        <v>910</v>
      </c>
      <c r="B121" s="27" t="s">
        <v>429</v>
      </c>
      <c r="C121" s="27" t="s">
        <v>430</v>
      </c>
      <c r="D121" s="27" t="s">
        <v>154</v>
      </c>
      <c r="E121" s="27">
        <v>92802</v>
      </c>
      <c r="F121" s="27" t="s">
        <v>46</v>
      </c>
      <c r="G121" s="27">
        <v>250000</v>
      </c>
      <c r="H121" s="23">
        <v>250000</v>
      </c>
    </row>
    <row r="122" spans="1:8" x14ac:dyDescent="0.25">
      <c r="A122" s="39" t="s">
        <v>913</v>
      </c>
      <c r="B122" s="27" t="s">
        <v>429</v>
      </c>
      <c r="C122" s="27" t="s">
        <v>430</v>
      </c>
      <c r="D122" s="27" t="s">
        <v>154</v>
      </c>
      <c r="E122" s="27">
        <v>92802</v>
      </c>
      <c r="F122" s="27" t="s">
        <v>46</v>
      </c>
    </row>
    <row r="123" spans="1:8" s="27" customFormat="1" x14ac:dyDescent="0.25">
      <c r="A123" s="39" t="s">
        <v>914</v>
      </c>
      <c r="B123" s="27" t="s">
        <v>429</v>
      </c>
      <c r="C123" s="27" t="s">
        <v>430</v>
      </c>
      <c r="D123" s="27" t="s">
        <v>154</v>
      </c>
      <c r="E123" s="27">
        <v>92802</v>
      </c>
      <c r="F123" s="27" t="s">
        <v>46</v>
      </c>
    </row>
    <row r="124" spans="1:8" s="27" customFormat="1" x14ac:dyDescent="0.25">
      <c r="A124" s="39" t="s">
        <v>918</v>
      </c>
      <c r="B124" s="27" t="s">
        <v>429</v>
      </c>
      <c r="C124" s="27" t="s">
        <v>430</v>
      </c>
      <c r="D124" s="27" t="s">
        <v>154</v>
      </c>
      <c r="E124" s="27">
        <v>92802</v>
      </c>
      <c r="F124" s="27" t="s">
        <v>46</v>
      </c>
      <c r="G124" s="27">
        <v>100000</v>
      </c>
      <c r="H124" s="23">
        <v>100000</v>
      </c>
    </row>
    <row r="125" spans="1:8" s="27" customFormat="1" x14ac:dyDescent="0.25">
      <c r="A125" s="39" t="s">
        <v>919</v>
      </c>
      <c r="B125" s="27" t="s">
        <v>429</v>
      </c>
      <c r="C125" s="27" t="s">
        <v>430</v>
      </c>
      <c r="D125" s="27" t="s">
        <v>154</v>
      </c>
      <c r="E125" s="27">
        <v>92802</v>
      </c>
      <c r="F125" s="27" t="s">
        <v>46</v>
      </c>
      <c r="G125" s="27">
        <v>100000</v>
      </c>
      <c r="H125" s="23"/>
    </row>
    <row r="126" spans="1:8" s="27" customFormat="1" x14ac:dyDescent="0.25">
      <c r="A126" s="39" t="s">
        <v>920</v>
      </c>
      <c r="B126" s="27" t="s">
        <v>429</v>
      </c>
      <c r="C126" s="27" t="s">
        <v>430</v>
      </c>
      <c r="D126" s="27" t="s">
        <v>154</v>
      </c>
      <c r="E126" s="27">
        <v>92802</v>
      </c>
      <c r="F126" s="27" t="s">
        <v>46</v>
      </c>
      <c r="G126" s="27">
        <v>100000</v>
      </c>
      <c r="H126" s="23">
        <v>100000</v>
      </c>
    </row>
    <row r="127" spans="1:8" s="27" customFormat="1" x14ac:dyDescent="0.25">
      <c r="A127" s="39" t="s">
        <v>921</v>
      </c>
      <c r="B127" s="27" t="s">
        <v>429</v>
      </c>
      <c r="C127" s="27" t="s">
        <v>430</v>
      </c>
      <c r="D127" s="27" t="s">
        <v>154</v>
      </c>
      <c r="E127" s="27">
        <v>92802</v>
      </c>
      <c r="F127" s="27" t="s">
        <v>46</v>
      </c>
      <c r="G127" s="27">
        <v>100000</v>
      </c>
      <c r="H127" s="23">
        <v>100000</v>
      </c>
    </row>
    <row r="128" spans="1:8" s="27" customFormat="1" x14ac:dyDescent="0.25">
      <c r="A128" s="27" t="s">
        <v>922</v>
      </c>
      <c r="B128" s="27" t="s">
        <v>645</v>
      </c>
      <c r="C128" s="27" t="s">
        <v>610</v>
      </c>
      <c r="D128" s="27" t="s">
        <v>168</v>
      </c>
      <c r="E128" s="27">
        <v>28201</v>
      </c>
      <c r="F128" s="27" t="s">
        <v>46</v>
      </c>
      <c r="G128" s="23">
        <v>285000</v>
      </c>
      <c r="H128" s="23">
        <v>295000</v>
      </c>
    </row>
    <row r="129" spans="1:8" s="27" customFormat="1" x14ac:dyDescent="0.25">
      <c r="A129" s="27" t="s">
        <v>923</v>
      </c>
      <c r="B129" s="27" t="s">
        <v>645</v>
      </c>
      <c r="C129" s="27" t="s">
        <v>610</v>
      </c>
      <c r="D129" s="27" t="s">
        <v>168</v>
      </c>
      <c r="E129" s="27">
        <v>28201</v>
      </c>
      <c r="F129" s="27" t="s">
        <v>46</v>
      </c>
      <c r="G129" s="23">
        <v>285000</v>
      </c>
      <c r="H129" s="23">
        <v>295000</v>
      </c>
    </row>
    <row r="130" spans="1:8" s="27" customFormat="1" x14ac:dyDescent="0.25">
      <c r="A130" s="27" t="s">
        <v>926</v>
      </c>
      <c r="B130" s="27" t="s">
        <v>429</v>
      </c>
      <c r="C130" s="27" t="s">
        <v>430</v>
      </c>
      <c r="D130" s="27" t="s">
        <v>154</v>
      </c>
      <c r="E130" s="27">
        <v>92802</v>
      </c>
      <c r="F130" s="27" t="s">
        <v>46</v>
      </c>
      <c r="G130" s="27">
        <v>250000</v>
      </c>
      <c r="H130" s="23">
        <v>250000</v>
      </c>
    </row>
    <row r="131" spans="1:8" s="27" customFormat="1" x14ac:dyDescent="0.25">
      <c r="A131" s="13" t="s">
        <v>934</v>
      </c>
      <c r="B131" s="27" t="s">
        <v>429</v>
      </c>
      <c r="C131" s="27" t="s">
        <v>430</v>
      </c>
      <c r="D131" s="27" t="s">
        <v>154</v>
      </c>
      <c r="E131" s="27">
        <v>92802</v>
      </c>
      <c r="F131" s="27" t="s">
        <v>46</v>
      </c>
      <c r="G131" s="27">
        <v>250000</v>
      </c>
      <c r="H131" s="23">
        <v>250000</v>
      </c>
    </row>
    <row r="132" spans="1:8" x14ac:dyDescent="0.25">
      <c r="A132" s="13" t="s">
        <v>933</v>
      </c>
      <c r="B132" s="27" t="s">
        <v>429</v>
      </c>
      <c r="C132" s="27" t="s">
        <v>430</v>
      </c>
      <c r="D132" s="27" t="s">
        <v>154</v>
      </c>
      <c r="E132" s="27">
        <v>92802</v>
      </c>
      <c r="F132" s="27" t="s">
        <v>46</v>
      </c>
      <c r="G132" s="27">
        <v>250000</v>
      </c>
      <c r="H132" s="23"/>
    </row>
    <row r="133" spans="1:8" x14ac:dyDescent="0.25">
      <c r="A133" t="s">
        <v>788</v>
      </c>
      <c r="B133" s="27" t="s">
        <v>924</v>
      </c>
      <c r="C133" s="27" t="s">
        <v>925</v>
      </c>
      <c r="D133" s="27" t="s">
        <v>154</v>
      </c>
      <c r="E133" s="27">
        <v>95119</v>
      </c>
      <c r="F133" t="s">
        <v>46</v>
      </c>
      <c r="G133" s="23">
        <v>200000</v>
      </c>
      <c r="H133" s="23">
        <v>200000</v>
      </c>
    </row>
    <row r="134" spans="1:8" s="27" customFormat="1" x14ac:dyDescent="0.25">
      <c r="A134" s="27" t="s">
        <v>932</v>
      </c>
      <c r="B134" s="27" t="s">
        <v>924</v>
      </c>
      <c r="C134" s="27" t="s">
        <v>925</v>
      </c>
      <c r="D134" s="27" t="s">
        <v>154</v>
      </c>
      <c r="E134" s="27">
        <v>95119</v>
      </c>
      <c r="F134" s="27" t="s">
        <v>46</v>
      </c>
      <c r="G134" s="27">
        <v>250000</v>
      </c>
      <c r="H134" s="23">
        <v>250000</v>
      </c>
    </row>
    <row r="135" spans="1:8" s="27" customFormat="1" x14ac:dyDescent="0.25">
      <c r="A135" s="27" t="s">
        <v>806</v>
      </c>
      <c r="B135" s="27" t="s">
        <v>924</v>
      </c>
      <c r="C135" s="27" t="s">
        <v>925</v>
      </c>
      <c r="D135" s="27" t="s">
        <v>154</v>
      </c>
      <c r="E135" s="27">
        <v>95119</v>
      </c>
      <c r="F135" s="27" t="s">
        <v>46</v>
      </c>
      <c r="G135" s="23">
        <v>500000</v>
      </c>
      <c r="H135" s="23">
        <v>500000</v>
      </c>
    </row>
    <row r="136" spans="1:8" x14ac:dyDescent="0.25">
      <c r="A136" t="s">
        <v>906</v>
      </c>
      <c r="B136" s="27" t="s">
        <v>924</v>
      </c>
      <c r="C136" s="27" t="s">
        <v>925</v>
      </c>
      <c r="D136" s="27" t="s">
        <v>154</v>
      </c>
      <c r="E136" s="27">
        <v>95119</v>
      </c>
      <c r="F136" s="27" t="s">
        <v>46</v>
      </c>
      <c r="G136" s="27">
        <v>500000</v>
      </c>
      <c r="H136" s="23">
        <v>500000</v>
      </c>
    </row>
    <row r="137" spans="1:8" x14ac:dyDescent="0.25">
      <c r="A137" t="s">
        <v>905</v>
      </c>
      <c r="B137" s="27" t="s">
        <v>924</v>
      </c>
      <c r="C137" s="27" t="s">
        <v>925</v>
      </c>
      <c r="D137" s="27" t="s">
        <v>154</v>
      </c>
      <c r="E137" s="27">
        <v>95119</v>
      </c>
      <c r="F137" s="27" t="s">
        <v>46</v>
      </c>
      <c r="G137" s="27">
        <v>400000</v>
      </c>
      <c r="H137" s="23">
        <v>400000</v>
      </c>
    </row>
    <row r="138" spans="1:8" x14ac:dyDescent="0.25">
      <c r="A138" s="13" t="s">
        <v>802</v>
      </c>
      <c r="B138" s="27" t="s">
        <v>924</v>
      </c>
      <c r="C138" s="27" t="s">
        <v>925</v>
      </c>
      <c r="D138" s="27" t="s">
        <v>154</v>
      </c>
      <c r="E138" s="27">
        <v>95119</v>
      </c>
      <c r="F138" s="27" t="s">
        <v>46</v>
      </c>
      <c r="G138" s="23">
        <v>210000</v>
      </c>
      <c r="H138" s="23">
        <v>220000</v>
      </c>
    </row>
    <row r="139" spans="1:8" x14ac:dyDescent="0.25">
      <c r="A139" t="s">
        <v>654</v>
      </c>
      <c r="B139" t="s">
        <v>924</v>
      </c>
      <c r="C139" t="s">
        <v>925</v>
      </c>
      <c r="D139" s="27" t="s">
        <v>154</v>
      </c>
      <c r="E139">
        <v>95119</v>
      </c>
      <c r="F139" t="s">
        <v>46</v>
      </c>
      <c r="G139" s="5">
        <v>210000</v>
      </c>
      <c r="H139" s="5">
        <v>220000</v>
      </c>
    </row>
    <row r="140" spans="1:8" s="27" customFormat="1" x14ac:dyDescent="0.25">
      <c r="A140" s="13" t="s">
        <v>878</v>
      </c>
      <c r="B140" s="27" t="s">
        <v>924</v>
      </c>
      <c r="C140" s="27" t="s">
        <v>925</v>
      </c>
      <c r="D140" s="27" t="s">
        <v>154</v>
      </c>
      <c r="E140" s="27">
        <v>95119</v>
      </c>
      <c r="F140" s="27" t="s">
        <v>46</v>
      </c>
      <c r="G140" s="23">
        <v>210000</v>
      </c>
      <c r="H140" s="23">
        <v>220000</v>
      </c>
    </row>
    <row r="141" spans="1:8" s="27" customFormat="1" x14ac:dyDescent="0.25">
      <c r="A141" s="13" t="s">
        <v>976</v>
      </c>
      <c r="B141" s="27" t="s">
        <v>924</v>
      </c>
      <c r="C141" s="27" t="s">
        <v>925</v>
      </c>
      <c r="D141" s="27" t="s">
        <v>154</v>
      </c>
      <c r="E141" s="27">
        <v>95119</v>
      </c>
      <c r="F141" s="27" t="s">
        <v>987</v>
      </c>
      <c r="G141" s="23">
        <v>200000</v>
      </c>
      <c r="H141" s="23">
        <v>200000</v>
      </c>
    </row>
    <row r="142" spans="1:8" s="27" customFormat="1" x14ac:dyDescent="0.25">
      <c r="A142" s="13" t="s">
        <v>989</v>
      </c>
      <c r="G142" s="23">
        <v>285000</v>
      </c>
      <c r="H142" s="23">
        <v>285000</v>
      </c>
    </row>
    <row r="143" spans="1:8" s="27" customFormat="1" x14ac:dyDescent="0.25">
      <c r="A143" s="27" t="s">
        <v>929</v>
      </c>
      <c r="B143" s="27" t="s">
        <v>645</v>
      </c>
      <c r="C143" s="27" t="s">
        <v>610</v>
      </c>
      <c r="D143" s="27" t="s">
        <v>168</v>
      </c>
      <c r="E143" s="27">
        <v>28201</v>
      </c>
      <c r="F143" s="27" t="s">
        <v>46</v>
      </c>
      <c r="G143" s="23">
        <v>285000</v>
      </c>
      <c r="H143" s="23">
        <v>295000</v>
      </c>
    </row>
    <row r="144" spans="1:8" x14ac:dyDescent="0.25">
      <c r="A144" s="13" t="s">
        <v>943</v>
      </c>
      <c r="H144" s="23">
        <v>100000</v>
      </c>
    </row>
    <row r="145" spans="1:8" x14ac:dyDescent="0.25">
      <c r="A145" s="39" t="s">
        <v>966</v>
      </c>
      <c r="B145" t="s">
        <v>670</v>
      </c>
      <c r="C145" t="s">
        <v>972</v>
      </c>
      <c r="D145" t="s">
        <v>154</v>
      </c>
      <c r="E145">
        <v>94536</v>
      </c>
    </row>
    <row r="146" spans="1:8" x14ac:dyDescent="0.25">
      <c r="A146" t="s">
        <v>978</v>
      </c>
      <c r="H146" s="23">
        <v>120000</v>
      </c>
    </row>
    <row r="147" spans="1:8" s="27" customFormat="1" x14ac:dyDescent="0.25">
      <c r="A147" s="39" t="s">
        <v>980</v>
      </c>
      <c r="B147" s="27" t="s">
        <v>429</v>
      </c>
      <c r="E147" s="27">
        <v>98020</v>
      </c>
      <c r="F147" s="27" t="s">
        <v>46</v>
      </c>
      <c r="G147" s="23">
        <v>250000</v>
      </c>
      <c r="H147" s="23">
        <v>250000</v>
      </c>
    </row>
    <row r="148" spans="1:8" s="27" customFormat="1" x14ac:dyDescent="0.25">
      <c r="A148" s="39" t="s">
        <v>999</v>
      </c>
      <c r="E148" s="27">
        <v>94536</v>
      </c>
    </row>
    <row r="149" spans="1:8" x14ac:dyDescent="0.25">
      <c r="A149" t="s">
        <v>1008</v>
      </c>
      <c r="C149" s="27"/>
      <c r="D149" s="27"/>
      <c r="F149" s="27"/>
      <c r="G149" s="23"/>
      <c r="H149" s="23">
        <v>200000</v>
      </c>
    </row>
    <row r="150" spans="1:8" x14ac:dyDescent="0.25">
      <c r="A150" s="13" t="s">
        <v>1009</v>
      </c>
      <c r="B150" t="s">
        <v>1010</v>
      </c>
      <c r="C150" s="41" t="s">
        <v>1012</v>
      </c>
      <c r="D150" t="s">
        <v>1011</v>
      </c>
      <c r="E150">
        <v>32008</v>
      </c>
    </row>
    <row r="151" spans="1:8" s="27" customFormat="1" x14ac:dyDescent="0.25">
      <c r="A151" s="27" t="s">
        <v>1013</v>
      </c>
      <c r="H151" s="23">
        <v>500001</v>
      </c>
    </row>
    <row r="152" spans="1:8" x14ac:dyDescent="0.25">
      <c r="A152" t="s">
        <v>1015</v>
      </c>
      <c r="B152" t="s">
        <v>1016</v>
      </c>
      <c r="C152" t="s">
        <v>972</v>
      </c>
      <c r="D152" t="s">
        <v>154</v>
      </c>
      <c r="E152">
        <v>94536</v>
      </c>
      <c r="H152">
        <v>100000</v>
      </c>
    </row>
    <row r="153" spans="1:8" x14ac:dyDescent="0.25">
      <c r="A153" t="s">
        <v>1019</v>
      </c>
      <c r="G153">
        <v>760000</v>
      </c>
    </row>
    <row r="154" spans="1:8" x14ac:dyDescent="0.25">
      <c r="A154" s="13" t="s">
        <v>1046</v>
      </c>
      <c r="H154">
        <v>120000</v>
      </c>
    </row>
    <row r="155" spans="1:8" s="27" customFormat="1" x14ac:dyDescent="0.25">
      <c r="A155" s="13" t="s">
        <v>1396</v>
      </c>
      <c r="B155" s="27" t="s">
        <v>1016</v>
      </c>
      <c r="C155" s="27" t="s">
        <v>972</v>
      </c>
      <c r="D155" s="27" t="s">
        <v>154</v>
      </c>
      <c r="E155" s="27">
        <v>94536</v>
      </c>
      <c r="H155" s="27">
        <v>100000</v>
      </c>
    </row>
    <row r="156" spans="1:8" x14ac:dyDescent="0.25">
      <c r="A156" s="27" t="s">
        <v>1068</v>
      </c>
      <c r="B156" t="s">
        <v>429</v>
      </c>
      <c r="C156" t="s">
        <v>430</v>
      </c>
      <c r="D156" t="s">
        <v>154</v>
      </c>
      <c r="E156">
        <v>92802</v>
      </c>
      <c r="F156" t="s">
        <v>46</v>
      </c>
      <c r="G156">
        <v>250000</v>
      </c>
      <c r="H156">
        <v>250000</v>
      </c>
    </row>
    <row r="157" spans="1:8" s="27" customFormat="1" x14ac:dyDescent="0.25">
      <c r="A157" s="13" t="s">
        <v>1089</v>
      </c>
      <c r="G157" s="23">
        <v>800000</v>
      </c>
      <c r="H157" s="23">
        <v>800000</v>
      </c>
    </row>
    <row r="158" spans="1:8" s="27" customFormat="1" x14ac:dyDescent="0.25">
      <c r="A158" s="13" t="s">
        <v>1091</v>
      </c>
      <c r="G158" s="23">
        <v>800000</v>
      </c>
      <c r="H158" s="23">
        <v>800000</v>
      </c>
    </row>
    <row r="159" spans="1:8" s="27" customFormat="1" x14ac:dyDescent="0.25">
      <c r="A159" s="27" t="s">
        <v>1094</v>
      </c>
      <c r="G159" s="23"/>
      <c r="H159" s="23">
        <v>200000</v>
      </c>
    </row>
    <row r="160" spans="1:8" x14ac:dyDescent="0.25">
      <c r="A160" s="13" t="s">
        <v>1097</v>
      </c>
      <c r="B160" s="27" t="s">
        <v>1010</v>
      </c>
      <c r="C160" s="27" t="s">
        <v>972</v>
      </c>
      <c r="D160" s="27" t="s">
        <v>154</v>
      </c>
      <c r="E160" s="27">
        <v>94536</v>
      </c>
      <c r="F160" s="27" t="s">
        <v>46</v>
      </c>
      <c r="G160" s="27">
        <v>400000</v>
      </c>
      <c r="H160" s="27">
        <v>400000</v>
      </c>
    </row>
    <row r="161" spans="1:8" s="27" customFormat="1" x14ac:dyDescent="0.25">
      <c r="A161" s="27" t="s">
        <v>1154</v>
      </c>
      <c r="B161" s="27" t="s">
        <v>429</v>
      </c>
      <c r="C161" s="27" t="s">
        <v>430</v>
      </c>
      <c r="D161" s="27" t="s">
        <v>154</v>
      </c>
      <c r="E161" s="27">
        <v>92802</v>
      </c>
      <c r="F161" s="27" t="s">
        <v>46</v>
      </c>
      <c r="G161" s="27">
        <v>250000</v>
      </c>
      <c r="H161" s="27">
        <v>250000</v>
      </c>
    </row>
    <row r="162" spans="1:8" x14ac:dyDescent="0.25">
      <c r="A162" s="13" t="s">
        <v>1169</v>
      </c>
      <c r="B162" s="27" t="s">
        <v>429</v>
      </c>
      <c r="C162" s="27" t="s">
        <v>430</v>
      </c>
      <c r="D162" s="27" t="s">
        <v>154</v>
      </c>
      <c r="E162" s="27">
        <v>92802</v>
      </c>
      <c r="F162" s="27" t="s">
        <v>46</v>
      </c>
    </row>
    <row r="163" spans="1:8" x14ac:dyDescent="0.25">
      <c r="A163" s="27" t="s">
        <v>1186</v>
      </c>
      <c r="B163" s="27" t="s">
        <v>645</v>
      </c>
      <c r="C163" s="27" t="s">
        <v>610</v>
      </c>
      <c r="D163" s="27" t="s">
        <v>168</v>
      </c>
      <c r="E163" s="27">
        <v>28201</v>
      </c>
      <c r="F163" s="27" t="s">
        <v>46</v>
      </c>
      <c r="G163" s="23">
        <v>200000</v>
      </c>
      <c r="H163" s="23">
        <v>200000</v>
      </c>
    </row>
    <row r="164" spans="1:8" x14ac:dyDescent="0.25">
      <c r="A164" t="s">
        <v>1187</v>
      </c>
      <c r="H164">
        <v>100000</v>
      </c>
    </row>
    <row r="165" spans="1:8" x14ac:dyDescent="0.25">
      <c r="A165" t="s">
        <v>1194</v>
      </c>
      <c r="B165" t="s">
        <v>1195</v>
      </c>
      <c r="C165" s="27" t="s">
        <v>972</v>
      </c>
      <c r="D165" s="27" t="s">
        <v>154</v>
      </c>
      <c r="E165">
        <v>94536</v>
      </c>
    </row>
    <row r="166" spans="1:8" x14ac:dyDescent="0.25">
      <c r="A166" s="13" t="s">
        <v>1196</v>
      </c>
      <c r="B166" t="s">
        <v>670</v>
      </c>
      <c r="C166" t="s">
        <v>1198</v>
      </c>
      <c r="D166" t="s">
        <v>154</v>
      </c>
      <c r="E166">
        <v>94536</v>
      </c>
    </row>
    <row r="167" spans="1:8" s="27" customFormat="1" x14ac:dyDescent="0.25">
      <c r="A167" s="27" t="s">
        <v>1199</v>
      </c>
      <c r="B167" s="27" t="s">
        <v>645</v>
      </c>
      <c r="C167" s="27" t="s">
        <v>646</v>
      </c>
      <c r="D167" s="27" t="s">
        <v>168</v>
      </c>
      <c r="E167" s="27">
        <v>28201</v>
      </c>
      <c r="F167" s="27" t="s">
        <v>46</v>
      </c>
      <c r="G167" s="23">
        <v>285000</v>
      </c>
      <c r="H167" s="23">
        <v>295000</v>
      </c>
    </row>
    <row r="168" spans="1:8" s="27" customFormat="1" x14ac:dyDescent="0.25">
      <c r="A168" s="27" t="s">
        <v>1200</v>
      </c>
      <c r="B168" s="27" t="s">
        <v>645</v>
      </c>
      <c r="C168" s="27" t="s">
        <v>646</v>
      </c>
      <c r="D168" s="27" t="s">
        <v>168</v>
      </c>
      <c r="E168" s="27">
        <v>28201</v>
      </c>
      <c r="F168" s="27" t="s">
        <v>46</v>
      </c>
      <c r="G168" s="23">
        <v>285000</v>
      </c>
      <c r="H168" s="23">
        <v>295000</v>
      </c>
    </row>
    <row r="169" spans="1:8" s="27" customFormat="1" x14ac:dyDescent="0.25">
      <c r="A169" s="27" t="s">
        <v>1202</v>
      </c>
      <c r="B169" s="27" t="s">
        <v>645</v>
      </c>
      <c r="C169" s="27" t="s">
        <v>646</v>
      </c>
      <c r="D169" s="27" t="s">
        <v>168</v>
      </c>
      <c r="E169" s="27">
        <v>28201</v>
      </c>
      <c r="F169" s="27" t="s">
        <v>46</v>
      </c>
      <c r="G169" s="23">
        <v>285000</v>
      </c>
      <c r="H169" s="23">
        <v>295000</v>
      </c>
    </row>
    <row r="170" spans="1:8" s="27" customFormat="1" x14ac:dyDescent="0.25">
      <c r="A170" s="27" t="s">
        <v>1203</v>
      </c>
      <c r="B170" s="27" t="s">
        <v>645</v>
      </c>
      <c r="C170" s="27" t="s">
        <v>610</v>
      </c>
      <c r="D170" s="27" t="s">
        <v>168</v>
      </c>
      <c r="E170" s="27">
        <v>28201</v>
      </c>
      <c r="F170" s="27" t="s">
        <v>46</v>
      </c>
      <c r="G170" s="23">
        <v>200000</v>
      </c>
      <c r="H170" s="23">
        <v>200000</v>
      </c>
    </row>
    <row r="171" spans="1:8" s="27" customFormat="1" x14ac:dyDescent="0.25">
      <c r="A171" s="27" t="s">
        <v>1204</v>
      </c>
      <c r="B171" s="27" t="s">
        <v>645</v>
      </c>
      <c r="C171" s="27" t="s">
        <v>610</v>
      </c>
      <c r="D171" s="27" t="s">
        <v>168</v>
      </c>
      <c r="E171" s="27">
        <v>28201</v>
      </c>
      <c r="F171" s="27" t="s">
        <v>46</v>
      </c>
      <c r="G171" s="23">
        <v>200000</v>
      </c>
      <c r="H171" s="23">
        <v>200000</v>
      </c>
    </row>
    <row r="172" spans="1:8" s="27" customFormat="1" x14ac:dyDescent="0.25">
      <c r="A172" s="27" t="s">
        <v>1206</v>
      </c>
      <c r="B172" s="27" t="s">
        <v>645</v>
      </c>
      <c r="C172" s="27" t="s">
        <v>646</v>
      </c>
      <c r="D172" s="27" t="s">
        <v>168</v>
      </c>
      <c r="E172" s="27">
        <v>28201</v>
      </c>
      <c r="F172" s="27" t="s">
        <v>46</v>
      </c>
      <c r="G172" s="23">
        <v>285000</v>
      </c>
      <c r="H172" s="23">
        <v>295000</v>
      </c>
    </row>
    <row r="173" spans="1:8" s="27" customFormat="1" x14ac:dyDescent="0.25">
      <c r="A173" s="13" t="s">
        <v>1209</v>
      </c>
      <c r="B173" s="27" t="s">
        <v>1010</v>
      </c>
      <c r="C173" s="27" t="s">
        <v>972</v>
      </c>
      <c r="D173" s="27" t="s">
        <v>154</v>
      </c>
      <c r="E173" s="27">
        <v>94536</v>
      </c>
      <c r="F173" s="27" t="s">
        <v>46</v>
      </c>
      <c r="G173" s="27">
        <v>400000</v>
      </c>
      <c r="H173" s="27">
        <v>400000</v>
      </c>
    </row>
    <row r="174" spans="1:8" s="27" customFormat="1" x14ac:dyDescent="0.25">
      <c r="A174" s="27" t="s">
        <v>1211</v>
      </c>
      <c r="H174" s="27">
        <v>100000</v>
      </c>
    </row>
    <row r="175" spans="1:8" s="27" customFormat="1" x14ac:dyDescent="0.25">
      <c r="A175" s="13" t="s">
        <v>1243</v>
      </c>
      <c r="B175" s="27" t="s">
        <v>1374</v>
      </c>
      <c r="C175" s="27" t="s">
        <v>153</v>
      </c>
      <c r="D175" s="27" t="s">
        <v>154</v>
      </c>
      <c r="E175" s="27">
        <v>94568</v>
      </c>
      <c r="F175" s="27" t="s">
        <v>46</v>
      </c>
      <c r="G175" s="27">
        <v>100000</v>
      </c>
      <c r="H175" s="23">
        <v>100000</v>
      </c>
    </row>
    <row r="176" spans="1:8" s="27" customFormat="1" x14ac:dyDescent="0.25">
      <c r="A176" s="13" t="s">
        <v>1245</v>
      </c>
      <c r="B176" s="27" t="s">
        <v>645</v>
      </c>
      <c r="C176" s="27" t="s">
        <v>646</v>
      </c>
      <c r="D176" s="27" t="s">
        <v>168</v>
      </c>
      <c r="E176" s="27">
        <v>28201</v>
      </c>
      <c r="F176" s="27" t="s">
        <v>46</v>
      </c>
    </row>
    <row r="177" spans="1:8" s="27" customFormat="1" x14ac:dyDescent="0.25">
      <c r="A177" s="13" t="s">
        <v>1247</v>
      </c>
      <c r="B177" s="27" t="s">
        <v>645</v>
      </c>
      <c r="C177" s="27" t="s">
        <v>646</v>
      </c>
      <c r="D177" s="27" t="s">
        <v>168</v>
      </c>
      <c r="E177" s="27">
        <v>28201</v>
      </c>
      <c r="F177" s="27" t="s">
        <v>46</v>
      </c>
    </row>
    <row r="178" spans="1:8" s="27" customFormat="1" x14ac:dyDescent="0.25">
      <c r="A178" s="13" t="s">
        <v>1249</v>
      </c>
      <c r="B178" s="27" t="s">
        <v>645</v>
      </c>
      <c r="C178" s="27" t="s">
        <v>646</v>
      </c>
      <c r="D178" s="27" t="s">
        <v>168</v>
      </c>
      <c r="E178" s="27">
        <v>28201</v>
      </c>
      <c r="F178" s="27" t="s">
        <v>46</v>
      </c>
    </row>
    <row r="179" spans="1:8" s="27" customFormat="1" x14ac:dyDescent="0.25">
      <c r="A179" s="13" t="s">
        <v>1251</v>
      </c>
      <c r="B179" s="27" t="s">
        <v>645</v>
      </c>
      <c r="C179" s="27" t="s">
        <v>646</v>
      </c>
      <c r="D179" s="27" t="s">
        <v>168</v>
      </c>
      <c r="E179" s="27">
        <v>28201</v>
      </c>
      <c r="F179" s="27" t="s">
        <v>46</v>
      </c>
    </row>
    <row r="180" spans="1:8" s="27" customFormat="1" x14ac:dyDescent="0.25">
      <c r="A180" s="13" t="s">
        <v>1253</v>
      </c>
      <c r="B180" s="27" t="s">
        <v>645</v>
      </c>
      <c r="C180" s="27" t="s">
        <v>646</v>
      </c>
      <c r="D180" s="27" t="s">
        <v>168</v>
      </c>
      <c r="E180" s="27">
        <v>28201</v>
      </c>
      <c r="F180" s="27" t="s">
        <v>46</v>
      </c>
    </row>
    <row r="181" spans="1:8" s="27" customFormat="1" x14ac:dyDescent="0.25">
      <c r="A181" s="13" t="s">
        <v>1255</v>
      </c>
      <c r="B181" s="27" t="s">
        <v>645</v>
      </c>
      <c r="C181" s="27" t="s">
        <v>646</v>
      </c>
      <c r="D181" s="27" t="s">
        <v>168</v>
      </c>
      <c r="E181" s="27">
        <v>28201</v>
      </c>
      <c r="F181" s="27" t="s">
        <v>46</v>
      </c>
    </row>
    <row r="182" spans="1:8" s="27" customFormat="1" x14ac:dyDescent="0.25">
      <c r="A182" s="13" t="s">
        <v>1257</v>
      </c>
      <c r="B182" s="27" t="s">
        <v>645</v>
      </c>
      <c r="C182" s="27" t="s">
        <v>646</v>
      </c>
      <c r="D182" s="27" t="s">
        <v>168</v>
      </c>
      <c r="E182" s="27">
        <v>28201</v>
      </c>
      <c r="F182" s="27" t="s">
        <v>46</v>
      </c>
    </row>
    <row r="183" spans="1:8" s="27" customFormat="1" x14ac:dyDescent="0.25">
      <c r="A183" s="13" t="s">
        <v>1259</v>
      </c>
      <c r="B183" s="27" t="s">
        <v>1010</v>
      </c>
      <c r="C183" s="27" t="s">
        <v>972</v>
      </c>
      <c r="D183" s="27" t="s">
        <v>154</v>
      </c>
      <c r="E183" s="27">
        <v>94536</v>
      </c>
      <c r="F183" s="27" t="s">
        <v>46</v>
      </c>
      <c r="G183" s="27">
        <v>400000</v>
      </c>
      <c r="H183" s="27">
        <v>400000</v>
      </c>
    </row>
    <row r="184" spans="1:8" s="27" customFormat="1" x14ac:dyDescent="0.25">
      <c r="A184" s="27" t="s">
        <v>1333</v>
      </c>
      <c r="B184" s="27" t="s">
        <v>1375</v>
      </c>
      <c r="C184" s="27" t="s">
        <v>1376</v>
      </c>
      <c r="D184" s="27" t="s">
        <v>168</v>
      </c>
      <c r="E184" s="27">
        <v>27007</v>
      </c>
    </row>
    <row r="185" spans="1:8" s="27" customFormat="1" x14ac:dyDescent="0.25">
      <c r="A185" s="27" t="s">
        <v>1292</v>
      </c>
      <c r="B185" s="27" t="s">
        <v>1377</v>
      </c>
      <c r="C185" s="27" t="s">
        <v>430</v>
      </c>
      <c r="D185" s="27" t="s">
        <v>154</v>
      </c>
      <c r="E185" s="27">
        <v>92802</v>
      </c>
      <c r="G185" s="27">
        <v>164400</v>
      </c>
      <c r="H185" s="27">
        <v>166000</v>
      </c>
    </row>
    <row r="186" spans="1:8" s="27" customFormat="1" x14ac:dyDescent="0.25">
      <c r="A186" s="27" t="s">
        <v>1224</v>
      </c>
      <c r="B186" s="27" t="s">
        <v>1378</v>
      </c>
      <c r="C186" s="27" t="s">
        <v>451</v>
      </c>
      <c r="D186" s="27" t="s">
        <v>452</v>
      </c>
      <c r="E186" s="27">
        <v>20013</v>
      </c>
      <c r="F186" s="27" t="s">
        <v>46</v>
      </c>
      <c r="G186" s="23">
        <v>285000</v>
      </c>
      <c r="H186" s="23">
        <v>295000</v>
      </c>
    </row>
    <row r="187" spans="1:8" s="27" customFormat="1" x14ac:dyDescent="0.25">
      <c r="A187" s="27" t="s">
        <v>1315</v>
      </c>
      <c r="B187" s="27" t="s">
        <v>429</v>
      </c>
      <c r="C187" s="27" t="s">
        <v>430</v>
      </c>
      <c r="D187" s="27" t="s">
        <v>154</v>
      </c>
      <c r="E187" s="27">
        <v>92802</v>
      </c>
      <c r="F187" s="27" t="s">
        <v>46</v>
      </c>
      <c r="G187" s="27">
        <v>250000</v>
      </c>
      <c r="H187" s="27">
        <v>250000</v>
      </c>
    </row>
    <row r="188" spans="1:8" s="27" customFormat="1" x14ac:dyDescent="0.25">
      <c r="A188" s="27" t="s">
        <v>1317</v>
      </c>
      <c r="B188" s="27" t="s">
        <v>429</v>
      </c>
      <c r="C188" s="27" t="s">
        <v>430</v>
      </c>
      <c r="D188" s="27" t="s">
        <v>154</v>
      </c>
      <c r="E188" s="27">
        <v>98020</v>
      </c>
      <c r="F188" s="27" t="s">
        <v>46</v>
      </c>
      <c r="G188" s="27">
        <v>250000</v>
      </c>
      <c r="H188" s="27">
        <v>250000</v>
      </c>
    </row>
    <row r="189" spans="1:8" s="27" customFormat="1" x14ac:dyDescent="0.25">
      <c r="A189" s="27" t="s">
        <v>1326</v>
      </c>
      <c r="F189" s="27" t="s">
        <v>46</v>
      </c>
      <c r="G189" s="27">
        <v>500000</v>
      </c>
      <c r="H189" s="27">
        <v>500000</v>
      </c>
    </row>
    <row r="190" spans="1:8" s="27" customFormat="1" x14ac:dyDescent="0.25">
      <c r="A190" s="27" t="s">
        <v>1321</v>
      </c>
      <c r="B190" s="27" t="s">
        <v>1327</v>
      </c>
      <c r="C190" s="27" t="s">
        <v>610</v>
      </c>
      <c r="D190" s="27" t="s">
        <v>168</v>
      </c>
      <c r="E190" s="27">
        <v>28201</v>
      </c>
      <c r="F190" s="27" t="s">
        <v>46</v>
      </c>
      <c r="G190" s="27">
        <v>200000</v>
      </c>
      <c r="H190" s="27">
        <v>200000</v>
      </c>
    </row>
    <row r="191" spans="1:8" x14ac:dyDescent="0.25">
      <c r="A191" t="s">
        <v>1348</v>
      </c>
      <c r="B191" t="s">
        <v>698</v>
      </c>
      <c r="E191" s="27" t="s">
        <v>1351</v>
      </c>
    </row>
    <row r="192" spans="1:8" s="27" customFormat="1" x14ac:dyDescent="0.25">
      <c r="A192" s="27" t="s">
        <v>1352</v>
      </c>
      <c r="B192" s="27" t="s">
        <v>211</v>
      </c>
      <c r="C192" s="27" t="s">
        <v>153</v>
      </c>
      <c r="D192" s="27" t="s">
        <v>154</v>
      </c>
      <c r="E192" s="10">
        <v>94566</v>
      </c>
      <c r="G192" s="23">
        <v>650000</v>
      </c>
    </row>
    <row r="193" spans="1:8" x14ac:dyDescent="0.25">
      <c r="A193" t="s">
        <v>1391</v>
      </c>
      <c r="B193" t="s">
        <v>1392</v>
      </c>
      <c r="C193" t="s">
        <v>153</v>
      </c>
      <c r="D193" t="s">
        <v>154</v>
      </c>
      <c r="E193">
        <v>94588</v>
      </c>
      <c r="F193" t="s">
        <v>127</v>
      </c>
      <c r="G193">
        <v>550000</v>
      </c>
      <c r="H193">
        <v>550000</v>
      </c>
    </row>
    <row r="194" spans="1:8" s="27" customFormat="1" x14ac:dyDescent="0.25">
      <c r="A194" s="13" t="s">
        <v>1418</v>
      </c>
      <c r="B194" s="27" t="s">
        <v>1016</v>
      </c>
      <c r="C194" s="27" t="s">
        <v>972</v>
      </c>
      <c r="D194" s="27" t="s">
        <v>154</v>
      </c>
      <c r="E194" s="27">
        <v>94536</v>
      </c>
      <c r="H194" s="27">
        <v>100000</v>
      </c>
    </row>
    <row r="195" spans="1:8" x14ac:dyDescent="0.25">
      <c r="A195" s="27" t="s">
        <v>1419</v>
      </c>
      <c r="B195" s="27" t="s">
        <v>429</v>
      </c>
      <c r="C195" s="27" t="s">
        <v>430</v>
      </c>
      <c r="D195" s="27" t="s">
        <v>154</v>
      </c>
      <c r="E195" s="27">
        <v>98020</v>
      </c>
      <c r="F195" s="27" t="s">
        <v>46</v>
      </c>
      <c r="G195" s="27">
        <v>200000</v>
      </c>
      <c r="H195" s="27">
        <v>200000</v>
      </c>
    </row>
    <row r="196" spans="1:8" s="55" customFormat="1" x14ac:dyDescent="0.25">
      <c r="A196" s="55" t="s">
        <v>1421</v>
      </c>
      <c r="B196" s="55" t="s">
        <v>429</v>
      </c>
      <c r="C196" s="55" t="s">
        <v>430</v>
      </c>
      <c r="D196" s="55" t="s">
        <v>154</v>
      </c>
      <c r="E196" s="55">
        <v>98020</v>
      </c>
      <c r="F196" s="55" t="s">
        <v>46</v>
      </c>
      <c r="G196" s="55">
        <v>200000</v>
      </c>
      <c r="H196" s="55">
        <v>200000</v>
      </c>
    </row>
    <row r="197" spans="1:8" x14ac:dyDescent="0.25">
      <c r="A197" t="s">
        <v>1430</v>
      </c>
      <c r="B197" t="s">
        <v>1436</v>
      </c>
      <c r="C197" t="s">
        <v>972</v>
      </c>
      <c r="D197" t="s">
        <v>154</v>
      </c>
      <c r="E197">
        <v>94536</v>
      </c>
      <c r="F197" s="55" t="s">
        <v>46</v>
      </c>
      <c r="G197" s="55">
        <v>250000</v>
      </c>
      <c r="H197" s="55">
        <v>250000</v>
      </c>
    </row>
    <row r="198" spans="1:8" s="55" customFormat="1" x14ac:dyDescent="0.25">
      <c r="A198" s="55" t="s">
        <v>1438</v>
      </c>
      <c r="B198" s="55" t="s">
        <v>1436</v>
      </c>
      <c r="C198" s="55" t="s">
        <v>972</v>
      </c>
      <c r="D198" s="55" t="s">
        <v>154</v>
      </c>
      <c r="E198" s="55">
        <v>94536</v>
      </c>
      <c r="F198" s="55" t="s">
        <v>46</v>
      </c>
      <c r="G198" s="55">
        <v>250000</v>
      </c>
      <c r="H198" s="55">
        <v>250000</v>
      </c>
    </row>
    <row r="199" spans="1:8" x14ac:dyDescent="0.25">
      <c r="A199" t="s">
        <v>1439</v>
      </c>
      <c r="G199">
        <v>800000</v>
      </c>
      <c r="H199" s="55">
        <v>800000</v>
      </c>
    </row>
    <row r="200" spans="1:8" x14ac:dyDescent="0.25">
      <c r="A200" s="55" t="s">
        <v>1441</v>
      </c>
      <c r="B200" s="55" t="s">
        <v>1436</v>
      </c>
      <c r="C200" s="55" t="s">
        <v>972</v>
      </c>
      <c r="D200" s="55" t="s">
        <v>154</v>
      </c>
      <c r="E200" s="55">
        <v>94536</v>
      </c>
      <c r="F200" s="55" t="s">
        <v>46</v>
      </c>
      <c r="G200" s="55">
        <v>280000</v>
      </c>
      <c r="H200" s="55">
        <v>300000</v>
      </c>
    </row>
    <row r="201" spans="1:8" s="55" customFormat="1" x14ac:dyDescent="0.25">
      <c r="A201" s="55" t="s">
        <v>1444</v>
      </c>
      <c r="G201" s="55">
        <v>800000</v>
      </c>
      <c r="H201" s="55">
        <v>800000</v>
      </c>
    </row>
    <row r="202" spans="1:8" s="55" customFormat="1" x14ac:dyDescent="0.25">
      <c r="A202" s="55" t="s">
        <v>1453</v>
      </c>
      <c r="B202" s="55" t="s">
        <v>1456</v>
      </c>
      <c r="C202" s="55" t="s">
        <v>622</v>
      </c>
      <c r="D202" s="55" t="s">
        <v>25</v>
      </c>
      <c r="E202" s="55">
        <v>7932</v>
      </c>
      <c r="G202" s="23">
        <v>210000</v>
      </c>
      <c r="H202" s="23">
        <v>220000</v>
      </c>
    </row>
    <row r="203" spans="1:8" x14ac:dyDescent="0.25">
      <c r="A203" s="55" t="s">
        <v>1457</v>
      </c>
      <c r="H203" s="23">
        <v>300000</v>
      </c>
    </row>
  </sheetData>
  <sortState ref="A2:H50">
    <sortCondition ref="A32"/>
  </sortState>
  <pageMargins left="0.7" right="0.7" top="0.75" bottom="0.75" header="0.3" footer="0.3"/>
  <pageSetup orientation="portrait" horizontalDpi="30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54"/>
  <sheetViews>
    <sheetView zoomScale="64" zoomScaleNormal="64" workbookViewId="0">
      <pane xSplit="1" ySplit="1" topLeftCell="M338" activePane="bottomRight" state="frozen"/>
      <selection pane="topRight" activeCell="B1" sqref="B1"/>
      <selection pane="bottomLeft" activeCell="A2" sqref="A2"/>
      <selection pane="bottomRight" activeCell="N358" sqref="N358"/>
    </sheetView>
  </sheetViews>
  <sheetFormatPr defaultRowHeight="15" x14ac:dyDescent="0.25"/>
  <cols>
    <col min="1" max="1" width="47.42578125" customWidth="1"/>
    <col min="2" max="2" width="24.5703125" bestFit="1" customWidth="1"/>
    <col min="3" max="3" width="35.85546875" style="27" bestFit="1" customWidth="1"/>
    <col min="4" max="4" width="35.85546875" style="27" customWidth="1"/>
    <col min="5" max="5" width="46.85546875" bestFit="1" customWidth="1"/>
    <col min="6" max="6" width="27" style="27" bestFit="1" customWidth="1"/>
    <col min="7" max="7" width="33.85546875" style="27" bestFit="1" customWidth="1"/>
    <col min="8" max="8" width="24.7109375" style="27" bestFit="1" customWidth="1"/>
    <col min="9" max="9" width="24.7109375" bestFit="1" customWidth="1"/>
    <col min="10" max="10" width="27.28515625" bestFit="1" customWidth="1"/>
    <col min="11" max="11" width="12" bestFit="1" customWidth="1"/>
    <col min="12" max="12" width="17.28515625" bestFit="1" customWidth="1"/>
    <col min="13" max="13" width="17" bestFit="1" customWidth="1"/>
    <col min="14" max="14" width="17" style="27" customWidth="1"/>
    <col min="15" max="15" width="18.85546875" bestFit="1" customWidth="1"/>
    <col min="16" max="16" width="36.140625" customWidth="1"/>
    <col min="17" max="17" width="14.140625" bestFit="1" customWidth="1"/>
    <col min="18" max="18" width="9.42578125" bestFit="1" customWidth="1"/>
    <col min="19" max="19" width="9.42578125" customWidth="1"/>
    <col min="20" max="20" width="5.5703125" bestFit="1" customWidth="1"/>
    <col min="21" max="21" width="21.7109375" bestFit="1" customWidth="1"/>
    <col min="22" max="22" width="43.28515625" customWidth="1"/>
    <col min="23" max="23" width="16.7109375" bestFit="1" customWidth="1"/>
    <col min="25" max="25" width="15.7109375" customWidth="1"/>
    <col min="26" max="26" width="28" bestFit="1" customWidth="1"/>
    <col min="27" max="27" width="28" style="27" bestFit="1" customWidth="1"/>
    <col min="28" max="28" width="16.7109375" customWidth="1"/>
    <col min="29" max="29" width="19.42578125" customWidth="1"/>
    <col min="30" max="30" width="13" customWidth="1"/>
    <col min="32" max="32" width="21.140625" bestFit="1" customWidth="1"/>
    <col min="33" max="33" width="23.5703125" bestFit="1" customWidth="1"/>
    <col min="34" max="34" width="18.7109375" bestFit="1" customWidth="1"/>
    <col min="35" max="35" width="15.5703125" bestFit="1" customWidth="1"/>
    <col min="36" max="36" width="9.7109375" bestFit="1" customWidth="1"/>
    <col min="37" max="37" width="13.140625" bestFit="1" customWidth="1"/>
    <col min="38" max="38" width="22.140625" bestFit="1" customWidth="1"/>
    <col min="39" max="39" width="22.7109375" bestFit="1" customWidth="1"/>
  </cols>
  <sheetData>
    <row r="1" spans="1:42" x14ac:dyDescent="0.25">
      <c r="A1" s="1" t="s">
        <v>0</v>
      </c>
      <c r="B1" s="1" t="s">
        <v>425</v>
      </c>
      <c r="C1" s="1" t="s">
        <v>653</v>
      </c>
      <c r="D1" s="1" t="s">
        <v>655</v>
      </c>
      <c r="E1" s="1" t="s">
        <v>424</v>
      </c>
      <c r="F1" s="1" t="s">
        <v>760</v>
      </c>
      <c r="G1" s="1" t="s">
        <v>761</v>
      </c>
      <c r="H1" s="1" t="s">
        <v>762</v>
      </c>
      <c r="I1" s="1" t="s">
        <v>48</v>
      </c>
      <c r="J1" s="1" t="s">
        <v>49</v>
      </c>
      <c r="K1" s="1" t="s">
        <v>50</v>
      </c>
      <c r="L1" s="1" t="s">
        <v>51</v>
      </c>
      <c r="M1" s="1" t="s">
        <v>52</v>
      </c>
      <c r="N1" s="1" t="s">
        <v>765</v>
      </c>
      <c r="O1" s="1" t="s">
        <v>53</v>
      </c>
      <c r="P1" s="1" t="s">
        <v>640</v>
      </c>
      <c r="Q1" s="1" t="s">
        <v>54</v>
      </c>
      <c r="R1" s="1" t="s">
        <v>55</v>
      </c>
      <c r="S1" s="1" t="s">
        <v>83</v>
      </c>
      <c r="T1" s="1" t="s">
        <v>56</v>
      </c>
      <c r="U1" s="1" t="s">
        <v>57</v>
      </c>
      <c r="V1" s="1" t="s">
        <v>58</v>
      </c>
      <c r="W1" s="1" t="s">
        <v>82</v>
      </c>
      <c r="X1" s="1" t="s">
        <v>84</v>
      </c>
      <c r="Y1" s="1" t="s">
        <v>43</v>
      </c>
      <c r="Z1" s="1" t="s">
        <v>120</v>
      </c>
      <c r="AA1" s="1" t="s">
        <v>909</v>
      </c>
      <c r="AB1" s="1" t="s">
        <v>121</v>
      </c>
      <c r="AC1" s="1" t="s">
        <v>267</v>
      </c>
      <c r="AD1" s="1" t="s">
        <v>435</v>
      </c>
      <c r="AE1" s="1" t="s">
        <v>436</v>
      </c>
      <c r="AF1" s="1" t="s">
        <v>790</v>
      </c>
      <c r="AG1" s="1" t="s">
        <v>798</v>
      </c>
      <c r="AH1" s="1" t="s">
        <v>804</v>
      </c>
      <c r="AI1" s="1" t="s">
        <v>835</v>
      </c>
      <c r="AJ1" s="1" t="s">
        <v>61</v>
      </c>
      <c r="AK1" s="1" t="s">
        <v>903</v>
      </c>
      <c r="AL1" s="1" t="s">
        <v>946</v>
      </c>
      <c r="AM1" s="1" t="s">
        <v>955</v>
      </c>
    </row>
    <row r="2" spans="1:42" x14ac:dyDescent="0.25">
      <c r="A2" t="s">
        <v>299</v>
      </c>
      <c r="I2" t="s">
        <v>60</v>
      </c>
      <c r="J2" t="s">
        <v>300</v>
      </c>
      <c r="K2" t="s">
        <v>62</v>
      </c>
      <c r="L2" t="s">
        <v>63</v>
      </c>
      <c r="M2" t="s">
        <v>64</v>
      </c>
      <c r="O2" s="27"/>
      <c r="P2" s="27"/>
      <c r="Q2" s="27"/>
      <c r="R2">
        <v>4</v>
      </c>
      <c r="T2">
        <v>360</v>
      </c>
      <c r="W2">
        <v>100000</v>
      </c>
    </row>
    <row r="3" spans="1:42" x14ac:dyDescent="0.25">
      <c r="A3" s="13" t="s">
        <v>1065</v>
      </c>
      <c r="I3" t="s">
        <v>60</v>
      </c>
      <c r="J3" t="s">
        <v>61</v>
      </c>
      <c r="K3" t="s">
        <v>62</v>
      </c>
      <c r="L3" t="s">
        <v>63</v>
      </c>
      <c r="M3" t="s">
        <v>194</v>
      </c>
      <c r="O3" s="27"/>
      <c r="P3" s="27"/>
      <c r="R3" s="27">
        <v>5</v>
      </c>
      <c r="S3" s="27"/>
      <c r="T3">
        <v>360</v>
      </c>
      <c r="W3" s="27">
        <v>10000</v>
      </c>
      <c r="X3">
        <v>300</v>
      </c>
    </row>
    <row r="4" spans="1:42" x14ac:dyDescent="0.25">
      <c r="A4" t="s">
        <v>192</v>
      </c>
      <c r="I4" s="27" t="s">
        <v>60</v>
      </c>
      <c r="J4" t="s">
        <v>59</v>
      </c>
      <c r="L4" t="s">
        <v>193</v>
      </c>
      <c r="M4" t="s">
        <v>194</v>
      </c>
      <c r="R4">
        <v>6.5</v>
      </c>
      <c r="T4">
        <v>360</v>
      </c>
      <c r="V4" t="str">
        <f ca="1">CONCATENATE("ENC13120_T1_", TEXT(NOW(), "mmddyyyy-hhmmss"))</f>
        <v>ENC13120_T1_08142018-194625</v>
      </c>
      <c r="W4" s="23">
        <v>100000</v>
      </c>
    </row>
    <row r="5" spans="1:42" x14ac:dyDescent="0.25">
      <c r="A5" t="s">
        <v>195</v>
      </c>
      <c r="I5" s="27" t="s">
        <v>60</v>
      </c>
      <c r="J5" t="s">
        <v>59</v>
      </c>
      <c r="L5" t="s">
        <v>196</v>
      </c>
      <c r="M5" t="s">
        <v>194</v>
      </c>
      <c r="O5" s="27"/>
      <c r="P5" s="27"/>
      <c r="R5">
        <v>6.5</v>
      </c>
      <c r="T5">
        <v>360</v>
      </c>
      <c r="V5" t="str">
        <f ca="1">CONCATENATE("ENC13120_T2_", TEXT(NOW(), "mmddyyyy-hhmmss"))</f>
        <v>ENC13120_T2_08142018-194625</v>
      </c>
      <c r="W5" s="23">
        <v>100000</v>
      </c>
    </row>
    <row r="6" spans="1:42" x14ac:dyDescent="0.25">
      <c r="A6" t="s">
        <v>197</v>
      </c>
      <c r="I6" t="s">
        <v>60</v>
      </c>
      <c r="J6" t="s">
        <v>198</v>
      </c>
      <c r="L6" t="s">
        <v>193</v>
      </c>
      <c r="M6" t="s">
        <v>194</v>
      </c>
      <c r="R6">
        <v>6.5</v>
      </c>
      <c r="T6">
        <v>360</v>
      </c>
      <c r="V6" t="str">
        <f ca="1">CONCATENATE("ENC13120_T3_", TEXT(NOW(), "mmddyyyy-hhmmss"))</f>
        <v>ENC13120_T3_08142018-194625</v>
      </c>
      <c r="W6" s="23">
        <v>100000</v>
      </c>
    </row>
    <row r="7" spans="1:42" x14ac:dyDescent="0.25">
      <c r="A7" t="s">
        <v>199</v>
      </c>
      <c r="I7" t="s">
        <v>60</v>
      </c>
      <c r="J7" t="s">
        <v>59</v>
      </c>
      <c r="L7" t="s">
        <v>193</v>
      </c>
      <c r="M7" t="s">
        <v>194</v>
      </c>
      <c r="O7" s="27"/>
      <c r="P7" s="27"/>
      <c r="Q7" s="27"/>
      <c r="R7">
        <v>6.5</v>
      </c>
      <c r="T7">
        <v>360</v>
      </c>
      <c r="V7" t="str">
        <f ca="1">CONCATENATE("ENC13120_T4_", TEXT(NOW(), "mmddyyyy-hhmmss"))</f>
        <v>ENC13120_T4_08142018-194625</v>
      </c>
      <c r="W7" s="23">
        <v>100000</v>
      </c>
    </row>
    <row r="8" spans="1:42" x14ac:dyDescent="0.25">
      <c r="A8" t="s">
        <v>200</v>
      </c>
      <c r="I8" s="27" t="s">
        <v>60</v>
      </c>
      <c r="J8" t="s">
        <v>59</v>
      </c>
      <c r="L8" t="s">
        <v>196</v>
      </c>
      <c r="M8" t="s">
        <v>194</v>
      </c>
      <c r="O8" s="27"/>
      <c r="P8" s="27"/>
      <c r="R8">
        <v>6.5</v>
      </c>
      <c r="T8">
        <v>360</v>
      </c>
      <c r="V8" t="str">
        <f ca="1">CONCATENATE("ENC13120_T5_", TEXT(NOW(), "mmddyyyy-hhmmss"))</f>
        <v>ENC13120_T5_08142018-194625</v>
      </c>
      <c r="W8" s="5">
        <v>100000</v>
      </c>
    </row>
    <row r="9" spans="1:42" x14ac:dyDescent="0.25">
      <c r="A9" t="s">
        <v>201</v>
      </c>
      <c r="I9" s="27" t="s">
        <v>60</v>
      </c>
      <c r="J9" t="s">
        <v>198</v>
      </c>
      <c r="L9" t="s">
        <v>193</v>
      </c>
      <c r="M9" t="s">
        <v>194</v>
      </c>
      <c r="O9" s="27"/>
      <c r="P9" s="27"/>
      <c r="R9">
        <v>6.5</v>
      </c>
      <c r="T9">
        <v>360</v>
      </c>
      <c r="V9" t="str">
        <f ca="1">CONCATENATE("ENC13120_T6_", TEXT(NOW(), "mmddyyyy-hhmmss"))</f>
        <v>ENC13120_T6_08142018-194625</v>
      </c>
      <c r="W9" s="23">
        <v>100000</v>
      </c>
    </row>
    <row r="10" spans="1:42" x14ac:dyDescent="0.25">
      <c r="A10" t="s">
        <v>202</v>
      </c>
      <c r="I10" s="27" t="s">
        <v>60</v>
      </c>
      <c r="J10" t="s">
        <v>59</v>
      </c>
      <c r="L10" t="s">
        <v>193</v>
      </c>
      <c r="M10" t="s">
        <v>194</v>
      </c>
      <c r="O10" s="27"/>
      <c r="P10" s="27"/>
      <c r="R10">
        <v>6.5</v>
      </c>
      <c r="T10">
        <v>360</v>
      </c>
      <c r="V10" t="str">
        <f ca="1">CONCATENATE("ENC13120_T7_", TEXT(NOW(), "mmddyyyy-hhmmss"))</f>
        <v>ENC13120_T7_08142018-194625</v>
      </c>
      <c r="W10" s="5">
        <v>100000</v>
      </c>
    </row>
    <row r="11" spans="1:42" x14ac:dyDescent="0.25">
      <c r="A11" t="s">
        <v>203</v>
      </c>
      <c r="I11" s="27" t="s">
        <v>60</v>
      </c>
      <c r="J11" t="s">
        <v>198</v>
      </c>
      <c r="L11" t="s">
        <v>193</v>
      </c>
      <c r="M11" t="s">
        <v>194</v>
      </c>
      <c r="O11" s="27"/>
      <c r="P11" s="27"/>
      <c r="Q11" s="27"/>
      <c r="R11">
        <v>6.5</v>
      </c>
      <c r="T11">
        <v>360</v>
      </c>
      <c r="V11" t="str">
        <f ca="1">CONCATENATE("ENC13120_T8_", TEXT(NOW(), "mmddyyyy-hhmmss"))</f>
        <v>ENC13120_T8_08142018-194625</v>
      </c>
      <c r="W11" s="23">
        <v>100000</v>
      </c>
    </row>
    <row r="12" spans="1:42" x14ac:dyDescent="0.25">
      <c r="A12" s="13" t="s">
        <v>939</v>
      </c>
      <c r="B12" s="27"/>
      <c r="E12" s="27"/>
      <c r="I12" s="27" t="s">
        <v>188</v>
      </c>
      <c r="J12" s="27" t="s">
        <v>61</v>
      </c>
      <c r="K12" s="27" t="s">
        <v>62</v>
      </c>
      <c r="L12" s="27" t="s">
        <v>63</v>
      </c>
      <c r="M12" s="27" t="s">
        <v>64</v>
      </c>
      <c r="O12" s="27"/>
      <c r="P12" s="27"/>
      <c r="Q12" s="27"/>
      <c r="R12" s="27">
        <v>5</v>
      </c>
      <c r="S12" s="27">
        <v>5</v>
      </c>
      <c r="T12" s="27">
        <v>360</v>
      </c>
      <c r="U12" s="27"/>
      <c r="V12" s="27"/>
      <c r="W12" s="27">
        <v>500000</v>
      </c>
      <c r="X12" s="27">
        <v>360</v>
      </c>
      <c r="Y12" s="27"/>
      <c r="Z12" s="26">
        <v>42580</v>
      </c>
      <c r="AB12" s="27"/>
      <c r="AC12" s="27"/>
      <c r="AD12" s="27"/>
      <c r="AE12" s="27"/>
      <c r="AF12" s="27"/>
      <c r="AG12" s="27"/>
      <c r="AH12" s="27"/>
      <c r="AI12" s="27"/>
      <c r="AJ12" s="27"/>
      <c r="AK12" s="27"/>
      <c r="AL12" s="27"/>
      <c r="AM12" s="27"/>
      <c r="AN12" s="27"/>
      <c r="AO12" s="27"/>
      <c r="AP12" s="27"/>
    </row>
    <row r="13" spans="1:42" x14ac:dyDescent="0.25">
      <c r="A13" s="39" t="s">
        <v>966</v>
      </c>
      <c r="B13" s="27"/>
      <c r="E13" s="27"/>
      <c r="I13" s="27"/>
      <c r="J13" s="27"/>
      <c r="K13" s="27"/>
      <c r="L13" s="27"/>
      <c r="M13" s="27" t="s">
        <v>64</v>
      </c>
      <c r="O13" s="27">
        <v>200000</v>
      </c>
      <c r="P13" s="27"/>
      <c r="Q13" s="27"/>
      <c r="R13" s="27"/>
      <c r="S13" s="27"/>
      <c r="T13" s="27"/>
      <c r="U13" s="27"/>
      <c r="V13" s="27"/>
      <c r="W13" s="27">
        <v>200000</v>
      </c>
      <c r="X13" s="27"/>
      <c r="Y13" s="27"/>
      <c r="Z13" s="27"/>
      <c r="AB13" s="27"/>
      <c r="AC13" s="27"/>
      <c r="AD13" s="27"/>
      <c r="AE13" s="27"/>
      <c r="AF13" s="27"/>
      <c r="AG13" s="27"/>
      <c r="AH13" s="27"/>
      <c r="AI13" s="27"/>
      <c r="AJ13" s="27"/>
      <c r="AK13" s="27"/>
      <c r="AL13" s="27"/>
      <c r="AM13" s="27"/>
      <c r="AN13" s="27"/>
      <c r="AO13" s="27"/>
      <c r="AP13" s="27"/>
    </row>
    <row r="14" spans="1:42" x14ac:dyDescent="0.25">
      <c r="A14" s="13" t="s">
        <v>934</v>
      </c>
      <c r="B14" s="27"/>
      <c r="E14" s="27"/>
      <c r="I14" s="27" t="s">
        <v>442</v>
      </c>
      <c r="J14" s="27" t="s">
        <v>61</v>
      </c>
      <c r="K14" s="27" t="s">
        <v>62</v>
      </c>
      <c r="L14" s="27" t="s">
        <v>63</v>
      </c>
      <c r="M14" s="27" t="s">
        <v>64</v>
      </c>
      <c r="O14" s="27">
        <v>220000</v>
      </c>
      <c r="P14" s="27"/>
      <c r="Q14" s="27"/>
      <c r="R14" s="27">
        <v>4</v>
      </c>
      <c r="S14" s="27">
        <v>4</v>
      </c>
      <c r="T14" s="27">
        <v>360</v>
      </c>
      <c r="U14" s="27"/>
      <c r="V14" s="27"/>
      <c r="W14" s="27">
        <v>200000</v>
      </c>
      <c r="X14" s="27">
        <v>360</v>
      </c>
      <c r="Y14" s="27"/>
      <c r="Z14" s="27"/>
      <c r="AB14" s="27"/>
      <c r="AC14" s="27"/>
      <c r="AD14" s="27"/>
      <c r="AE14" s="27"/>
      <c r="AF14" s="27"/>
      <c r="AG14" s="27"/>
      <c r="AH14" s="27"/>
      <c r="AI14" s="27"/>
      <c r="AJ14" s="27"/>
      <c r="AK14" s="27"/>
      <c r="AL14" s="27"/>
      <c r="AM14" s="27"/>
      <c r="AN14" s="27"/>
      <c r="AO14" s="27"/>
      <c r="AP14" s="27"/>
    </row>
    <row r="15" spans="1:42" x14ac:dyDescent="0.25">
      <c r="A15" s="13" t="s">
        <v>933</v>
      </c>
      <c r="B15" s="27"/>
      <c r="E15" s="27"/>
      <c r="I15" s="27" t="s">
        <v>442</v>
      </c>
      <c r="J15" s="27" t="s">
        <v>61</v>
      </c>
      <c r="K15" s="27" t="s">
        <v>62</v>
      </c>
      <c r="L15" s="27" t="s">
        <v>63</v>
      </c>
      <c r="M15" s="27" t="s">
        <v>64</v>
      </c>
      <c r="O15" s="27">
        <v>220000</v>
      </c>
      <c r="P15" s="27"/>
      <c r="Q15" s="27"/>
      <c r="R15" s="27">
        <v>4</v>
      </c>
      <c r="S15" s="27">
        <v>4</v>
      </c>
      <c r="T15" s="27">
        <v>360</v>
      </c>
      <c r="U15" s="27"/>
      <c r="V15" s="27"/>
      <c r="W15" s="27">
        <v>200000</v>
      </c>
      <c r="X15" s="27">
        <v>360</v>
      </c>
      <c r="Y15" s="27"/>
      <c r="Z15" s="27"/>
      <c r="AB15" s="27"/>
      <c r="AC15" s="27"/>
      <c r="AD15" s="27"/>
      <c r="AE15" s="27"/>
      <c r="AF15" s="27"/>
      <c r="AG15" s="27"/>
      <c r="AH15" s="27"/>
      <c r="AI15" s="27"/>
      <c r="AJ15" s="27"/>
      <c r="AK15" s="27"/>
      <c r="AL15" s="27"/>
      <c r="AM15" s="27"/>
      <c r="AN15" s="27"/>
      <c r="AO15" s="27"/>
      <c r="AP15" s="27"/>
    </row>
    <row r="16" spans="1:42" x14ac:dyDescent="0.25">
      <c r="A16" s="13" t="s">
        <v>1169</v>
      </c>
      <c r="B16" s="27"/>
      <c r="E16" s="27"/>
      <c r="I16" s="27" t="s">
        <v>442</v>
      </c>
      <c r="J16" s="27" t="s">
        <v>61</v>
      </c>
      <c r="K16" s="27" t="s">
        <v>62</v>
      </c>
      <c r="L16" s="27" t="s">
        <v>63</v>
      </c>
      <c r="M16" s="27" t="s">
        <v>194</v>
      </c>
      <c r="O16" s="27">
        <v>110000</v>
      </c>
      <c r="P16" s="27"/>
      <c r="Q16" s="27"/>
      <c r="R16" s="27">
        <v>3.5</v>
      </c>
      <c r="S16" s="27">
        <v>3.5</v>
      </c>
      <c r="T16" s="27">
        <v>360</v>
      </c>
      <c r="U16" s="27"/>
      <c r="V16" s="27"/>
      <c r="W16" s="27">
        <v>100000</v>
      </c>
      <c r="X16" s="27">
        <v>360</v>
      </c>
      <c r="Y16" s="27"/>
      <c r="Z16" s="27"/>
      <c r="AB16" s="27"/>
      <c r="AC16" s="27"/>
      <c r="AD16" s="27"/>
      <c r="AE16" s="27"/>
      <c r="AF16" s="27"/>
      <c r="AG16" s="27"/>
      <c r="AH16" s="27"/>
      <c r="AI16" s="27"/>
      <c r="AJ16" s="27"/>
      <c r="AK16" s="27"/>
      <c r="AL16" s="27"/>
      <c r="AM16" s="27"/>
      <c r="AN16" s="27"/>
      <c r="AO16" s="27"/>
      <c r="AP16" s="27"/>
    </row>
    <row r="17" spans="1:42" x14ac:dyDescent="0.25">
      <c r="A17" s="13" t="s">
        <v>1175</v>
      </c>
      <c r="B17" s="27"/>
      <c r="E17" s="27"/>
      <c r="I17" s="27" t="s">
        <v>442</v>
      </c>
      <c r="J17" s="27" t="s">
        <v>61</v>
      </c>
      <c r="K17" s="27" t="s">
        <v>62</v>
      </c>
      <c r="L17" s="27" t="s">
        <v>63</v>
      </c>
      <c r="M17" s="27" t="s">
        <v>194</v>
      </c>
      <c r="O17" s="27">
        <v>110000</v>
      </c>
      <c r="P17" s="27"/>
      <c r="Q17" s="27"/>
      <c r="R17" s="27">
        <v>3.5</v>
      </c>
      <c r="S17" s="27">
        <v>3.5</v>
      </c>
      <c r="T17" s="27">
        <v>360</v>
      </c>
      <c r="U17" s="27"/>
      <c r="V17" s="27"/>
      <c r="W17" s="27">
        <v>100000</v>
      </c>
      <c r="X17" s="27">
        <v>360</v>
      </c>
      <c r="Y17" s="27"/>
      <c r="Z17" s="27"/>
      <c r="AB17" s="27"/>
      <c r="AC17" s="27"/>
      <c r="AD17" s="27"/>
      <c r="AE17" s="27"/>
      <c r="AF17" s="27"/>
      <c r="AG17" s="27"/>
      <c r="AH17" s="27"/>
      <c r="AI17" s="27"/>
      <c r="AJ17" s="27"/>
      <c r="AK17" s="27"/>
      <c r="AL17" s="27"/>
      <c r="AM17" s="27"/>
      <c r="AN17" s="27"/>
      <c r="AO17" s="27"/>
      <c r="AP17" s="27"/>
    </row>
    <row r="18" spans="1:42" x14ac:dyDescent="0.25">
      <c r="A18" s="13" t="s">
        <v>1173</v>
      </c>
      <c r="B18" s="27"/>
      <c r="E18" s="27"/>
      <c r="I18" s="27" t="s">
        <v>442</v>
      </c>
      <c r="J18" s="27" t="s">
        <v>61</v>
      </c>
      <c r="K18" s="27" t="s">
        <v>62</v>
      </c>
      <c r="L18" s="27" t="s">
        <v>63</v>
      </c>
      <c r="M18" s="27" t="s">
        <v>194</v>
      </c>
      <c r="O18" s="27">
        <v>110000</v>
      </c>
      <c r="P18" s="27"/>
      <c r="Q18" s="27"/>
      <c r="R18" s="27">
        <v>3.5</v>
      </c>
      <c r="S18" s="27">
        <v>3.5</v>
      </c>
      <c r="T18" s="27">
        <v>360</v>
      </c>
      <c r="U18" s="27"/>
      <c r="V18" s="27"/>
      <c r="W18" s="27">
        <v>100000</v>
      </c>
      <c r="X18" s="27">
        <v>360</v>
      </c>
      <c r="Y18" s="27"/>
      <c r="Z18" s="27"/>
      <c r="AB18" s="27"/>
      <c r="AC18" s="27"/>
      <c r="AD18" s="27"/>
      <c r="AE18" s="27"/>
      <c r="AF18" s="27"/>
      <c r="AG18" s="27"/>
      <c r="AH18" s="27"/>
      <c r="AI18" s="27"/>
      <c r="AJ18" s="27"/>
      <c r="AK18" s="27"/>
      <c r="AL18" s="27"/>
      <c r="AM18" s="27"/>
      <c r="AN18" s="27"/>
      <c r="AO18" s="27"/>
      <c r="AP18" s="27"/>
    </row>
    <row r="19" spans="1:42" x14ac:dyDescent="0.25">
      <c r="A19" s="13" t="s">
        <v>1172</v>
      </c>
      <c r="B19" s="27"/>
      <c r="E19" s="27"/>
      <c r="I19" s="27" t="s">
        <v>60</v>
      </c>
      <c r="J19" s="27" t="s">
        <v>61</v>
      </c>
      <c r="K19" s="27" t="s">
        <v>62</v>
      </c>
      <c r="L19" s="27" t="s">
        <v>63</v>
      </c>
      <c r="M19" s="27" t="s">
        <v>194</v>
      </c>
      <c r="O19" s="27">
        <v>110000</v>
      </c>
      <c r="P19" s="27"/>
      <c r="Q19" s="27"/>
      <c r="R19" s="27">
        <v>3.5</v>
      </c>
      <c r="S19" s="27">
        <v>3.5</v>
      </c>
      <c r="T19" s="27">
        <v>360</v>
      </c>
      <c r="U19" s="27"/>
      <c r="V19" s="27"/>
      <c r="W19" s="27">
        <v>100000</v>
      </c>
      <c r="X19" s="27">
        <v>360</v>
      </c>
      <c r="Y19" s="27"/>
      <c r="Z19" s="27"/>
      <c r="AB19" s="27"/>
      <c r="AC19" s="27"/>
      <c r="AD19" s="27"/>
      <c r="AE19" s="27"/>
      <c r="AF19" s="27"/>
      <c r="AG19" s="27"/>
      <c r="AH19" s="27"/>
      <c r="AI19" s="27"/>
      <c r="AJ19" s="27"/>
      <c r="AK19" s="27"/>
      <c r="AL19" s="27"/>
      <c r="AM19" s="27"/>
      <c r="AN19" s="27"/>
      <c r="AO19" s="27"/>
      <c r="AP19" s="27"/>
    </row>
    <row r="20" spans="1:42" x14ac:dyDescent="0.25">
      <c r="A20" s="13" t="s">
        <v>1174</v>
      </c>
      <c r="B20" s="27"/>
      <c r="E20" s="27"/>
      <c r="I20" s="27" t="s">
        <v>60</v>
      </c>
      <c r="J20" s="27" t="s">
        <v>61</v>
      </c>
      <c r="K20" s="27" t="s">
        <v>62</v>
      </c>
      <c r="L20" s="27" t="s">
        <v>63</v>
      </c>
      <c r="M20" s="27" t="s">
        <v>194</v>
      </c>
      <c r="O20" s="27">
        <v>110000</v>
      </c>
      <c r="P20" s="27"/>
      <c r="Q20" s="27"/>
      <c r="R20" s="27">
        <v>3.5</v>
      </c>
      <c r="S20" s="27">
        <v>3.5</v>
      </c>
      <c r="T20" s="27">
        <v>360</v>
      </c>
      <c r="U20" s="27"/>
      <c r="V20" s="27"/>
      <c r="W20" s="27">
        <v>100000</v>
      </c>
      <c r="X20" s="27">
        <v>300</v>
      </c>
      <c r="Y20" s="27"/>
      <c r="Z20" s="27"/>
      <c r="AB20" s="27"/>
      <c r="AC20" s="27"/>
      <c r="AD20" s="27"/>
      <c r="AE20" s="27"/>
      <c r="AF20" s="27"/>
      <c r="AG20" s="27"/>
      <c r="AH20" s="27"/>
      <c r="AI20" s="27"/>
      <c r="AJ20" s="27"/>
      <c r="AK20" s="27"/>
      <c r="AL20" s="27"/>
      <c r="AM20" s="27"/>
      <c r="AN20" s="27"/>
      <c r="AO20" s="27"/>
      <c r="AP20" s="27"/>
    </row>
    <row r="21" spans="1:42" x14ac:dyDescent="0.25">
      <c r="A21" s="27" t="s">
        <v>910</v>
      </c>
      <c r="I21" t="s">
        <v>442</v>
      </c>
      <c r="J21" t="s">
        <v>61</v>
      </c>
      <c r="K21" t="s">
        <v>62</v>
      </c>
      <c r="L21" t="s">
        <v>63</v>
      </c>
      <c r="M21" t="s">
        <v>64</v>
      </c>
      <c r="O21">
        <v>220000</v>
      </c>
      <c r="R21">
        <v>4</v>
      </c>
      <c r="S21">
        <v>4</v>
      </c>
      <c r="T21">
        <v>360</v>
      </c>
      <c r="W21" s="27">
        <v>200000</v>
      </c>
      <c r="X21">
        <v>360</v>
      </c>
    </row>
    <row r="22" spans="1:42" x14ac:dyDescent="0.25">
      <c r="A22" s="39" t="s">
        <v>914</v>
      </c>
      <c r="I22" t="s">
        <v>442</v>
      </c>
      <c r="J22" t="s">
        <v>61</v>
      </c>
      <c r="K22" t="s">
        <v>62</v>
      </c>
      <c r="L22" t="s">
        <v>63</v>
      </c>
      <c r="M22" t="s">
        <v>194</v>
      </c>
      <c r="O22">
        <v>100000</v>
      </c>
      <c r="R22">
        <v>2</v>
      </c>
      <c r="S22">
        <v>2</v>
      </c>
      <c r="T22">
        <v>360</v>
      </c>
      <c r="W22" s="27">
        <v>100000</v>
      </c>
      <c r="X22">
        <v>360</v>
      </c>
    </row>
    <row r="23" spans="1:42" x14ac:dyDescent="0.25">
      <c r="A23" s="39" t="s">
        <v>920</v>
      </c>
      <c r="I23" t="s">
        <v>442</v>
      </c>
      <c r="J23" t="s">
        <v>61</v>
      </c>
      <c r="K23" t="s">
        <v>62</v>
      </c>
      <c r="L23" t="s">
        <v>63</v>
      </c>
      <c r="M23" t="s">
        <v>64</v>
      </c>
      <c r="O23">
        <v>100000</v>
      </c>
      <c r="R23">
        <v>2</v>
      </c>
      <c r="S23">
        <v>2</v>
      </c>
      <c r="T23">
        <v>360</v>
      </c>
      <c r="W23" s="27">
        <v>100000</v>
      </c>
      <c r="X23">
        <v>360</v>
      </c>
    </row>
    <row r="24" spans="1:42" x14ac:dyDescent="0.25">
      <c r="A24" s="39" t="s">
        <v>921</v>
      </c>
      <c r="I24" t="s">
        <v>442</v>
      </c>
      <c r="J24" t="s">
        <v>61</v>
      </c>
      <c r="K24" t="s">
        <v>62</v>
      </c>
      <c r="L24" t="s">
        <v>63</v>
      </c>
      <c r="M24" t="s">
        <v>64</v>
      </c>
      <c r="O24">
        <v>100000</v>
      </c>
      <c r="R24">
        <v>2</v>
      </c>
      <c r="S24">
        <v>2</v>
      </c>
      <c r="T24">
        <v>360</v>
      </c>
      <c r="W24" s="27">
        <v>100000</v>
      </c>
      <c r="X24">
        <v>360</v>
      </c>
    </row>
    <row r="25" spans="1:42" x14ac:dyDescent="0.25">
      <c r="A25" s="39" t="s">
        <v>918</v>
      </c>
      <c r="I25" t="s">
        <v>188</v>
      </c>
      <c r="J25" t="s">
        <v>61</v>
      </c>
      <c r="K25" t="s">
        <v>62</v>
      </c>
      <c r="L25" t="s">
        <v>63</v>
      </c>
      <c r="M25" t="s">
        <v>64</v>
      </c>
      <c r="O25">
        <v>100000</v>
      </c>
      <c r="R25">
        <v>2</v>
      </c>
      <c r="S25">
        <v>2</v>
      </c>
      <c r="T25">
        <v>360</v>
      </c>
      <c r="W25" s="27">
        <v>100000</v>
      </c>
      <c r="X25">
        <v>360</v>
      </c>
    </row>
    <row r="26" spans="1:42" x14ac:dyDescent="0.25">
      <c r="A26" s="39" t="s">
        <v>919</v>
      </c>
      <c r="I26" s="27" t="s">
        <v>442</v>
      </c>
      <c r="J26" t="s">
        <v>61</v>
      </c>
      <c r="K26" t="s">
        <v>62</v>
      </c>
      <c r="L26" t="s">
        <v>63</v>
      </c>
      <c r="M26" t="s">
        <v>64</v>
      </c>
      <c r="O26" s="27">
        <v>100000</v>
      </c>
      <c r="P26" s="27"/>
      <c r="R26">
        <v>2</v>
      </c>
      <c r="S26">
        <v>2</v>
      </c>
      <c r="T26">
        <v>360</v>
      </c>
      <c r="W26">
        <v>100000</v>
      </c>
      <c r="X26">
        <v>360</v>
      </c>
    </row>
    <row r="27" spans="1:42" x14ac:dyDescent="0.25">
      <c r="A27" s="39" t="s">
        <v>913</v>
      </c>
      <c r="I27" t="s">
        <v>442</v>
      </c>
      <c r="J27" t="s">
        <v>61</v>
      </c>
      <c r="K27" t="s">
        <v>62</v>
      </c>
      <c r="L27" t="s">
        <v>63</v>
      </c>
      <c r="M27" t="s">
        <v>64</v>
      </c>
      <c r="O27">
        <v>100000</v>
      </c>
      <c r="R27">
        <v>2</v>
      </c>
      <c r="S27">
        <v>2</v>
      </c>
      <c r="T27">
        <v>360</v>
      </c>
      <c r="W27" s="27">
        <v>100000</v>
      </c>
      <c r="X27">
        <v>360</v>
      </c>
    </row>
    <row r="28" spans="1:42" x14ac:dyDescent="0.25">
      <c r="A28" s="34" t="s">
        <v>866</v>
      </c>
      <c r="W28" s="27"/>
      <c r="AF28">
        <v>18</v>
      </c>
    </row>
    <row r="29" spans="1:42" x14ac:dyDescent="0.25">
      <c r="A29" s="13" t="s">
        <v>873</v>
      </c>
      <c r="I29" t="s">
        <v>442</v>
      </c>
      <c r="J29" t="s">
        <v>61</v>
      </c>
      <c r="K29" t="s">
        <v>62</v>
      </c>
      <c r="L29" t="s">
        <v>63</v>
      </c>
      <c r="M29" t="s">
        <v>64</v>
      </c>
      <c r="O29">
        <v>100000</v>
      </c>
      <c r="R29">
        <v>2</v>
      </c>
      <c r="S29">
        <v>2</v>
      </c>
      <c r="T29">
        <v>360</v>
      </c>
      <c r="W29" s="27">
        <v>100000</v>
      </c>
      <c r="X29">
        <v>360</v>
      </c>
      <c r="Y29" t="s">
        <v>46</v>
      </c>
      <c r="AF29">
        <v>18</v>
      </c>
    </row>
    <row r="30" spans="1:42" x14ac:dyDescent="0.25">
      <c r="A30" s="13" t="s">
        <v>875</v>
      </c>
      <c r="I30" t="s">
        <v>60</v>
      </c>
      <c r="J30" t="s">
        <v>61</v>
      </c>
      <c r="K30" t="s">
        <v>62</v>
      </c>
      <c r="L30" t="s">
        <v>63</v>
      </c>
      <c r="M30" t="s">
        <v>64</v>
      </c>
      <c r="O30">
        <v>220000</v>
      </c>
      <c r="R30">
        <v>4</v>
      </c>
      <c r="S30">
        <v>4</v>
      </c>
      <c r="T30">
        <v>360</v>
      </c>
      <c r="W30" s="27">
        <v>100000</v>
      </c>
      <c r="X30">
        <v>360</v>
      </c>
      <c r="Y30" t="s">
        <v>46</v>
      </c>
      <c r="AF30">
        <v>18</v>
      </c>
    </row>
    <row r="31" spans="1:42" x14ac:dyDescent="0.25">
      <c r="A31" s="13" t="s">
        <v>1196</v>
      </c>
      <c r="I31" s="27"/>
      <c r="M31" t="s">
        <v>64</v>
      </c>
      <c r="O31">
        <v>200000</v>
      </c>
      <c r="W31" s="27">
        <v>200000</v>
      </c>
      <c r="Z31" s="26">
        <v>42735</v>
      </c>
    </row>
    <row r="32" spans="1:42" x14ac:dyDescent="0.25">
      <c r="A32" s="13" t="s">
        <v>1208</v>
      </c>
      <c r="K32" t="s">
        <v>62</v>
      </c>
      <c r="M32" t="s">
        <v>64</v>
      </c>
      <c r="O32" s="23">
        <v>200000</v>
      </c>
      <c r="T32">
        <v>365</v>
      </c>
      <c r="W32" s="27">
        <v>200000</v>
      </c>
      <c r="X32">
        <v>365</v>
      </c>
    </row>
    <row r="33" spans="1:37" x14ac:dyDescent="0.25">
      <c r="A33" s="13" t="s">
        <v>1062</v>
      </c>
      <c r="I33" s="27" t="s">
        <v>60</v>
      </c>
      <c r="J33" t="s">
        <v>61</v>
      </c>
      <c r="L33" t="s">
        <v>63</v>
      </c>
      <c r="M33" t="s">
        <v>194</v>
      </c>
      <c r="O33" s="27"/>
      <c r="P33" s="27"/>
      <c r="R33">
        <v>3.25</v>
      </c>
      <c r="T33">
        <v>260</v>
      </c>
      <c r="W33" s="27">
        <v>100000</v>
      </c>
      <c r="X33">
        <v>240</v>
      </c>
      <c r="AF33">
        <v>60</v>
      </c>
    </row>
    <row r="34" spans="1:37" x14ac:dyDescent="0.25">
      <c r="A34" s="27" t="s">
        <v>1100</v>
      </c>
      <c r="W34" s="27">
        <v>200000</v>
      </c>
    </row>
    <row r="35" spans="1:37" x14ac:dyDescent="0.25">
      <c r="A35" s="39" t="s">
        <v>973</v>
      </c>
      <c r="I35" t="s">
        <v>60</v>
      </c>
      <c r="J35" t="s">
        <v>61</v>
      </c>
      <c r="L35" t="s">
        <v>63</v>
      </c>
      <c r="M35" t="s">
        <v>64</v>
      </c>
      <c r="R35">
        <v>6.5</v>
      </c>
      <c r="T35">
        <v>360</v>
      </c>
      <c r="W35">
        <v>100000</v>
      </c>
    </row>
    <row r="36" spans="1:37" x14ac:dyDescent="0.25">
      <c r="A36" s="13" t="s">
        <v>1105</v>
      </c>
      <c r="I36" s="27" t="s">
        <v>242</v>
      </c>
      <c r="J36" t="s">
        <v>61</v>
      </c>
      <c r="L36" t="s">
        <v>63</v>
      </c>
      <c r="M36" t="s">
        <v>64</v>
      </c>
      <c r="O36" s="27"/>
      <c r="P36" s="27"/>
      <c r="Q36" s="27"/>
      <c r="R36">
        <v>6.5</v>
      </c>
      <c r="T36">
        <v>360</v>
      </c>
      <c r="W36">
        <v>100000</v>
      </c>
    </row>
    <row r="37" spans="1:37" x14ac:dyDescent="0.25">
      <c r="A37" s="13" t="s">
        <v>1092</v>
      </c>
      <c r="I37" t="s">
        <v>188</v>
      </c>
      <c r="J37" t="s">
        <v>61</v>
      </c>
      <c r="L37" t="s">
        <v>63</v>
      </c>
      <c r="M37" t="s">
        <v>64</v>
      </c>
      <c r="R37">
        <v>6.5</v>
      </c>
      <c r="T37">
        <v>360</v>
      </c>
      <c r="W37">
        <v>100000</v>
      </c>
    </row>
    <row r="38" spans="1:37" x14ac:dyDescent="0.25">
      <c r="A38" s="13" t="s">
        <v>1095</v>
      </c>
      <c r="I38" t="s">
        <v>442</v>
      </c>
      <c r="J38" t="s">
        <v>61</v>
      </c>
      <c r="L38" t="s">
        <v>63</v>
      </c>
      <c r="M38" t="s">
        <v>64</v>
      </c>
      <c r="R38">
        <v>6.5</v>
      </c>
      <c r="T38">
        <v>360</v>
      </c>
      <c r="W38">
        <v>100000</v>
      </c>
      <c r="AK38" s="27"/>
    </row>
    <row r="39" spans="1:37" x14ac:dyDescent="0.25">
      <c r="A39" s="13" t="s">
        <v>1104</v>
      </c>
      <c r="I39" t="s">
        <v>60</v>
      </c>
      <c r="J39" t="s">
        <v>61</v>
      </c>
      <c r="L39" t="s">
        <v>63</v>
      </c>
      <c r="M39" t="s">
        <v>64</v>
      </c>
      <c r="R39">
        <v>6.5</v>
      </c>
      <c r="T39">
        <v>360</v>
      </c>
      <c r="W39" s="27">
        <v>100000</v>
      </c>
    </row>
    <row r="40" spans="1:37" x14ac:dyDescent="0.25">
      <c r="A40" s="13" t="s">
        <v>1103</v>
      </c>
      <c r="I40" t="s">
        <v>60</v>
      </c>
      <c r="J40" t="s">
        <v>61</v>
      </c>
      <c r="K40" t="s">
        <v>62</v>
      </c>
      <c r="L40" t="s">
        <v>63</v>
      </c>
      <c r="M40" t="s">
        <v>194</v>
      </c>
      <c r="O40" s="27"/>
      <c r="P40" s="27"/>
      <c r="Q40" s="27"/>
      <c r="R40">
        <v>5</v>
      </c>
      <c r="T40">
        <v>360</v>
      </c>
      <c r="W40" s="27">
        <v>10000</v>
      </c>
      <c r="X40">
        <v>300</v>
      </c>
    </row>
    <row r="41" spans="1:37" x14ac:dyDescent="0.25">
      <c r="A41" s="13" t="s">
        <v>1096</v>
      </c>
      <c r="I41" s="27" t="s">
        <v>188</v>
      </c>
      <c r="J41" t="s">
        <v>61</v>
      </c>
      <c r="L41" t="s">
        <v>63</v>
      </c>
      <c r="M41" t="s">
        <v>64</v>
      </c>
      <c r="O41" s="27"/>
      <c r="P41" s="27"/>
      <c r="R41">
        <v>6.5</v>
      </c>
      <c r="T41">
        <v>360</v>
      </c>
      <c r="W41" s="27">
        <v>100000</v>
      </c>
    </row>
    <row r="42" spans="1:37" x14ac:dyDescent="0.25">
      <c r="A42" s="13" t="s">
        <v>1111</v>
      </c>
      <c r="B42" s="27"/>
      <c r="I42" s="27" t="s">
        <v>60</v>
      </c>
      <c r="J42" t="s">
        <v>61</v>
      </c>
      <c r="L42" t="s">
        <v>63</v>
      </c>
      <c r="M42" t="s">
        <v>64</v>
      </c>
      <c r="O42" s="27"/>
      <c r="P42" s="27"/>
      <c r="R42">
        <v>6.5</v>
      </c>
      <c r="T42">
        <v>360</v>
      </c>
      <c r="W42" s="27">
        <v>100000</v>
      </c>
    </row>
    <row r="43" spans="1:37" x14ac:dyDescent="0.25">
      <c r="A43" t="s">
        <v>893</v>
      </c>
      <c r="I43" s="27" t="s">
        <v>60</v>
      </c>
      <c r="J43" t="s">
        <v>61</v>
      </c>
      <c r="K43" t="s">
        <v>62</v>
      </c>
      <c r="L43" t="s">
        <v>63</v>
      </c>
      <c r="M43" t="s">
        <v>64</v>
      </c>
      <c r="O43" s="27">
        <v>110000</v>
      </c>
      <c r="P43" s="27"/>
      <c r="R43">
        <v>3.5</v>
      </c>
      <c r="S43">
        <v>3.5</v>
      </c>
      <c r="T43">
        <v>360</v>
      </c>
      <c r="W43" s="27">
        <v>100000</v>
      </c>
      <c r="X43">
        <v>240</v>
      </c>
    </row>
    <row r="44" spans="1:37" x14ac:dyDescent="0.25">
      <c r="A44" t="s">
        <v>895</v>
      </c>
      <c r="I44" t="s">
        <v>60</v>
      </c>
      <c r="J44" t="s">
        <v>61</v>
      </c>
      <c r="K44" t="s">
        <v>62</v>
      </c>
      <c r="L44" t="s">
        <v>63</v>
      </c>
      <c r="M44" t="s">
        <v>194</v>
      </c>
      <c r="O44" s="27">
        <v>200000</v>
      </c>
      <c r="P44" s="27"/>
      <c r="R44">
        <v>7</v>
      </c>
      <c r="T44">
        <v>12</v>
      </c>
      <c r="W44" s="27">
        <v>200000</v>
      </c>
      <c r="X44">
        <v>360</v>
      </c>
      <c r="Y44" t="s">
        <v>46</v>
      </c>
    </row>
    <row r="45" spans="1:37" x14ac:dyDescent="0.25">
      <c r="A45" t="s">
        <v>894</v>
      </c>
      <c r="AK45" s="26">
        <f ca="1">TODAY()+1</f>
        <v>43327</v>
      </c>
    </row>
    <row r="46" spans="1:37" x14ac:dyDescent="0.25">
      <c r="A46" t="s">
        <v>892</v>
      </c>
      <c r="I46" t="s">
        <v>60</v>
      </c>
      <c r="J46" t="s">
        <v>61</v>
      </c>
      <c r="K46" t="s">
        <v>62</v>
      </c>
      <c r="L46" t="s">
        <v>63</v>
      </c>
      <c r="M46" t="s">
        <v>64</v>
      </c>
      <c r="O46">
        <v>110000</v>
      </c>
      <c r="R46">
        <v>3.5</v>
      </c>
      <c r="S46">
        <v>3.5</v>
      </c>
      <c r="T46">
        <v>360</v>
      </c>
      <c r="W46" s="27">
        <v>100000</v>
      </c>
      <c r="X46">
        <v>360</v>
      </c>
    </row>
    <row r="47" spans="1:37" x14ac:dyDescent="0.25">
      <c r="A47" t="s">
        <v>174</v>
      </c>
      <c r="I47" s="27"/>
      <c r="J47" t="s">
        <v>61</v>
      </c>
      <c r="K47" t="s">
        <v>62</v>
      </c>
      <c r="L47" t="s">
        <v>63</v>
      </c>
      <c r="M47" t="s">
        <v>64</v>
      </c>
      <c r="O47" s="23" t="s">
        <v>175</v>
      </c>
      <c r="P47" s="23"/>
      <c r="Q47" s="23">
        <v>40000</v>
      </c>
      <c r="R47">
        <v>5</v>
      </c>
      <c r="S47">
        <v>5</v>
      </c>
      <c r="T47">
        <v>360</v>
      </c>
      <c r="V47" t="str">
        <f ca="1">CONCATENATE("ENC23711_", TEXT(NOW(), "mmddyyyy-hhmmss"))</f>
        <v>ENC23711_08142018-194625</v>
      </c>
      <c r="W47" s="23">
        <v>80000</v>
      </c>
      <c r="X47">
        <v>360</v>
      </c>
      <c r="Z47" s="27" t="str">
        <f ca="1">TEXT(NOW() + 1,"mm/dd/yyyy")</f>
        <v>08/15/2018</v>
      </c>
    </row>
    <row r="48" spans="1:37" x14ac:dyDescent="0.25">
      <c r="A48" t="s">
        <v>146</v>
      </c>
      <c r="I48" s="2" t="s">
        <v>60</v>
      </c>
      <c r="J48" t="s">
        <v>61</v>
      </c>
      <c r="K48" t="s">
        <v>62</v>
      </c>
      <c r="L48" t="s">
        <v>63</v>
      </c>
      <c r="M48" t="s">
        <v>64</v>
      </c>
      <c r="O48" s="23">
        <v>200000</v>
      </c>
      <c r="P48" s="23"/>
      <c r="R48">
        <v>4</v>
      </c>
      <c r="T48">
        <v>360</v>
      </c>
      <c r="V48" t="str">
        <f ca="1">CONCATENATE("ENC25367_", TEXT(NOW(), "mmddyyyy-hhmmss"))</f>
        <v>ENC25367_08142018-194625</v>
      </c>
      <c r="W48" s="23">
        <v>100000</v>
      </c>
      <c r="X48">
        <v>360</v>
      </c>
    </row>
    <row r="49" spans="1:26" x14ac:dyDescent="0.25">
      <c r="A49" s="27" t="s">
        <v>143</v>
      </c>
      <c r="B49" s="27"/>
      <c r="I49" s="2" t="s">
        <v>60</v>
      </c>
      <c r="J49" t="s">
        <v>61</v>
      </c>
      <c r="K49" t="s">
        <v>62</v>
      </c>
      <c r="L49" t="s">
        <v>63</v>
      </c>
      <c r="M49" t="s">
        <v>64</v>
      </c>
      <c r="O49" s="23">
        <v>100000</v>
      </c>
      <c r="P49" s="23"/>
      <c r="Q49">
        <v>30000</v>
      </c>
      <c r="R49">
        <v>5</v>
      </c>
      <c r="S49">
        <v>5</v>
      </c>
      <c r="T49">
        <v>360</v>
      </c>
      <c r="V49" t="str">
        <f ca="1">CONCATENATE("ENC26046_", TEXT(NOW(), "mmddyyyy-hhmmss"))</f>
        <v>ENC26046_08142018-194625</v>
      </c>
      <c r="W49" s="27">
        <v>70000</v>
      </c>
      <c r="X49">
        <v>360</v>
      </c>
    </row>
    <row r="50" spans="1:26" x14ac:dyDescent="0.25">
      <c r="A50" t="s">
        <v>138</v>
      </c>
      <c r="I50" s="2" t="s">
        <v>60</v>
      </c>
      <c r="J50" t="s">
        <v>61</v>
      </c>
      <c r="K50" t="s">
        <v>62</v>
      </c>
      <c r="L50" t="s">
        <v>63</v>
      </c>
      <c r="M50" t="s">
        <v>64</v>
      </c>
      <c r="O50" s="23">
        <v>200000</v>
      </c>
      <c r="P50" s="23"/>
      <c r="R50">
        <v>4</v>
      </c>
      <c r="T50">
        <v>360</v>
      </c>
      <c r="V50" t="str">
        <f ca="1">CONCATENATE("ENC26089_", TEXT(NOW(), "mmddyyyy-hhmmss"))</f>
        <v>ENC26089_08142018-194625</v>
      </c>
      <c r="W50" s="23">
        <v>100000</v>
      </c>
      <c r="X50">
        <v>360</v>
      </c>
    </row>
    <row r="51" spans="1:26" x14ac:dyDescent="0.25">
      <c r="A51" t="s">
        <v>180</v>
      </c>
      <c r="O51" s="23">
        <v>100000</v>
      </c>
      <c r="P51" s="23"/>
      <c r="R51">
        <v>8</v>
      </c>
      <c r="S51">
        <v>8</v>
      </c>
      <c r="T51">
        <v>360</v>
      </c>
      <c r="V51" t="str">
        <f ca="1">CONCATENATE("ENC26095_", TEXT(NOW(), "mmddyyyy-hhmmss"))</f>
        <v>ENC26095_08142018-194625</v>
      </c>
      <c r="W51" s="23">
        <v>100000</v>
      </c>
      <c r="X51">
        <v>360</v>
      </c>
      <c r="Z51" s="27"/>
    </row>
    <row r="52" spans="1:26" x14ac:dyDescent="0.25">
      <c r="A52" t="s">
        <v>132</v>
      </c>
      <c r="I52" t="s">
        <v>60</v>
      </c>
      <c r="J52" t="s">
        <v>61</v>
      </c>
      <c r="K52" t="s">
        <v>62</v>
      </c>
      <c r="L52" t="s">
        <v>63</v>
      </c>
      <c r="M52" t="s">
        <v>64</v>
      </c>
      <c r="T52">
        <v>360</v>
      </c>
      <c r="V52" t="str">
        <f ca="1">CONCATENATE("ENC26112_", TEXT(NOW(), "mmddyyyy-hhmmss"))</f>
        <v>ENC26112_08142018-194625</v>
      </c>
      <c r="W52" s="27">
        <v>100000</v>
      </c>
      <c r="Z52" s="27"/>
    </row>
    <row r="53" spans="1:26" x14ac:dyDescent="0.25">
      <c r="A53" t="s">
        <v>261</v>
      </c>
      <c r="I53" t="s">
        <v>60</v>
      </c>
      <c r="J53" t="s">
        <v>59</v>
      </c>
      <c r="L53" t="s">
        <v>63</v>
      </c>
      <c r="M53" t="s">
        <v>64</v>
      </c>
      <c r="O53">
        <v>100000</v>
      </c>
      <c r="R53">
        <v>4</v>
      </c>
      <c r="T53">
        <v>360</v>
      </c>
      <c r="W53" s="23">
        <v>97000</v>
      </c>
      <c r="Z53" s="27"/>
    </row>
    <row r="54" spans="1:26" x14ac:dyDescent="0.25">
      <c r="A54" t="s">
        <v>124</v>
      </c>
      <c r="I54" s="2" t="s">
        <v>60</v>
      </c>
      <c r="J54" t="s">
        <v>61</v>
      </c>
      <c r="K54" t="s">
        <v>62</v>
      </c>
      <c r="L54" t="s">
        <v>63</v>
      </c>
      <c r="M54" t="s">
        <v>64</v>
      </c>
      <c r="O54" s="6" t="s">
        <v>92</v>
      </c>
      <c r="P54" s="6"/>
      <c r="T54">
        <v>360</v>
      </c>
      <c r="V54" t="str">
        <f ca="1">CONCATENATE("ENC26600_", TEXT(NOW(), "mmddyyyy-hhmmss"))</f>
        <v>ENC26600_08142018-194625</v>
      </c>
      <c r="W54" s="6" t="s">
        <v>93</v>
      </c>
      <c r="X54">
        <v>360</v>
      </c>
    </row>
    <row r="55" spans="1:26" x14ac:dyDescent="0.25">
      <c r="A55" t="s">
        <v>257</v>
      </c>
      <c r="I55" t="s">
        <v>60</v>
      </c>
      <c r="J55" t="s">
        <v>61</v>
      </c>
      <c r="K55" t="s">
        <v>62</v>
      </c>
      <c r="L55" t="s">
        <v>63</v>
      </c>
      <c r="M55" t="s">
        <v>64</v>
      </c>
      <c r="O55">
        <v>100000</v>
      </c>
      <c r="R55">
        <v>5</v>
      </c>
      <c r="S55">
        <v>5</v>
      </c>
      <c r="T55">
        <v>120</v>
      </c>
    </row>
    <row r="56" spans="1:26" x14ac:dyDescent="0.25">
      <c r="A56" s="13" t="s">
        <v>258</v>
      </c>
      <c r="B56" s="13"/>
      <c r="C56" s="13"/>
      <c r="D56" s="13"/>
      <c r="I56" t="s">
        <v>60</v>
      </c>
      <c r="J56" t="s">
        <v>61</v>
      </c>
      <c r="K56" t="s">
        <v>62</v>
      </c>
      <c r="L56" t="s">
        <v>63</v>
      </c>
      <c r="M56" t="s">
        <v>64</v>
      </c>
      <c r="O56">
        <v>200000</v>
      </c>
      <c r="R56">
        <v>5</v>
      </c>
      <c r="S56">
        <v>5</v>
      </c>
      <c r="T56">
        <v>120</v>
      </c>
      <c r="Z56" s="27"/>
    </row>
    <row r="57" spans="1:26" x14ac:dyDescent="0.25">
      <c r="A57" t="s">
        <v>370</v>
      </c>
      <c r="I57" t="s">
        <v>60</v>
      </c>
      <c r="J57" t="s">
        <v>61</v>
      </c>
      <c r="K57" t="s">
        <v>62</v>
      </c>
      <c r="L57" t="s">
        <v>63</v>
      </c>
      <c r="M57" t="s">
        <v>64</v>
      </c>
      <c r="O57">
        <v>100000</v>
      </c>
      <c r="R57">
        <v>4</v>
      </c>
      <c r="S57">
        <v>4</v>
      </c>
      <c r="T57">
        <v>360</v>
      </c>
      <c r="W57">
        <v>100000</v>
      </c>
      <c r="X57">
        <v>360</v>
      </c>
    </row>
    <row r="58" spans="1:26" x14ac:dyDescent="0.25">
      <c r="A58" t="s">
        <v>240</v>
      </c>
      <c r="I58" t="s">
        <v>60</v>
      </c>
      <c r="J58" t="s">
        <v>61</v>
      </c>
      <c r="K58" t="s">
        <v>62</v>
      </c>
      <c r="L58" t="s">
        <v>63</v>
      </c>
      <c r="M58" t="s">
        <v>64</v>
      </c>
      <c r="O58" s="27">
        <v>170000</v>
      </c>
      <c r="P58" s="27"/>
      <c r="Q58" s="27"/>
      <c r="R58">
        <v>5</v>
      </c>
      <c r="S58">
        <v>5</v>
      </c>
      <c r="T58">
        <v>360</v>
      </c>
      <c r="W58" s="23"/>
      <c r="X58">
        <v>360</v>
      </c>
      <c r="Z58" s="27"/>
    </row>
    <row r="59" spans="1:26" x14ac:dyDescent="0.25">
      <c r="A59" t="s">
        <v>241</v>
      </c>
      <c r="I59" t="s">
        <v>242</v>
      </c>
      <c r="J59" t="s">
        <v>61</v>
      </c>
      <c r="K59" t="s">
        <v>62</v>
      </c>
      <c r="L59" t="s">
        <v>63</v>
      </c>
      <c r="M59" t="s">
        <v>64</v>
      </c>
      <c r="O59" s="27"/>
      <c r="P59" s="27"/>
      <c r="Q59" s="27"/>
      <c r="R59">
        <v>5</v>
      </c>
      <c r="S59">
        <v>5</v>
      </c>
      <c r="T59">
        <v>360</v>
      </c>
      <c r="W59" s="23">
        <v>5000</v>
      </c>
      <c r="X59">
        <v>360</v>
      </c>
      <c r="Z59" s="27"/>
    </row>
    <row r="60" spans="1:26" x14ac:dyDescent="0.25">
      <c r="A60" t="s">
        <v>243</v>
      </c>
      <c r="I60" s="27" t="s">
        <v>60</v>
      </c>
      <c r="J60" t="s">
        <v>61</v>
      </c>
      <c r="K60" t="s">
        <v>62</v>
      </c>
      <c r="L60" t="s">
        <v>63</v>
      </c>
      <c r="M60" t="s">
        <v>64</v>
      </c>
      <c r="O60">
        <v>1000</v>
      </c>
      <c r="Q60">
        <v>200</v>
      </c>
      <c r="R60">
        <v>5</v>
      </c>
      <c r="S60">
        <v>5</v>
      </c>
      <c r="T60">
        <v>360</v>
      </c>
      <c r="X60">
        <v>360</v>
      </c>
    </row>
    <row r="61" spans="1:26" x14ac:dyDescent="0.25">
      <c r="A61" t="s">
        <v>249</v>
      </c>
      <c r="I61" t="s">
        <v>242</v>
      </c>
      <c r="J61" t="s">
        <v>61</v>
      </c>
      <c r="K61" t="s">
        <v>62</v>
      </c>
      <c r="L61" t="s">
        <v>63</v>
      </c>
      <c r="M61" t="s">
        <v>64</v>
      </c>
      <c r="R61">
        <v>5</v>
      </c>
      <c r="S61">
        <v>5</v>
      </c>
      <c r="T61">
        <v>360</v>
      </c>
      <c r="W61">
        <v>170000</v>
      </c>
      <c r="X61">
        <v>360</v>
      </c>
    </row>
    <row r="62" spans="1:26" x14ac:dyDescent="0.25">
      <c r="A62" t="s">
        <v>244</v>
      </c>
      <c r="I62" s="27"/>
      <c r="O62" s="27">
        <v>1200</v>
      </c>
      <c r="P62" s="27"/>
      <c r="Q62">
        <v>400</v>
      </c>
    </row>
    <row r="63" spans="1:26" x14ac:dyDescent="0.25">
      <c r="A63" t="s">
        <v>245</v>
      </c>
      <c r="C63" s="27">
        <f>SetTransactionDetails!X132</f>
        <v>360</v>
      </c>
      <c r="O63" s="27"/>
      <c r="P63" s="27"/>
      <c r="Q63">
        <v>300</v>
      </c>
      <c r="W63" s="27"/>
      <c r="Z63" s="27"/>
    </row>
    <row r="64" spans="1:26" x14ac:dyDescent="0.25">
      <c r="A64" t="s">
        <v>246</v>
      </c>
      <c r="O64">
        <v>1200</v>
      </c>
      <c r="Q64">
        <v>240</v>
      </c>
    </row>
    <row r="65" spans="1:26" x14ac:dyDescent="0.25">
      <c r="A65" t="s">
        <v>247</v>
      </c>
      <c r="I65" s="27"/>
      <c r="O65" s="27"/>
      <c r="P65" s="27"/>
      <c r="Q65" s="27"/>
      <c r="R65" s="27"/>
      <c r="S65" s="27"/>
      <c r="W65" s="27">
        <v>6000</v>
      </c>
      <c r="Z65" s="27"/>
    </row>
    <row r="66" spans="1:26" x14ac:dyDescent="0.25">
      <c r="A66" t="s">
        <v>248</v>
      </c>
      <c r="O66" s="27"/>
      <c r="P66" s="27"/>
      <c r="R66" s="27"/>
      <c r="S66" s="27"/>
      <c r="W66" s="27">
        <v>4000</v>
      </c>
    </row>
    <row r="67" spans="1:26" x14ac:dyDescent="0.25">
      <c r="A67" t="s">
        <v>176</v>
      </c>
      <c r="I67" s="2" t="s">
        <v>60</v>
      </c>
      <c r="J67" t="s">
        <v>61</v>
      </c>
      <c r="K67" t="s">
        <v>62</v>
      </c>
      <c r="L67" t="s">
        <v>63</v>
      </c>
      <c r="M67" t="s">
        <v>64</v>
      </c>
      <c r="O67">
        <v>700000</v>
      </c>
      <c r="R67">
        <v>4.25</v>
      </c>
      <c r="T67">
        <v>360</v>
      </c>
      <c r="V67" t="str">
        <f ca="1">CONCATENATE("ENC27176_", TEXT(NOW(), "mmddyyyy-hhmmss"))</f>
        <v>ENC27176_08142018-194625</v>
      </c>
      <c r="W67">
        <v>550000</v>
      </c>
      <c r="X67">
        <v>360</v>
      </c>
    </row>
    <row r="68" spans="1:26" x14ac:dyDescent="0.25">
      <c r="A68" t="s">
        <v>336</v>
      </c>
      <c r="J68" t="s">
        <v>61</v>
      </c>
      <c r="K68" t="s">
        <v>62</v>
      </c>
      <c r="L68" t="s">
        <v>63</v>
      </c>
      <c r="M68" t="s">
        <v>64</v>
      </c>
      <c r="R68">
        <v>6.5</v>
      </c>
      <c r="T68">
        <v>360</v>
      </c>
      <c r="W68" s="27">
        <v>100000</v>
      </c>
      <c r="Z68" s="27"/>
    </row>
    <row r="69" spans="1:26" x14ac:dyDescent="0.25">
      <c r="A69" t="s">
        <v>209</v>
      </c>
      <c r="I69" s="2" t="s">
        <v>60</v>
      </c>
      <c r="J69" t="s">
        <v>61</v>
      </c>
      <c r="K69" t="s">
        <v>62</v>
      </c>
      <c r="L69" t="s">
        <v>63</v>
      </c>
      <c r="M69" t="s">
        <v>64</v>
      </c>
      <c r="O69" s="23">
        <v>100000</v>
      </c>
      <c r="P69" s="23"/>
      <c r="R69">
        <v>5</v>
      </c>
      <c r="S69">
        <v>5</v>
      </c>
      <c r="T69">
        <v>360</v>
      </c>
      <c r="V69" t="str">
        <f ca="1">CONCATENATE("ENC27202_", TEXT(NOW(), "mmddyyyy-hhmmss"))</f>
        <v>ENC27202_08142018-194625</v>
      </c>
      <c r="W69" s="27"/>
      <c r="X69">
        <v>360</v>
      </c>
      <c r="Z69" s="27"/>
    </row>
    <row r="70" spans="1:26" x14ac:dyDescent="0.25">
      <c r="A70" t="s">
        <v>191</v>
      </c>
      <c r="J70" t="s">
        <v>61</v>
      </c>
      <c r="K70" t="s">
        <v>62</v>
      </c>
      <c r="L70" t="s">
        <v>63</v>
      </c>
      <c r="M70" t="s">
        <v>64</v>
      </c>
      <c r="R70">
        <v>5</v>
      </c>
      <c r="T70">
        <v>360</v>
      </c>
      <c r="V70" t="str">
        <f ca="1">CONCATENATE("ENC27211_", TEXT(NOW(), "mmddyyyy-hhmmss"))</f>
        <v>ENC27211_08142018-194625</v>
      </c>
      <c r="W70" s="23">
        <v>1000000</v>
      </c>
    </row>
    <row r="71" spans="1:26" x14ac:dyDescent="0.25">
      <c r="A71" t="s">
        <v>271</v>
      </c>
      <c r="I71" t="s">
        <v>125</v>
      </c>
      <c r="J71" t="s">
        <v>61</v>
      </c>
      <c r="K71" t="s">
        <v>62</v>
      </c>
      <c r="L71" t="s">
        <v>63</v>
      </c>
      <c r="M71" t="s">
        <v>64</v>
      </c>
      <c r="R71">
        <v>4</v>
      </c>
      <c r="S71">
        <v>4</v>
      </c>
      <c r="T71">
        <v>360</v>
      </c>
      <c r="W71" s="27">
        <v>100000</v>
      </c>
      <c r="X71">
        <v>360</v>
      </c>
    </row>
    <row r="72" spans="1:26" x14ac:dyDescent="0.25">
      <c r="A72" t="s">
        <v>187</v>
      </c>
      <c r="I72" s="2" t="s">
        <v>188</v>
      </c>
      <c r="J72" t="s">
        <v>61</v>
      </c>
      <c r="K72" t="s">
        <v>62</v>
      </c>
      <c r="L72" t="s">
        <v>63</v>
      </c>
      <c r="M72" t="s">
        <v>64</v>
      </c>
      <c r="O72" s="23">
        <v>100000</v>
      </c>
      <c r="P72" s="23"/>
      <c r="Q72" s="23">
        <v>30000</v>
      </c>
      <c r="R72">
        <v>4</v>
      </c>
      <c r="S72">
        <v>4</v>
      </c>
      <c r="T72">
        <v>360</v>
      </c>
      <c r="V72" t="str">
        <f ca="1">CONCATENATE("ENC27251_", TEXT(NOW(), "mmddyyyy-hhmmss"))</f>
        <v>ENC27251_08142018-194625</v>
      </c>
      <c r="W72" s="27"/>
      <c r="X72">
        <v>360</v>
      </c>
      <c r="Z72" s="27"/>
    </row>
    <row r="73" spans="1:26" x14ac:dyDescent="0.25">
      <c r="A73" t="s">
        <v>317</v>
      </c>
      <c r="J73" t="s">
        <v>61</v>
      </c>
      <c r="O73" s="27"/>
      <c r="P73" s="27"/>
      <c r="W73" s="27">
        <v>100000</v>
      </c>
      <c r="Z73" s="27"/>
    </row>
    <row r="74" spans="1:26" x14ac:dyDescent="0.25">
      <c r="A74" t="s">
        <v>277</v>
      </c>
      <c r="I74" t="s">
        <v>60</v>
      </c>
      <c r="J74" t="s">
        <v>61</v>
      </c>
      <c r="K74" t="s">
        <v>62</v>
      </c>
      <c r="L74" t="s">
        <v>63</v>
      </c>
      <c r="M74" t="s">
        <v>64</v>
      </c>
      <c r="O74">
        <v>100000</v>
      </c>
      <c r="R74">
        <v>4</v>
      </c>
      <c r="S74">
        <v>4</v>
      </c>
      <c r="T74">
        <v>360</v>
      </c>
      <c r="W74">
        <v>100000</v>
      </c>
      <c r="X74">
        <v>360</v>
      </c>
    </row>
    <row r="75" spans="1:26" x14ac:dyDescent="0.25">
      <c r="A75" t="s">
        <v>210</v>
      </c>
      <c r="I75" t="s">
        <v>60</v>
      </c>
      <c r="J75" t="s">
        <v>61</v>
      </c>
      <c r="K75" t="s">
        <v>62</v>
      </c>
      <c r="L75" t="s">
        <v>63</v>
      </c>
      <c r="M75" t="s">
        <v>64</v>
      </c>
      <c r="R75">
        <v>6</v>
      </c>
      <c r="T75">
        <v>360</v>
      </c>
      <c r="V75" t="str">
        <f ca="1">CONCATENATE("ENC27606_", TEXT(NOW(), "mmddyyyy-hhmmss"))</f>
        <v>ENC27606_08142018-194625</v>
      </c>
      <c r="W75" s="23">
        <v>100000</v>
      </c>
      <c r="X75">
        <v>360</v>
      </c>
    </row>
    <row r="76" spans="1:26" x14ac:dyDescent="0.25">
      <c r="A76" t="s">
        <v>215</v>
      </c>
      <c r="I76" t="s">
        <v>60</v>
      </c>
      <c r="J76" t="s">
        <v>198</v>
      </c>
      <c r="K76" t="s">
        <v>62</v>
      </c>
      <c r="L76" t="s">
        <v>63</v>
      </c>
      <c r="M76" t="s">
        <v>64</v>
      </c>
      <c r="R76">
        <v>6</v>
      </c>
      <c r="T76">
        <v>360</v>
      </c>
      <c r="W76" s="23">
        <v>100000</v>
      </c>
      <c r="X76">
        <v>360</v>
      </c>
    </row>
    <row r="77" spans="1:26" x14ac:dyDescent="0.25">
      <c r="A77" t="s">
        <v>216</v>
      </c>
      <c r="I77" t="s">
        <v>60</v>
      </c>
      <c r="J77" t="s">
        <v>61</v>
      </c>
      <c r="K77" t="s">
        <v>62</v>
      </c>
      <c r="L77" t="s">
        <v>63</v>
      </c>
      <c r="M77" t="s">
        <v>194</v>
      </c>
      <c r="O77" s="27"/>
      <c r="P77" s="27"/>
      <c r="R77">
        <v>4.5</v>
      </c>
      <c r="S77">
        <v>4.5</v>
      </c>
      <c r="T77">
        <v>360</v>
      </c>
      <c r="W77" s="23">
        <v>100000</v>
      </c>
      <c r="X77">
        <v>360</v>
      </c>
      <c r="Z77" s="27"/>
    </row>
    <row r="78" spans="1:26" x14ac:dyDescent="0.25">
      <c r="A78" t="s">
        <v>217</v>
      </c>
      <c r="I78" t="s">
        <v>60</v>
      </c>
      <c r="J78" t="s">
        <v>198</v>
      </c>
      <c r="K78" t="s">
        <v>62</v>
      </c>
      <c r="L78" t="s">
        <v>63</v>
      </c>
      <c r="M78" t="s">
        <v>194</v>
      </c>
      <c r="O78" s="27"/>
      <c r="P78" s="27"/>
      <c r="R78">
        <v>4.5</v>
      </c>
      <c r="S78">
        <v>4.5</v>
      </c>
      <c r="T78">
        <v>360</v>
      </c>
      <c r="W78" s="23">
        <v>100000</v>
      </c>
      <c r="X78">
        <v>360</v>
      </c>
      <c r="Z78" s="27"/>
    </row>
    <row r="79" spans="1:26" x14ac:dyDescent="0.25">
      <c r="A79" t="s">
        <v>225</v>
      </c>
      <c r="I79" t="s">
        <v>60</v>
      </c>
      <c r="J79" t="s">
        <v>61</v>
      </c>
      <c r="L79" t="s">
        <v>63</v>
      </c>
      <c r="M79" t="s">
        <v>64</v>
      </c>
      <c r="O79" s="27"/>
      <c r="P79" s="27"/>
      <c r="R79">
        <v>6.5</v>
      </c>
      <c r="T79">
        <v>360</v>
      </c>
      <c r="W79" s="23">
        <v>10000</v>
      </c>
      <c r="Z79" s="27"/>
    </row>
    <row r="80" spans="1:26" x14ac:dyDescent="0.25">
      <c r="A80" t="s">
        <v>307</v>
      </c>
      <c r="I80" t="s">
        <v>60</v>
      </c>
      <c r="J80" t="s">
        <v>61</v>
      </c>
      <c r="K80" t="s">
        <v>62</v>
      </c>
      <c r="L80" t="s">
        <v>63</v>
      </c>
      <c r="M80" t="s">
        <v>64</v>
      </c>
      <c r="O80" s="27">
        <v>100000</v>
      </c>
      <c r="P80" s="27"/>
      <c r="Q80" s="27"/>
      <c r="R80">
        <v>4</v>
      </c>
      <c r="S80">
        <v>4</v>
      </c>
      <c r="T80">
        <v>360</v>
      </c>
      <c r="W80">
        <v>100000</v>
      </c>
      <c r="X80">
        <v>360</v>
      </c>
      <c r="Z80" s="27"/>
    </row>
    <row r="81" spans="1:29" x14ac:dyDescent="0.25">
      <c r="A81" t="s">
        <v>1187</v>
      </c>
      <c r="I81" t="s">
        <v>60</v>
      </c>
      <c r="J81" t="s">
        <v>61</v>
      </c>
      <c r="K81" t="s">
        <v>62</v>
      </c>
      <c r="L81" t="s">
        <v>63</v>
      </c>
      <c r="M81" t="s">
        <v>64</v>
      </c>
      <c r="O81" s="27">
        <v>100000</v>
      </c>
      <c r="P81" s="27">
        <v>10</v>
      </c>
      <c r="Q81">
        <v>10000</v>
      </c>
      <c r="R81">
        <v>5</v>
      </c>
      <c r="S81">
        <v>5</v>
      </c>
      <c r="T81">
        <v>360</v>
      </c>
      <c r="X81">
        <v>360</v>
      </c>
      <c r="Z81" s="26">
        <f ca="1">TODAY()+60</f>
        <v>43386</v>
      </c>
    </row>
    <row r="82" spans="1:29" x14ac:dyDescent="0.25">
      <c r="A82" t="s">
        <v>331</v>
      </c>
      <c r="I82" t="s">
        <v>60</v>
      </c>
      <c r="J82" t="s">
        <v>61</v>
      </c>
      <c r="K82" t="s">
        <v>62</v>
      </c>
      <c r="L82" t="s">
        <v>63</v>
      </c>
      <c r="M82" t="s">
        <v>64</v>
      </c>
      <c r="O82">
        <v>100000</v>
      </c>
      <c r="R82">
        <v>4</v>
      </c>
      <c r="S82">
        <v>4</v>
      </c>
      <c r="T82">
        <v>360</v>
      </c>
      <c r="W82">
        <v>90000</v>
      </c>
      <c r="X82">
        <v>360</v>
      </c>
      <c r="Z82" s="27"/>
    </row>
    <row r="83" spans="1:29" x14ac:dyDescent="0.25">
      <c r="A83" t="s">
        <v>332</v>
      </c>
      <c r="I83" t="s">
        <v>242</v>
      </c>
      <c r="J83" t="s">
        <v>61</v>
      </c>
      <c r="K83" t="s">
        <v>62</v>
      </c>
      <c r="L83" t="s">
        <v>63</v>
      </c>
      <c r="M83" t="s">
        <v>64</v>
      </c>
      <c r="O83">
        <v>100000</v>
      </c>
      <c r="R83">
        <v>4</v>
      </c>
      <c r="S83">
        <v>4</v>
      </c>
      <c r="T83">
        <v>360</v>
      </c>
      <c r="W83">
        <v>90000</v>
      </c>
      <c r="X83">
        <v>360</v>
      </c>
    </row>
    <row r="84" spans="1:29" x14ac:dyDescent="0.25">
      <c r="A84" t="s">
        <v>384</v>
      </c>
      <c r="J84" t="s">
        <v>61</v>
      </c>
      <c r="K84" t="s">
        <v>62</v>
      </c>
      <c r="L84" t="s">
        <v>63</v>
      </c>
      <c r="M84" t="s">
        <v>64</v>
      </c>
      <c r="O84">
        <v>700000</v>
      </c>
      <c r="R84">
        <v>4.25</v>
      </c>
      <c r="T84">
        <v>360</v>
      </c>
      <c r="W84">
        <v>550000</v>
      </c>
      <c r="X84">
        <v>360</v>
      </c>
    </row>
    <row r="85" spans="1:29" x14ac:dyDescent="0.25">
      <c r="A85" t="s">
        <v>377</v>
      </c>
      <c r="I85" s="27"/>
      <c r="J85" t="s">
        <v>61</v>
      </c>
      <c r="K85" t="s">
        <v>62</v>
      </c>
      <c r="L85" t="s">
        <v>63</v>
      </c>
      <c r="M85" t="s">
        <v>64</v>
      </c>
      <c r="O85" s="14"/>
      <c r="P85" s="14"/>
      <c r="R85">
        <v>3.25</v>
      </c>
      <c r="T85">
        <v>360</v>
      </c>
      <c r="W85">
        <v>30000</v>
      </c>
      <c r="X85">
        <v>240</v>
      </c>
      <c r="Z85" s="27"/>
      <c r="AC85">
        <v>60</v>
      </c>
    </row>
    <row r="86" spans="1:29" x14ac:dyDescent="0.25">
      <c r="A86" t="s">
        <v>266</v>
      </c>
      <c r="I86" s="27"/>
      <c r="J86" t="s">
        <v>61</v>
      </c>
      <c r="K86" t="s">
        <v>62</v>
      </c>
      <c r="L86" t="s">
        <v>63</v>
      </c>
      <c r="M86" t="s">
        <v>64</v>
      </c>
      <c r="O86" s="27"/>
      <c r="P86" s="27"/>
      <c r="R86">
        <v>3.25</v>
      </c>
      <c r="T86">
        <v>360</v>
      </c>
      <c r="W86" s="23">
        <v>297500</v>
      </c>
      <c r="X86">
        <v>240</v>
      </c>
      <c r="AC86">
        <v>18</v>
      </c>
    </row>
    <row r="87" spans="1:29" x14ac:dyDescent="0.25">
      <c r="A87" t="s">
        <v>308</v>
      </c>
      <c r="I87" t="s">
        <v>60</v>
      </c>
      <c r="J87" t="s">
        <v>61</v>
      </c>
      <c r="K87" t="s">
        <v>62</v>
      </c>
      <c r="L87" t="s">
        <v>63</v>
      </c>
      <c r="M87" t="s">
        <v>64</v>
      </c>
      <c r="O87" s="27">
        <v>102000</v>
      </c>
      <c r="P87" s="27"/>
      <c r="Q87" s="27"/>
      <c r="R87">
        <v>4</v>
      </c>
      <c r="S87">
        <v>4</v>
      </c>
      <c r="T87">
        <v>360</v>
      </c>
      <c r="W87">
        <v>101750</v>
      </c>
      <c r="X87">
        <v>360</v>
      </c>
      <c r="Z87" s="27"/>
    </row>
    <row r="88" spans="1:29" x14ac:dyDescent="0.25">
      <c r="A88" t="s">
        <v>309</v>
      </c>
      <c r="I88" t="s">
        <v>60</v>
      </c>
      <c r="J88" t="s">
        <v>61</v>
      </c>
      <c r="K88" t="s">
        <v>62</v>
      </c>
      <c r="L88" t="s">
        <v>63</v>
      </c>
      <c r="M88" t="s">
        <v>64</v>
      </c>
      <c r="O88">
        <v>102000</v>
      </c>
      <c r="R88">
        <v>4</v>
      </c>
      <c r="S88">
        <v>4</v>
      </c>
      <c r="T88">
        <v>360</v>
      </c>
      <c r="W88">
        <v>70000</v>
      </c>
      <c r="X88">
        <v>360</v>
      </c>
      <c r="Z88" s="26">
        <f ca="1">TODAY()</f>
        <v>43326</v>
      </c>
      <c r="AA88" s="26"/>
    </row>
    <row r="89" spans="1:29" x14ac:dyDescent="0.25">
      <c r="A89" t="s">
        <v>310</v>
      </c>
      <c r="I89" s="27" t="s">
        <v>60</v>
      </c>
      <c r="J89" t="s">
        <v>61</v>
      </c>
      <c r="K89" t="s">
        <v>62</v>
      </c>
      <c r="L89" t="s">
        <v>63</v>
      </c>
      <c r="M89" t="s">
        <v>64</v>
      </c>
      <c r="O89" s="27">
        <v>102000</v>
      </c>
      <c r="P89" s="27"/>
      <c r="R89">
        <v>4</v>
      </c>
      <c r="S89">
        <v>4</v>
      </c>
      <c r="T89">
        <v>360</v>
      </c>
      <c r="W89">
        <v>40000</v>
      </c>
      <c r="X89">
        <v>360</v>
      </c>
      <c r="Z89" s="26">
        <f ca="1">TODAY() -365</f>
        <v>42961</v>
      </c>
      <c r="AA89" s="26"/>
    </row>
    <row r="90" spans="1:29" x14ac:dyDescent="0.25">
      <c r="A90" t="s">
        <v>311</v>
      </c>
      <c r="I90" s="27" t="s">
        <v>60</v>
      </c>
      <c r="J90" t="s">
        <v>61</v>
      </c>
      <c r="K90" t="s">
        <v>62</v>
      </c>
      <c r="L90" t="s">
        <v>63</v>
      </c>
      <c r="M90" t="s">
        <v>64</v>
      </c>
      <c r="O90" s="27">
        <v>102000</v>
      </c>
      <c r="P90" s="27"/>
      <c r="R90">
        <v>4</v>
      </c>
      <c r="S90">
        <v>4</v>
      </c>
      <c r="T90">
        <v>360</v>
      </c>
      <c r="W90">
        <v>13000</v>
      </c>
      <c r="X90">
        <v>360</v>
      </c>
      <c r="Z90" s="26">
        <f ca="1">TODAY() -365</f>
        <v>42961</v>
      </c>
      <c r="AA90" s="26"/>
    </row>
    <row r="91" spans="1:29" x14ac:dyDescent="0.25">
      <c r="A91" t="s">
        <v>312</v>
      </c>
      <c r="I91" t="s">
        <v>60</v>
      </c>
      <c r="J91" t="s">
        <v>61</v>
      </c>
      <c r="K91" t="s">
        <v>62</v>
      </c>
      <c r="L91" t="s">
        <v>63</v>
      </c>
      <c r="M91" t="s">
        <v>64</v>
      </c>
      <c r="O91" s="27">
        <v>102000</v>
      </c>
      <c r="P91" s="27"/>
      <c r="R91">
        <v>4</v>
      </c>
      <c r="S91">
        <v>4</v>
      </c>
      <c r="T91">
        <v>360</v>
      </c>
      <c r="W91">
        <v>12000</v>
      </c>
      <c r="X91">
        <v>360</v>
      </c>
    </row>
    <row r="92" spans="1:29" x14ac:dyDescent="0.25">
      <c r="A92" t="s">
        <v>313</v>
      </c>
      <c r="I92" t="s">
        <v>60</v>
      </c>
      <c r="J92" t="s">
        <v>61</v>
      </c>
      <c r="K92" t="s">
        <v>62</v>
      </c>
      <c r="L92" t="s">
        <v>63</v>
      </c>
      <c r="M92" t="s">
        <v>64</v>
      </c>
      <c r="O92" s="27">
        <v>102000</v>
      </c>
      <c r="P92" s="27"/>
      <c r="Q92" s="27"/>
      <c r="R92">
        <v>4</v>
      </c>
      <c r="S92">
        <v>4</v>
      </c>
      <c r="T92">
        <v>360</v>
      </c>
      <c r="W92">
        <v>20349</v>
      </c>
      <c r="X92">
        <v>360</v>
      </c>
      <c r="Z92" s="27"/>
    </row>
    <row r="93" spans="1:29" x14ac:dyDescent="0.25">
      <c r="A93" t="s">
        <v>283</v>
      </c>
      <c r="I93" t="s">
        <v>60</v>
      </c>
      <c r="J93" t="s">
        <v>284</v>
      </c>
      <c r="K93" t="s">
        <v>62</v>
      </c>
      <c r="L93" t="s">
        <v>63</v>
      </c>
      <c r="M93" t="s">
        <v>64</v>
      </c>
      <c r="O93" s="27"/>
      <c r="P93" s="27"/>
      <c r="Q93" s="27"/>
      <c r="R93">
        <v>4</v>
      </c>
      <c r="S93">
        <v>4</v>
      </c>
      <c r="T93">
        <v>360</v>
      </c>
      <c r="W93">
        <v>100000</v>
      </c>
      <c r="X93">
        <v>360</v>
      </c>
      <c r="Z93" s="26">
        <f ca="1">TODAY()+90</f>
        <v>43416</v>
      </c>
      <c r="AA93" s="26"/>
    </row>
    <row r="94" spans="1:29" s="27" customFormat="1" x14ac:dyDescent="0.25">
      <c r="A94" s="27" t="s">
        <v>387</v>
      </c>
      <c r="I94" s="27" t="s">
        <v>60</v>
      </c>
      <c r="J94" s="27" t="s">
        <v>61</v>
      </c>
      <c r="K94" s="27" t="s">
        <v>62</v>
      </c>
      <c r="L94" s="27" t="s">
        <v>63</v>
      </c>
      <c r="M94" s="27" t="s">
        <v>64</v>
      </c>
      <c r="O94" s="27">
        <v>100000</v>
      </c>
      <c r="R94" s="27">
        <v>3</v>
      </c>
      <c r="S94" s="27">
        <v>3</v>
      </c>
      <c r="T94" s="27">
        <v>360</v>
      </c>
      <c r="W94" s="27">
        <v>100000</v>
      </c>
      <c r="X94" s="27">
        <v>360</v>
      </c>
    </row>
    <row r="95" spans="1:29" x14ac:dyDescent="0.25">
      <c r="A95" t="s">
        <v>333</v>
      </c>
      <c r="I95" t="s">
        <v>60</v>
      </c>
      <c r="J95" t="s">
        <v>61</v>
      </c>
      <c r="K95" t="s">
        <v>62</v>
      </c>
      <c r="L95" t="s">
        <v>63</v>
      </c>
      <c r="M95" s="27" t="s">
        <v>64</v>
      </c>
      <c r="O95" s="23">
        <v>150000</v>
      </c>
      <c r="P95" s="23"/>
      <c r="Q95" s="23"/>
      <c r="R95">
        <v>6</v>
      </c>
      <c r="S95">
        <v>4</v>
      </c>
      <c r="T95">
        <v>360</v>
      </c>
      <c r="U95" t="s">
        <v>65</v>
      </c>
      <c r="V95" t="str">
        <f ca="1">CONCATENATE("ENC_29290_", TEXT(NOW(), "mmddyyyy-hhmmss"))</f>
        <v>ENC_29290_08142018-194625</v>
      </c>
      <c r="W95" s="27">
        <v>100000</v>
      </c>
      <c r="X95">
        <v>360</v>
      </c>
      <c r="Y95" t="s">
        <v>46</v>
      </c>
      <c r="Z95" s="26">
        <f ca="1">TODAY()+30</f>
        <v>43356</v>
      </c>
      <c r="AA95" s="26"/>
    </row>
    <row r="96" spans="1:29" x14ac:dyDescent="0.25">
      <c r="A96" t="s">
        <v>401</v>
      </c>
      <c r="I96" s="27" t="s">
        <v>188</v>
      </c>
      <c r="J96" t="s">
        <v>61</v>
      </c>
      <c r="K96" t="s">
        <v>62</v>
      </c>
      <c r="L96" t="s">
        <v>63</v>
      </c>
      <c r="M96" t="s">
        <v>64</v>
      </c>
      <c r="O96" s="27"/>
      <c r="P96" s="27"/>
      <c r="R96">
        <v>3.125</v>
      </c>
      <c r="T96">
        <v>360</v>
      </c>
      <c r="W96">
        <v>297500</v>
      </c>
      <c r="X96">
        <v>18</v>
      </c>
      <c r="Z96" s="27"/>
    </row>
    <row r="97" spans="1:39" s="27" customFormat="1" x14ac:dyDescent="0.25">
      <c r="A97" s="27" t="s">
        <v>394</v>
      </c>
      <c r="I97" s="27" t="s">
        <v>60</v>
      </c>
      <c r="J97" s="27" t="s">
        <v>61</v>
      </c>
      <c r="K97" s="27" t="s">
        <v>62</v>
      </c>
      <c r="L97" s="27" t="s">
        <v>63</v>
      </c>
      <c r="M97" s="27" t="s">
        <v>64</v>
      </c>
      <c r="O97" s="27">
        <v>100000</v>
      </c>
      <c r="R97" s="27">
        <v>5</v>
      </c>
      <c r="T97" s="27">
        <v>120</v>
      </c>
    </row>
    <row r="98" spans="1:39" x14ac:dyDescent="0.25">
      <c r="A98" t="s">
        <v>402</v>
      </c>
      <c r="I98" t="s">
        <v>60</v>
      </c>
      <c r="J98" t="s">
        <v>61</v>
      </c>
      <c r="K98" t="s">
        <v>62</v>
      </c>
      <c r="L98" t="s">
        <v>63</v>
      </c>
      <c r="M98" t="s">
        <v>64</v>
      </c>
      <c r="O98" s="27">
        <v>100000</v>
      </c>
      <c r="P98" s="27"/>
      <c r="R98">
        <v>3.5</v>
      </c>
      <c r="S98">
        <v>3.5</v>
      </c>
      <c r="T98">
        <v>360</v>
      </c>
      <c r="W98" s="27">
        <v>100000</v>
      </c>
      <c r="X98">
        <v>360</v>
      </c>
    </row>
    <row r="99" spans="1:39" x14ac:dyDescent="0.25">
      <c r="A99" t="s">
        <v>410</v>
      </c>
      <c r="I99" s="27" t="s">
        <v>242</v>
      </c>
      <c r="J99" t="s">
        <v>61</v>
      </c>
      <c r="K99" t="s">
        <v>62</v>
      </c>
      <c r="L99" t="s">
        <v>63</v>
      </c>
      <c r="M99" t="s">
        <v>64</v>
      </c>
      <c r="R99">
        <v>4</v>
      </c>
      <c r="T99">
        <v>360</v>
      </c>
      <c r="W99" s="27">
        <v>425000</v>
      </c>
      <c r="X99">
        <v>350</v>
      </c>
    </row>
    <row r="100" spans="1:39" x14ac:dyDescent="0.25">
      <c r="A100" s="27" t="s">
        <v>473</v>
      </c>
      <c r="I100" t="s">
        <v>60</v>
      </c>
      <c r="J100" t="s">
        <v>284</v>
      </c>
      <c r="K100" t="s">
        <v>62</v>
      </c>
      <c r="L100" t="s">
        <v>63</v>
      </c>
      <c r="M100" t="s">
        <v>64</v>
      </c>
      <c r="O100" s="23">
        <v>151000</v>
      </c>
      <c r="P100" s="23"/>
      <c r="R100">
        <v>4</v>
      </c>
      <c r="S100">
        <v>4</v>
      </c>
      <c r="T100">
        <v>360</v>
      </c>
      <c r="W100">
        <v>100000</v>
      </c>
      <c r="X100">
        <v>360</v>
      </c>
      <c r="Z100" s="26">
        <f ca="1">TODAY()+90</f>
        <v>43416</v>
      </c>
      <c r="AA100" s="26"/>
    </row>
    <row r="101" spans="1:39" x14ac:dyDescent="0.25">
      <c r="A101" s="27" t="s">
        <v>373</v>
      </c>
      <c r="I101" s="27" t="s">
        <v>60</v>
      </c>
      <c r="J101" t="s">
        <v>61</v>
      </c>
      <c r="K101" t="s">
        <v>62</v>
      </c>
      <c r="L101" t="s">
        <v>63</v>
      </c>
      <c r="M101" t="s">
        <v>64</v>
      </c>
      <c r="R101">
        <v>4</v>
      </c>
      <c r="T101">
        <v>360</v>
      </c>
      <c r="W101" s="27">
        <v>100000</v>
      </c>
    </row>
    <row r="102" spans="1:39" x14ac:dyDescent="0.25">
      <c r="A102" s="27" t="s">
        <v>1397</v>
      </c>
      <c r="I102" t="s">
        <v>60</v>
      </c>
      <c r="J102" t="s">
        <v>61</v>
      </c>
      <c r="K102" t="s">
        <v>62</v>
      </c>
      <c r="L102" t="s">
        <v>63</v>
      </c>
      <c r="M102" t="s">
        <v>194</v>
      </c>
      <c r="O102" s="27">
        <v>100000</v>
      </c>
      <c r="P102" s="27">
        <v>10</v>
      </c>
      <c r="Q102">
        <v>10000</v>
      </c>
      <c r="R102">
        <v>5</v>
      </c>
      <c r="S102">
        <v>5</v>
      </c>
      <c r="T102">
        <v>360</v>
      </c>
      <c r="W102">
        <v>90000</v>
      </c>
      <c r="X102">
        <v>360</v>
      </c>
      <c r="Z102" s="27"/>
    </row>
    <row r="103" spans="1:39" x14ac:dyDescent="0.25">
      <c r="A103" s="27" t="s">
        <v>1398</v>
      </c>
      <c r="I103" t="s">
        <v>125</v>
      </c>
      <c r="J103" t="s">
        <v>61</v>
      </c>
      <c r="K103" t="s">
        <v>62</v>
      </c>
      <c r="L103" t="s">
        <v>63</v>
      </c>
      <c r="M103" t="s">
        <v>194</v>
      </c>
      <c r="O103" s="27">
        <v>100000</v>
      </c>
      <c r="P103" s="27">
        <v>10</v>
      </c>
      <c r="Q103">
        <v>10000</v>
      </c>
      <c r="R103">
        <v>5</v>
      </c>
      <c r="S103">
        <v>5</v>
      </c>
      <c r="T103">
        <v>360</v>
      </c>
      <c r="W103">
        <v>90000</v>
      </c>
      <c r="X103">
        <v>360</v>
      </c>
      <c r="Z103" s="27"/>
    </row>
    <row r="104" spans="1:39" x14ac:dyDescent="0.25">
      <c r="A104" s="27" t="s">
        <v>1399</v>
      </c>
      <c r="I104" t="s">
        <v>60</v>
      </c>
      <c r="J104" t="s">
        <v>61</v>
      </c>
      <c r="K104" t="s">
        <v>62</v>
      </c>
      <c r="L104" t="s">
        <v>63</v>
      </c>
      <c r="M104" t="s">
        <v>64</v>
      </c>
      <c r="O104" s="27">
        <v>100000</v>
      </c>
      <c r="P104" s="27">
        <v>10</v>
      </c>
      <c r="Q104">
        <v>10000</v>
      </c>
      <c r="R104" s="27">
        <v>5</v>
      </c>
      <c r="S104" s="27">
        <v>5</v>
      </c>
      <c r="T104">
        <v>360</v>
      </c>
      <c r="W104" s="27">
        <v>90000</v>
      </c>
      <c r="X104">
        <v>360</v>
      </c>
      <c r="Z104" s="27"/>
    </row>
    <row r="105" spans="1:39" x14ac:dyDescent="0.25">
      <c r="A105" s="27" t="s">
        <v>1400</v>
      </c>
      <c r="I105" t="s">
        <v>125</v>
      </c>
      <c r="J105" t="s">
        <v>61</v>
      </c>
      <c r="K105" t="s">
        <v>62</v>
      </c>
      <c r="L105" t="s">
        <v>63</v>
      </c>
      <c r="M105" t="s">
        <v>64</v>
      </c>
      <c r="O105" s="27">
        <v>100000</v>
      </c>
      <c r="P105" s="27">
        <v>10</v>
      </c>
      <c r="Q105">
        <v>10000</v>
      </c>
      <c r="R105">
        <v>5</v>
      </c>
      <c r="S105">
        <v>5</v>
      </c>
      <c r="T105">
        <v>360</v>
      </c>
      <c r="W105" s="27">
        <v>90000</v>
      </c>
      <c r="X105">
        <v>360</v>
      </c>
      <c r="Z105" s="27"/>
    </row>
    <row r="106" spans="1:39" x14ac:dyDescent="0.25">
      <c r="A106" s="27" t="s">
        <v>1401</v>
      </c>
      <c r="I106" t="s">
        <v>60</v>
      </c>
      <c r="J106" t="s">
        <v>59</v>
      </c>
      <c r="K106" t="s">
        <v>62</v>
      </c>
      <c r="L106" s="27" t="s">
        <v>63</v>
      </c>
      <c r="M106" t="s">
        <v>194</v>
      </c>
      <c r="O106" s="27">
        <v>100000</v>
      </c>
      <c r="P106" s="27">
        <v>10</v>
      </c>
      <c r="Q106" s="27"/>
      <c r="R106">
        <v>5</v>
      </c>
      <c r="S106">
        <v>5</v>
      </c>
      <c r="T106">
        <v>360</v>
      </c>
      <c r="W106">
        <v>90000</v>
      </c>
      <c r="X106">
        <v>360</v>
      </c>
    </row>
    <row r="107" spans="1:39" x14ac:dyDescent="0.25">
      <c r="A107" s="27" t="s">
        <v>1402</v>
      </c>
      <c r="I107" t="s">
        <v>125</v>
      </c>
      <c r="J107" t="s">
        <v>59</v>
      </c>
      <c r="K107" t="s">
        <v>62</v>
      </c>
      <c r="L107" t="s">
        <v>63</v>
      </c>
      <c r="M107" t="s">
        <v>194</v>
      </c>
      <c r="O107" s="27">
        <v>100000</v>
      </c>
      <c r="P107" s="27">
        <v>10</v>
      </c>
      <c r="Q107" s="27"/>
      <c r="R107">
        <v>5</v>
      </c>
      <c r="S107">
        <v>5</v>
      </c>
      <c r="T107">
        <v>360</v>
      </c>
      <c r="W107">
        <v>90000</v>
      </c>
      <c r="X107">
        <v>360</v>
      </c>
      <c r="Z107" s="27"/>
    </row>
    <row r="108" spans="1:39" x14ac:dyDescent="0.25">
      <c r="A108" s="8" t="s">
        <v>1403</v>
      </c>
      <c r="I108" t="s">
        <v>60</v>
      </c>
      <c r="J108" t="s">
        <v>59</v>
      </c>
      <c r="K108" t="s">
        <v>62</v>
      </c>
      <c r="L108" t="s">
        <v>63</v>
      </c>
      <c r="M108" t="s">
        <v>64</v>
      </c>
      <c r="O108" s="27">
        <v>100000</v>
      </c>
      <c r="P108" s="27">
        <v>10</v>
      </c>
      <c r="Q108" s="27"/>
      <c r="R108">
        <v>5</v>
      </c>
      <c r="S108">
        <v>5</v>
      </c>
      <c r="T108">
        <v>360</v>
      </c>
      <c r="W108">
        <v>90000</v>
      </c>
      <c r="X108">
        <v>360</v>
      </c>
    </row>
    <row r="109" spans="1:39" x14ac:dyDescent="0.25">
      <c r="A109" s="8" t="s">
        <v>1404</v>
      </c>
      <c r="I109" t="s">
        <v>125</v>
      </c>
      <c r="J109" t="s">
        <v>59</v>
      </c>
      <c r="K109" t="s">
        <v>62</v>
      </c>
      <c r="L109" t="s">
        <v>63</v>
      </c>
      <c r="M109" t="s">
        <v>64</v>
      </c>
      <c r="O109" s="27">
        <v>100000</v>
      </c>
      <c r="P109">
        <v>10</v>
      </c>
      <c r="R109">
        <v>5</v>
      </c>
      <c r="S109">
        <v>5</v>
      </c>
      <c r="T109">
        <v>360</v>
      </c>
      <c r="W109">
        <v>90000</v>
      </c>
      <c r="X109">
        <v>360</v>
      </c>
      <c r="Z109" s="27"/>
    </row>
    <row r="110" spans="1:39" x14ac:dyDescent="0.25">
      <c r="A110" s="27" t="s">
        <v>1405</v>
      </c>
      <c r="O110" s="27"/>
      <c r="P110" s="27"/>
      <c r="Q110" s="27"/>
      <c r="AF110">
        <v>6</v>
      </c>
    </row>
    <row r="111" spans="1:39" x14ac:dyDescent="0.25">
      <c r="A111" s="8" t="s">
        <v>1413</v>
      </c>
      <c r="B111" s="22"/>
      <c r="E111" s="22"/>
      <c r="I111" s="22" t="s">
        <v>60</v>
      </c>
      <c r="J111" s="22" t="s">
        <v>198</v>
      </c>
      <c r="K111" s="22" t="s">
        <v>62</v>
      </c>
      <c r="L111" s="22" t="s">
        <v>63</v>
      </c>
      <c r="M111" s="22" t="s">
        <v>194</v>
      </c>
      <c r="O111" s="27">
        <v>100000</v>
      </c>
      <c r="P111" s="27">
        <v>10</v>
      </c>
      <c r="Q111" s="22"/>
      <c r="R111" s="22">
        <v>5</v>
      </c>
      <c r="S111" s="22">
        <v>5</v>
      </c>
      <c r="T111" s="22">
        <v>360</v>
      </c>
      <c r="U111" s="22"/>
      <c r="V111" s="22"/>
      <c r="W111" s="22">
        <v>90000</v>
      </c>
      <c r="X111" s="22">
        <v>360</v>
      </c>
      <c r="Y111" s="22"/>
      <c r="Z111" s="27"/>
    </row>
    <row r="112" spans="1:39" x14ac:dyDescent="0.25">
      <c r="A112" s="27" t="s">
        <v>1414</v>
      </c>
      <c r="B112" s="27"/>
      <c r="E112" s="27"/>
      <c r="I112" s="27" t="s">
        <v>60</v>
      </c>
      <c r="J112" s="27" t="s">
        <v>198</v>
      </c>
      <c r="K112" s="27" t="s">
        <v>62</v>
      </c>
      <c r="L112" s="27" t="s">
        <v>63</v>
      </c>
      <c r="M112" s="27" t="s">
        <v>64</v>
      </c>
      <c r="O112" s="27">
        <v>100000</v>
      </c>
      <c r="P112" s="27">
        <v>10</v>
      </c>
      <c r="Q112" s="27"/>
      <c r="R112" s="27">
        <v>5</v>
      </c>
      <c r="S112" s="27">
        <v>5</v>
      </c>
      <c r="T112" s="27">
        <v>360</v>
      </c>
      <c r="U112" s="27"/>
      <c r="V112" s="27"/>
      <c r="W112" s="27">
        <v>90000</v>
      </c>
      <c r="X112" s="27">
        <v>360</v>
      </c>
      <c r="Y112" s="27"/>
      <c r="Z112" s="27"/>
      <c r="AB112" s="27"/>
      <c r="AC112" s="27"/>
      <c r="AD112" s="27"/>
      <c r="AE112" s="27"/>
      <c r="AF112" s="27"/>
      <c r="AG112" s="27"/>
      <c r="AH112" s="27"/>
      <c r="AI112" s="27"/>
      <c r="AJ112" s="27"/>
      <c r="AK112" s="27"/>
      <c r="AL112" s="27"/>
      <c r="AM112" s="27"/>
    </row>
    <row r="113" spans="1:39" x14ac:dyDescent="0.25">
      <c r="A113" s="27" t="s">
        <v>1406</v>
      </c>
      <c r="B113" s="27"/>
      <c r="E113" s="27"/>
      <c r="I113" s="27" t="s">
        <v>188</v>
      </c>
      <c r="J113" s="27" t="s">
        <v>284</v>
      </c>
      <c r="K113" s="27" t="s">
        <v>62</v>
      </c>
      <c r="L113" s="27" t="s">
        <v>63</v>
      </c>
      <c r="M113" s="27" t="s">
        <v>194</v>
      </c>
      <c r="O113" s="27">
        <v>100000</v>
      </c>
      <c r="P113" s="27">
        <v>10</v>
      </c>
      <c r="Q113" s="27"/>
      <c r="R113" s="27">
        <v>5</v>
      </c>
      <c r="S113" s="27">
        <v>5</v>
      </c>
      <c r="T113" s="27">
        <v>360</v>
      </c>
      <c r="U113" s="27"/>
      <c r="V113" s="27"/>
      <c r="W113" s="27">
        <v>90000</v>
      </c>
      <c r="X113" s="27">
        <v>360</v>
      </c>
      <c r="Y113" s="27"/>
      <c r="Z113" s="27"/>
      <c r="AB113" s="27"/>
      <c r="AC113" s="27"/>
      <c r="AD113" s="27"/>
      <c r="AE113" s="27"/>
      <c r="AM113">
        <v>90000</v>
      </c>
    </row>
    <row r="114" spans="1:39" x14ac:dyDescent="0.25">
      <c r="A114" s="27" t="s">
        <v>1407</v>
      </c>
      <c r="B114" s="27"/>
      <c r="E114" s="27"/>
      <c r="I114" s="27" t="s">
        <v>188</v>
      </c>
      <c r="J114" s="27" t="s">
        <v>284</v>
      </c>
      <c r="K114" s="27" t="s">
        <v>62</v>
      </c>
      <c r="L114" s="27" t="s">
        <v>63</v>
      </c>
      <c r="M114" s="27" t="s">
        <v>64</v>
      </c>
      <c r="O114" s="27">
        <v>100000</v>
      </c>
      <c r="P114" s="27">
        <v>10</v>
      </c>
      <c r="Q114" s="27"/>
      <c r="R114" s="27">
        <v>5</v>
      </c>
      <c r="S114" s="27">
        <v>5</v>
      </c>
      <c r="T114" s="27">
        <v>360</v>
      </c>
      <c r="U114" s="27"/>
      <c r="V114" s="27"/>
      <c r="W114" s="27">
        <v>90000</v>
      </c>
      <c r="X114" s="27">
        <v>360</v>
      </c>
      <c r="Y114" s="27"/>
      <c r="Z114" s="27"/>
      <c r="AB114" s="27"/>
      <c r="AC114" s="27"/>
      <c r="AD114" s="27"/>
      <c r="AE114" s="27"/>
      <c r="AM114">
        <v>90000</v>
      </c>
    </row>
    <row r="115" spans="1:39" x14ac:dyDescent="0.25">
      <c r="A115" s="27" t="s">
        <v>658</v>
      </c>
      <c r="E115" s="27"/>
      <c r="I115" s="27" t="s">
        <v>60</v>
      </c>
      <c r="J115" s="27" t="s">
        <v>61</v>
      </c>
      <c r="K115" s="27" t="s">
        <v>62</v>
      </c>
      <c r="L115" s="27" t="s">
        <v>63</v>
      </c>
      <c r="M115" s="27" t="s">
        <v>64</v>
      </c>
      <c r="O115" s="27">
        <v>200000</v>
      </c>
      <c r="P115" s="27">
        <v>25</v>
      </c>
      <c r="Q115" s="27">
        <v>25</v>
      </c>
      <c r="R115" s="27">
        <v>3.375</v>
      </c>
      <c r="S115" s="27">
        <v>5.375</v>
      </c>
      <c r="T115" s="27">
        <v>360</v>
      </c>
      <c r="U115" s="27"/>
      <c r="V115" s="27"/>
      <c r="W115" s="27"/>
      <c r="X115" s="27">
        <v>360</v>
      </c>
      <c r="Y115" s="27"/>
      <c r="Z115" s="26">
        <f ca="1">TODAY()+30</f>
        <v>43356</v>
      </c>
      <c r="AA115" s="26"/>
      <c r="AB115" s="27"/>
      <c r="AC115" s="27"/>
      <c r="AD115" s="27"/>
      <c r="AE115" s="27"/>
    </row>
    <row r="116" spans="1:39" x14ac:dyDescent="0.25">
      <c r="A116" s="27" t="s">
        <v>36</v>
      </c>
      <c r="B116" s="27"/>
      <c r="I116" s="27" t="s">
        <v>60</v>
      </c>
      <c r="J116" s="27" t="s">
        <v>61</v>
      </c>
      <c r="K116" s="27"/>
      <c r="L116" s="27" t="s">
        <v>63</v>
      </c>
      <c r="M116" s="27" t="s">
        <v>64</v>
      </c>
      <c r="O116" s="6" t="s">
        <v>66</v>
      </c>
      <c r="P116" s="6"/>
      <c r="Q116" s="27"/>
      <c r="R116" s="4" t="s">
        <v>67</v>
      </c>
      <c r="S116" s="4"/>
      <c r="T116" s="27">
        <v>360</v>
      </c>
      <c r="U116" s="27"/>
      <c r="V116" s="27" t="str">
        <f ca="1">CONCATENATE("BVTLogin_", TEXT(NOW(), "mmddyyyy-hhmmss"))</f>
        <v>BVTLogin_08142018-194625</v>
      </c>
      <c r="W116" s="4" t="s">
        <v>66</v>
      </c>
      <c r="X116" s="27"/>
      <c r="Y116" s="27"/>
      <c r="Z116" s="27"/>
      <c r="AB116" s="27"/>
      <c r="AC116" s="27"/>
      <c r="AD116" s="27"/>
      <c r="AE116" s="27"/>
      <c r="AF116" s="27"/>
    </row>
    <row r="117" spans="1:39" s="27" customFormat="1" x14ac:dyDescent="0.25">
      <c r="A117" s="27" t="s">
        <v>490</v>
      </c>
      <c r="I117" s="27" t="s">
        <v>60</v>
      </c>
      <c r="J117" s="27" t="s">
        <v>61</v>
      </c>
      <c r="K117" s="27" t="s">
        <v>62</v>
      </c>
      <c r="L117" s="27" t="s">
        <v>63</v>
      </c>
      <c r="M117" s="27" t="s">
        <v>64</v>
      </c>
      <c r="O117" s="27">
        <v>220000</v>
      </c>
      <c r="R117" s="27">
        <v>4</v>
      </c>
      <c r="S117" s="27">
        <v>4</v>
      </c>
      <c r="T117" s="27">
        <v>360</v>
      </c>
      <c r="W117" s="27">
        <v>200000</v>
      </c>
      <c r="X117" s="27">
        <v>360</v>
      </c>
    </row>
    <row r="118" spans="1:39" s="27" customFormat="1" x14ac:dyDescent="0.25">
      <c r="A118" s="27" t="s">
        <v>490</v>
      </c>
      <c r="I118" s="27" t="s">
        <v>60</v>
      </c>
      <c r="J118" s="27" t="s">
        <v>61</v>
      </c>
      <c r="K118" s="27" t="s">
        <v>62</v>
      </c>
      <c r="L118" s="27" t="s">
        <v>63</v>
      </c>
      <c r="M118" s="27" t="s">
        <v>64</v>
      </c>
      <c r="O118" s="27">
        <v>220000</v>
      </c>
      <c r="R118" s="27">
        <v>4</v>
      </c>
      <c r="S118" s="27">
        <v>4</v>
      </c>
      <c r="T118" s="27">
        <v>360</v>
      </c>
      <c r="W118" s="27">
        <v>200000</v>
      </c>
      <c r="X118" s="27">
        <v>360</v>
      </c>
    </row>
    <row r="119" spans="1:39" s="27" customFormat="1" x14ac:dyDescent="0.25">
      <c r="A119" s="27" t="s">
        <v>484</v>
      </c>
      <c r="I119" s="27" t="s">
        <v>60</v>
      </c>
      <c r="J119" s="27" t="s">
        <v>61</v>
      </c>
      <c r="K119" s="27" t="s">
        <v>62</v>
      </c>
      <c r="L119" s="27" t="s">
        <v>63</v>
      </c>
      <c r="M119" s="27" t="s">
        <v>64</v>
      </c>
      <c r="O119" s="27">
        <v>220000</v>
      </c>
      <c r="R119" s="27">
        <v>4</v>
      </c>
      <c r="S119" s="27">
        <v>4</v>
      </c>
      <c r="T119" s="27">
        <v>360</v>
      </c>
      <c r="W119" s="27">
        <v>200000</v>
      </c>
      <c r="X119" s="27">
        <v>360</v>
      </c>
      <c r="Z119" s="23"/>
      <c r="AA119" s="23"/>
    </row>
    <row r="120" spans="1:39" s="27" customFormat="1" x14ac:dyDescent="0.25">
      <c r="A120" s="27" t="s">
        <v>512</v>
      </c>
      <c r="I120" s="27" t="s">
        <v>188</v>
      </c>
      <c r="J120" s="27" t="s">
        <v>61</v>
      </c>
      <c r="K120" s="27" t="s">
        <v>62</v>
      </c>
      <c r="L120" s="27" t="s">
        <v>63</v>
      </c>
      <c r="M120" s="27" t="s">
        <v>64</v>
      </c>
      <c r="R120" s="27">
        <v>5</v>
      </c>
      <c r="S120" s="27">
        <v>5</v>
      </c>
      <c r="T120" s="27">
        <v>360</v>
      </c>
      <c r="W120" s="27">
        <v>500000</v>
      </c>
      <c r="X120" s="27">
        <v>360</v>
      </c>
    </row>
    <row r="121" spans="1:39" x14ac:dyDescent="0.25">
      <c r="A121" t="s">
        <v>489</v>
      </c>
      <c r="I121" t="s">
        <v>60</v>
      </c>
      <c r="J121" s="27" t="s">
        <v>61</v>
      </c>
      <c r="K121" s="27" t="s">
        <v>62</v>
      </c>
      <c r="L121" t="s">
        <v>63</v>
      </c>
      <c r="M121" s="27" t="s">
        <v>64</v>
      </c>
      <c r="O121" s="27">
        <v>220000</v>
      </c>
      <c r="P121" s="27"/>
      <c r="R121">
        <v>4</v>
      </c>
      <c r="S121">
        <v>4</v>
      </c>
      <c r="T121">
        <v>360</v>
      </c>
      <c r="W121">
        <v>200000</v>
      </c>
      <c r="X121">
        <v>360</v>
      </c>
      <c r="Z121" s="27"/>
    </row>
    <row r="122" spans="1:39" s="27" customFormat="1" x14ac:dyDescent="0.25">
      <c r="A122" s="27" t="s">
        <v>517</v>
      </c>
      <c r="J122" s="27" t="s">
        <v>61</v>
      </c>
      <c r="K122" s="27" t="s">
        <v>62</v>
      </c>
      <c r="L122" s="27" t="s">
        <v>63</v>
      </c>
      <c r="M122" s="27" t="s">
        <v>64</v>
      </c>
      <c r="O122" s="27">
        <v>220000</v>
      </c>
      <c r="R122" s="27">
        <v>4</v>
      </c>
      <c r="S122" s="27">
        <v>4</v>
      </c>
      <c r="T122" s="27">
        <v>360</v>
      </c>
      <c r="W122" s="27">
        <v>200000</v>
      </c>
      <c r="X122" s="27">
        <v>360</v>
      </c>
    </row>
    <row r="123" spans="1:39" s="27" customFormat="1" x14ac:dyDescent="0.25">
      <c r="A123" s="27" t="s">
        <v>503</v>
      </c>
      <c r="J123" s="27" t="s">
        <v>61</v>
      </c>
      <c r="K123" s="27" t="s">
        <v>62</v>
      </c>
      <c r="L123" s="27" t="s">
        <v>63</v>
      </c>
      <c r="M123" s="27" t="s">
        <v>64</v>
      </c>
      <c r="O123" s="27">
        <v>220000</v>
      </c>
      <c r="R123" s="27">
        <v>4</v>
      </c>
      <c r="S123" s="27">
        <v>4</v>
      </c>
      <c r="T123" s="27">
        <v>360</v>
      </c>
      <c r="W123" s="27">
        <v>200000</v>
      </c>
      <c r="X123" s="27">
        <v>360</v>
      </c>
    </row>
    <row r="124" spans="1:39" s="27" customFormat="1" x14ac:dyDescent="0.25">
      <c r="A124" s="27" t="s">
        <v>531</v>
      </c>
      <c r="J124" s="27" t="s">
        <v>61</v>
      </c>
      <c r="K124" s="27" t="s">
        <v>62</v>
      </c>
      <c r="L124" s="27" t="s">
        <v>63</v>
      </c>
      <c r="M124" s="27" t="s">
        <v>64</v>
      </c>
      <c r="O124" s="27">
        <v>220000</v>
      </c>
      <c r="R124" s="27">
        <v>4</v>
      </c>
      <c r="S124" s="27">
        <v>4</v>
      </c>
      <c r="T124" s="27">
        <v>360</v>
      </c>
      <c r="W124" s="27">
        <v>200000</v>
      </c>
      <c r="X124" s="27">
        <v>360</v>
      </c>
    </row>
    <row r="125" spans="1:39" x14ac:dyDescent="0.25">
      <c r="A125" t="s">
        <v>532</v>
      </c>
      <c r="J125" s="27"/>
      <c r="K125" s="27"/>
      <c r="L125" s="27"/>
      <c r="O125" s="27"/>
      <c r="P125" s="27"/>
      <c r="W125">
        <v>210000</v>
      </c>
      <c r="Z125" s="27"/>
    </row>
    <row r="126" spans="1:39" x14ac:dyDescent="0.25">
      <c r="A126" t="s">
        <v>538</v>
      </c>
      <c r="I126" s="27" t="s">
        <v>60</v>
      </c>
      <c r="J126" s="27" t="s">
        <v>61</v>
      </c>
      <c r="K126" s="27" t="s">
        <v>62</v>
      </c>
      <c r="L126" s="27" t="s">
        <v>63</v>
      </c>
      <c r="M126" s="27" t="s">
        <v>64</v>
      </c>
      <c r="O126" s="27">
        <v>220000</v>
      </c>
      <c r="P126" s="27"/>
      <c r="R126">
        <v>4</v>
      </c>
      <c r="S126">
        <v>4</v>
      </c>
      <c r="T126">
        <v>360</v>
      </c>
      <c r="W126">
        <v>200000</v>
      </c>
      <c r="X126">
        <v>360</v>
      </c>
      <c r="Z126" s="27"/>
    </row>
    <row r="127" spans="1:39" s="27" customFormat="1" x14ac:dyDescent="0.25">
      <c r="A127" s="27" t="s">
        <v>569</v>
      </c>
      <c r="I127" s="27" t="s">
        <v>242</v>
      </c>
    </row>
    <row r="128" spans="1:39" s="27" customFormat="1" x14ac:dyDescent="0.25">
      <c r="A128" s="27" t="s">
        <v>427</v>
      </c>
      <c r="J128" s="27" t="s">
        <v>61</v>
      </c>
      <c r="K128" s="27" t="s">
        <v>62</v>
      </c>
      <c r="L128" s="27" t="s">
        <v>63</v>
      </c>
      <c r="M128" s="27" t="s">
        <v>64</v>
      </c>
      <c r="O128" s="23">
        <v>22000</v>
      </c>
      <c r="P128" s="23"/>
      <c r="R128" s="27">
        <v>4</v>
      </c>
      <c r="S128" s="27">
        <v>4</v>
      </c>
      <c r="T128" s="27">
        <v>360</v>
      </c>
      <c r="W128" s="23">
        <v>20000</v>
      </c>
      <c r="X128" s="27">
        <v>360</v>
      </c>
      <c r="Z128" s="23"/>
      <c r="AA128" s="23"/>
    </row>
    <row r="129" spans="1:39" s="27" customFormat="1" x14ac:dyDescent="0.25">
      <c r="A129" s="27" t="s">
        <v>441</v>
      </c>
      <c r="I129" s="27" t="s">
        <v>442</v>
      </c>
      <c r="J129" s="27" t="s">
        <v>61</v>
      </c>
      <c r="K129" s="27" t="s">
        <v>62</v>
      </c>
      <c r="L129" s="27" t="s">
        <v>63</v>
      </c>
      <c r="M129" s="27" t="s">
        <v>64</v>
      </c>
      <c r="O129" s="23">
        <v>22000</v>
      </c>
      <c r="P129" s="23"/>
      <c r="R129" s="27">
        <v>4</v>
      </c>
      <c r="S129" s="27">
        <v>4</v>
      </c>
      <c r="T129" s="27">
        <v>360</v>
      </c>
      <c r="W129" s="23">
        <v>20000</v>
      </c>
      <c r="X129" s="27">
        <v>360</v>
      </c>
      <c r="Z129" s="23"/>
      <c r="AA129" s="23"/>
    </row>
    <row r="130" spans="1:39" s="27" customFormat="1" x14ac:dyDescent="0.25">
      <c r="A130" s="27" t="s">
        <v>465</v>
      </c>
      <c r="I130" s="27" t="s">
        <v>60</v>
      </c>
      <c r="J130" s="27" t="s">
        <v>61</v>
      </c>
      <c r="K130" s="27" t="s">
        <v>62</v>
      </c>
      <c r="L130" s="27" t="s">
        <v>63</v>
      </c>
      <c r="M130" s="27" t="s">
        <v>64</v>
      </c>
      <c r="R130" s="27">
        <v>5</v>
      </c>
      <c r="T130" s="27">
        <v>120</v>
      </c>
    </row>
    <row r="131" spans="1:39" s="27" customFormat="1" x14ac:dyDescent="0.25">
      <c r="A131" s="27" t="s">
        <v>464</v>
      </c>
      <c r="I131" s="27" t="s">
        <v>60</v>
      </c>
      <c r="J131" s="27" t="s">
        <v>61</v>
      </c>
      <c r="K131" s="27" t="s">
        <v>62</v>
      </c>
      <c r="L131" s="27" t="s">
        <v>63</v>
      </c>
      <c r="M131" s="27" t="s">
        <v>64</v>
      </c>
      <c r="O131" s="27">
        <v>220000</v>
      </c>
      <c r="R131" s="27">
        <v>4</v>
      </c>
      <c r="S131" s="27">
        <v>4</v>
      </c>
      <c r="T131" s="27">
        <v>360</v>
      </c>
      <c r="W131" s="27">
        <v>200000</v>
      </c>
      <c r="X131" s="27">
        <v>360</v>
      </c>
      <c r="Z131" s="23"/>
      <c r="AA131" s="23"/>
    </row>
    <row r="132" spans="1:39" x14ac:dyDescent="0.25">
      <c r="A132" s="27" t="s">
        <v>616</v>
      </c>
      <c r="I132" s="27" t="s">
        <v>60</v>
      </c>
      <c r="J132" s="27" t="s">
        <v>61</v>
      </c>
      <c r="K132" s="27" t="s">
        <v>62</v>
      </c>
      <c r="L132" s="27" t="s">
        <v>63</v>
      </c>
      <c r="M132" s="27" t="s">
        <v>194</v>
      </c>
      <c r="O132" s="27">
        <v>200000</v>
      </c>
      <c r="P132" s="27">
        <v>25</v>
      </c>
      <c r="Q132">
        <v>25</v>
      </c>
      <c r="R132">
        <v>3.375</v>
      </c>
      <c r="S132">
        <v>5.375</v>
      </c>
      <c r="T132">
        <v>360</v>
      </c>
      <c r="X132">
        <v>360</v>
      </c>
      <c r="Z132" s="26">
        <f ca="1">TODAY()+30</f>
        <v>43356</v>
      </c>
      <c r="AA132" s="26"/>
    </row>
    <row r="133" spans="1:39" s="27" customFormat="1" x14ac:dyDescent="0.25">
      <c r="A133" s="27" t="s">
        <v>611</v>
      </c>
      <c r="B133" s="27" t="s">
        <v>612</v>
      </c>
      <c r="E133" s="27" t="s">
        <v>129</v>
      </c>
      <c r="I133" s="27" t="s">
        <v>60</v>
      </c>
      <c r="J133" s="27" t="s">
        <v>61</v>
      </c>
      <c r="K133" s="27" t="s">
        <v>62</v>
      </c>
      <c r="L133" s="27" t="s">
        <v>63</v>
      </c>
      <c r="M133" s="27" t="s">
        <v>64</v>
      </c>
      <c r="O133" s="27">
        <v>185000</v>
      </c>
      <c r="R133" s="27">
        <v>5.5</v>
      </c>
      <c r="S133" s="27">
        <v>5.5</v>
      </c>
      <c r="T133" s="27">
        <v>360</v>
      </c>
      <c r="W133" s="27">
        <v>142500</v>
      </c>
      <c r="X133" s="27">
        <v>360</v>
      </c>
    </row>
    <row r="134" spans="1:39" s="27" customFormat="1" x14ac:dyDescent="0.25">
      <c r="A134" s="27" t="s">
        <v>417</v>
      </c>
      <c r="W134" s="27">
        <v>100000</v>
      </c>
    </row>
    <row r="135" spans="1:39" s="27" customFormat="1" x14ac:dyDescent="0.25">
      <c r="A135" s="27" t="s">
        <v>1019</v>
      </c>
      <c r="H135" s="27" t="s">
        <v>959</v>
      </c>
      <c r="R135" s="27">
        <v>4</v>
      </c>
      <c r="S135" s="27">
        <v>4</v>
      </c>
      <c r="Z135" s="26">
        <f ca="1">TODAY()+ 90</f>
        <v>43416</v>
      </c>
    </row>
    <row r="136" spans="1:39" x14ac:dyDescent="0.25">
      <c r="A136" s="27" t="s">
        <v>806</v>
      </c>
      <c r="B136" s="27"/>
      <c r="C136" s="27" t="s">
        <v>656</v>
      </c>
      <c r="D136" s="27" t="s">
        <v>769</v>
      </c>
      <c r="E136" s="27" t="s">
        <v>770</v>
      </c>
      <c r="F136" s="27" t="s">
        <v>771</v>
      </c>
      <c r="G136" s="27" t="s">
        <v>763</v>
      </c>
      <c r="H136" s="27" t="s">
        <v>764</v>
      </c>
      <c r="I136" s="27" t="s">
        <v>242</v>
      </c>
      <c r="J136" s="27" t="s">
        <v>61</v>
      </c>
      <c r="K136" s="27" t="s">
        <v>62</v>
      </c>
      <c r="L136" s="27" t="s">
        <v>63</v>
      </c>
      <c r="M136" s="27" t="s">
        <v>194</v>
      </c>
      <c r="N136" s="27" t="s">
        <v>766</v>
      </c>
      <c r="O136" s="23"/>
      <c r="P136" s="24"/>
      <c r="Q136" s="27"/>
      <c r="R136" s="27">
        <v>3.5</v>
      </c>
      <c r="S136" s="27">
        <v>5.5</v>
      </c>
      <c r="T136" s="27">
        <v>360</v>
      </c>
      <c r="U136" s="27"/>
      <c r="V136" s="27"/>
      <c r="W136" s="27">
        <v>300000</v>
      </c>
      <c r="X136" s="27">
        <v>360</v>
      </c>
      <c r="Y136" s="27"/>
      <c r="Z136" s="26">
        <f ca="1">TODAY()+60</f>
        <v>43386</v>
      </c>
      <c r="AA136" s="26"/>
      <c r="AL136" s="27"/>
      <c r="AM136" s="27"/>
    </row>
    <row r="137" spans="1:39" x14ac:dyDescent="0.25">
      <c r="A137" s="27" t="s">
        <v>788</v>
      </c>
      <c r="B137" s="27"/>
      <c r="E137" s="27"/>
      <c r="I137" s="27" t="s">
        <v>60</v>
      </c>
      <c r="J137" s="27" t="s">
        <v>61</v>
      </c>
      <c r="K137" s="27" t="s">
        <v>62</v>
      </c>
      <c r="L137" s="27" t="s">
        <v>63</v>
      </c>
      <c r="M137" s="27" t="s">
        <v>194</v>
      </c>
      <c r="N137" s="27" t="s">
        <v>766</v>
      </c>
      <c r="O137" s="23">
        <v>200000</v>
      </c>
      <c r="P137" s="24">
        <v>25</v>
      </c>
      <c r="Q137" s="27"/>
      <c r="R137" s="27">
        <v>3.5</v>
      </c>
      <c r="S137" s="27">
        <v>3.5</v>
      </c>
      <c r="T137" s="27">
        <v>360</v>
      </c>
      <c r="U137" s="27"/>
      <c r="V137" s="27"/>
      <c r="W137" s="27"/>
      <c r="X137" s="27">
        <v>360</v>
      </c>
      <c r="Y137" s="27"/>
      <c r="Z137" s="26">
        <f ca="1">TODAY()+60</f>
        <v>43386</v>
      </c>
      <c r="AA137" s="26"/>
      <c r="AL137" s="27"/>
      <c r="AM137" s="27"/>
    </row>
    <row r="138" spans="1:39" s="27" customFormat="1" x14ac:dyDescent="0.25">
      <c r="A138" s="27" t="s">
        <v>413</v>
      </c>
      <c r="I138" s="27" t="s">
        <v>242</v>
      </c>
      <c r="J138" s="27" t="s">
        <v>61</v>
      </c>
      <c r="K138" s="27" t="s">
        <v>62</v>
      </c>
      <c r="L138" s="27" t="s">
        <v>63</v>
      </c>
      <c r="M138" s="27" t="s">
        <v>64</v>
      </c>
      <c r="W138" s="27">
        <v>100000</v>
      </c>
    </row>
    <row r="139" spans="1:39" s="27" customFormat="1" x14ac:dyDescent="0.25">
      <c r="A139" s="27" t="s">
        <v>149</v>
      </c>
      <c r="I139" s="2" t="s">
        <v>60</v>
      </c>
      <c r="J139" s="27" t="s">
        <v>61</v>
      </c>
      <c r="K139" s="27" t="s">
        <v>62</v>
      </c>
      <c r="L139" s="27" t="s">
        <v>63</v>
      </c>
      <c r="M139" s="27" t="s">
        <v>64</v>
      </c>
      <c r="O139" s="23">
        <v>500000</v>
      </c>
      <c r="P139" s="23"/>
      <c r="R139" s="27">
        <v>5</v>
      </c>
      <c r="S139" s="27">
        <v>5</v>
      </c>
      <c r="T139" s="27">
        <v>360</v>
      </c>
      <c r="V139" s="27" t="str">
        <f ca="1">CONCATENATE("E2E_DT_", TEXT(NOW(), "mmddyyyy-hhmmss"))</f>
        <v>E2E_DT_08142018-194625</v>
      </c>
      <c r="W139" s="27">
        <v>450000</v>
      </c>
      <c r="X139" s="27">
        <v>360</v>
      </c>
    </row>
    <row r="140" spans="1:39" s="27" customFormat="1" x14ac:dyDescent="0.25">
      <c r="A140" s="27" t="s">
        <v>433</v>
      </c>
      <c r="I140" s="27" t="s">
        <v>60</v>
      </c>
      <c r="J140" s="27" t="s">
        <v>61</v>
      </c>
      <c r="K140" s="27" t="s">
        <v>62</v>
      </c>
      <c r="L140" s="27" t="s">
        <v>63</v>
      </c>
      <c r="M140" s="27" t="s">
        <v>64</v>
      </c>
      <c r="O140" s="27">
        <v>220000</v>
      </c>
      <c r="R140" s="27">
        <v>4</v>
      </c>
      <c r="S140" s="27">
        <v>4</v>
      </c>
      <c r="T140" s="27">
        <v>360</v>
      </c>
      <c r="W140" s="27">
        <v>200000</v>
      </c>
      <c r="X140" s="27">
        <v>360</v>
      </c>
      <c r="AD140" s="27">
        <v>3000</v>
      </c>
      <c r="AE140" s="27">
        <v>3000</v>
      </c>
    </row>
    <row r="141" spans="1:39" x14ac:dyDescent="0.25">
      <c r="A141" s="27" t="s">
        <v>434</v>
      </c>
      <c r="I141" t="s">
        <v>60</v>
      </c>
      <c r="J141" t="s">
        <v>61</v>
      </c>
      <c r="K141" t="s">
        <v>62</v>
      </c>
      <c r="L141" t="s">
        <v>63</v>
      </c>
      <c r="M141" t="s">
        <v>64</v>
      </c>
      <c r="O141" s="27">
        <v>220000</v>
      </c>
      <c r="P141" s="27"/>
      <c r="R141">
        <v>4</v>
      </c>
      <c r="S141">
        <v>4</v>
      </c>
      <c r="T141">
        <v>360</v>
      </c>
      <c r="W141">
        <v>200000</v>
      </c>
      <c r="X141">
        <v>360</v>
      </c>
      <c r="Z141" s="27"/>
      <c r="AD141">
        <v>2500</v>
      </c>
      <c r="AE141">
        <v>2500</v>
      </c>
      <c r="AL141" s="27"/>
    </row>
    <row r="142" spans="1:39" x14ac:dyDescent="0.25">
      <c r="A142" s="27" t="s">
        <v>541</v>
      </c>
      <c r="B142" s="27"/>
      <c r="E142" s="27"/>
      <c r="I142" s="27"/>
      <c r="J142" s="27"/>
      <c r="K142" s="27"/>
      <c r="L142" s="27"/>
      <c r="M142" s="27" t="s">
        <v>456</v>
      </c>
      <c r="O142" s="27"/>
      <c r="P142" s="27"/>
      <c r="Q142" s="27"/>
      <c r="R142" s="27"/>
      <c r="S142" s="27"/>
      <c r="T142" s="27"/>
      <c r="U142" s="27"/>
      <c r="V142" s="27"/>
      <c r="W142" s="27"/>
      <c r="X142" s="27"/>
      <c r="Y142" s="27"/>
      <c r="Z142" s="27"/>
    </row>
    <row r="143" spans="1:39" x14ac:dyDescent="0.25">
      <c r="A143" s="27" t="s">
        <v>250</v>
      </c>
      <c r="B143" s="27"/>
      <c r="E143" s="27"/>
      <c r="I143" s="2" t="s">
        <v>60</v>
      </c>
      <c r="J143" s="27" t="s">
        <v>61</v>
      </c>
      <c r="K143" s="27" t="s">
        <v>62</v>
      </c>
      <c r="L143" s="27" t="s">
        <v>63</v>
      </c>
      <c r="M143" s="27" t="s">
        <v>64</v>
      </c>
      <c r="O143" s="23">
        <v>500000</v>
      </c>
      <c r="P143" s="23"/>
      <c r="Q143" s="27"/>
      <c r="R143" s="27">
        <v>5</v>
      </c>
      <c r="S143" s="27">
        <v>5</v>
      </c>
      <c r="T143" s="27">
        <v>360</v>
      </c>
      <c r="U143" s="27"/>
      <c r="V143" s="27"/>
      <c r="W143" s="27">
        <v>450000</v>
      </c>
      <c r="X143" s="27">
        <v>360</v>
      </c>
      <c r="Y143" s="27"/>
      <c r="Z143" s="27"/>
    </row>
    <row r="144" spans="1:39" x14ac:dyDescent="0.25">
      <c r="A144" s="27" t="s">
        <v>583</v>
      </c>
      <c r="I144" s="27" t="s">
        <v>60</v>
      </c>
      <c r="J144" s="27" t="s">
        <v>59</v>
      </c>
      <c r="K144" s="27" t="s">
        <v>62</v>
      </c>
      <c r="L144" s="27" t="s">
        <v>63</v>
      </c>
      <c r="M144" s="27" t="s">
        <v>64</v>
      </c>
      <c r="O144" s="27">
        <v>100000</v>
      </c>
      <c r="P144" s="27"/>
      <c r="R144">
        <v>5</v>
      </c>
      <c r="S144">
        <v>5</v>
      </c>
      <c r="T144">
        <v>360</v>
      </c>
      <c r="W144">
        <v>90000</v>
      </c>
      <c r="X144">
        <v>360</v>
      </c>
      <c r="Z144" s="27"/>
    </row>
    <row r="145" spans="1:35" s="27" customFormat="1" x14ac:dyDescent="0.25">
      <c r="A145" s="27" t="s">
        <v>588</v>
      </c>
      <c r="I145" s="27" t="s">
        <v>242</v>
      </c>
      <c r="J145" s="27" t="s">
        <v>61</v>
      </c>
      <c r="K145" s="27" t="s">
        <v>62</v>
      </c>
      <c r="L145" s="27" t="s">
        <v>63</v>
      </c>
      <c r="M145" s="27" t="s">
        <v>64</v>
      </c>
      <c r="O145" s="23">
        <v>22000</v>
      </c>
      <c r="P145" s="23"/>
      <c r="R145" s="27">
        <v>4</v>
      </c>
      <c r="S145" s="27">
        <v>4</v>
      </c>
      <c r="T145" s="27">
        <v>360</v>
      </c>
      <c r="W145" s="27" t="s">
        <v>589</v>
      </c>
      <c r="X145" s="27">
        <v>360</v>
      </c>
    </row>
    <row r="146" spans="1:35" s="27" customFormat="1" x14ac:dyDescent="0.25">
      <c r="A146" s="27" t="s">
        <v>932</v>
      </c>
      <c r="C146" s="27" t="s">
        <v>656</v>
      </c>
      <c r="D146" s="27" t="s">
        <v>769</v>
      </c>
      <c r="E146" s="27" t="s">
        <v>965</v>
      </c>
      <c r="F146" s="27" t="s">
        <v>771</v>
      </c>
      <c r="G146" s="27" t="s">
        <v>763</v>
      </c>
      <c r="H146" s="27" t="s">
        <v>764</v>
      </c>
      <c r="I146" s="27" t="s">
        <v>242</v>
      </c>
      <c r="J146" s="27" t="s">
        <v>59</v>
      </c>
      <c r="K146" s="27" t="s">
        <v>62</v>
      </c>
      <c r="L146" s="27" t="s">
        <v>63</v>
      </c>
      <c r="M146" s="27" t="s">
        <v>194</v>
      </c>
      <c r="N146" s="27" t="s">
        <v>957</v>
      </c>
      <c r="O146" s="23"/>
      <c r="P146" s="24"/>
      <c r="R146" s="27">
        <v>3</v>
      </c>
      <c r="S146" s="27">
        <v>4.125</v>
      </c>
      <c r="T146" s="27">
        <v>360</v>
      </c>
      <c r="W146" s="23">
        <v>200000</v>
      </c>
      <c r="X146" s="27">
        <v>360</v>
      </c>
      <c r="Z146" s="26">
        <f ca="1">TODAY()+90</f>
        <v>43416</v>
      </c>
      <c r="AA146" s="26"/>
    </row>
    <row r="147" spans="1:35" x14ac:dyDescent="0.25">
      <c r="A147" s="27" t="s">
        <v>905</v>
      </c>
      <c r="C147" s="27" t="s">
        <v>656</v>
      </c>
      <c r="D147" s="27" t="s">
        <v>769</v>
      </c>
      <c r="E147" s="27" t="s">
        <v>935</v>
      </c>
      <c r="F147" s="27" t="s">
        <v>771</v>
      </c>
      <c r="G147" s="27" t="s">
        <v>763</v>
      </c>
      <c r="H147" s="27" t="s">
        <v>764</v>
      </c>
      <c r="I147" s="27" t="s">
        <v>125</v>
      </c>
      <c r="J147" s="27" t="s">
        <v>59</v>
      </c>
      <c r="K147" s="27" t="s">
        <v>62</v>
      </c>
      <c r="L147" s="27" t="s">
        <v>63</v>
      </c>
      <c r="M147" s="27" t="s">
        <v>64</v>
      </c>
      <c r="O147" s="27"/>
      <c r="P147" s="27"/>
      <c r="Q147" s="27"/>
      <c r="R147" s="27">
        <v>4</v>
      </c>
      <c r="S147" s="27">
        <v>4</v>
      </c>
      <c r="T147" s="27">
        <v>360</v>
      </c>
      <c r="U147" s="27"/>
      <c r="V147" s="27"/>
      <c r="W147" s="27">
        <v>325000</v>
      </c>
      <c r="X147" s="27">
        <v>360</v>
      </c>
      <c r="Y147" s="27"/>
      <c r="Z147" s="26">
        <f ca="1">TODAY()+90</f>
        <v>43416</v>
      </c>
      <c r="AA147" s="26"/>
    </row>
    <row r="148" spans="1:35" s="27" customFormat="1" x14ac:dyDescent="0.25">
      <c r="A148" s="13" t="s">
        <v>802</v>
      </c>
      <c r="H148" s="27" t="s">
        <v>959</v>
      </c>
      <c r="I148" s="27" t="s">
        <v>60</v>
      </c>
      <c r="J148" s="27" t="s">
        <v>59</v>
      </c>
      <c r="K148" s="27" t="s">
        <v>62</v>
      </c>
      <c r="L148" s="27" t="s">
        <v>63</v>
      </c>
      <c r="M148" s="27" t="s">
        <v>194</v>
      </c>
      <c r="N148" s="27" t="s">
        <v>957</v>
      </c>
      <c r="O148" s="23">
        <v>200000</v>
      </c>
      <c r="P148" s="24">
        <v>25</v>
      </c>
      <c r="R148" s="27">
        <v>3.5</v>
      </c>
      <c r="S148" s="27">
        <v>3.5</v>
      </c>
      <c r="T148" s="27">
        <v>360</v>
      </c>
      <c r="X148" s="27">
        <v>360</v>
      </c>
      <c r="Z148" s="26">
        <f ca="1">TODAY()+60</f>
        <v>43386</v>
      </c>
      <c r="AA148" s="26"/>
    </row>
    <row r="149" spans="1:35" s="27" customFormat="1" x14ac:dyDescent="0.25">
      <c r="A149" s="27" t="s">
        <v>989</v>
      </c>
      <c r="F149" s="27" t="s">
        <v>771</v>
      </c>
      <c r="G149" s="27" t="s">
        <v>763</v>
      </c>
      <c r="H149" s="27" t="s">
        <v>959</v>
      </c>
      <c r="O149" s="27">
        <v>280000</v>
      </c>
      <c r="P149" s="27">
        <v>10.714</v>
      </c>
      <c r="R149" s="27">
        <v>4</v>
      </c>
      <c r="S149" s="27">
        <v>4</v>
      </c>
      <c r="Z149" s="26">
        <f ca="1">TODAY()+45</f>
        <v>43371</v>
      </c>
      <c r="AA149" s="26"/>
    </row>
    <row r="150" spans="1:35" s="27" customFormat="1" x14ac:dyDescent="0.25">
      <c r="A150" s="27" t="s">
        <v>469</v>
      </c>
      <c r="E150" s="27" t="s">
        <v>59</v>
      </c>
      <c r="O150" s="23">
        <v>151000</v>
      </c>
      <c r="P150" s="23"/>
      <c r="Q150" s="23">
        <v>20500</v>
      </c>
      <c r="R150" s="27">
        <v>6</v>
      </c>
      <c r="S150" s="27">
        <v>4</v>
      </c>
      <c r="T150" s="27">
        <v>360</v>
      </c>
      <c r="U150" s="27" t="s">
        <v>65</v>
      </c>
      <c r="V150" s="27" t="str">
        <f ca="1">"Auto_"&amp;TEXT(NOW(), "mmddyyyy-hhmmss")</f>
        <v>Auto_08142018-194625</v>
      </c>
      <c r="W150" s="27">
        <v>100000</v>
      </c>
      <c r="X150" s="27">
        <v>360</v>
      </c>
      <c r="Y150" s="27" t="s">
        <v>46</v>
      </c>
    </row>
    <row r="151" spans="1:35" s="27" customFormat="1" x14ac:dyDescent="0.25">
      <c r="A151" s="27" t="s">
        <v>654</v>
      </c>
      <c r="C151" s="27" t="s">
        <v>656</v>
      </c>
      <c r="D151" s="27" t="s">
        <v>657</v>
      </c>
      <c r="E151" s="27" t="s">
        <v>129</v>
      </c>
      <c r="I151" s="27" t="s">
        <v>60</v>
      </c>
      <c r="J151" s="27" t="s">
        <v>61</v>
      </c>
      <c r="K151" s="27" t="s">
        <v>62</v>
      </c>
      <c r="L151" s="27" t="s">
        <v>63</v>
      </c>
      <c r="M151" s="27" t="s">
        <v>64</v>
      </c>
      <c r="O151" s="23">
        <v>200000</v>
      </c>
      <c r="P151" s="24">
        <v>25</v>
      </c>
      <c r="R151" s="27">
        <v>6</v>
      </c>
      <c r="S151" s="27">
        <v>4</v>
      </c>
      <c r="T151" s="27">
        <v>360</v>
      </c>
      <c r="X151" s="27">
        <v>360</v>
      </c>
      <c r="Z151" s="26">
        <f ca="1">DATE(YEAR(TODAY()), MONTH(TODAY()) + 3, DAY(TODAY()))</f>
        <v>43418</v>
      </c>
      <c r="AA151" s="26">
        <f ca="1">DATE(YEAR(TODAY()), MONTH(TODAY()) + 3, DAY(TODAY()))</f>
        <v>43418</v>
      </c>
    </row>
    <row r="152" spans="1:35" x14ac:dyDescent="0.25">
      <c r="A152" s="8" t="s">
        <v>976</v>
      </c>
      <c r="H152" s="27" t="s">
        <v>988</v>
      </c>
      <c r="I152" s="27" t="s">
        <v>125</v>
      </c>
      <c r="J152" s="27" t="s">
        <v>284</v>
      </c>
      <c r="K152" s="27" t="s">
        <v>62</v>
      </c>
      <c r="L152" s="27" t="s">
        <v>63</v>
      </c>
      <c r="M152" s="27" t="s">
        <v>194</v>
      </c>
      <c r="N152" s="27" t="s">
        <v>882</v>
      </c>
      <c r="O152" s="23"/>
      <c r="P152" s="24"/>
      <c r="Q152" s="27"/>
      <c r="R152">
        <v>3.5</v>
      </c>
      <c r="S152">
        <v>3.5</v>
      </c>
      <c r="T152">
        <v>360</v>
      </c>
      <c r="W152">
        <v>166500</v>
      </c>
      <c r="X152">
        <v>360</v>
      </c>
      <c r="Y152" t="s">
        <v>46</v>
      </c>
      <c r="Z152" s="26">
        <f ca="1">TODAY()+60</f>
        <v>43386</v>
      </c>
    </row>
    <row r="153" spans="1:35" s="27" customFormat="1" x14ac:dyDescent="0.25">
      <c r="A153" s="13" t="s">
        <v>878</v>
      </c>
      <c r="H153" s="27" t="s">
        <v>961</v>
      </c>
      <c r="I153" s="27" t="s">
        <v>60</v>
      </c>
      <c r="J153" s="27" t="s">
        <v>284</v>
      </c>
      <c r="K153" s="27" t="s">
        <v>62</v>
      </c>
      <c r="L153" s="27" t="s">
        <v>63</v>
      </c>
      <c r="M153" s="27" t="s">
        <v>194</v>
      </c>
      <c r="N153" s="27" t="s">
        <v>882</v>
      </c>
      <c r="O153" s="23">
        <v>200000</v>
      </c>
      <c r="P153" s="24">
        <v>25</v>
      </c>
      <c r="R153" s="27">
        <v>3.5</v>
      </c>
      <c r="S153" s="27">
        <v>3.5</v>
      </c>
      <c r="T153" s="27">
        <v>360</v>
      </c>
      <c r="X153" s="27">
        <v>360</v>
      </c>
      <c r="Z153" s="26">
        <f ca="1">TODAY()+60</f>
        <v>43386</v>
      </c>
      <c r="AA153" s="26"/>
    </row>
    <row r="154" spans="1:35" x14ac:dyDescent="0.25">
      <c r="A154" t="s">
        <v>1015</v>
      </c>
      <c r="I154" s="27" t="s">
        <v>60</v>
      </c>
      <c r="J154" s="27" t="s">
        <v>61</v>
      </c>
      <c r="K154" s="27" t="s">
        <v>62</v>
      </c>
      <c r="L154" s="27" t="s">
        <v>63</v>
      </c>
      <c r="M154" s="27" t="s">
        <v>64</v>
      </c>
      <c r="O154" s="27">
        <v>100000</v>
      </c>
      <c r="P154" s="27">
        <v>10</v>
      </c>
      <c r="Q154" s="27">
        <v>10000</v>
      </c>
      <c r="R154" s="27">
        <v>5</v>
      </c>
      <c r="S154" s="27">
        <v>5</v>
      </c>
      <c r="T154" s="27">
        <v>360</v>
      </c>
      <c r="U154" s="27"/>
      <c r="V154" s="27"/>
      <c r="W154" s="27">
        <v>90000</v>
      </c>
      <c r="X154" s="27">
        <v>360</v>
      </c>
      <c r="Z154" s="27"/>
    </row>
    <row r="155" spans="1:35" s="27" customFormat="1" x14ac:dyDescent="0.25">
      <c r="A155" s="27" t="s">
        <v>579</v>
      </c>
      <c r="I155" s="27" t="s">
        <v>60</v>
      </c>
      <c r="J155" s="27" t="s">
        <v>198</v>
      </c>
      <c r="K155" s="27" t="s">
        <v>62</v>
      </c>
      <c r="L155" s="27" t="s">
        <v>63</v>
      </c>
      <c r="M155" s="27" t="s">
        <v>194</v>
      </c>
      <c r="O155" s="23">
        <v>200000</v>
      </c>
      <c r="P155" s="23"/>
      <c r="R155" s="27">
        <v>7</v>
      </c>
      <c r="T155" s="27">
        <v>360</v>
      </c>
      <c r="W155" s="23">
        <v>200000</v>
      </c>
      <c r="X155" s="27">
        <v>360</v>
      </c>
    </row>
    <row r="156" spans="1:35" x14ac:dyDescent="0.25">
      <c r="A156" s="27" t="s">
        <v>565</v>
      </c>
      <c r="I156" s="27" t="s">
        <v>60</v>
      </c>
      <c r="J156" s="27" t="s">
        <v>61</v>
      </c>
      <c r="K156" s="27" t="s">
        <v>62</v>
      </c>
      <c r="L156" s="27" t="s">
        <v>63</v>
      </c>
      <c r="M156" s="27" t="s">
        <v>64</v>
      </c>
      <c r="O156" s="27">
        <v>100000</v>
      </c>
      <c r="P156" s="27"/>
      <c r="Q156" s="27"/>
      <c r="R156" s="27">
        <v>3</v>
      </c>
      <c r="S156" s="27">
        <v>3</v>
      </c>
      <c r="T156" s="27">
        <v>360</v>
      </c>
      <c r="U156" s="27"/>
      <c r="V156" s="27"/>
      <c r="W156" s="27">
        <v>100000</v>
      </c>
      <c r="X156" s="27">
        <v>360</v>
      </c>
      <c r="Y156" s="27"/>
      <c r="Z156" s="27"/>
      <c r="AI156" s="27"/>
    </row>
    <row r="157" spans="1:35" x14ac:dyDescent="0.25">
      <c r="A157" s="27" t="s">
        <v>563</v>
      </c>
      <c r="I157" s="27" t="s">
        <v>60</v>
      </c>
      <c r="J157" s="27" t="s">
        <v>61</v>
      </c>
      <c r="K157" s="27" t="s">
        <v>62</v>
      </c>
      <c r="L157" s="27" t="s">
        <v>63</v>
      </c>
      <c r="M157" s="27" t="s">
        <v>64</v>
      </c>
      <c r="O157" s="27">
        <v>300000</v>
      </c>
      <c r="P157" s="27"/>
      <c r="Q157" s="27"/>
      <c r="R157" s="27">
        <v>3.5</v>
      </c>
      <c r="S157" s="27">
        <v>3.5</v>
      </c>
      <c r="T157" s="27">
        <v>360</v>
      </c>
      <c r="U157" s="27"/>
      <c r="V157" s="27"/>
      <c r="W157" s="27">
        <v>300000</v>
      </c>
      <c r="X157" s="27">
        <v>240</v>
      </c>
      <c r="Y157" s="27"/>
      <c r="Z157" s="27"/>
      <c r="AB157" s="27"/>
      <c r="AC157" s="27"/>
      <c r="AD157" s="27"/>
      <c r="AE157" s="27"/>
    </row>
    <row r="158" spans="1:35" x14ac:dyDescent="0.25">
      <c r="A158" s="13" t="s">
        <v>1209</v>
      </c>
      <c r="I158" t="s">
        <v>60</v>
      </c>
      <c r="J158" t="s">
        <v>61</v>
      </c>
      <c r="K158" t="s">
        <v>62</v>
      </c>
      <c r="M158" t="s">
        <v>64</v>
      </c>
      <c r="O158" s="27">
        <v>400000</v>
      </c>
      <c r="P158">
        <v>28</v>
      </c>
      <c r="R158">
        <v>4.5</v>
      </c>
      <c r="S158">
        <v>4.5</v>
      </c>
      <c r="T158">
        <v>360</v>
      </c>
      <c r="X158">
        <v>360</v>
      </c>
      <c r="Z158" s="27"/>
    </row>
    <row r="159" spans="1:35" x14ac:dyDescent="0.25">
      <c r="A159" s="27" t="s">
        <v>80</v>
      </c>
      <c r="E159" t="s">
        <v>59</v>
      </c>
      <c r="I159" s="2" t="s">
        <v>125</v>
      </c>
      <c r="J159" s="27" t="s">
        <v>59</v>
      </c>
      <c r="K159" s="27" t="s">
        <v>62</v>
      </c>
      <c r="L159" s="27" t="s">
        <v>63</v>
      </c>
      <c r="M159" s="27" t="s">
        <v>64</v>
      </c>
      <c r="O159" s="27"/>
      <c r="P159" s="27"/>
      <c r="Q159" s="27"/>
      <c r="R159" s="27">
        <v>4</v>
      </c>
      <c r="S159" s="27">
        <v>4</v>
      </c>
      <c r="T159" s="27">
        <v>360</v>
      </c>
      <c r="U159" s="27"/>
      <c r="V159" s="27" t="str">
        <f ca="1">CONCATENATE("ENC26059_", TEXT(NOW(), "mmddyyyy-hhmmss"))</f>
        <v>ENC26059_08142018-194625</v>
      </c>
      <c r="W159" s="6" t="s">
        <v>81</v>
      </c>
      <c r="X159" s="27">
        <v>360</v>
      </c>
      <c r="Y159" s="27" t="s">
        <v>46</v>
      </c>
      <c r="Z159" s="27"/>
      <c r="AB159" s="27"/>
      <c r="AC159" s="27"/>
      <c r="AD159" s="27"/>
      <c r="AE159" s="27"/>
    </row>
    <row r="160" spans="1:35" x14ac:dyDescent="0.25">
      <c r="A160" s="27" t="s">
        <v>737</v>
      </c>
      <c r="I160" s="27"/>
      <c r="J160" s="27"/>
      <c r="K160" s="27"/>
      <c r="L160" s="27"/>
      <c r="M160" s="27"/>
      <c r="O160" s="23">
        <v>200000</v>
      </c>
      <c r="R160" s="27"/>
      <c r="S160" s="27"/>
      <c r="T160" s="27"/>
      <c r="W160" s="27">
        <v>200000</v>
      </c>
      <c r="X160" s="27"/>
    </row>
    <row r="161" spans="1:42" x14ac:dyDescent="0.25">
      <c r="A161" s="27" t="s">
        <v>547</v>
      </c>
      <c r="I161" t="s">
        <v>60</v>
      </c>
      <c r="J161" s="27" t="s">
        <v>61</v>
      </c>
      <c r="K161" t="s">
        <v>62</v>
      </c>
      <c r="L161" t="s">
        <v>63</v>
      </c>
      <c r="M161" t="s">
        <v>64</v>
      </c>
      <c r="O161" s="27">
        <v>150000</v>
      </c>
      <c r="R161">
        <v>3.5</v>
      </c>
      <c r="S161">
        <v>3.5</v>
      </c>
      <c r="T161">
        <v>360</v>
      </c>
      <c r="W161">
        <v>100000</v>
      </c>
      <c r="X161">
        <v>360</v>
      </c>
      <c r="Z161" s="26">
        <f ca="1">EOMONTH(TODAY(),0)</f>
        <v>43343</v>
      </c>
      <c r="AA161" s="26"/>
    </row>
    <row r="162" spans="1:42" x14ac:dyDescent="0.25">
      <c r="A162" s="27" t="s">
        <v>554</v>
      </c>
      <c r="I162" s="27"/>
      <c r="J162" s="27"/>
      <c r="L162" s="27"/>
      <c r="M162" s="27"/>
      <c r="O162" s="27"/>
      <c r="W162">
        <v>99000</v>
      </c>
    </row>
    <row r="163" spans="1:42" x14ac:dyDescent="0.25">
      <c r="A163" s="13" t="s">
        <v>1192</v>
      </c>
      <c r="I163" s="27" t="s">
        <v>60</v>
      </c>
      <c r="J163" s="27" t="s">
        <v>61</v>
      </c>
      <c r="K163" t="s">
        <v>62</v>
      </c>
      <c r="L163" s="27" t="s">
        <v>63</v>
      </c>
      <c r="M163" s="27" t="s">
        <v>64</v>
      </c>
      <c r="O163" s="23">
        <v>324000</v>
      </c>
      <c r="P163" s="24">
        <v>5</v>
      </c>
      <c r="R163">
        <v>4.5</v>
      </c>
      <c r="S163">
        <v>5</v>
      </c>
      <c r="T163">
        <v>360</v>
      </c>
      <c r="W163" s="23">
        <v>307800</v>
      </c>
      <c r="Z163" s="26">
        <f ca="1">TODAY()+30</f>
        <v>43356</v>
      </c>
      <c r="AA163" s="26"/>
      <c r="AM163" s="23">
        <v>307800</v>
      </c>
    </row>
    <row r="164" spans="1:42" x14ac:dyDescent="0.25">
      <c r="A164" s="13" t="s">
        <v>1193</v>
      </c>
      <c r="I164" s="27" t="s">
        <v>60</v>
      </c>
      <c r="J164" s="27" t="s">
        <v>61</v>
      </c>
      <c r="K164" t="s">
        <v>62</v>
      </c>
      <c r="L164" s="27" t="s">
        <v>63</v>
      </c>
      <c r="M164" s="27" t="s">
        <v>64</v>
      </c>
      <c r="O164" s="23">
        <v>324000</v>
      </c>
      <c r="P164" s="24">
        <v>5</v>
      </c>
      <c r="R164" s="27">
        <v>4.5</v>
      </c>
      <c r="S164">
        <v>5</v>
      </c>
      <c r="T164" s="27">
        <v>363</v>
      </c>
      <c r="W164" s="23">
        <v>307800</v>
      </c>
      <c r="Z164" s="26">
        <f ca="1">TODAY()+30</f>
        <v>43356</v>
      </c>
      <c r="AA164" s="26"/>
      <c r="AM164" s="23">
        <v>307800</v>
      </c>
    </row>
    <row r="165" spans="1:42" x14ac:dyDescent="0.25">
      <c r="A165" s="13" t="s">
        <v>805</v>
      </c>
      <c r="I165" s="27" t="s">
        <v>60</v>
      </c>
      <c r="J165" s="27" t="s">
        <v>61</v>
      </c>
      <c r="L165" s="27" t="s">
        <v>63</v>
      </c>
      <c r="M165" s="27" t="s">
        <v>64</v>
      </c>
      <c r="R165">
        <v>6.5</v>
      </c>
      <c r="T165">
        <v>360</v>
      </c>
      <c r="W165">
        <v>100000</v>
      </c>
    </row>
    <row r="166" spans="1:42" x14ac:dyDescent="0.25">
      <c r="A166" s="27" t="s">
        <v>1206</v>
      </c>
      <c r="I166" s="27" t="s">
        <v>60</v>
      </c>
      <c r="J166" s="27" t="s">
        <v>61</v>
      </c>
      <c r="K166" s="27" t="s">
        <v>62</v>
      </c>
      <c r="L166" s="27" t="s">
        <v>63</v>
      </c>
      <c r="M166" s="27" t="s">
        <v>194</v>
      </c>
      <c r="O166" s="23">
        <v>275000</v>
      </c>
      <c r="P166" s="24">
        <v>27.273</v>
      </c>
      <c r="R166">
        <v>4</v>
      </c>
      <c r="S166">
        <v>4</v>
      </c>
      <c r="T166">
        <v>360</v>
      </c>
      <c r="X166">
        <v>360</v>
      </c>
      <c r="Z166" s="26">
        <f ca="1">TODAY()+30</f>
        <v>43356</v>
      </c>
      <c r="AA166" s="26"/>
      <c r="AC166">
        <v>60</v>
      </c>
      <c r="AF166">
        <v>60</v>
      </c>
    </row>
    <row r="167" spans="1:42" x14ac:dyDescent="0.25">
      <c r="A167" s="27" t="s">
        <v>900</v>
      </c>
      <c r="I167" s="27" t="s">
        <v>60</v>
      </c>
      <c r="J167" s="27"/>
      <c r="K167" s="27"/>
      <c r="L167" s="27"/>
      <c r="M167" s="27"/>
    </row>
    <row r="168" spans="1:42" x14ac:dyDescent="0.25">
      <c r="A168" s="27" t="s">
        <v>900</v>
      </c>
      <c r="I168" s="27" t="s">
        <v>60</v>
      </c>
      <c r="J168" s="27"/>
      <c r="K168" s="27"/>
      <c r="L168" s="27"/>
      <c r="M168" s="27"/>
    </row>
    <row r="169" spans="1:42" x14ac:dyDescent="0.25">
      <c r="A169" s="27" t="s">
        <v>945</v>
      </c>
      <c r="I169" s="27" t="s">
        <v>60</v>
      </c>
      <c r="J169" s="27"/>
      <c r="L169" s="27"/>
      <c r="M169" s="27"/>
    </row>
    <row r="170" spans="1:42" s="27" customFormat="1" x14ac:dyDescent="0.25">
      <c r="A170" s="27" t="s">
        <v>744</v>
      </c>
      <c r="C170" s="27" t="s">
        <v>656</v>
      </c>
      <c r="D170" s="27" t="s">
        <v>657</v>
      </c>
      <c r="E170" s="27" t="s">
        <v>129</v>
      </c>
      <c r="I170" s="27" t="s">
        <v>60</v>
      </c>
      <c r="J170" s="27" t="s">
        <v>61</v>
      </c>
      <c r="K170" s="27" t="s">
        <v>62</v>
      </c>
      <c r="L170" s="27" t="s">
        <v>63</v>
      </c>
      <c r="M170" s="27" t="s">
        <v>64</v>
      </c>
      <c r="O170" s="23">
        <v>200000</v>
      </c>
      <c r="P170" s="24">
        <v>25</v>
      </c>
      <c r="R170" s="27">
        <v>5</v>
      </c>
      <c r="S170" s="27">
        <v>5</v>
      </c>
      <c r="T170" s="27">
        <v>360</v>
      </c>
      <c r="X170" s="27">
        <v>360</v>
      </c>
      <c r="Z170" s="26">
        <f ca="1">TODAY()+30</f>
        <v>43356</v>
      </c>
      <c r="AA170" s="26"/>
    </row>
    <row r="171" spans="1:42" x14ac:dyDescent="0.25">
      <c r="A171" s="27" t="s">
        <v>717</v>
      </c>
      <c r="B171" s="27"/>
      <c r="E171" s="27"/>
      <c r="I171" s="27" t="s">
        <v>188</v>
      </c>
      <c r="J171" s="27" t="s">
        <v>61</v>
      </c>
      <c r="K171" s="27" t="s">
        <v>62</v>
      </c>
      <c r="L171" s="27" t="s">
        <v>63</v>
      </c>
      <c r="M171" s="27" t="s">
        <v>64</v>
      </c>
      <c r="O171" s="27"/>
      <c r="P171" s="27"/>
      <c r="Q171" s="27"/>
      <c r="R171" s="27">
        <v>5</v>
      </c>
      <c r="S171" s="27">
        <v>5</v>
      </c>
      <c r="T171" s="27">
        <v>360</v>
      </c>
      <c r="U171" s="27"/>
      <c r="V171" s="27"/>
      <c r="W171" s="27">
        <v>100000</v>
      </c>
      <c r="X171" s="27">
        <v>360</v>
      </c>
      <c r="Y171" s="27"/>
      <c r="Z171" s="27"/>
      <c r="AB171" s="27"/>
      <c r="AC171" s="27"/>
      <c r="AD171" s="27"/>
      <c r="AE171" s="27"/>
      <c r="AF171" s="27"/>
      <c r="AG171" s="27"/>
      <c r="AH171" s="27"/>
      <c r="AI171" s="27"/>
      <c r="AJ171" s="27"/>
      <c r="AK171" s="27"/>
      <c r="AL171" s="27"/>
      <c r="AM171" s="27"/>
      <c r="AN171" s="27"/>
      <c r="AO171" s="27"/>
      <c r="AP171" s="27"/>
    </row>
    <row r="172" spans="1:42" s="27" customFormat="1" x14ac:dyDescent="0.25">
      <c r="A172" s="13" t="s">
        <v>833</v>
      </c>
      <c r="I172" s="27" t="s">
        <v>242</v>
      </c>
      <c r="J172" s="27" t="s">
        <v>61</v>
      </c>
      <c r="K172" s="27" t="s">
        <v>62</v>
      </c>
      <c r="L172" s="27" t="s">
        <v>63</v>
      </c>
      <c r="M172" s="27" t="s">
        <v>64</v>
      </c>
      <c r="O172" s="27">
        <v>100000</v>
      </c>
      <c r="R172" s="27">
        <v>5</v>
      </c>
      <c r="S172" s="27">
        <v>5</v>
      </c>
      <c r="T172" s="27">
        <v>360</v>
      </c>
      <c r="W172" s="27">
        <v>100000</v>
      </c>
      <c r="X172" s="27">
        <v>360</v>
      </c>
      <c r="AI172" s="32" t="s">
        <v>837</v>
      </c>
    </row>
    <row r="173" spans="1:42" x14ac:dyDescent="0.25">
      <c r="A173" s="27" t="s">
        <v>709</v>
      </c>
      <c r="B173" s="27"/>
      <c r="E173" s="27"/>
      <c r="I173" s="27" t="s">
        <v>442</v>
      </c>
      <c r="J173" s="27" t="s">
        <v>61</v>
      </c>
      <c r="K173" s="27" t="s">
        <v>62</v>
      </c>
      <c r="L173" s="27" t="s">
        <v>63</v>
      </c>
      <c r="M173" s="27" t="s">
        <v>64</v>
      </c>
      <c r="O173" s="23">
        <v>220000</v>
      </c>
      <c r="P173" s="27"/>
      <c r="Q173" s="27"/>
      <c r="R173" s="27">
        <v>4</v>
      </c>
      <c r="S173" s="27">
        <v>4</v>
      </c>
      <c r="T173" s="27">
        <v>360</v>
      </c>
      <c r="U173" s="27"/>
      <c r="V173" s="27"/>
      <c r="W173" s="27">
        <v>200000</v>
      </c>
      <c r="X173" s="27">
        <v>360</v>
      </c>
      <c r="Y173" s="27"/>
      <c r="Z173" s="27"/>
      <c r="AB173" s="27"/>
      <c r="AC173" s="27"/>
      <c r="AD173" s="27"/>
      <c r="AE173" s="27"/>
      <c r="AF173" s="27"/>
      <c r="AG173" s="27"/>
      <c r="AH173" s="27"/>
      <c r="AI173" s="27"/>
      <c r="AJ173" s="27"/>
      <c r="AK173" s="27"/>
      <c r="AL173" s="27"/>
      <c r="AM173" s="27"/>
      <c r="AN173" s="27"/>
      <c r="AO173" s="27"/>
      <c r="AP173" s="27"/>
    </row>
    <row r="174" spans="1:42" s="27" customFormat="1" x14ac:dyDescent="0.25">
      <c r="A174" s="27" t="s">
        <v>754</v>
      </c>
      <c r="I174" s="27" t="s">
        <v>442</v>
      </c>
      <c r="J174" s="27" t="s">
        <v>61</v>
      </c>
      <c r="K174" s="27" t="s">
        <v>62</v>
      </c>
      <c r="L174" s="27" t="s">
        <v>63</v>
      </c>
      <c r="M174" s="27" t="s">
        <v>64</v>
      </c>
      <c r="O174" s="23">
        <v>100000</v>
      </c>
      <c r="R174" s="27">
        <v>5</v>
      </c>
      <c r="S174" s="27">
        <v>5</v>
      </c>
      <c r="T174" s="27">
        <v>360</v>
      </c>
      <c r="W174" s="27">
        <v>100000</v>
      </c>
      <c r="X174" s="27">
        <v>360</v>
      </c>
    </row>
    <row r="175" spans="1:42" s="27" customFormat="1" x14ac:dyDescent="0.25">
      <c r="A175" s="27" t="s">
        <v>1184</v>
      </c>
      <c r="I175" s="27" t="s">
        <v>188</v>
      </c>
      <c r="J175" s="27" t="s">
        <v>61</v>
      </c>
      <c r="K175" s="27" t="s">
        <v>62</v>
      </c>
      <c r="L175" s="27" t="s">
        <v>63</v>
      </c>
      <c r="M175" s="27" t="s">
        <v>194</v>
      </c>
      <c r="O175" s="23">
        <v>220000</v>
      </c>
      <c r="R175" s="27">
        <v>4</v>
      </c>
      <c r="S175" s="27">
        <v>4</v>
      </c>
      <c r="T175" s="27">
        <v>24</v>
      </c>
      <c r="W175" s="27">
        <v>200000</v>
      </c>
      <c r="X175" s="27">
        <v>24</v>
      </c>
    </row>
    <row r="176" spans="1:42" x14ac:dyDescent="0.25">
      <c r="A176" s="27" t="s">
        <v>1183</v>
      </c>
      <c r="I176" s="27" t="s">
        <v>188</v>
      </c>
      <c r="J176" s="27" t="s">
        <v>61</v>
      </c>
      <c r="K176" s="27" t="s">
        <v>62</v>
      </c>
      <c r="L176" s="27" t="s">
        <v>63</v>
      </c>
      <c r="M176" s="27" t="s">
        <v>64</v>
      </c>
      <c r="O176" s="23">
        <v>220000</v>
      </c>
      <c r="R176">
        <v>4</v>
      </c>
      <c r="S176">
        <v>4</v>
      </c>
      <c r="T176">
        <v>24</v>
      </c>
      <c r="W176">
        <v>200000</v>
      </c>
      <c r="X176">
        <v>24</v>
      </c>
      <c r="Z176" s="27"/>
      <c r="AI176" s="27"/>
    </row>
    <row r="177" spans="1:55" x14ac:dyDescent="0.25">
      <c r="A177" t="s">
        <v>752</v>
      </c>
      <c r="I177" t="s">
        <v>60</v>
      </c>
      <c r="J177" t="s">
        <v>61</v>
      </c>
      <c r="K177" s="27" t="s">
        <v>62</v>
      </c>
      <c r="L177" t="s">
        <v>63</v>
      </c>
      <c r="M177" t="s">
        <v>64</v>
      </c>
      <c r="O177" s="23">
        <v>100000</v>
      </c>
      <c r="R177">
        <v>5</v>
      </c>
      <c r="S177">
        <v>5</v>
      </c>
      <c r="T177">
        <v>360</v>
      </c>
      <c r="W177">
        <v>100000</v>
      </c>
      <c r="X177">
        <v>360</v>
      </c>
    </row>
    <row r="178" spans="1:55" x14ac:dyDescent="0.25">
      <c r="A178" t="s">
        <v>753</v>
      </c>
      <c r="I178" t="s">
        <v>60</v>
      </c>
      <c r="J178" t="s">
        <v>61</v>
      </c>
      <c r="K178" t="s">
        <v>62</v>
      </c>
      <c r="L178" t="s">
        <v>63</v>
      </c>
      <c r="M178" t="s">
        <v>64</v>
      </c>
      <c r="O178" s="23">
        <v>100000</v>
      </c>
      <c r="R178">
        <v>5</v>
      </c>
      <c r="S178">
        <v>5</v>
      </c>
      <c r="T178">
        <v>360</v>
      </c>
      <c r="W178">
        <v>100000</v>
      </c>
      <c r="X178">
        <v>360</v>
      </c>
    </row>
    <row r="179" spans="1:55" x14ac:dyDescent="0.25">
      <c r="A179" t="s">
        <v>710</v>
      </c>
      <c r="I179" t="s">
        <v>442</v>
      </c>
      <c r="J179" t="s">
        <v>61</v>
      </c>
      <c r="K179" t="s">
        <v>62</v>
      </c>
      <c r="L179" t="s">
        <v>63</v>
      </c>
      <c r="M179" t="s">
        <v>64</v>
      </c>
      <c r="O179" s="23">
        <v>200000</v>
      </c>
      <c r="R179">
        <v>4</v>
      </c>
      <c r="S179">
        <v>4</v>
      </c>
      <c r="T179">
        <v>360</v>
      </c>
      <c r="W179">
        <v>100000</v>
      </c>
      <c r="X179">
        <v>360</v>
      </c>
    </row>
    <row r="180" spans="1:55" x14ac:dyDescent="0.25">
      <c r="A180" t="s">
        <v>756</v>
      </c>
      <c r="I180" t="s">
        <v>60</v>
      </c>
      <c r="J180" t="s">
        <v>61</v>
      </c>
      <c r="K180" t="s">
        <v>62</v>
      </c>
      <c r="L180" t="s">
        <v>63</v>
      </c>
      <c r="M180" t="s">
        <v>64</v>
      </c>
      <c r="O180" s="23">
        <v>275000</v>
      </c>
      <c r="P180" s="24">
        <v>27.273</v>
      </c>
      <c r="R180">
        <v>4</v>
      </c>
      <c r="S180">
        <v>4</v>
      </c>
      <c r="T180">
        <v>360</v>
      </c>
      <c r="X180">
        <v>360</v>
      </c>
    </row>
    <row r="181" spans="1:55" x14ac:dyDescent="0.25">
      <c r="A181" t="s">
        <v>1146</v>
      </c>
      <c r="J181" t="s">
        <v>59</v>
      </c>
    </row>
    <row r="182" spans="1:55" x14ac:dyDescent="0.25">
      <c r="A182" s="13" t="s">
        <v>860</v>
      </c>
      <c r="J182" t="s">
        <v>61</v>
      </c>
    </row>
    <row r="183" spans="1:55" x14ac:dyDescent="0.25">
      <c r="A183" s="13" t="s">
        <v>1148</v>
      </c>
      <c r="E183" s="27"/>
      <c r="I183" s="27"/>
      <c r="J183" s="27" t="s">
        <v>751</v>
      </c>
      <c r="K183" s="27"/>
      <c r="L183" s="27"/>
      <c r="M183" s="27"/>
      <c r="O183" s="27"/>
      <c r="P183" s="27"/>
      <c r="Q183" s="27"/>
      <c r="R183" s="27"/>
      <c r="S183" s="27"/>
      <c r="T183" s="27"/>
      <c r="U183" s="27"/>
      <c r="V183" s="27"/>
      <c r="W183" s="27"/>
      <c r="X183" s="27"/>
      <c r="Y183" s="27"/>
      <c r="Z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row>
    <row r="184" spans="1:55" s="27" customFormat="1" x14ac:dyDescent="0.25">
      <c r="A184" s="13" t="s">
        <v>1147</v>
      </c>
      <c r="J184" s="27" t="s">
        <v>284</v>
      </c>
    </row>
    <row r="185" spans="1:55" s="27" customFormat="1" x14ac:dyDescent="0.25">
      <c r="A185" s="13" t="s">
        <v>1373</v>
      </c>
      <c r="J185" s="27" t="s">
        <v>198</v>
      </c>
    </row>
    <row r="186" spans="1:55" x14ac:dyDescent="0.25">
      <c r="A186" s="27" t="s">
        <v>857</v>
      </c>
      <c r="B186" s="27"/>
      <c r="E186" s="27"/>
      <c r="I186" s="27"/>
      <c r="J186" s="27"/>
      <c r="K186" s="27"/>
      <c r="L186" s="27"/>
      <c r="M186" s="27"/>
      <c r="O186" s="27"/>
      <c r="P186" s="27"/>
      <c r="Q186" s="27"/>
      <c r="R186" s="27"/>
      <c r="S186" s="27"/>
      <c r="T186" s="27"/>
      <c r="U186" s="27"/>
      <c r="V186" s="27"/>
      <c r="W186" s="27">
        <v>200000</v>
      </c>
      <c r="Z186" s="27"/>
    </row>
    <row r="187" spans="1:55" x14ac:dyDescent="0.25">
      <c r="A187" s="13" t="s">
        <v>720</v>
      </c>
      <c r="I187" t="s">
        <v>60</v>
      </c>
      <c r="J187" s="27" t="s">
        <v>61</v>
      </c>
      <c r="K187" s="27" t="s">
        <v>62</v>
      </c>
      <c r="L187" s="27" t="s">
        <v>63</v>
      </c>
      <c r="M187" s="27" t="s">
        <v>64</v>
      </c>
      <c r="O187" s="23">
        <v>200000</v>
      </c>
      <c r="P187" s="24">
        <v>25</v>
      </c>
      <c r="R187">
        <v>5</v>
      </c>
      <c r="S187">
        <v>5.5</v>
      </c>
      <c r="T187">
        <v>360</v>
      </c>
      <c r="X187">
        <v>360</v>
      </c>
      <c r="Z187" s="26">
        <f ca="1">TODAY()+30</f>
        <v>43356</v>
      </c>
      <c r="AA187" s="26"/>
    </row>
    <row r="188" spans="1:55" x14ac:dyDescent="0.25">
      <c r="A188" s="13" t="s">
        <v>979</v>
      </c>
      <c r="I188" t="s">
        <v>188</v>
      </c>
      <c r="O188" s="27"/>
      <c r="P188" s="27"/>
      <c r="T188">
        <v>360</v>
      </c>
    </row>
    <row r="189" spans="1:55" s="27" customFormat="1" x14ac:dyDescent="0.25">
      <c r="A189" s="27" t="s">
        <v>826</v>
      </c>
      <c r="I189" s="27" t="s">
        <v>242</v>
      </c>
      <c r="J189" s="27" t="s">
        <v>61</v>
      </c>
      <c r="K189" s="27" t="s">
        <v>62</v>
      </c>
      <c r="L189" s="27" t="s">
        <v>63</v>
      </c>
      <c r="U189" s="27" t="s">
        <v>775</v>
      </c>
      <c r="AC189" s="27">
        <v>6</v>
      </c>
    </row>
    <row r="190" spans="1:55" s="27" customFormat="1" x14ac:dyDescent="0.25">
      <c r="A190" s="27" t="s">
        <v>774</v>
      </c>
      <c r="I190" s="27" t="s">
        <v>242</v>
      </c>
      <c r="J190" s="27" t="s">
        <v>61</v>
      </c>
      <c r="K190" s="27" t="s">
        <v>62</v>
      </c>
      <c r="L190" s="27" t="s">
        <v>63</v>
      </c>
      <c r="U190" s="27" t="s">
        <v>775</v>
      </c>
      <c r="Z190" s="26">
        <f ca="1">TODAY()+21</f>
        <v>43347</v>
      </c>
      <c r="AC190" s="27">
        <v>6</v>
      </c>
    </row>
    <row r="191" spans="1:55" x14ac:dyDescent="0.25">
      <c r="A191" t="s">
        <v>1013</v>
      </c>
      <c r="O191" s="27"/>
      <c r="P191" s="27"/>
      <c r="U191" t="s">
        <v>775</v>
      </c>
      <c r="Z191" s="26"/>
      <c r="AF191">
        <v>8</v>
      </c>
    </row>
    <row r="192" spans="1:55" s="27" customFormat="1" x14ac:dyDescent="0.25">
      <c r="A192" s="27" t="s">
        <v>907</v>
      </c>
      <c r="I192" s="27" t="s">
        <v>60</v>
      </c>
      <c r="J192" s="27" t="s">
        <v>61</v>
      </c>
      <c r="K192" s="27" t="s">
        <v>62</v>
      </c>
      <c r="L192" s="27" t="s">
        <v>63</v>
      </c>
      <c r="M192" s="27" t="s">
        <v>194</v>
      </c>
      <c r="N192" s="27" t="s">
        <v>908</v>
      </c>
      <c r="O192" s="23">
        <v>275000</v>
      </c>
      <c r="P192" s="38">
        <v>27.273</v>
      </c>
      <c r="R192" s="27">
        <v>4</v>
      </c>
      <c r="S192" s="27">
        <v>4</v>
      </c>
      <c r="T192" s="27">
        <v>360</v>
      </c>
      <c r="W192" s="27">
        <v>200000</v>
      </c>
      <c r="X192" s="27">
        <v>360</v>
      </c>
      <c r="AI192" s="27" t="s">
        <v>751</v>
      </c>
    </row>
    <row r="193" spans="1:37" x14ac:dyDescent="0.25">
      <c r="A193" s="8" t="s">
        <v>733</v>
      </c>
      <c r="I193" s="27" t="s">
        <v>60</v>
      </c>
      <c r="J193" t="s">
        <v>198</v>
      </c>
      <c r="K193" t="s">
        <v>62</v>
      </c>
      <c r="L193" t="s">
        <v>63</v>
      </c>
      <c r="M193" t="s">
        <v>194</v>
      </c>
      <c r="O193" s="27"/>
      <c r="P193" s="27"/>
      <c r="R193">
        <v>7</v>
      </c>
      <c r="T193">
        <v>12</v>
      </c>
      <c r="W193">
        <v>200000</v>
      </c>
      <c r="X193">
        <v>360</v>
      </c>
      <c r="Z193" s="26">
        <f ca="1">TODAY()-1</f>
        <v>43325</v>
      </c>
      <c r="AA193" s="26"/>
    </row>
    <row r="194" spans="1:37" s="27" customFormat="1" x14ac:dyDescent="0.25">
      <c r="A194" s="27" t="s">
        <v>877</v>
      </c>
      <c r="I194" s="27" t="s">
        <v>242</v>
      </c>
      <c r="J194" s="27" t="s">
        <v>61</v>
      </c>
      <c r="O194" s="27">
        <v>200000</v>
      </c>
      <c r="AJ194" s="27" t="s">
        <v>345</v>
      </c>
    </row>
    <row r="195" spans="1:37" x14ac:dyDescent="0.25">
      <c r="A195" t="s">
        <v>842</v>
      </c>
      <c r="I195" s="27"/>
      <c r="J195" s="27" t="s">
        <v>61</v>
      </c>
      <c r="K195" s="27"/>
      <c r="L195" s="27"/>
      <c r="M195" s="27"/>
      <c r="O195" s="27"/>
      <c r="P195" s="27"/>
      <c r="Y195" t="s">
        <v>46</v>
      </c>
      <c r="Z195" s="27"/>
    </row>
    <row r="196" spans="1:37" x14ac:dyDescent="0.25">
      <c r="A196" s="27" t="s">
        <v>843</v>
      </c>
      <c r="I196" s="27"/>
      <c r="J196" t="s">
        <v>59</v>
      </c>
      <c r="M196" s="27"/>
      <c r="Y196" t="s">
        <v>46</v>
      </c>
    </row>
    <row r="197" spans="1:37" x14ac:dyDescent="0.25">
      <c r="A197" s="27" t="s">
        <v>846</v>
      </c>
      <c r="B197" s="27"/>
      <c r="E197" s="27"/>
      <c r="I197" s="27"/>
      <c r="J197" s="27" t="s">
        <v>284</v>
      </c>
      <c r="K197" s="27"/>
      <c r="L197" s="27"/>
      <c r="M197" s="27"/>
      <c r="O197" s="27"/>
      <c r="P197" s="27"/>
      <c r="Q197" s="27"/>
      <c r="R197" s="27"/>
      <c r="S197" s="27"/>
      <c r="T197" s="27"/>
      <c r="U197" s="27"/>
      <c r="V197" s="27"/>
      <c r="W197" s="27"/>
      <c r="X197" s="27"/>
      <c r="Y197" s="27" t="s">
        <v>46</v>
      </c>
      <c r="Z197" s="27"/>
      <c r="AB197" s="27"/>
      <c r="AC197" s="27"/>
      <c r="AD197" s="27"/>
      <c r="AE197" s="27"/>
      <c r="AF197" s="27"/>
      <c r="AG197" s="27"/>
      <c r="AH197" s="27"/>
      <c r="AI197" s="27"/>
      <c r="AJ197" s="27"/>
    </row>
    <row r="198" spans="1:37" x14ac:dyDescent="0.25">
      <c r="A198" s="27" t="s">
        <v>847</v>
      </c>
      <c r="B198" s="27"/>
      <c r="E198" s="27"/>
      <c r="I198" s="27"/>
      <c r="J198" s="27" t="s">
        <v>198</v>
      </c>
      <c r="K198" s="27"/>
      <c r="L198" s="27"/>
      <c r="M198" s="27"/>
      <c r="O198" s="27"/>
      <c r="P198" s="27"/>
      <c r="Q198" s="27"/>
      <c r="R198" s="27"/>
      <c r="S198" s="27"/>
      <c r="T198" s="27"/>
      <c r="U198" s="27"/>
      <c r="V198" s="27"/>
      <c r="W198" s="27"/>
      <c r="X198" s="27"/>
      <c r="Y198" s="27" t="s">
        <v>46</v>
      </c>
      <c r="Z198" s="27"/>
      <c r="AB198" s="27"/>
      <c r="AC198" s="27"/>
      <c r="AD198" s="27"/>
      <c r="AE198" s="27"/>
      <c r="AF198" s="27"/>
      <c r="AG198" s="27"/>
      <c r="AH198" s="27"/>
      <c r="AI198" s="27"/>
      <c r="AJ198" s="27"/>
    </row>
    <row r="199" spans="1:37" x14ac:dyDescent="0.25">
      <c r="A199" s="27" t="s">
        <v>848</v>
      </c>
      <c r="B199" s="27"/>
      <c r="E199" s="27"/>
      <c r="I199" s="27"/>
      <c r="J199" s="27" t="s">
        <v>751</v>
      </c>
      <c r="K199" s="27"/>
      <c r="L199" s="27"/>
      <c r="M199" s="27"/>
      <c r="O199" s="27"/>
      <c r="P199" s="27"/>
      <c r="Q199" s="27"/>
      <c r="R199" s="27"/>
      <c r="S199" s="27"/>
      <c r="T199" s="27"/>
      <c r="U199" s="27"/>
      <c r="V199" s="27"/>
      <c r="W199" s="27"/>
      <c r="X199" s="27"/>
      <c r="Y199" s="27" t="s">
        <v>46</v>
      </c>
      <c r="Z199" s="27"/>
      <c r="AB199" s="27"/>
      <c r="AC199" s="27"/>
      <c r="AD199" s="27"/>
      <c r="AE199" s="27"/>
      <c r="AF199" s="27"/>
      <c r="AG199" s="27"/>
      <c r="AH199" s="27"/>
      <c r="AI199" s="27"/>
      <c r="AK199" s="27"/>
    </row>
    <row r="200" spans="1:37" x14ac:dyDescent="0.25">
      <c r="A200" s="27" t="s">
        <v>841</v>
      </c>
      <c r="B200" s="27"/>
      <c r="E200" s="27"/>
      <c r="I200" s="27"/>
      <c r="J200" s="27" t="s">
        <v>300</v>
      </c>
      <c r="K200" s="27"/>
      <c r="L200" s="27"/>
      <c r="M200" s="27"/>
      <c r="O200" s="27"/>
      <c r="P200" s="27"/>
      <c r="Q200" s="27"/>
      <c r="R200" s="27"/>
      <c r="S200" s="27"/>
      <c r="T200" s="27"/>
      <c r="U200" s="27"/>
      <c r="V200" s="27"/>
      <c r="W200" s="27"/>
      <c r="X200" s="27"/>
      <c r="Y200" s="27" t="s">
        <v>46</v>
      </c>
      <c r="Z200" s="27"/>
      <c r="AB200" s="27"/>
      <c r="AC200" s="27"/>
      <c r="AD200" s="27"/>
      <c r="AE200" s="27"/>
      <c r="AF200" s="27"/>
      <c r="AG200" s="27"/>
      <c r="AH200" s="27"/>
      <c r="AI200" s="27"/>
      <c r="AJ200" s="27"/>
    </row>
    <row r="201" spans="1:37" s="27" customFormat="1" x14ac:dyDescent="0.25">
      <c r="A201" s="27" t="s">
        <v>767</v>
      </c>
      <c r="I201" s="27" t="s">
        <v>60</v>
      </c>
      <c r="J201" s="27" t="s">
        <v>61</v>
      </c>
      <c r="K201" s="27" t="s">
        <v>62</v>
      </c>
      <c r="L201" s="27" t="s">
        <v>63</v>
      </c>
      <c r="M201" s="27" t="s">
        <v>64</v>
      </c>
      <c r="O201" s="23">
        <v>275000</v>
      </c>
      <c r="P201" s="24">
        <v>27.273</v>
      </c>
      <c r="R201" s="27">
        <v>4</v>
      </c>
      <c r="S201" s="27">
        <v>4</v>
      </c>
      <c r="T201" s="27">
        <v>360</v>
      </c>
      <c r="X201" s="27">
        <v>360</v>
      </c>
      <c r="Z201" s="26">
        <f ca="1">TODAY()+30</f>
        <v>43356</v>
      </c>
      <c r="AA201" s="26"/>
      <c r="AC201" s="27">
        <v>60</v>
      </c>
    </row>
    <row r="202" spans="1:37" x14ac:dyDescent="0.25">
      <c r="A202" s="27" t="s">
        <v>772</v>
      </c>
      <c r="I202" t="s">
        <v>60</v>
      </c>
      <c r="J202" t="s">
        <v>61</v>
      </c>
      <c r="K202" t="s">
        <v>62</v>
      </c>
      <c r="L202" t="s">
        <v>63</v>
      </c>
      <c r="M202" t="s">
        <v>64</v>
      </c>
      <c r="O202" s="23">
        <v>275000</v>
      </c>
      <c r="P202" s="24">
        <v>27.273</v>
      </c>
      <c r="R202">
        <v>4</v>
      </c>
      <c r="S202">
        <v>4</v>
      </c>
      <c r="T202">
        <v>360</v>
      </c>
      <c r="X202">
        <v>180</v>
      </c>
      <c r="Z202" s="26">
        <f ca="1">TODAY()+30</f>
        <v>43356</v>
      </c>
      <c r="AA202" s="26"/>
    </row>
    <row r="203" spans="1:37" s="27" customFormat="1" x14ac:dyDescent="0.25">
      <c r="A203" s="27" t="s">
        <v>922</v>
      </c>
      <c r="I203" s="27" t="s">
        <v>60</v>
      </c>
      <c r="J203" s="27" t="s">
        <v>61</v>
      </c>
      <c r="K203" s="27" t="s">
        <v>62</v>
      </c>
      <c r="L203" s="27" t="s">
        <v>63</v>
      </c>
      <c r="M203" s="27" t="s">
        <v>194</v>
      </c>
      <c r="N203" s="27" t="s">
        <v>908</v>
      </c>
      <c r="O203" s="23">
        <v>275000</v>
      </c>
      <c r="P203" s="38">
        <v>27.273</v>
      </c>
      <c r="R203" s="27">
        <v>4</v>
      </c>
      <c r="S203" s="27">
        <v>4</v>
      </c>
      <c r="T203" s="27">
        <v>360</v>
      </c>
      <c r="W203" s="27">
        <v>200000</v>
      </c>
      <c r="X203" s="27">
        <v>360</v>
      </c>
      <c r="AC203" s="27">
        <v>60</v>
      </c>
      <c r="AI203" s="27" t="s">
        <v>751</v>
      </c>
    </row>
    <row r="204" spans="1:37" x14ac:dyDescent="0.25">
      <c r="A204" s="27" t="s">
        <v>923</v>
      </c>
      <c r="I204" t="s">
        <v>60</v>
      </c>
      <c r="J204" t="s">
        <v>61</v>
      </c>
      <c r="K204" t="s">
        <v>62</v>
      </c>
      <c r="L204" t="s">
        <v>63</v>
      </c>
      <c r="M204" t="s">
        <v>194</v>
      </c>
      <c r="N204" s="27" t="s">
        <v>908</v>
      </c>
      <c r="O204" s="23">
        <v>275000</v>
      </c>
      <c r="P204" s="38">
        <v>27.273</v>
      </c>
      <c r="R204">
        <v>4</v>
      </c>
      <c r="S204">
        <v>4</v>
      </c>
      <c r="T204">
        <v>360</v>
      </c>
      <c r="W204">
        <v>200000</v>
      </c>
      <c r="X204">
        <v>180</v>
      </c>
      <c r="AI204" t="s">
        <v>751</v>
      </c>
    </row>
    <row r="205" spans="1:37" s="27" customFormat="1" x14ac:dyDescent="0.25">
      <c r="A205" s="13" t="s">
        <v>780</v>
      </c>
      <c r="I205" s="27" t="s">
        <v>60</v>
      </c>
      <c r="J205" s="27" t="s">
        <v>61</v>
      </c>
      <c r="K205" s="27" t="s">
        <v>62</v>
      </c>
      <c r="L205" s="27" t="s">
        <v>63</v>
      </c>
      <c r="M205" s="27" t="s">
        <v>64</v>
      </c>
      <c r="O205" s="23">
        <v>275000</v>
      </c>
      <c r="P205" s="24">
        <v>27.273</v>
      </c>
      <c r="R205" s="27">
        <v>4</v>
      </c>
      <c r="S205" s="27">
        <v>4</v>
      </c>
      <c r="T205" s="27">
        <v>360</v>
      </c>
      <c r="X205" s="27">
        <v>180</v>
      </c>
      <c r="Z205" s="26">
        <f ca="1">TODAY()+30</f>
        <v>43356</v>
      </c>
      <c r="AA205" s="26"/>
      <c r="AC205" s="27">
        <v>6</v>
      </c>
    </row>
    <row r="206" spans="1:37" x14ac:dyDescent="0.25">
      <c r="A206" s="27" t="s">
        <v>929</v>
      </c>
      <c r="B206" s="27"/>
      <c r="E206" s="27"/>
      <c r="I206" s="27" t="s">
        <v>60</v>
      </c>
      <c r="J206" s="27" t="s">
        <v>61</v>
      </c>
      <c r="K206" s="27" t="s">
        <v>62</v>
      </c>
      <c r="L206" s="27" t="s">
        <v>63</v>
      </c>
      <c r="M206" s="27" t="s">
        <v>194</v>
      </c>
      <c r="N206" s="27" t="s">
        <v>908</v>
      </c>
      <c r="O206" s="23">
        <v>275000</v>
      </c>
      <c r="P206" s="38">
        <v>27.273</v>
      </c>
      <c r="R206">
        <v>9</v>
      </c>
      <c r="S206">
        <v>4</v>
      </c>
      <c r="T206">
        <v>360</v>
      </c>
      <c r="W206">
        <v>200000</v>
      </c>
      <c r="X206">
        <v>240</v>
      </c>
      <c r="Z206" s="27"/>
      <c r="AF206">
        <v>6</v>
      </c>
      <c r="AI206" t="s">
        <v>751</v>
      </c>
    </row>
    <row r="207" spans="1:37" s="27" customFormat="1" x14ac:dyDescent="0.25">
      <c r="A207" s="27" t="s">
        <v>748</v>
      </c>
      <c r="I207" s="27" t="s">
        <v>60</v>
      </c>
      <c r="J207" s="27" t="s">
        <v>61</v>
      </c>
      <c r="K207" s="27" t="s">
        <v>62</v>
      </c>
      <c r="L207" s="27" t="s">
        <v>63</v>
      </c>
      <c r="M207" s="27" t="s">
        <v>64</v>
      </c>
      <c r="O207" s="23">
        <v>200000</v>
      </c>
      <c r="P207" s="24">
        <v>50</v>
      </c>
      <c r="R207" s="27">
        <v>5</v>
      </c>
      <c r="S207" s="27">
        <v>5</v>
      </c>
      <c r="T207" s="27">
        <v>360</v>
      </c>
      <c r="X207" s="27">
        <v>360</v>
      </c>
      <c r="Z207" s="26">
        <f ca="1">TODAY()+30</f>
        <v>43356</v>
      </c>
      <c r="AA207" s="26"/>
    </row>
    <row r="208" spans="1:37" s="27" customFormat="1" x14ac:dyDescent="0.25">
      <c r="A208" s="27" t="s">
        <v>747</v>
      </c>
      <c r="I208" s="27" t="s">
        <v>60</v>
      </c>
      <c r="J208" s="27" t="s">
        <v>59</v>
      </c>
      <c r="K208" s="27" t="s">
        <v>62</v>
      </c>
      <c r="L208" s="27" t="s">
        <v>63</v>
      </c>
      <c r="M208" s="27" t="s">
        <v>64</v>
      </c>
      <c r="O208" s="23">
        <v>100000</v>
      </c>
      <c r="P208" s="24">
        <v>0</v>
      </c>
      <c r="R208" s="27">
        <v>3</v>
      </c>
      <c r="S208" s="27">
        <v>3</v>
      </c>
      <c r="T208" s="27">
        <v>360</v>
      </c>
      <c r="X208" s="27">
        <v>360</v>
      </c>
      <c r="Z208" s="26">
        <f ca="1">TODAY()+30</f>
        <v>43356</v>
      </c>
      <c r="AA208" s="26"/>
    </row>
    <row r="209" spans="1:34" s="27" customFormat="1" x14ac:dyDescent="0.25">
      <c r="A209" s="27" t="s">
        <v>749</v>
      </c>
      <c r="I209" s="27" t="s">
        <v>60</v>
      </c>
      <c r="J209" s="27" t="s">
        <v>284</v>
      </c>
      <c r="K209" s="27" t="s">
        <v>62</v>
      </c>
      <c r="L209" s="27" t="s">
        <v>63</v>
      </c>
      <c r="M209" s="27" t="s">
        <v>64</v>
      </c>
      <c r="O209" s="23">
        <v>200000</v>
      </c>
      <c r="P209" s="24">
        <v>50</v>
      </c>
      <c r="R209" s="27">
        <v>5</v>
      </c>
      <c r="S209" s="27">
        <v>5</v>
      </c>
      <c r="T209" s="27">
        <v>360</v>
      </c>
      <c r="X209" s="27">
        <v>360</v>
      </c>
      <c r="Z209" s="26">
        <f ca="1">TODAY()+30</f>
        <v>43356</v>
      </c>
      <c r="AA209" s="26"/>
    </row>
    <row r="210" spans="1:34" x14ac:dyDescent="0.25">
      <c r="A210" s="27" t="s">
        <v>750</v>
      </c>
      <c r="I210" s="27" t="s">
        <v>60</v>
      </c>
      <c r="J210" s="27" t="s">
        <v>751</v>
      </c>
      <c r="K210" s="27" t="s">
        <v>62</v>
      </c>
      <c r="L210" s="27" t="s">
        <v>63</v>
      </c>
      <c r="M210" s="27" t="s">
        <v>64</v>
      </c>
      <c r="O210" s="23">
        <v>200000</v>
      </c>
      <c r="P210" s="24">
        <v>50</v>
      </c>
      <c r="R210">
        <v>5</v>
      </c>
      <c r="S210">
        <v>5</v>
      </c>
      <c r="T210">
        <v>360</v>
      </c>
      <c r="X210">
        <v>360</v>
      </c>
      <c r="Z210" s="26">
        <f ca="1">TODAY()+30</f>
        <v>43356</v>
      </c>
      <c r="AA210" s="26"/>
    </row>
    <row r="211" spans="1:34" s="27" customFormat="1" x14ac:dyDescent="0.25">
      <c r="A211" s="27" t="s">
        <v>641</v>
      </c>
      <c r="I211" s="27" t="s">
        <v>60</v>
      </c>
      <c r="J211" s="27" t="s">
        <v>61</v>
      </c>
      <c r="K211" s="27" t="s">
        <v>62</v>
      </c>
      <c r="L211" s="27" t="s">
        <v>63</v>
      </c>
      <c r="M211" s="27" t="s">
        <v>64</v>
      </c>
      <c r="O211" s="23">
        <v>200000</v>
      </c>
      <c r="P211" s="24">
        <v>25</v>
      </c>
      <c r="R211" s="27">
        <v>5</v>
      </c>
      <c r="S211" s="27">
        <v>5</v>
      </c>
      <c r="T211" s="27">
        <v>360</v>
      </c>
      <c r="X211" s="27">
        <v>360</v>
      </c>
      <c r="Z211" s="26">
        <f ca="1">TODAY()+30</f>
        <v>43356</v>
      </c>
      <c r="AA211" s="26"/>
    </row>
    <row r="212" spans="1:34" s="27" customFormat="1" x14ac:dyDescent="0.25">
      <c r="A212" s="13" t="s">
        <v>1185</v>
      </c>
      <c r="W212" s="27">
        <v>100000</v>
      </c>
    </row>
    <row r="213" spans="1:34" s="27" customFormat="1" x14ac:dyDescent="0.25">
      <c r="A213" s="27" t="s">
        <v>865</v>
      </c>
      <c r="I213" s="27" t="s">
        <v>60</v>
      </c>
      <c r="J213" s="27" t="s">
        <v>61</v>
      </c>
      <c r="K213" s="27" t="s">
        <v>62</v>
      </c>
      <c r="L213" s="27" t="s">
        <v>63</v>
      </c>
      <c r="M213" s="27" t="s">
        <v>64</v>
      </c>
      <c r="O213" s="27">
        <v>100000</v>
      </c>
      <c r="R213" s="27">
        <v>5</v>
      </c>
      <c r="S213" s="27">
        <v>5</v>
      </c>
      <c r="T213" s="27">
        <v>360</v>
      </c>
      <c r="W213" s="27">
        <v>100000</v>
      </c>
      <c r="X213" s="27">
        <v>360</v>
      </c>
    </row>
    <row r="214" spans="1:34" s="27" customFormat="1" x14ac:dyDescent="0.25">
      <c r="A214" s="13" t="s">
        <v>796</v>
      </c>
      <c r="I214" s="27" t="s">
        <v>60</v>
      </c>
      <c r="J214" s="27" t="s">
        <v>61</v>
      </c>
      <c r="K214" s="27" t="s">
        <v>62</v>
      </c>
      <c r="L214" s="27" t="s">
        <v>63</v>
      </c>
      <c r="M214" s="27" t="s">
        <v>64</v>
      </c>
      <c r="O214" s="27">
        <v>100000</v>
      </c>
      <c r="R214" s="27">
        <v>5</v>
      </c>
      <c r="S214" s="27">
        <v>5</v>
      </c>
      <c r="T214" s="27">
        <v>360</v>
      </c>
      <c r="W214" s="27">
        <v>100000</v>
      </c>
      <c r="X214" s="27">
        <v>360</v>
      </c>
    </row>
    <row r="215" spans="1:34" s="27" customFormat="1" x14ac:dyDescent="0.25">
      <c r="A215" s="13" t="s">
        <v>796</v>
      </c>
      <c r="I215" s="27" t="s">
        <v>188</v>
      </c>
      <c r="J215" s="27" t="s">
        <v>61</v>
      </c>
      <c r="K215" s="27" t="s">
        <v>62</v>
      </c>
      <c r="L215" s="27" t="s">
        <v>63</v>
      </c>
      <c r="M215" s="27" t="s">
        <v>64</v>
      </c>
      <c r="O215" s="27">
        <v>100000</v>
      </c>
      <c r="R215" s="27">
        <v>5</v>
      </c>
      <c r="S215" s="27">
        <v>5</v>
      </c>
      <c r="T215" s="27">
        <v>360</v>
      </c>
      <c r="W215" s="27">
        <v>100000</v>
      </c>
      <c r="X215" s="27">
        <v>360</v>
      </c>
    </row>
    <row r="216" spans="1:34" s="27" customFormat="1" x14ac:dyDescent="0.25">
      <c r="A216" s="13" t="s">
        <v>789</v>
      </c>
      <c r="I216" s="27" t="s">
        <v>60</v>
      </c>
      <c r="J216" s="27" t="s">
        <v>61</v>
      </c>
      <c r="L216" s="27" t="s">
        <v>63</v>
      </c>
      <c r="M216" s="27" t="s">
        <v>194</v>
      </c>
      <c r="R216" s="27">
        <v>3.25</v>
      </c>
      <c r="T216" s="27">
        <v>260</v>
      </c>
      <c r="W216" s="27">
        <v>100000</v>
      </c>
      <c r="X216" s="27">
        <v>240</v>
      </c>
      <c r="AF216" s="27">
        <v>60</v>
      </c>
    </row>
    <row r="217" spans="1:34" s="27" customFormat="1" x14ac:dyDescent="0.25">
      <c r="A217" s="13" t="s">
        <v>791</v>
      </c>
      <c r="I217" s="27" t="s">
        <v>60</v>
      </c>
      <c r="J217" s="27" t="s">
        <v>61</v>
      </c>
      <c r="L217" s="27" t="s">
        <v>63</v>
      </c>
      <c r="M217" s="27" t="s">
        <v>64</v>
      </c>
      <c r="R217" s="27">
        <v>6.5</v>
      </c>
      <c r="T217" s="27">
        <v>360</v>
      </c>
      <c r="W217" s="27">
        <v>100000</v>
      </c>
    </row>
    <row r="218" spans="1:34" x14ac:dyDescent="0.25">
      <c r="A218" s="13" t="s">
        <v>1094</v>
      </c>
      <c r="I218" s="27" t="s">
        <v>442</v>
      </c>
      <c r="J218" s="27" t="s">
        <v>61</v>
      </c>
      <c r="K218" s="27" t="s">
        <v>62</v>
      </c>
      <c r="L218" s="27" t="s">
        <v>63</v>
      </c>
      <c r="M218" s="27" t="s">
        <v>64</v>
      </c>
      <c r="O218" s="27">
        <v>100000</v>
      </c>
      <c r="P218" s="27"/>
      <c r="R218">
        <v>5</v>
      </c>
      <c r="S218">
        <v>5</v>
      </c>
      <c r="T218">
        <v>360</v>
      </c>
      <c r="W218">
        <v>100000</v>
      </c>
      <c r="X218">
        <v>360</v>
      </c>
      <c r="Z218" s="27"/>
    </row>
    <row r="219" spans="1:34" s="27" customFormat="1" x14ac:dyDescent="0.25">
      <c r="A219" s="13" t="s">
        <v>800</v>
      </c>
      <c r="I219" s="27" t="s">
        <v>242</v>
      </c>
      <c r="J219" s="27" t="s">
        <v>61</v>
      </c>
      <c r="L219" s="27" t="s">
        <v>63</v>
      </c>
      <c r="M219" s="27" t="s">
        <v>64</v>
      </c>
      <c r="R219" s="27">
        <v>6.5</v>
      </c>
      <c r="T219" s="27">
        <v>360</v>
      </c>
      <c r="W219" s="27">
        <v>100000</v>
      </c>
      <c r="AH219" s="27">
        <v>536.82000000000005</v>
      </c>
    </row>
    <row r="220" spans="1:34" s="27" customFormat="1" x14ac:dyDescent="0.25">
      <c r="A220" s="13" t="s">
        <v>792</v>
      </c>
      <c r="I220" s="27" t="s">
        <v>60</v>
      </c>
      <c r="J220" s="27" t="s">
        <v>61</v>
      </c>
      <c r="L220" s="27" t="s">
        <v>63</v>
      </c>
      <c r="M220" s="27" t="s">
        <v>64</v>
      </c>
      <c r="R220" s="27">
        <v>6.5</v>
      </c>
      <c r="T220" s="27">
        <v>360</v>
      </c>
      <c r="W220" s="27">
        <v>100000</v>
      </c>
      <c r="AF220" s="27">
        <v>60</v>
      </c>
    </row>
    <row r="221" spans="1:34" x14ac:dyDescent="0.25">
      <c r="A221" s="13" t="s">
        <v>793</v>
      </c>
      <c r="I221" s="27" t="s">
        <v>60</v>
      </c>
      <c r="J221" s="27" t="s">
        <v>61</v>
      </c>
      <c r="K221" s="27"/>
      <c r="L221" s="27" t="s">
        <v>63</v>
      </c>
      <c r="M221" s="27" t="s">
        <v>194</v>
      </c>
      <c r="O221" s="27"/>
      <c r="P221" s="27"/>
      <c r="R221">
        <v>6.5</v>
      </c>
      <c r="T221">
        <v>360</v>
      </c>
      <c r="W221">
        <v>100000</v>
      </c>
      <c r="AF221">
        <v>60</v>
      </c>
    </row>
    <row r="222" spans="1:34" s="27" customFormat="1" x14ac:dyDescent="0.25">
      <c r="A222" s="13" t="s">
        <v>799</v>
      </c>
      <c r="I222" s="27" t="s">
        <v>60</v>
      </c>
      <c r="J222" s="27" t="s">
        <v>61</v>
      </c>
      <c r="K222" s="27" t="s">
        <v>62</v>
      </c>
      <c r="L222" s="27" t="s">
        <v>63</v>
      </c>
      <c r="M222" s="27" t="s">
        <v>194</v>
      </c>
      <c r="R222" s="27">
        <v>5</v>
      </c>
      <c r="T222" s="27">
        <v>360</v>
      </c>
      <c r="W222" s="27">
        <v>10000</v>
      </c>
      <c r="X222" s="27">
        <v>300</v>
      </c>
    </row>
    <row r="223" spans="1:34" s="27" customFormat="1" x14ac:dyDescent="0.25">
      <c r="A223" s="13" t="s">
        <v>1003</v>
      </c>
      <c r="B223" s="13"/>
      <c r="C223" s="13"/>
      <c r="D223" s="13"/>
      <c r="E223" s="13"/>
      <c r="F223" s="13"/>
      <c r="I223" s="27" t="s">
        <v>60</v>
      </c>
      <c r="J223" s="27" t="s">
        <v>61</v>
      </c>
      <c r="L223" s="27" t="s">
        <v>63</v>
      </c>
      <c r="M223" s="27" t="s">
        <v>64</v>
      </c>
      <c r="R223" s="27">
        <v>3.25</v>
      </c>
      <c r="T223" s="27">
        <v>260</v>
      </c>
      <c r="W223" s="27">
        <v>100000</v>
      </c>
      <c r="X223" s="27">
        <v>240</v>
      </c>
    </row>
    <row r="224" spans="1:34" x14ac:dyDescent="0.25">
      <c r="A224" s="13" t="s">
        <v>1004</v>
      </c>
      <c r="B224" s="13"/>
      <c r="C224" s="13"/>
      <c r="D224" s="13"/>
      <c r="E224" s="13"/>
      <c r="F224" s="13"/>
      <c r="K224" s="27"/>
      <c r="L224" s="27"/>
      <c r="M224" s="27" t="s">
        <v>194</v>
      </c>
      <c r="O224" s="27"/>
      <c r="Z224" s="27"/>
      <c r="AF224">
        <v>60</v>
      </c>
    </row>
    <row r="225" spans="1:35" s="27" customFormat="1" x14ac:dyDescent="0.25">
      <c r="A225" s="13" t="s">
        <v>1008</v>
      </c>
      <c r="I225" s="27" t="s">
        <v>60</v>
      </c>
      <c r="J225" s="27" t="s">
        <v>61</v>
      </c>
      <c r="K225" s="27" t="s">
        <v>62</v>
      </c>
      <c r="L225" s="27" t="s">
        <v>63</v>
      </c>
      <c r="M225" s="27" t="s">
        <v>64</v>
      </c>
      <c r="O225" s="27">
        <v>100000</v>
      </c>
      <c r="R225" s="27">
        <v>5</v>
      </c>
      <c r="S225" s="27">
        <v>5</v>
      </c>
      <c r="T225" s="27">
        <v>360</v>
      </c>
      <c r="W225" s="27">
        <v>100000</v>
      </c>
      <c r="X225" s="27">
        <v>360</v>
      </c>
    </row>
    <row r="226" spans="1:35" x14ac:dyDescent="0.25">
      <c r="A226" t="s">
        <v>647</v>
      </c>
      <c r="I226" t="s">
        <v>60</v>
      </c>
      <c r="J226" t="s">
        <v>61</v>
      </c>
      <c r="K226" t="s">
        <v>62</v>
      </c>
      <c r="L226" t="s">
        <v>63</v>
      </c>
      <c r="M226" t="s">
        <v>64</v>
      </c>
      <c r="O226" s="23">
        <v>200000</v>
      </c>
      <c r="P226" s="24">
        <v>25</v>
      </c>
      <c r="R226">
        <v>5</v>
      </c>
      <c r="S226">
        <v>5</v>
      </c>
      <c r="T226">
        <v>360</v>
      </c>
      <c r="X226">
        <v>360</v>
      </c>
      <c r="Z226" s="26">
        <f ca="1">TODAY()+30</f>
        <v>43356</v>
      </c>
      <c r="AA226" s="26"/>
    </row>
    <row r="227" spans="1:35" x14ac:dyDescent="0.25">
      <c r="A227" s="27" t="s">
        <v>648</v>
      </c>
      <c r="I227" t="s">
        <v>242</v>
      </c>
      <c r="J227" t="s">
        <v>61</v>
      </c>
      <c r="K227" t="s">
        <v>62</v>
      </c>
      <c r="L227" t="s">
        <v>63</v>
      </c>
      <c r="M227" t="s">
        <v>64</v>
      </c>
      <c r="O227" s="23">
        <v>200000</v>
      </c>
      <c r="P227" s="24">
        <v>25</v>
      </c>
      <c r="R227">
        <v>5</v>
      </c>
      <c r="S227">
        <v>5</v>
      </c>
      <c r="T227">
        <v>360</v>
      </c>
      <c r="X227">
        <v>360</v>
      </c>
      <c r="Z227" s="26">
        <f ca="1">TODAY()+30</f>
        <v>43356</v>
      </c>
      <c r="AA227" s="26"/>
    </row>
    <row r="228" spans="1:35" x14ac:dyDescent="0.25">
      <c r="A228" s="27" t="s">
        <v>902</v>
      </c>
      <c r="I228" t="s">
        <v>125</v>
      </c>
      <c r="J228" t="s">
        <v>61</v>
      </c>
      <c r="K228" t="s">
        <v>62</v>
      </c>
      <c r="L228" t="s">
        <v>63</v>
      </c>
      <c r="M228" t="s">
        <v>64</v>
      </c>
      <c r="O228" s="27"/>
      <c r="P228" s="27"/>
      <c r="R228">
        <v>6.5</v>
      </c>
      <c r="T228">
        <v>360</v>
      </c>
      <c r="W228">
        <v>100000</v>
      </c>
      <c r="Z228" s="27"/>
    </row>
    <row r="229" spans="1:35" s="27" customFormat="1" x14ac:dyDescent="0.25">
      <c r="A229" s="27" t="s">
        <v>899</v>
      </c>
      <c r="I229" s="27" t="s">
        <v>125</v>
      </c>
      <c r="J229" s="27" t="s">
        <v>61</v>
      </c>
      <c r="K229" s="27" t="s">
        <v>62</v>
      </c>
      <c r="L229" s="27" t="s">
        <v>63</v>
      </c>
      <c r="M229" s="27" t="s">
        <v>64</v>
      </c>
      <c r="R229" s="27">
        <v>6.5</v>
      </c>
      <c r="T229" s="27">
        <v>360</v>
      </c>
      <c r="W229" s="27">
        <v>100000</v>
      </c>
    </row>
    <row r="230" spans="1:35" x14ac:dyDescent="0.25">
      <c r="A230" s="27" t="s">
        <v>896</v>
      </c>
      <c r="I230" t="s">
        <v>442</v>
      </c>
      <c r="J230" t="s">
        <v>61</v>
      </c>
      <c r="K230" t="s">
        <v>62</v>
      </c>
      <c r="L230" t="s">
        <v>63</v>
      </c>
      <c r="M230" t="s">
        <v>64</v>
      </c>
      <c r="O230" s="27"/>
      <c r="P230" s="27"/>
      <c r="R230">
        <v>6.5</v>
      </c>
      <c r="T230">
        <v>360</v>
      </c>
      <c r="W230">
        <v>100000</v>
      </c>
      <c r="Z230" s="27"/>
      <c r="AI230" t="s">
        <v>751</v>
      </c>
    </row>
    <row r="231" spans="1:35" s="27" customFormat="1" x14ac:dyDescent="0.25">
      <c r="A231" s="27" t="s">
        <v>649</v>
      </c>
      <c r="I231" s="27" t="s">
        <v>60</v>
      </c>
      <c r="J231" s="27" t="s">
        <v>300</v>
      </c>
      <c r="K231" s="27" t="s">
        <v>62</v>
      </c>
      <c r="L231" s="27" t="s">
        <v>63</v>
      </c>
      <c r="M231" s="27" t="s">
        <v>64</v>
      </c>
      <c r="O231" s="23">
        <v>200000</v>
      </c>
      <c r="P231" s="24">
        <v>25</v>
      </c>
      <c r="R231" s="27">
        <v>5</v>
      </c>
      <c r="S231" s="27">
        <v>5</v>
      </c>
      <c r="T231" s="27">
        <v>360</v>
      </c>
      <c r="X231" s="27">
        <v>360</v>
      </c>
      <c r="Z231" s="26">
        <f ca="1">TODAY()+30</f>
        <v>43356</v>
      </c>
      <c r="AA231" s="26"/>
    </row>
    <row r="232" spans="1:35" s="27" customFormat="1" x14ac:dyDescent="0.25">
      <c r="A232" s="27" t="s">
        <v>885</v>
      </c>
      <c r="I232" s="27" t="s">
        <v>751</v>
      </c>
      <c r="J232" s="27" t="s">
        <v>61</v>
      </c>
      <c r="K232" s="27" t="s">
        <v>62</v>
      </c>
      <c r="L232" s="27" t="s">
        <v>63</v>
      </c>
      <c r="M232" s="27" t="s">
        <v>64</v>
      </c>
      <c r="R232" s="27">
        <v>6.5</v>
      </c>
      <c r="T232" s="27">
        <v>360</v>
      </c>
      <c r="W232" s="27">
        <v>100000</v>
      </c>
    </row>
    <row r="233" spans="1:35" x14ac:dyDescent="0.25">
      <c r="A233" t="s">
        <v>659</v>
      </c>
      <c r="I233" t="s">
        <v>60</v>
      </c>
      <c r="J233" t="s">
        <v>61</v>
      </c>
      <c r="K233" t="s">
        <v>62</v>
      </c>
      <c r="L233" t="s">
        <v>63</v>
      </c>
      <c r="M233" t="s">
        <v>64</v>
      </c>
      <c r="O233" s="23">
        <v>200000</v>
      </c>
      <c r="P233" s="24">
        <v>25</v>
      </c>
      <c r="R233">
        <v>5</v>
      </c>
      <c r="S233">
        <v>5</v>
      </c>
      <c r="T233">
        <v>360</v>
      </c>
      <c r="X233">
        <v>360</v>
      </c>
      <c r="Z233" s="26">
        <f ca="1">TODAY()+30</f>
        <v>43356</v>
      </c>
      <c r="AA233" s="26"/>
    </row>
    <row r="234" spans="1:35" s="27" customFormat="1" x14ac:dyDescent="0.25">
      <c r="A234" s="27" t="s">
        <v>705</v>
      </c>
      <c r="I234" s="27" t="s">
        <v>60</v>
      </c>
      <c r="J234" s="27" t="s">
        <v>59</v>
      </c>
      <c r="K234" s="27" t="s">
        <v>62</v>
      </c>
      <c r="L234" s="27" t="s">
        <v>63</v>
      </c>
      <c r="M234" s="27" t="s">
        <v>64</v>
      </c>
      <c r="O234" s="23">
        <v>200000</v>
      </c>
      <c r="P234" s="24">
        <v>25</v>
      </c>
      <c r="R234" s="27">
        <v>5</v>
      </c>
      <c r="S234" s="27">
        <v>5</v>
      </c>
      <c r="T234" s="27">
        <v>360</v>
      </c>
      <c r="X234" s="27">
        <v>360</v>
      </c>
      <c r="Z234" s="26">
        <f ca="1">TODAY()+30</f>
        <v>43356</v>
      </c>
      <c r="AA234" s="26"/>
    </row>
    <row r="235" spans="1:35" x14ac:dyDescent="0.25">
      <c r="A235" s="27" t="s">
        <v>706</v>
      </c>
      <c r="B235" s="27"/>
      <c r="E235" s="27"/>
      <c r="I235" t="s">
        <v>60</v>
      </c>
      <c r="J235" t="s">
        <v>284</v>
      </c>
      <c r="K235" t="s">
        <v>62</v>
      </c>
      <c r="L235" t="s">
        <v>63</v>
      </c>
      <c r="M235" s="27" t="s">
        <v>64</v>
      </c>
      <c r="O235" s="23">
        <v>200000</v>
      </c>
      <c r="P235" s="24">
        <v>25</v>
      </c>
      <c r="R235">
        <v>5</v>
      </c>
      <c r="S235">
        <v>5</v>
      </c>
      <c r="T235">
        <v>360</v>
      </c>
      <c r="X235">
        <v>360</v>
      </c>
      <c r="Z235" s="26">
        <f ca="1">TODAY()+30</f>
        <v>43356</v>
      </c>
      <c r="AA235" s="26"/>
      <c r="AF235" s="27"/>
    </row>
    <row r="236" spans="1:35" x14ac:dyDescent="0.25">
      <c r="A236" s="27" t="s">
        <v>897</v>
      </c>
      <c r="I236" t="s">
        <v>60</v>
      </c>
      <c r="J236" t="s">
        <v>61</v>
      </c>
      <c r="K236" t="s">
        <v>62</v>
      </c>
      <c r="L236" t="s">
        <v>63</v>
      </c>
      <c r="M236" t="s">
        <v>64</v>
      </c>
      <c r="O236" s="27">
        <v>100000</v>
      </c>
      <c r="P236" s="27">
        <v>10</v>
      </c>
      <c r="Q236">
        <v>10000</v>
      </c>
      <c r="R236">
        <v>5</v>
      </c>
      <c r="S236">
        <v>5</v>
      </c>
      <c r="T236">
        <v>360</v>
      </c>
      <c r="W236">
        <v>90000</v>
      </c>
      <c r="X236">
        <v>360</v>
      </c>
      <c r="Z236" s="27"/>
    </row>
    <row r="237" spans="1:35" s="27" customFormat="1" x14ac:dyDescent="0.25">
      <c r="A237" s="27" t="s">
        <v>707</v>
      </c>
      <c r="I237" s="27" t="s">
        <v>60</v>
      </c>
      <c r="J237" s="27" t="s">
        <v>751</v>
      </c>
      <c r="K237" s="27" t="s">
        <v>62</v>
      </c>
      <c r="L237" s="27" t="s">
        <v>63</v>
      </c>
      <c r="M237" s="27" t="s">
        <v>64</v>
      </c>
      <c r="O237" s="23">
        <v>200000</v>
      </c>
      <c r="P237" s="24">
        <v>25</v>
      </c>
      <c r="R237" s="27">
        <v>5</v>
      </c>
      <c r="S237" s="27">
        <v>5</v>
      </c>
      <c r="T237" s="27">
        <v>360</v>
      </c>
      <c r="X237" s="27">
        <v>360</v>
      </c>
      <c r="Z237" s="26">
        <f ca="1">TODAY()+30</f>
        <v>43356</v>
      </c>
      <c r="AA237" s="26"/>
    </row>
    <row r="238" spans="1:35" x14ac:dyDescent="0.25">
      <c r="A238" t="s">
        <v>942</v>
      </c>
      <c r="I238" t="s">
        <v>60</v>
      </c>
      <c r="J238" t="s">
        <v>61</v>
      </c>
      <c r="K238" t="s">
        <v>62</v>
      </c>
      <c r="L238" t="s">
        <v>63</v>
      </c>
      <c r="M238" t="s">
        <v>64</v>
      </c>
      <c r="O238" s="23">
        <v>100000</v>
      </c>
      <c r="P238" s="38">
        <v>10</v>
      </c>
      <c r="Q238">
        <v>10000</v>
      </c>
      <c r="R238">
        <v>5</v>
      </c>
      <c r="S238">
        <v>5</v>
      </c>
      <c r="T238">
        <v>360</v>
      </c>
      <c r="W238">
        <v>90000</v>
      </c>
      <c r="X238">
        <v>360</v>
      </c>
    </row>
    <row r="239" spans="1:35" x14ac:dyDescent="0.25">
      <c r="A239" s="27" t="s">
        <v>663</v>
      </c>
      <c r="I239" t="s">
        <v>60</v>
      </c>
      <c r="J239" s="27" t="s">
        <v>61</v>
      </c>
      <c r="K239" s="27" t="s">
        <v>62</v>
      </c>
      <c r="L239" s="27" t="s">
        <v>63</v>
      </c>
      <c r="M239" s="27" t="s">
        <v>64</v>
      </c>
      <c r="O239" s="23">
        <v>300000</v>
      </c>
      <c r="P239" s="24">
        <v>25</v>
      </c>
      <c r="R239">
        <v>5</v>
      </c>
      <c r="S239">
        <v>5</v>
      </c>
      <c r="T239">
        <v>360</v>
      </c>
      <c r="X239">
        <v>360</v>
      </c>
      <c r="Z239" s="26">
        <f ca="1">TODAY()+30</f>
        <v>43356</v>
      </c>
      <c r="AA239" s="26"/>
    </row>
    <row r="240" spans="1:35" x14ac:dyDescent="0.25">
      <c r="A240" t="s">
        <v>879</v>
      </c>
      <c r="I240" t="s">
        <v>60</v>
      </c>
      <c r="M240" t="s">
        <v>64</v>
      </c>
      <c r="O240" s="23">
        <v>200000</v>
      </c>
      <c r="R240">
        <v>5</v>
      </c>
      <c r="S240">
        <v>5.5</v>
      </c>
      <c r="T240">
        <v>360</v>
      </c>
      <c r="X240">
        <v>360</v>
      </c>
      <c r="Z240" s="27"/>
    </row>
    <row r="241" spans="1:39" s="27" customFormat="1" x14ac:dyDescent="0.25">
      <c r="A241" s="27" t="s">
        <v>881</v>
      </c>
      <c r="I241" s="27" t="s">
        <v>60</v>
      </c>
      <c r="M241" s="27" t="s">
        <v>64</v>
      </c>
      <c r="O241" s="23">
        <v>200000</v>
      </c>
      <c r="R241" s="27">
        <v>5</v>
      </c>
      <c r="S241" s="27">
        <v>5.5</v>
      </c>
      <c r="T241" s="27">
        <v>360</v>
      </c>
      <c r="X241" s="27">
        <v>360</v>
      </c>
    </row>
    <row r="242" spans="1:39" s="27" customFormat="1" x14ac:dyDescent="0.25">
      <c r="A242" s="27" t="s">
        <v>662</v>
      </c>
      <c r="I242" s="27" t="s">
        <v>60</v>
      </c>
      <c r="J242" s="27" t="s">
        <v>61</v>
      </c>
      <c r="K242" s="27" t="s">
        <v>62</v>
      </c>
      <c r="L242" s="27" t="s">
        <v>63</v>
      </c>
      <c r="M242" s="27" t="s">
        <v>64</v>
      </c>
      <c r="O242" s="23">
        <v>300000</v>
      </c>
      <c r="P242" s="24">
        <v>25</v>
      </c>
      <c r="R242" s="27">
        <v>5</v>
      </c>
      <c r="S242" s="27">
        <v>5</v>
      </c>
      <c r="T242" s="27">
        <v>360</v>
      </c>
      <c r="X242" s="27">
        <v>360</v>
      </c>
      <c r="Z242" s="26">
        <f t="shared" ref="Z242:Z251" ca="1" si="0">TODAY()+30</f>
        <v>43356</v>
      </c>
      <c r="AA242" s="26"/>
    </row>
    <row r="243" spans="1:39" s="27" customFormat="1" x14ac:dyDescent="0.25">
      <c r="A243" s="27" t="s">
        <v>664</v>
      </c>
      <c r="I243" s="27" t="s">
        <v>60</v>
      </c>
      <c r="J243" s="27" t="s">
        <v>61</v>
      </c>
      <c r="K243" s="27" t="s">
        <v>62</v>
      </c>
      <c r="L243" s="27" t="s">
        <v>63</v>
      </c>
      <c r="M243" s="27" t="s">
        <v>64</v>
      </c>
      <c r="O243" s="23">
        <v>300000</v>
      </c>
      <c r="P243" s="24">
        <v>25</v>
      </c>
      <c r="R243" s="27">
        <v>5</v>
      </c>
      <c r="S243" s="27">
        <v>5</v>
      </c>
      <c r="T243" s="27">
        <v>360</v>
      </c>
      <c r="X243" s="27">
        <v>360</v>
      </c>
      <c r="Z243" s="26">
        <f t="shared" ca="1" si="0"/>
        <v>43356</v>
      </c>
      <c r="AA243" s="26"/>
    </row>
    <row r="244" spans="1:39" x14ac:dyDescent="0.25">
      <c r="A244" t="s">
        <v>718</v>
      </c>
      <c r="I244" t="s">
        <v>60</v>
      </c>
      <c r="J244" t="s">
        <v>59</v>
      </c>
      <c r="K244" t="s">
        <v>62</v>
      </c>
      <c r="L244" t="s">
        <v>63</v>
      </c>
      <c r="M244" t="s">
        <v>64</v>
      </c>
      <c r="O244" s="23">
        <v>300000</v>
      </c>
      <c r="P244" s="24">
        <v>25</v>
      </c>
      <c r="R244">
        <v>5</v>
      </c>
      <c r="S244">
        <v>5</v>
      </c>
      <c r="T244">
        <v>360</v>
      </c>
      <c r="X244">
        <v>360</v>
      </c>
      <c r="Z244" s="26">
        <f t="shared" ca="1" si="0"/>
        <v>43356</v>
      </c>
      <c r="AA244" s="26"/>
      <c r="AL244" t="s">
        <v>345</v>
      </c>
      <c r="AM244" t="s">
        <v>956</v>
      </c>
    </row>
    <row r="245" spans="1:39" x14ac:dyDescent="0.25">
      <c r="A245" t="s">
        <v>723</v>
      </c>
      <c r="I245" s="27" t="s">
        <v>60</v>
      </c>
      <c r="J245" t="s">
        <v>59</v>
      </c>
      <c r="K245" t="s">
        <v>62</v>
      </c>
      <c r="L245" t="s">
        <v>63</v>
      </c>
      <c r="M245" t="s">
        <v>64</v>
      </c>
      <c r="O245" s="23">
        <v>450000</v>
      </c>
      <c r="P245" s="24">
        <v>25</v>
      </c>
      <c r="R245">
        <v>5</v>
      </c>
      <c r="S245">
        <v>5</v>
      </c>
      <c r="T245">
        <v>360</v>
      </c>
      <c r="X245">
        <v>360</v>
      </c>
      <c r="Z245" s="26">
        <f t="shared" ca="1" si="0"/>
        <v>43356</v>
      </c>
      <c r="AA245" s="26"/>
      <c r="AL245" t="s">
        <v>345</v>
      </c>
      <c r="AM245" t="s">
        <v>956</v>
      </c>
    </row>
    <row r="246" spans="1:39" x14ac:dyDescent="0.25">
      <c r="A246" t="s">
        <v>724</v>
      </c>
      <c r="I246" t="s">
        <v>60</v>
      </c>
      <c r="J246" t="s">
        <v>59</v>
      </c>
      <c r="K246" t="s">
        <v>62</v>
      </c>
      <c r="L246" t="s">
        <v>63</v>
      </c>
      <c r="M246" s="27" t="s">
        <v>64</v>
      </c>
      <c r="O246" s="23">
        <v>550000</v>
      </c>
      <c r="P246" s="24">
        <v>25</v>
      </c>
      <c r="Q246" s="27"/>
      <c r="R246" s="27">
        <v>5</v>
      </c>
      <c r="S246" s="27">
        <v>5</v>
      </c>
      <c r="T246" s="27">
        <v>360</v>
      </c>
      <c r="W246" s="27"/>
      <c r="X246" s="27">
        <v>360</v>
      </c>
      <c r="Z246" s="26">
        <f t="shared" ca="1" si="0"/>
        <v>43356</v>
      </c>
      <c r="AA246" s="26"/>
      <c r="AL246" t="s">
        <v>345</v>
      </c>
      <c r="AM246" t="s">
        <v>956</v>
      </c>
    </row>
    <row r="247" spans="1:39" x14ac:dyDescent="0.25">
      <c r="A247" s="27" t="s">
        <v>725</v>
      </c>
      <c r="I247" t="s">
        <v>60</v>
      </c>
      <c r="J247" t="s">
        <v>59</v>
      </c>
      <c r="K247" t="s">
        <v>62</v>
      </c>
      <c r="L247" t="s">
        <v>63</v>
      </c>
      <c r="M247" t="s">
        <v>64</v>
      </c>
      <c r="O247" s="23">
        <v>750000</v>
      </c>
      <c r="P247" s="24">
        <v>25</v>
      </c>
      <c r="R247">
        <v>5</v>
      </c>
      <c r="S247">
        <v>5</v>
      </c>
      <c r="T247">
        <v>360</v>
      </c>
      <c r="X247">
        <v>360</v>
      </c>
      <c r="Z247" s="26">
        <f t="shared" ca="1" si="0"/>
        <v>43356</v>
      </c>
      <c r="AA247" s="26"/>
      <c r="AL247" t="s">
        <v>345</v>
      </c>
      <c r="AM247" t="s">
        <v>956</v>
      </c>
    </row>
    <row r="248" spans="1:39" x14ac:dyDescent="0.25">
      <c r="A248" s="27" t="s">
        <v>719</v>
      </c>
      <c r="I248" s="27" t="s">
        <v>60</v>
      </c>
      <c r="J248" t="s">
        <v>59</v>
      </c>
      <c r="K248" t="s">
        <v>62</v>
      </c>
      <c r="L248" t="s">
        <v>63</v>
      </c>
      <c r="M248" t="s">
        <v>64</v>
      </c>
      <c r="O248" s="23">
        <v>300000</v>
      </c>
      <c r="P248" s="24">
        <v>25</v>
      </c>
      <c r="R248">
        <v>5</v>
      </c>
      <c r="S248">
        <v>5</v>
      </c>
      <c r="T248">
        <v>360</v>
      </c>
      <c r="X248">
        <v>360</v>
      </c>
      <c r="Z248" s="26">
        <f t="shared" ca="1" si="0"/>
        <v>43356</v>
      </c>
      <c r="AA248" s="26"/>
      <c r="AL248" t="s">
        <v>345</v>
      </c>
    </row>
    <row r="249" spans="1:39" s="27" customFormat="1" x14ac:dyDescent="0.25">
      <c r="A249" s="27" t="s">
        <v>734</v>
      </c>
      <c r="I249" s="27" t="s">
        <v>60</v>
      </c>
      <c r="J249" s="27" t="s">
        <v>59</v>
      </c>
      <c r="K249" s="27" t="s">
        <v>62</v>
      </c>
      <c r="L249" s="27" t="s">
        <v>63</v>
      </c>
      <c r="M249" s="27" t="s">
        <v>64</v>
      </c>
      <c r="O249" s="23">
        <v>450000</v>
      </c>
      <c r="P249" s="24">
        <v>25</v>
      </c>
      <c r="R249" s="27">
        <v>5</v>
      </c>
      <c r="S249" s="27">
        <v>5</v>
      </c>
      <c r="T249" s="27">
        <v>360</v>
      </c>
      <c r="X249" s="27">
        <v>360</v>
      </c>
      <c r="Z249" s="26">
        <f t="shared" ca="1" si="0"/>
        <v>43356</v>
      </c>
      <c r="AA249" s="26"/>
      <c r="AL249" s="27" t="s">
        <v>345</v>
      </c>
    </row>
    <row r="250" spans="1:39" s="27" customFormat="1" x14ac:dyDescent="0.25">
      <c r="A250" s="27" t="s">
        <v>735</v>
      </c>
      <c r="I250" s="27" t="s">
        <v>60</v>
      </c>
      <c r="J250" s="27" t="s">
        <v>59</v>
      </c>
      <c r="K250" s="27" t="s">
        <v>62</v>
      </c>
      <c r="L250" s="27" t="s">
        <v>63</v>
      </c>
      <c r="M250" s="27" t="s">
        <v>64</v>
      </c>
      <c r="O250" s="23">
        <v>550000</v>
      </c>
      <c r="P250" s="24">
        <v>25</v>
      </c>
      <c r="R250" s="27">
        <v>5</v>
      </c>
      <c r="S250" s="27">
        <v>5</v>
      </c>
      <c r="T250" s="27">
        <v>360</v>
      </c>
      <c r="X250" s="27">
        <v>360</v>
      </c>
      <c r="Z250" s="26">
        <f t="shared" ca="1" si="0"/>
        <v>43356</v>
      </c>
      <c r="AA250" s="26"/>
      <c r="AL250" s="27" t="s">
        <v>345</v>
      </c>
    </row>
    <row r="251" spans="1:39" s="27" customFormat="1" x14ac:dyDescent="0.25">
      <c r="A251" s="27" t="s">
        <v>736</v>
      </c>
      <c r="I251" s="27" t="s">
        <v>60</v>
      </c>
      <c r="J251" s="27" t="s">
        <v>59</v>
      </c>
      <c r="K251" s="27" t="s">
        <v>62</v>
      </c>
      <c r="L251" s="27" t="s">
        <v>63</v>
      </c>
      <c r="M251" s="27" t="s">
        <v>64</v>
      </c>
      <c r="O251" s="23">
        <v>750000</v>
      </c>
      <c r="P251" s="24">
        <v>25</v>
      </c>
      <c r="R251" s="27">
        <v>5</v>
      </c>
      <c r="S251" s="27">
        <v>5</v>
      </c>
      <c r="T251" s="27">
        <v>360</v>
      </c>
      <c r="X251" s="27">
        <v>360</v>
      </c>
      <c r="Z251" s="26">
        <f t="shared" ca="1" si="0"/>
        <v>43356</v>
      </c>
      <c r="AA251" s="26"/>
      <c r="AL251" s="27" t="s">
        <v>345</v>
      </c>
    </row>
    <row r="252" spans="1:39" x14ac:dyDescent="0.25">
      <c r="A252" s="27" t="s">
        <v>886</v>
      </c>
      <c r="I252" t="s">
        <v>60</v>
      </c>
      <c r="M252" t="s">
        <v>64</v>
      </c>
      <c r="O252">
        <v>200000</v>
      </c>
      <c r="R252" s="27">
        <v>5</v>
      </c>
      <c r="S252" s="27">
        <v>5.5</v>
      </c>
      <c r="T252">
        <v>360</v>
      </c>
      <c r="Z252" s="27"/>
    </row>
    <row r="253" spans="1:39" x14ac:dyDescent="0.25">
      <c r="A253" s="8" t="s">
        <v>980</v>
      </c>
      <c r="I253" t="s">
        <v>60</v>
      </c>
      <c r="J253" t="s">
        <v>61</v>
      </c>
      <c r="K253" t="s">
        <v>62</v>
      </c>
      <c r="L253" t="s">
        <v>63</v>
      </c>
      <c r="M253" s="27" t="s">
        <v>64</v>
      </c>
      <c r="O253" s="23"/>
      <c r="P253" s="24"/>
      <c r="R253">
        <v>4</v>
      </c>
      <c r="S253">
        <v>4</v>
      </c>
      <c r="T253">
        <v>360</v>
      </c>
      <c r="W253">
        <v>200000</v>
      </c>
      <c r="X253">
        <v>360</v>
      </c>
      <c r="Z253" s="26"/>
    </row>
    <row r="254" spans="1:39" x14ac:dyDescent="0.25">
      <c r="A254" s="39" t="s">
        <v>985</v>
      </c>
      <c r="J254" s="27"/>
      <c r="R254" s="27"/>
      <c r="Z254" s="26">
        <v>42751</v>
      </c>
    </row>
    <row r="255" spans="1:39" x14ac:dyDescent="0.25">
      <c r="A255" s="27" t="s">
        <v>986</v>
      </c>
      <c r="I255" s="27"/>
      <c r="J255" s="27"/>
      <c r="K255" s="27"/>
      <c r="L255" s="27"/>
      <c r="M255" s="27"/>
      <c r="R255" s="27"/>
      <c r="Z255" s="27"/>
    </row>
    <row r="256" spans="1:39" s="27" customFormat="1" x14ac:dyDescent="0.25">
      <c r="A256" s="27" t="s">
        <v>1068</v>
      </c>
      <c r="I256" s="27" t="s">
        <v>188</v>
      </c>
      <c r="J256" s="27" t="s">
        <v>61</v>
      </c>
      <c r="K256" s="27" t="s">
        <v>62</v>
      </c>
      <c r="L256" s="27" t="s">
        <v>63</v>
      </c>
      <c r="M256" s="27" t="s">
        <v>64</v>
      </c>
      <c r="O256" s="27">
        <v>220000</v>
      </c>
      <c r="R256" s="27">
        <v>4</v>
      </c>
      <c r="S256" s="27">
        <v>4</v>
      </c>
      <c r="T256" s="27">
        <v>360</v>
      </c>
      <c r="W256" s="27">
        <v>200000</v>
      </c>
      <c r="X256" s="27">
        <v>360</v>
      </c>
    </row>
    <row r="257" spans="1:39" s="27" customFormat="1" x14ac:dyDescent="0.25">
      <c r="A257" s="27" t="s">
        <v>1154</v>
      </c>
      <c r="I257" s="27" t="s">
        <v>188</v>
      </c>
      <c r="J257" s="27" t="s">
        <v>61</v>
      </c>
      <c r="K257" s="27" t="s">
        <v>62</v>
      </c>
      <c r="L257" s="27" t="s">
        <v>63</v>
      </c>
      <c r="M257" s="27" t="s">
        <v>64</v>
      </c>
      <c r="O257" s="27">
        <v>220000</v>
      </c>
      <c r="R257" s="27">
        <v>4</v>
      </c>
      <c r="S257" s="27">
        <v>4</v>
      </c>
      <c r="T257" s="27">
        <v>360</v>
      </c>
      <c r="W257" s="27">
        <v>200000</v>
      </c>
      <c r="X257" s="27">
        <v>360</v>
      </c>
    </row>
    <row r="258" spans="1:39" s="27" customFormat="1" x14ac:dyDescent="0.25">
      <c r="A258" s="27" t="s">
        <v>1020</v>
      </c>
      <c r="I258" s="27" t="s">
        <v>60</v>
      </c>
      <c r="J258" s="27" t="s">
        <v>61</v>
      </c>
      <c r="K258" s="27" t="s">
        <v>62</v>
      </c>
      <c r="L258" s="27" t="s">
        <v>193</v>
      </c>
      <c r="M258" s="27" t="s">
        <v>64</v>
      </c>
      <c r="O258" s="27">
        <v>500000</v>
      </c>
      <c r="R258" s="27">
        <v>4</v>
      </c>
      <c r="T258" s="27">
        <v>360</v>
      </c>
      <c r="W258" s="27">
        <v>400000</v>
      </c>
    </row>
    <row r="259" spans="1:39" x14ac:dyDescent="0.25">
      <c r="A259" s="27" t="s">
        <v>1021</v>
      </c>
      <c r="I259" s="27" t="s">
        <v>60</v>
      </c>
      <c r="J259" s="27" t="s">
        <v>61</v>
      </c>
      <c r="K259" s="27" t="s">
        <v>62</v>
      </c>
      <c r="L259" t="s">
        <v>196</v>
      </c>
      <c r="M259" t="s">
        <v>64</v>
      </c>
      <c r="O259" s="27">
        <v>500000</v>
      </c>
      <c r="P259" s="27"/>
      <c r="Q259" s="27"/>
      <c r="R259">
        <v>4</v>
      </c>
      <c r="T259">
        <v>360</v>
      </c>
      <c r="W259">
        <v>400000</v>
      </c>
    </row>
    <row r="260" spans="1:39" x14ac:dyDescent="0.25">
      <c r="A260" s="27" t="s">
        <v>1017</v>
      </c>
      <c r="B260" s="27"/>
      <c r="E260" s="27"/>
      <c r="I260" s="27" t="s">
        <v>60</v>
      </c>
      <c r="J260" s="27" t="s">
        <v>61</v>
      </c>
      <c r="K260" s="27" t="s">
        <v>62</v>
      </c>
      <c r="L260" s="27" t="s">
        <v>63</v>
      </c>
      <c r="M260" s="27" t="s">
        <v>64</v>
      </c>
      <c r="O260" s="27">
        <v>500000</v>
      </c>
      <c r="P260" s="27"/>
      <c r="Q260" s="27"/>
      <c r="R260" s="27">
        <v>4</v>
      </c>
      <c r="S260" s="27"/>
      <c r="T260" s="27">
        <v>360</v>
      </c>
      <c r="U260" s="27"/>
      <c r="V260" s="27"/>
      <c r="W260" s="27">
        <v>400000</v>
      </c>
      <c r="X260" s="27"/>
    </row>
    <row r="261" spans="1:39" x14ac:dyDescent="0.25">
      <c r="A261" s="27" t="s">
        <v>1060</v>
      </c>
      <c r="B261" s="27"/>
      <c r="E261" s="27"/>
      <c r="I261" s="27" t="s">
        <v>60</v>
      </c>
      <c r="J261" s="27" t="s">
        <v>61</v>
      </c>
      <c r="K261" s="27" t="s">
        <v>62</v>
      </c>
      <c r="L261" s="27" t="s">
        <v>196</v>
      </c>
      <c r="M261" s="27" t="s">
        <v>64</v>
      </c>
      <c r="O261" s="27">
        <v>500000</v>
      </c>
      <c r="P261" s="27"/>
      <c r="Q261" s="27"/>
      <c r="R261" s="27">
        <v>4</v>
      </c>
      <c r="S261" s="27"/>
      <c r="T261" s="27">
        <v>360</v>
      </c>
      <c r="U261" s="27"/>
      <c r="V261" s="27"/>
      <c r="W261" s="27">
        <v>400000</v>
      </c>
      <c r="X261" s="27"/>
      <c r="Z261" s="27"/>
    </row>
    <row r="262" spans="1:39" x14ac:dyDescent="0.25">
      <c r="A262" s="27" t="s">
        <v>1061</v>
      </c>
      <c r="B262" s="27"/>
      <c r="E262" s="27"/>
      <c r="I262" s="27" t="s">
        <v>60</v>
      </c>
      <c r="J262" s="27" t="s">
        <v>61</v>
      </c>
      <c r="K262" s="27" t="s">
        <v>62</v>
      </c>
      <c r="L262" s="27" t="s">
        <v>193</v>
      </c>
      <c r="M262" s="27" t="s">
        <v>64</v>
      </c>
      <c r="O262" s="27">
        <v>500000</v>
      </c>
      <c r="P262" s="27"/>
      <c r="Q262" s="27"/>
      <c r="R262" s="27">
        <v>4</v>
      </c>
      <c r="S262" s="27"/>
      <c r="T262" s="27">
        <v>360</v>
      </c>
      <c r="U262" s="27"/>
      <c r="V262" s="27"/>
      <c r="W262" s="27">
        <v>400000</v>
      </c>
      <c r="X262" s="27"/>
      <c r="Z262" s="27"/>
    </row>
    <row r="263" spans="1:39" x14ac:dyDescent="0.25">
      <c r="A263" t="s">
        <v>1022</v>
      </c>
      <c r="I263" t="s">
        <v>60</v>
      </c>
      <c r="J263" t="s">
        <v>61</v>
      </c>
      <c r="K263" t="s">
        <v>62</v>
      </c>
      <c r="L263" t="s">
        <v>63</v>
      </c>
      <c r="M263" t="s">
        <v>64</v>
      </c>
      <c r="O263">
        <v>500000</v>
      </c>
      <c r="R263">
        <v>4</v>
      </c>
      <c r="T263">
        <v>360</v>
      </c>
      <c r="W263">
        <v>400000</v>
      </c>
      <c r="Z263" s="27"/>
    </row>
    <row r="264" spans="1:39" s="27" customFormat="1" x14ac:dyDescent="0.25">
      <c r="A264" s="13" t="s">
        <v>1201</v>
      </c>
      <c r="I264" s="27" t="s">
        <v>60</v>
      </c>
      <c r="J264" s="27" t="s">
        <v>61</v>
      </c>
      <c r="K264" s="27" t="s">
        <v>62</v>
      </c>
      <c r="L264" s="27" t="s">
        <v>63</v>
      </c>
      <c r="M264" s="27" t="s">
        <v>64</v>
      </c>
      <c r="O264" s="23">
        <v>110000</v>
      </c>
      <c r="P264" s="24">
        <v>5</v>
      </c>
      <c r="R264" s="27">
        <v>3.5</v>
      </c>
      <c r="S264" s="27">
        <v>3.5</v>
      </c>
      <c r="T264" s="27">
        <v>360</v>
      </c>
      <c r="W264" s="23">
        <v>100000</v>
      </c>
      <c r="X264" s="27">
        <v>360</v>
      </c>
      <c r="Y264" s="27" t="s">
        <v>46</v>
      </c>
      <c r="Z264" s="26">
        <f ca="1">TODAY()+30</f>
        <v>43356</v>
      </c>
      <c r="AA264" s="26"/>
      <c r="AM264" s="23">
        <v>100000</v>
      </c>
    </row>
    <row r="265" spans="1:39" s="27" customFormat="1" x14ac:dyDescent="0.25">
      <c r="A265" s="27" t="s">
        <v>746</v>
      </c>
      <c r="I265" s="27" t="s">
        <v>60</v>
      </c>
      <c r="J265" s="27" t="s">
        <v>61</v>
      </c>
      <c r="K265" s="27" t="s">
        <v>62</v>
      </c>
      <c r="L265" s="27" t="s">
        <v>63</v>
      </c>
      <c r="M265" s="27" t="s">
        <v>64</v>
      </c>
      <c r="O265" s="23">
        <v>200000</v>
      </c>
      <c r="P265" s="24">
        <v>25</v>
      </c>
      <c r="R265" s="27">
        <v>5</v>
      </c>
      <c r="S265" s="27">
        <v>5.5</v>
      </c>
      <c r="T265" s="27">
        <v>360</v>
      </c>
      <c r="X265" s="27">
        <v>360</v>
      </c>
      <c r="Z265" s="26">
        <f ca="1">TODAY()+30</f>
        <v>43356</v>
      </c>
      <c r="AA265" s="26"/>
    </row>
    <row r="266" spans="1:39" s="27" customFormat="1" x14ac:dyDescent="0.25">
      <c r="A266" s="27" t="s">
        <v>1203</v>
      </c>
      <c r="I266" s="27" t="s">
        <v>60</v>
      </c>
      <c r="J266" s="27" t="s">
        <v>61</v>
      </c>
      <c r="K266" s="27" t="s">
        <v>62</v>
      </c>
      <c r="M266" s="27" t="s">
        <v>64</v>
      </c>
      <c r="O266" s="27">
        <v>200000</v>
      </c>
      <c r="P266" s="27">
        <v>25</v>
      </c>
      <c r="R266" s="27">
        <v>5</v>
      </c>
      <c r="S266" s="27">
        <v>5.5</v>
      </c>
      <c r="T266" s="27">
        <v>360</v>
      </c>
      <c r="X266" s="27">
        <v>360</v>
      </c>
      <c r="Z266" s="26">
        <f ca="1">TODAY()+30</f>
        <v>43356</v>
      </c>
    </row>
    <row r="267" spans="1:39" s="27" customFormat="1" x14ac:dyDescent="0.25">
      <c r="A267" s="27" t="s">
        <v>1186</v>
      </c>
      <c r="I267" s="27" t="s">
        <v>60</v>
      </c>
      <c r="J267" s="27" t="s">
        <v>61</v>
      </c>
      <c r="K267" s="27" t="s">
        <v>62</v>
      </c>
      <c r="M267" s="27" t="s">
        <v>64</v>
      </c>
      <c r="O267" s="27">
        <v>200000</v>
      </c>
      <c r="P267" s="27">
        <v>25</v>
      </c>
      <c r="R267" s="27">
        <v>5</v>
      </c>
      <c r="S267" s="27">
        <v>5.5</v>
      </c>
      <c r="T267" s="27">
        <v>360</v>
      </c>
      <c r="X267" s="27">
        <v>360</v>
      </c>
      <c r="Z267" s="26">
        <f ca="1">TODAY()+30</f>
        <v>43356</v>
      </c>
    </row>
    <row r="268" spans="1:39" x14ac:dyDescent="0.25">
      <c r="A268" s="13" t="s">
        <v>739</v>
      </c>
      <c r="I268" t="s">
        <v>60</v>
      </c>
      <c r="J268" t="s">
        <v>61</v>
      </c>
      <c r="K268" t="s">
        <v>62</v>
      </c>
      <c r="L268" t="s">
        <v>63</v>
      </c>
      <c r="M268" t="s">
        <v>64</v>
      </c>
      <c r="O268" s="23">
        <v>200000</v>
      </c>
      <c r="P268" s="24">
        <v>25</v>
      </c>
      <c r="R268">
        <v>5</v>
      </c>
      <c r="S268">
        <v>5.5</v>
      </c>
      <c r="T268">
        <v>360</v>
      </c>
      <c r="X268">
        <v>360</v>
      </c>
      <c r="Z268" s="26">
        <f ca="1">TODAY()+30</f>
        <v>43356</v>
      </c>
      <c r="AA268" s="26"/>
    </row>
    <row r="269" spans="1:39" x14ac:dyDescent="0.25">
      <c r="A269" s="13" t="s">
        <v>1176</v>
      </c>
      <c r="W269">
        <v>160000</v>
      </c>
      <c r="Z269" s="27"/>
    </row>
    <row r="270" spans="1:39" x14ac:dyDescent="0.25">
      <c r="A270" s="13" t="s">
        <v>1177</v>
      </c>
      <c r="W270">
        <v>140000</v>
      </c>
    </row>
    <row r="271" spans="1:39" x14ac:dyDescent="0.25">
      <c r="A271" s="13" t="s">
        <v>738</v>
      </c>
      <c r="I271" t="s">
        <v>60</v>
      </c>
      <c r="J271" t="s">
        <v>61</v>
      </c>
      <c r="K271" t="s">
        <v>62</v>
      </c>
      <c r="L271" t="s">
        <v>63</v>
      </c>
      <c r="M271" t="s">
        <v>64</v>
      </c>
      <c r="O271" s="23">
        <v>200000</v>
      </c>
      <c r="P271" s="24">
        <v>25</v>
      </c>
      <c r="R271">
        <v>5</v>
      </c>
      <c r="S271">
        <v>5.5</v>
      </c>
      <c r="T271">
        <v>360</v>
      </c>
      <c r="X271">
        <v>360</v>
      </c>
      <c r="Z271" s="26">
        <f t="shared" ref="Z271:Z276" ca="1" si="1">TODAY()+30</f>
        <v>43356</v>
      </c>
      <c r="AA271" s="26"/>
    </row>
    <row r="272" spans="1:39" s="27" customFormat="1" x14ac:dyDescent="0.25">
      <c r="A272" s="27" t="s">
        <v>1204</v>
      </c>
      <c r="I272" s="27" t="s">
        <v>60</v>
      </c>
      <c r="J272" s="27" t="s">
        <v>61</v>
      </c>
      <c r="K272" s="27" t="s">
        <v>62</v>
      </c>
      <c r="M272" s="27" t="s">
        <v>64</v>
      </c>
      <c r="O272" s="27">
        <v>200000</v>
      </c>
      <c r="P272" s="27">
        <v>25</v>
      </c>
      <c r="R272" s="27">
        <v>5</v>
      </c>
      <c r="S272" s="27">
        <v>5.5</v>
      </c>
      <c r="T272" s="27">
        <v>360</v>
      </c>
      <c r="X272" s="27">
        <v>360</v>
      </c>
      <c r="Z272" s="26">
        <f t="shared" ca="1" si="1"/>
        <v>43356</v>
      </c>
    </row>
    <row r="273" spans="1:39" x14ac:dyDescent="0.25">
      <c r="A273" s="27" t="s">
        <v>755</v>
      </c>
      <c r="B273" s="27"/>
      <c r="E273" s="27"/>
      <c r="I273" s="27" t="s">
        <v>60</v>
      </c>
      <c r="J273" s="27" t="s">
        <v>61</v>
      </c>
      <c r="K273" s="27" t="s">
        <v>62</v>
      </c>
      <c r="L273" s="27" t="s">
        <v>63</v>
      </c>
      <c r="M273" s="27" t="s">
        <v>64</v>
      </c>
      <c r="O273" s="23">
        <v>200000</v>
      </c>
      <c r="P273" s="24">
        <v>25</v>
      </c>
      <c r="Q273" s="27"/>
      <c r="R273" s="27">
        <v>5</v>
      </c>
      <c r="S273" s="27">
        <v>5.5</v>
      </c>
      <c r="T273" s="27">
        <v>360</v>
      </c>
      <c r="U273" s="27"/>
      <c r="V273" s="27"/>
      <c r="W273" s="27"/>
      <c r="X273" s="27">
        <v>360</v>
      </c>
      <c r="Y273" s="27"/>
      <c r="Z273" s="26">
        <f t="shared" ca="1" si="1"/>
        <v>43356</v>
      </c>
      <c r="AA273" s="26"/>
      <c r="AB273" s="27"/>
      <c r="AC273" s="27"/>
      <c r="AD273" s="27"/>
      <c r="AE273" s="27"/>
      <c r="AF273" s="27"/>
      <c r="AG273" s="27"/>
      <c r="AH273" s="27"/>
      <c r="AI273" s="27"/>
      <c r="AJ273" s="27"/>
      <c r="AK273" s="27"/>
      <c r="AL273" s="27"/>
      <c r="AM273" s="27"/>
    </row>
    <row r="274" spans="1:39" x14ac:dyDescent="0.25">
      <c r="A274" s="27" t="s">
        <v>1200</v>
      </c>
      <c r="B274" s="27"/>
      <c r="E274" s="27"/>
      <c r="I274" s="27" t="s">
        <v>60</v>
      </c>
      <c r="J274" s="27" t="s">
        <v>61</v>
      </c>
      <c r="K274" s="27" t="s">
        <v>62</v>
      </c>
      <c r="L274" s="27" t="s">
        <v>63</v>
      </c>
      <c r="M274" s="27" t="s">
        <v>64</v>
      </c>
      <c r="O274" s="23">
        <v>275000</v>
      </c>
      <c r="P274" s="24">
        <v>27.273</v>
      </c>
      <c r="Q274" s="27"/>
      <c r="R274" s="27">
        <v>4</v>
      </c>
      <c r="S274" s="27">
        <v>4</v>
      </c>
      <c r="T274" s="27">
        <v>360</v>
      </c>
      <c r="U274" s="27"/>
      <c r="V274" s="27"/>
      <c r="W274" s="27"/>
      <c r="X274" s="27">
        <v>360</v>
      </c>
      <c r="Y274" s="27"/>
      <c r="Z274" s="26">
        <f t="shared" ca="1" si="1"/>
        <v>43356</v>
      </c>
      <c r="AA274" s="26"/>
      <c r="AB274" s="27"/>
      <c r="AC274" s="27"/>
      <c r="AD274" s="27"/>
      <c r="AE274" s="27"/>
      <c r="AF274" s="27"/>
      <c r="AG274" s="27"/>
      <c r="AH274" s="27"/>
      <c r="AI274" s="27"/>
      <c r="AJ274" s="27"/>
      <c r="AK274" s="27"/>
      <c r="AL274" s="27"/>
      <c r="AM274" s="27"/>
    </row>
    <row r="275" spans="1:39" x14ac:dyDescent="0.25">
      <c r="A275" s="27" t="s">
        <v>1202</v>
      </c>
      <c r="B275" s="27"/>
      <c r="E275" s="27"/>
      <c r="I275" s="27" t="s">
        <v>60</v>
      </c>
      <c r="J275" s="27" t="s">
        <v>61</v>
      </c>
      <c r="K275" s="27" t="s">
        <v>62</v>
      </c>
      <c r="L275" s="27" t="s">
        <v>63</v>
      </c>
      <c r="M275" s="27" t="s">
        <v>194</v>
      </c>
      <c r="O275" s="23">
        <v>275000</v>
      </c>
      <c r="P275" s="24">
        <v>27.273</v>
      </c>
      <c r="Q275" s="27"/>
      <c r="R275" s="27">
        <v>4</v>
      </c>
      <c r="S275" s="27">
        <v>4</v>
      </c>
      <c r="T275" s="27">
        <v>360</v>
      </c>
      <c r="U275" s="27"/>
      <c r="V275" s="27"/>
      <c r="W275" s="27"/>
      <c r="X275" s="27">
        <v>360</v>
      </c>
      <c r="Y275" s="27"/>
      <c r="Z275" s="26">
        <f t="shared" ca="1" si="1"/>
        <v>43356</v>
      </c>
      <c r="AA275" s="26"/>
      <c r="AB275" s="27"/>
      <c r="AC275" s="27"/>
      <c r="AD275" s="27"/>
      <c r="AE275" s="27"/>
      <c r="AF275" s="27"/>
      <c r="AG275" s="27"/>
      <c r="AH275" s="27"/>
      <c r="AI275" s="27"/>
      <c r="AJ275" s="27"/>
      <c r="AK275" s="27"/>
      <c r="AL275" s="27"/>
      <c r="AM275" s="27"/>
    </row>
    <row r="276" spans="1:39" x14ac:dyDescent="0.25">
      <c r="A276" t="s">
        <v>1199</v>
      </c>
      <c r="I276" s="27" t="s">
        <v>60</v>
      </c>
      <c r="J276" s="27" t="s">
        <v>61</v>
      </c>
      <c r="K276" s="27" t="s">
        <v>62</v>
      </c>
      <c r="L276" s="27" t="s">
        <v>63</v>
      </c>
      <c r="M276" s="27" t="s">
        <v>64</v>
      </c>
      <c r="O276" s="23">
        <v>275000</v>
      </c>
      <c r="P276" s="24">
        <v>27.273</v>
      </c>
      <c r="Q276" s="27"/>
      <c r="R276" s="27">
        <v>4</v>
      </c>
      <c r="S276" s="27">
        <v>4</v>
      </c>
      <c r="T276" s="27">
        <v>360</v>
      </c>
      <c r="U276" s="27"/>
      <c r="V276" s="27"/>
      <c r="W276" s="27"/>
      <c r="X276" s="27">
        <v>360</v>
      </c>
      <c r="Y276" s="27"/>
      <c r="Z276" s="26">
        <f t="shared" ca="1" si="1"/>
        <v>43356</v>
      </c>
      <c r="AA276" s="26"/>
      <c r="AB276" s="27"/>
      <c r="AC276" s="27">
        <v>60</v>
      </c>
      <c r="AD276" s="27"/>
      <c r="AE276" s="27"/>
      <c r="AF276" s="27">
        <v>60</v>
      </c>
      <c r="AG276" s="27"/>
      <c r="AH276" s="27"/>
      <c r="AI276" s="27"/>
      <c r="AJ276" s="27"/>
      <c r="AK276" s="27"/>
      <c r="AL276" s="27"/>
      <c r="AM276" s="27"/>
    </row>
    <row r="277" spans="1:39" x14ac:dyDescent="0.25">
      <c r="A277" s="27" t="s">
        <v>620</v>
      </c>
      <c r="I277" t="s">
        <v>60</v>
      </c>
      <c r="J277" t="s">
        <v>61</v>
      </c>
      <c r="K277" t="s">
        <v>62</v>
      </c>
      <c r="L277" t="s">
        <v>63</v>
      </c>
      <c r="M277" t="s">
        <v>64</v>
      </c>
      <c r="O277" s="23">
        <v>185000</v>
      </c>
      <c r="P277" s="23"/>
      <c r="Q277" s="23">
        <v>42500</v>
      </c>
      <c r="R277">
        <v>5.5</v>
      </c>
      <c r="S277">
        <v>5.5</v>
      </c>
      <c r="T277">
        <v>360</v>
      </c>
    </row>
    <row r="278" spans="1:39" s="27" customFormat="1" x14ac:dyDescent="0.25">
      <c r="A278" s="13" t="s">
        <v>714</v>
      </c>
      <c r="I278" s="27" t="s">
        <v>60</v>
      </c>
      <c r="J278" s="27" t="s">
        <v>61</v>
      </c>
      <c r="K278" s="27" t="s">
        <v>62</v>
      </c>
      <c r="L278" s="27" t="s">
        <v>63</v>
      </c>
      <c r="M278" s="27" t="s">
        <v>64</v>
      </c>
      <c r="O278" s="27">
        <v>200000</v>
      </c>
      <c r="P278" s="27">
        <v>25</v>
      </c>
      <c r="Q278" s="27">
        <v>25</v>
      </c>
      <c r="R278" s="46" t="s">
        <v>1214</v>
      </c>
      <c r="S278" s="46" t="s">
        <v>1214</v>
      </c>
      <c r="T278" s="27">
        <v>360</v>
      </c>
      <c r="X278" s="27">
        <v>360</v>
      </c>
      <c r="Z278" s="26">
        <f t="shared" ref="Z278:Z284" ca="1" si="2">TODAY()+30</f>
        <v>43356</v>
      </c>
      <c r="AA278" s="26"/>
    </row>
    <row r="279" spans="1:39" s="27" customFormat="1" x14ac:dyDescent="0.25">
      <c r="A279" s="13" t="s">
        <v>1153</v>
      </c>
      <c r="I279" s="27" t="s">
        <v>60</v>
      </c>
      <c r="J279" s="27" t="s">
        <v>61</v>
      </c>
      <c r="K279" s="27" t="s">
        <v>62</v>
      </c>
      <c r="L279" s="27" t="s">
        <v>63</v>
      </c>
      <c r="M279" s="27" t="s">
        <v>64</v>
      </c>
      <c r="O279" s="27">
        <v>200000</v>
      </c>
      <c r="P279" s="27">
        <v>25</v>
      </c>
      <c r="Q279" s="27">
        <v>25</v>
      </c>
      <c r="R279" s="46" t="s">
        <v>1214</v>
      </c>
      <c r="S279" s="46" t="s">
        <v>1214</v>
      </c>
      <c r="T279" s="27">
        <v>360</v>
      </c>
      <c r="X279" s="27">
        <v>360</v>
      </c>
      <c r="Z279" s="26">
        <f t="shared" ca="1" si="2"/>
        <v>43356</v>
      </c>
      <c r="AA279" s="26"/>
    </row>
    <row r="280" spans="1:39" s="27" customFormat="1" x14ac:dyDescent="0.25">
      <c r="A280" s="13" t="s">
        <v>1097</v>
      </c>
      <c r="I280" s="27" t="s">
        <v>60</v>
      </c>
      <c r="J280" s="27" t="s">
        <v>61</v>
      </c>
      <c r="K280" s="27" t="s">
        <v>62</v>
      </c>
      <c r="L280" s="27" t="s">
        <v>63</v>
      </c>
      <c r="M280" s="27" t="s">
        <v>64</v>
      </c>
      <c r="O280" s="27">
        <v>400000</v>
      </c>
      <c r="P280" s="27">
        <v>28</v>
      </c>
      <c r="R280" s="46" t="s">
        <v>1214</v>
      </c>
      <c r="S280" s="46" t="s">
        <v>1214</v>
      </c>
      <c r="T280" s="27">
        <v>360</v>
      </c>
      <c r="X280" s="27">
        <v>360</v>
      </c>
      <c r="Z280" s="26">
        <f t="shared" ca="1" si="2"/>
        <v>43356</v>
      </c>
    </row>
    <row r="281" spans="1:39" s="27" customFormat="1" x14ac:dyDescent="0.25">
      <c r="A281" s="13" t="s">
        <v>937</v>
      </c>
      <c r="I281" s="27" t="s">
        <v>60</v>
      </c>
      <c r="J281" s="27" t="s">
        <v>61</v>
      </c>
      <c r="K281" s="27" t="s">
        <v>62</v>
      </c>
      <c r="L281" s="27" t="s">
        <v>63</v>
      </c>
      <c r="M281" s="27" t="s">
        <v>64</v>
      </c>
      <c r="O281" s="27">
        <v>200</v>
      </c>
      <c r="P281" s="27">
        <v>25</v>
      </c>
      <c r="Q281" s="27">
        <v>25</v>
      </c>
      <c r="R281" s="46" t="s">
        <v>1214</v>
      </c>
      <c r="S281" s="46" t="s">
        <v>1214</v>
      </c>
      <c r="T281" s="27">
        <v>360</v>
      </c>
      <c r="X281" s="27">
        <v>360</v>
      </c>
      <c r="Z281" s="26">
        <f t="shared" ca="1" si="2"/>
        <v>43356</v>
      </c>
      <c r="AA281" s="26"/>
    </row>
    <row r="282" spans="1:39" x14ac:dyDescent="0.25">
      <c r="A282" s="13" t="s">
        <v>936</v>
      </c>
      <c r="I282" t="s">
        <v>60</v>
      </c>
      <c r="J282" t="s">
        <v>61</v>
      </c>
      <c r="K282" t="s">
        <v>62</v>
      </c>
      <c r="L282" t="s">
        <v>63</v>
      </c>
      <c r="M282" t="s">
        <v>64</v>
      </c>
      <c r="O282">
        <v>200</v>
      </c>
      <c r="P282">
        <v>25</v>
      </c>
      <c r="Q282">
        <v>25</v>
      </c>
      <c r="R282" s="46" t="s">
        <v>1214</v>
      </c>
      <c r="S282" s="46" t="s">
        <v>1214</v>
      </c>
      <c r="T282">
        <v>360</v>
      </c>
      <c r="X282">
        <v>360</v>
      </c>
      <c r="Z282" s="26">
        <f t="shared" ca="1" si="2"/>
        <v>43356</v>
      </c>
      <c r="AA282" s="26"/>
    </row>
    <row r="283" spans="1:39" x14ac:dyDescent="0.25">
      <c r="A283" s="13" t="s">
        <v>712</v>
      </c>
      <c r="I283" t="s">
        <v>60</v>
      </c>
      <c r="J283" t="s">
        <v>61</v>
      </c>
      <c r="K283" t="s">
        <v>62</v>
      </c>
      <c r="L283" t="s">
        <v>63</v>
      </c>
      <c r="M283" t="s">
        <v>64</v>
      </c>
      <c r="O283">
        <v>200000</v>
      </c>
      <c r="P283">
        <v>25</v>
      </c>
      <c r="Q283">
        <v>25</v>
      </c>
      <c r="R283" s="46" t="s">
        <v>1214</v>
      </c>
      <c r="S283" s="46" t="s">
        <v>1214</v>
      </c>
      <c r="T283">
        <v>360</v>
      </c>
      <c r="X283">
        <v>360</v>
      </c>
      <c r="Z283" s="26">
        <f t="shared" ca="1" si="2"/>
        <v>43356</v>
      </c>
      <c r="AA283" s="26"/>
    </row>
    <row r="284" spans="1:39" x14ac:dyDescent="0.25">
      <c r="A284" s="13" t="s">
        <v>713</v>
      </c>
      <c r="I284" t="s">
        <v>60</v>
      </c>
      <c r="J284" t="s">
        <v>61</v>
      </c>
      <c r="K284" t="s">
        <v>62</v>
      </c>
      <c r="L284" t="s">
        <v>63</v>
      </c>
      <c r="M284" t="s">
        <v>64</v>
      </c>
      <c r="O284">
        <v>200000</v>
      </c>
      <c r="P284">
        <v>25</v>
      </c>
      <c r="Q284">
        <v>25</v>
      </c>
      <c r="R284" s="46" t="s">
        <v>1214</v>
      </c>
      <c r="S284" s="46" t="s">
        <v>1214</v>
      </c>
      <c r="T284">
        <v>360</v>
      </c>
      <c r="X284">
        <v>360</v>
      </c>
      <c r="Z284" s="26">
        <f t="shared" ca="1" si="2"/>
        <v>43356</v>
      </c>
      <c r="AA284" s="26"/>
    </row>
    <row r="285" spans="1:39" x14ac:dyDescent="0.25">
      <c r="A285" s="8" t="s">
        <v>732</v>
      </c>
      <c r="I285" s="27" t="s">
        <v>60</v>
      </c>
      <c r="J285" s="27" t="s">
        <v>61</v>
      </c>
      <c r="K285" s="27" t="s">
        <v>62</v>
      </c>
      <c r="L285" t="s">
        <v>63</v>
      </c>
      <c r="M285" s="27" t="s">
        <v>194</v>
      </c>
      <c r="O285">
        <v>200000</v>
      </c>
      <c r="R285">
        <v>7</v>
      </c>
      <c r="T285">
        <v>12</v>
      </c>
      <c r="W285">
        <v>200000</v>
      </c>
      <c r="X285">
        <v>360</v>
      </c>
      <c r="Z285" s="26"/>
      <c r="AA285" s="26"/>
    </row>
    <row r="286" spans="1:39" x14ac:dyDescent="0.25">
      <c r="A286" t="s">
        <v>128</v>
      </c>
      <c r="E286" t="s">
        <v>129</v>
      </c>
      <c r="I286" t="s">
        <v>60</v>
      </c>
      <c r="J286" t="s">
        <v>61</v>
      </c>
      <c r="K286" t="s">
        <v>62</v>
      </c>
      <c r="L286" t="s">
        <v>63</v>
      </c>
      <c r="M286" t="s">
        <v>64</v>
      </c>
      <c r="O286" s="23">
        <v>151000</v>
      </c>
      <c r="P286" s="23"/>
      <c r="Q286" s="23">
        <v>25000</v>
      </c>
      <c r="R286">
        <v>6</v>
      </c>
      <c r="S286">
        <v>4</v>
      </c>
      <c r="T286">
        <v>360</v>
      </c>
      <c r="U286" t="s">
        <v>65</v>
      </c>
      <c r="V286" t="str">
        <f ca="1">CONCATENATE("ENC26600_", TEXT(NOW(), "mmddyyyy-hhmmss"))</f>
        <v>ENC26600_08142018-194625</v>
      </c>
      <c r="W286">
        <v>100000</v>
      </c>
      <c r="Y286" t="s">
        <v>127</v>
      </c>
      <c r="Z286" s="27"/>
    </row>
    <row r="287" spans="1:39" s="27" customFormat="1" x14ac:dyDescent="0.25">
      <c r="A287" s="27" t="s">
        <v>89</v>
      </c>
      <c r="E287" s="27" t="s">
        <v>59</v>
      </c>
      <c r="I287" s="27" t="s">
        <v>60</v>
      </c>
      <c r="J287" s="27" t="s">
        <v>59</v>
      </c>
      <c r="K287" s="27" t="s">
        <v>62</v>
      </c>
      <c r="L287" s="27" t="s">
        <v>63</v>
      </c>
      <c r="M287" s="27" t="s">
        <v>64</v>
      </c>
      <c r="O287" s="23">
        <v>151000</v>
      </c>
      <c r="P287" s="23"/>
      <c r="Q287" s="23">
        <v>20500</v>
      </c>
      <c r="R287" s="27">
        <v>6</v>
      </c>
      <c r="S287" s="27">
        <v>4</v>
      </c>
      <c r="T287" s="27">
        <v>360</v>
      </c>
      <c r="U287" s="27" t="s">
        <v>65</v>
      </c>
      <c r="V287" s="27" t="str">
        <f ca="1">"Auto_"&amp;TEXT(NOW(), "mmddyyyy-hhmmss")</f>
        <v>Auto_08142018-194625</v>
      </c>
      <c r="W287" s="27">
        <v>100000</v>
      </c>
      <c r="X287" s="27">
        <v>360</v>
      </c>
      <c r="Y287" s="27" t="s">
        <v>46</v>
      </c>
    </row>
    <row r="288" spans="1:39" s="27" customFormat="1" x14ac:dyDescent="0.25">
      <c r="A288" s="27" t="s">
        <v>827</v>
      </c>
      <c r="I288" s="27" t="s">
        <v>60</v>
      </c>
      <c r="K288" s="27" t="s">
        <v>62</v>
      </c>
      <c r="L288" s="27" t="s">
        <v>63</v>
      </c>
      <c r="M288" s="27" t="s">
        <v>194</v>
      </c>
      <c r="N288" s="27" t="s">
        <v>828</v>
      </c>
      <c r="O288" s="27">
        <v>275000</v>
      </c>
      <c r="P288" s="27">
        <v>27.273</v>
      </c>
      <c r="R288" s="27">
        <v>4</v>
      </c>
      <c r="S288" s="27">
        <v>4</v>
      </c>
      <c r="T288" s="27">
        <v>360</v>
      </c>
      <c r="X288" s="27">
        <v>360</v>
      </c>
      <c r="Y288" s="27" t="s">
        <v>46</v>
      </c>
      <c r="Z288" s="26">
        <f ca="1">TODAY()+30</f>
        <v>43356</v>
      </c>
      <c r="AA288" s="26"/>
    </row>
    <row r="289" spans="1:43" x14ac:dyDescent="0.25">
      <c r="A289" s="27" t="s">
        <v>831</v>
      </c>
      <c r="I289" s="27" t="s">
        <v>829</v>
      </c>
      <c r="J289" s="27"/>
      <c r="K289" s="27" t="s">
        <v>62</v>
      </c>
      <c r="L289" s="27" t="s">
        <v>63</v>
      </c>
      <c r="M289" s="27" t="s">
        <v>194</v>
      </c>
      <c r="N289" s="27" t="s">
        <v>828</v>
      </c>
      <c r="O289">
        <v>275000</v>
      </c>
      <c r="P289">
        <v>27.273</v>
      </c>
      <c r="R289">
        <v>4</v>
      </c>
      <c r="S289">
        <v>4</v>
      </c>
      <c r="T289">
        <v>360</v>
      </c>
      <c r="X289">
        <v>360</v>
      </c>
      <c r="Y289" t="s">
        <v>46</v>
      </c>
      <c r="Z289" s="26">
        <f ca="1">TODAY()+30</f>
        <v>43356</v>
      </c>
      <c r="AA289" s="26"/>
      <c r="AF289">
        <v>60</v>
      </c>
    </row>
    <row r="290" spans="1:43" s="27" customFormat="1" x14ac:dyDescent="0.25">
      <c r="A290" s="27" t="s">
        <v>830</v>
      </c>
      <c r="I290" s="27" t="s">
        <v>829</v>
      </c>
      <c r="K290" s="27" t="s">
        <v>62</v>
      </c>
      <c r="L290" s="27" t="s">
        <v>63</v>
      </c>
      <c r="M290" s="27" t="s">
        <v>194</v>
      </c>
      <c r="N290" s="27" t="s">
        <v>828</v>
      </c>
      <c r="O290" s="27">
        <v>275000</v>
      </c>
      <c r="P290" s="27">
        <v>27.273</v>
      </c>
      <c r="R290" s="27">
        <v>4</v>
      </c>
      <c r="S290" s="27">
        <v>4</v>
      </c>
      <c r="T290" s="27">
        <v>360</v>
      </c>
      <c r="X290" s="27">
        <v>360</v>
      </c>
      <c r="Y290" s="27" t="s">
        <v>46</v>
      </c>
      <c r="Z290" s="26">
        <f ca="1">TODAY()+30</f>
        <v>43356</v>
      </c>
      <c r="AA290" s="26"/>
    </row>
    <row r="291" spans="1:43" s="27" customFormat="1" x14ac:dyDescent="0.25">
      <c r="A291" s="27" t="s">
        <v>508</v>
      </c>
      <c r="I291" s="27" t="s">
        <v>60</v>
      </c>
      <c r="J291" s="27" t="s">
        <v>61</v>
      </c>
      <c r="K291" s="27" t="s">
        <v>62</v>
      </c>
      <c r="L291" s="27" t="s">
        <v>63</v>
      </c>
      <c r="M291" s="27" t="s">
        <v>64</v>
      </c>
      <c r="O291" s="27">
        <v>220000</v>
      </c>
      <c r="R291" s="27">
        <v>4</v>
      </c>
      <c r="S291" s="27">
        <v>4</v>
      </c>
      <c r="T291" s="27">
        <v>360</v>
      </c>
      <c r="W291" s="27">
        <v>200000</v>
      </c>
      <c r="X291" s="27">
        <v>360</v>
      </c>
    </row>
    <row r="292" spans="1:43" x14ac:dyDescent="0.25">
      <c r="A292" s="27" t="s">
        <v>527</v>
      </c>
      <c r="B292" s="27"/>
      <c r="E292" s="27"/>
      <c r="I292" s="27"/>
      <c r="J292" s="27" t="s">
        <v>61</v>
      </c>
      <c r="K292" s="27" t="s">
        <v>62</v>
      </c>
      <c r="L292" s="27" t="s">
        <v>63</v>
      </c>
      <c r="M292" s="27" t="s">
        <v>64</v>
      </c>
      <c r="O292" s="27"/>
      <c r="P292" s="27"/>
      <c r="Q292" s="27"/>
      <c r="R292" s="27">
        <v>4</v>
      </c>
      <c r="S292" s="27">
        <v>4</v>
      </c>
      <c r="T292" s="27">
        <v>360</v>
      </c>
      <c r="U292" s="27"/>
      <c r="V292" s="27"/>
      <c r="W292" s="27">
        <v>100000</v>
      </c>
      <c r="X292" s="27">
        <v>360</v>
      </c>
      <c r="Y292" s="27"/>
      <c r="Z292" s="27"/>
      <c r="AB292" s="27"/>
      <c r="AC292" s="27"/>
      <c r="AD292" s="27"/>
      <c r="AE292" s="27"/>
      <c r="AF292" s="27"/>
      <c r="AG292" s="27"/>
      <c r="AH292" s="27"/>
      <c r="AI292" s="27"/>
      <c r="AJ292" s="27"/>
      <c r="AK292" s="27"/>
      <c r="AL292" s="27"/>
      <c r="AM292" s="27"/>
      <c r="AN292" s="27"/>
      <c r="AO292" s="27"/>
      <c r="AP292" s="27"/>
      <c r="AQ292" s="27"/>
    </row>
    <row r="293" spans="1:43" s="27" customFormat="1" x14ac:dyDescent="0.25">
      <c r="A293" s="27" t="s">
        <v>533</v>
      </c>
      <c r="I293" s="27" t="s">
        <v>188</v>
      </c>
      <c r="J293" s="27" t="s">
        <v>61</v>
      </c>
      <c r="K293" s="27" t="s">
        <v>62</v>
      </c>
      <c r="L293" s="27" t="s">
        <v>63</v>
      </c>
      <c r="M293" s="27" t="s">
        <v>64</v>
      </c>
      <c r="R293" s="27">
        <v>4</v>
      </c>
      <c r="S293" s="27">
        <v>4</v>
      </c>
      <c r="T293" s="27">
        <v>360</v>
      </c>
      <c r="W293" s="27">
        <v>100000</v>
      </c>
      <c r="X293" s="27">
        <v>360</v>
      </c>
      <c r="Z293" s="26">
        <f ca="1">TODAY()+30</f>
        <v>43356</v>
      </c>
      <c r="AA293" s="26"/>
    </row>
    <row r="294" spans="1:43" s="27" customFormat="1" x14ac:dyDescent="0.25">
      <c r="A294" s="27" t="s">
        <v>509</v>
      </c>
      <c r="I294" s="27" t="s">
        <v>242</v>
      </c>
      <c r="J294" s="27" t="s">
        <v>61</v>
      </c>
      <c r="K294" s="27" t="s">
        <v>62</v>
      </c>
      <c r="L294" s="27" t="s">
        <v>63</v>
      </c>
      <c r="M294" s="27" t="s">
        <v>64</v>
      </c>
      <c r="O294" s="27">
        <v>220000</v>
      </c>
      <c r="R294" s="27">
        <v>4</v>
      </c>
      <c r="S294" s="27">
        <v>4</v>
      </c>
      <c r="T294" s="27">
        <v>360</v>
      </c>
      <c r="W294" s="27">
        <v>200000</v>
      </c>
      <c r="X294" s="27">
        <v>360</v>
      </c>
    </row>
    <row r="295" spans="1:43" s="27" customFormat="1" x14ac:dyDescent="0.25">
      <c r="A295" s="27" t="s">
        <v>543</v>
      </c>
      <c r="I295" s="27" t="s">
        <v>60</v>
      </c>
      <c r="J295" s="27" t="s">
        <v>61</v>
      </c>
      <c r="K295" s="27" t="s">
        <v>62</v>
      </c>
      <c r="L295" s="27" t="s">
        <v>63</v>
      </c>
      <c r="M295" s="27" t="s">
        <v>64</v>
      </c>
      <c r="O295" s="27">
        <v>200000</v>
      </c>
      <c r="R295" s="27">
        <v>2</v>
      </c>
      <c r="S295" s="27">
        <v>2</v>
      </c>
      <c r="T295" s="27">
        <v>360</v>
      </c>
      <c r="W295" s="27">
        <v>100000</v>
      </c>
      <c r="X295" s="27">
        <v>360</v>
      </c>
    </row>
    <row r="296" spans="1:43" s="27" customFormat="1" x14ac:dyDescent="0.25">
      <c r="A296" s="27" t="s">
        <v>534</v>
      </c>
      <c r="I296" s="27" t="s">
        <v>60</v>
      </c>
      <c r="J296" s="27" t="s">
        <v>61</v>
      </c>
      <c r="K296" s="27" t="s">
        <v>62</v>
      </c>
      <c r="L296" s="27" t="s">
        <v>63</v>
      </c>
      <c r="M296" s="27" t="s">
        <v>64</v>
      </c>
      <c r="R296" s="27">
        <v>5</v>
      </c>
      <c r="T296" s="27">
        <v>360</v>
      </c>
      <c r="W296" s="27">
        <v>100000</v>
      </c>
      <c r="Z296" s="26">
        <f ca="1">TODAY()+30</f>
        <v>43356</v>
      </c>
      <c r="AA296" s="26"/>
    </row>
    <row r="297" spans="1:43" x14ac:dyDescent="0.25">
      <c r="A297" s="27" t="s">
        <v>444</v>
      </c>
      <c r="I297" t="s">
        <v>60</v>
      </c>
      <c r="J297" t="s">
        <v>61</v>
      </c>
      <c r="K297" t="s">
        <v>62</v>
      </c>
      <c r="L297" t="s">
        <v>63</v>
      </c>
      <c r="M297" t="s">
        <v>64</v>
      </c>
      <c r="O297" s="27">
        <v>175000</v>
      </c>
      <c r="Q297">
        <v>125000</v>
      </c>
      <c r="R297">
        <v>4.8</v>
      </c>
      <c r="T297">
        <v>360</v>
      </c>
      <c r="X297">
        <v>360</v>
      </c>
      <c r="Y297" t="s">
        <v>46</v>
      </c>
    </row>
    <row r="298" spans="1:43" s="27" customFormat="1" x14ac:dyDescent="0.25">
      <c r="A298" s="13" t="s">
        <v>781</v>
      </c>
      <c r="I298" s="27" t="s">
        <v>60</v>
      </c>
      <c r="J298" s="27" t="s">
        <v>198</v>
      </c>
      <c r="K298" s="27" t="s">
        <v>62</v>
      </c>
      <c r="L298" s="27" t="s">
        <v>63</v>
      </c>
      <c r="M298" s="27" t="s">
        <v>194</v>
      </c>
      <c r="O298" s="27">
        <v>200000</v>
      </c>
      <c r="R298" s="27">
        <v>7</v>
      </c>
      <c r="T298" s="27">
        <v>360</v>
      </c>
      <c r="W298" s="27">
        <v>200000</v>
      </c>
      <c r="X298" s="27">
        <v>360</v>
      </c>
    </row>
    <row r="299" spans="1:43" s="27" customFormat="1" x14ac:dyDescent="0.25">
      <c r="A299" s="27" t="s">
        <v>1211</v>
      </c>
      <c r="I299" s="27" t="s">
        <v>60</v>
      </c>
      <c r="J299" s="27" t="s">
        <v>61</v>
      </c>
      <c r="K299" s="27" t="s">
        <v>62</v>
      </c>
      <c r="L299" s="27" t="s">
        <v>63</v>
      </c>
      <c r="M299" s="27" t="s">
        <v>64</v>
      </c>
      <c r="O299" s="27">
        <v>100000</v>
      </c>
      <c r="P299" s="27">
        <v>10</v>
      </c>
      <c r="Q299" s="27">
        <v>10000</v>
      </c>
      <c r="R299" s="27">
        <v>5</v>
      </c>
      <c r="S299" s="27">
        <v>5</v>
      </c>
      <c r="T299" s="27">
        <v>360</v>
      </c>
      <c r="X299" s="27">
        <v>360</v>
      </c>
      <c r="Z299" s="26">
        <v>42766</v>
      </c>
    </row>
    <row r="300" spans="1:43" s="27" customFormat="1" x14ac:dyDescent="0.25">
      <c r="A300" s="27" t="s">
        <v>1212</v>
      </c>
      <c r="C300" s="27" t="s">
        <v>656</v>
      </c>
      <c r="D300" s="27" t="s">
        <v>657</v>
      </c>
      <c r="I300" s="27" t="s">
        <v>60</v>
      </c>
      <c r="J300" s="27" t="s">
        <v>61</v>
      </c>
      <c r="K300" s="27" t="s">
        <v>62</v>
      </c>
      <c r="L300" s="27" t="s">
        <v>63</v>
      </c>
      <c r="M300" s="27" t="s">
        <v>64</v>
      </c>
      <c r="O300" s="23">
        <v>200000</v>
      </c>
      <c r="P300" s="24">
        <v>25</v>
      </c>
      <c r="R300" s="27">
        <v>6</v>
      </c>
      <c r="S300" s="27">
        <v>4</v>
      </c>
      <c r="T300" s="27">
        <v>360</v>
      </c>
      <c r="X300" s="27">
        <v>360</v>
      </c>
      <c r="Z300" s="26">
        <f ca="1">DATE(YEAR(TODAY()), MONTH(TODAY()) + 3, DAY(TODAY()))</f>
        <v>43418</v>
      </c>
      <c r="AA300" s="26">
        <f ca="1">DATE(YEAR(TODAY()), MONTH(TODAY()) + 3, DAY(TODAY()))</f>
        <v>43418</v>
      </c>
    </row>
    <row r="301" spans="1:43" x14ac:dyDescent="0.25">
      <c r="A301" s="13" t="s">
        <v>1223</v>
      </c>
      <c r="I301" s="27" t="s">
        <v>188</v>
      </c>
    </row>
    <row r="302" spans="1:43" s="27" customFormat="1" x14ac:dyDescent="0.25">
      <c r="A302" s="27" t="s">
        <v>1326</v>
      </c>
      <c r="I302" s="27" t="s">
        <v>242</v>
      </c>
      <c r="J302" s="27" t="s">
        <v>61</v>
      </c>
      <c r="K302" s="27" t="s">
        <v>62</v>
      </c>
      <c r="L302" s="27" t="s">
        <v>63</v>
      </c>
      <c r="M302" s="27" t="s">
        <v>194</v>
      </c>
      <c r="N302" s="27" t="s">
        <v>766</v>
      </c>
      <c r="O302" s="23"/>
      <c r="P302" s="24"/>
      <c r="R302" s="27">
        <v>3.5</v>
      </c>
      <c r="S302" s="27">
        <v>5.5</v>
      </c>
      <c r="T302" s="27">
        <v>360</v>
      </c>
      <c r="W302" s="27">
        <v>300000</v>
      </c>
      <c r="X302" s="27">
        <v>360</v>
      </c>
      <c r="Z302" s="26">
        <f ca="1">TODAY()+60</f>
        <v>43386</v>
      </c>
      <c r="AA302" s="26"/>
      <c r="AD302" s="27">
        <v>3150</v>
      </c>
    </row>
    <row r="303" spans="1:43" s="27" customFormat="1" x14ac:dyDescent="0.25">
      <c r="A303" s="13" t="s">
        <v>1320</v>
      </c>
      <c r="I303" s="27" t="s">
        <v>242</v>
      </c>
      <c r="J303" s="27" t="s">
        <v>61</v>
      </c>
      <c r="K303" s="27" t="s">
        <v>62</v>
      </c>
      <c r="L303" s="27" t="s">
        <v>63</v>
      </c>
      <c r="W303" s="27">
        <v>153000</v>
      </c>
      <c r="AP303" s="14">
        <v>5000</v>
      </c>
    </row>
    <row r="304" spans="1:43" s="27" customFormat="1" x14ac:dyDescent="0.25">
      <c r="A304" s="13" t="s">
        <v>1328</v>
      </c>
      <c r="I304" s="27" t="s">
        <v>60</v>
      </c>
      <c r="J304" s="27" t="s">
        <v>300</v>
      </c>
      <c r="K304" s="27" t="s">
        <v>62</v>
      </c>
      <c r="L304" s="27" t="s">
        <v>63</v>
      </c>
      <c r="M304" s="27" t="s">
        <v>194</v>
      </c>
      <c r="R304" s="27">
        <v>4</v>
      </c>
      <c r="S304" s="27">
        <v>4</v>
      </c>
      <c r="T304" s="27">
        <v>360</v>
      </c>
      <c r="W304" s="27">
        <v>200000</v>
      </c>
      <c r="X304" s="27">
        <v>360</v>
      </c>
    </row>
    <row r="305" spans="1:40" s="27" customFormat="1" x14ac:dyDescent="0.25">
      <c r="A305" s="27" t="s">
        <v>1321</v>
      </c>
      <c r="I305" s="27" t="s">
        <v>60</v>
      </c>
      <c r="J305" s="27" t="s">
        <v>61</v>
      </c>
      <c r="K305" s="27" t="s">
        <v>62</v>
      </c>
      <c r="L305" s="27" t="s">
        <v>63</v>
      </c>
      <c r="M305" s="27" t="s">
        <v>64</v>
      </c>
      <c r="O305" s="23">
        <v>200000</v>
      </c>
      <c r="P305" s="27">
        <v>1</v>
      </c>
      <c r="Q305" s="27">
        <v>20000</v>
      </c>
      <c r="R305" s="27">
        <v>2</v>
      </c>
      <c r="S305" s="27">
        <v>2</v>
      </c>
      <c r="T305" s="27">
        <v>360</v>
      </c>
      <c r="W305" s="27">
        <v>198000</v>
      </c>
      <c r="X305" s="27">
        <v>360</v>
      </c>
    </row>
    <row r="306" spans="1:40" s="27" customFormat="1" x14ac:dyDescent="0.25">
      <c r="A306" s="27" t="s">
        <v>1329</v>
      </c>
      <c r="I306" s="27" t="s">
        <v>60</v>
      </c>
      <c r="J306" s="27" t="s">
        <v>61</v>
      </c>
      <c r="K306" s="27" t="s">
        <v>62</v>
      </c>
      <c r="L306" s="27" t="s">
        <v>63</v>
      </c>
      <c r="M306" s="27" t="s">
        <v>64</v>
      </c>
      <c r="R306" s="27">
        <v>5</v>
      </c>
      <c r="S306" s="27">
        <v>7</v>
      </c>
      <c r="T306" s="27">
        <v>360</v>
      </c>
      <c r="W306" s="27">
        <v>100000</v>
      </c>
    </row>
    <row r="307" spans="1:40" s="27" customFormat="1" x14ac:dyDescent="0.25">
      <c r="A307" s="27" t="s">
        <v>1324</v>
      </c>
      <c r="I307" s="2" t="s">
        <v>188</v>
      </c>
      <c r="J307" s="27" t="s">
        <v>61</v>
      </c>
      <c r="K307" s="27" t="s">
        <v>62</v>
      </c>
      <c r="L307" s="27" t="s">
        <v>63</v>
      </c>
      <c r="M307" s="27" t="s">
        <v>64</v>
      </c>
      <c r="O307" s="23">
        <v>500000</v>
      </c>
      <c r="R307" s="27">
        <v>5</v>
      </c>
      <c r="S307" s="27">
        <v>5</v>
      </c>
      <c r="T307" s="27">
        <v>360</v>
      </c>
      <c r="W307" s="27">
        <v>450000</v>
      </c>
      <c r="X307" s="27">
        <v>360</v>
      </c>
    </row>
    <row r="308" spans="1:40" s="27" customFormat="1" x14ac:dyDescent="0.25">
      <c r="A308" s="27" t="s">
        <v>1259</v>
      </c>
      <c r="I308" s="27" t="s">
        <v>60</v>
      </c>
      <c r="J308" s="27" t="s">
        <v>61</v>
      </c>
      <c r="K308" s="27" t="s">
        <v>62</v>
      </c>
      <c r="L308" s="27" t="s">
        <v>63</v>
      </c>
      <c r="M308" s="27" t="s">
        <v>64</v>
      </c>
      <c r="O308" s="23">
        <v>151000</v>
      </c>
      <c r="P308" s="23"/>
      <c r="Q308" s="23"/>
      <c r="R308" s="27">
        <v>6</v>
      </c>
      <c r="S308" s="27">
        <v>2</v>
      </c>
      <c r="T308" s="27">
        <v>360</v>
      </c>
      <c r="W308" s="27">
        <v>100000</v>
      </c>
      <c r="X308" s="27">
        <v>360</v>
      </c>
    </row>
    <row r="309" spans="1:40" s="27" customFormat="1" x14ac:dyDescent="0.25">
      <c r="A309" s="27" t="s">
        <v>1291</v>
      </c>
      <c r="I309" s="27" t="s">
        <v>60</v>
      </c>
      <c r="J309" s="27" t="s">
        <v>61</v>
      </c>
      <c r="K309" s="27" t="s">
        <v>62</v>
      </c>
      <c r="L309" s="27" t="s">
        <v>196</v>
      </c>
      <c r="M309" s="27" t="s">
        <v>194</v>
      </c>
      <c r="O309" s="27">
        <v>500000</v>
      </c>
      <c r="R309" s="27">
        <v>4</v>
      </c>
      <c r="T309" s="27">
        <v>360</v>
      </c>
      <c r="W309" s="27">
        <v>400000</v>
      </c>
    </row>
    <row r="310" spans="1:40" s="27" customFormat="1" x14ac:dyDescent="0.25">
      <c r="A310" s="27" t="s">
        <v>1330</v>
      </c>
      <c r="M310" s="27" t="s">
        <v>64</v>
      </c>
    </row>
    <row r="311" spans="1:40" s="27" customFormat="1" x14ac:dyDescent="0.25">
      <c r="A311" s="27" t="s">
        <v>1331</v>
      </c>
      <c r="I311" s="27" t="s">
        <v>60</v>
      </c>
      <c r="J311" s="27" t="s">
        <v>61</v>
      </c>
      <c r="K311" s="27" t="s">
        <v>62</v>
      </c>
      <c r="L311" s="27" t="s">
        <v>63</v>
      </c>
      <c r="M311" s="27" t="s">
        <v>194</v>
      </c>
      <c r="O311" s="27">
        <v>500000</v>
      </c>
      <c r="R311" s="27">
        <v>4</v>
      </c>
      <c r="T311" s="27">
        <v>360</v>
      </c>
      <c r="W311" s="27">
        <v>400000</v>
      </c>
    </row>
    <row r="312" spans="1:40" s="27" customFormat="1" x14ac:dyDescent="0.25">
      <c r="A312" s="27" t="s">
        <v>1292</v>
      </c>
      <c r="O312" s="12">
        <v>164400</v>
      </c>
      <c r="R312" s="27">
        <v>4.75</v>
      </c>
      <c r="S312" s="27">
        <v>4.75</v>
      </c>
      <c r="T312" s="27">
        <v>360</v>
      </c>
      <c r="W312" s="12">
        <v>158646</v>
      </c>
      <c r="X312" s="27">
        <v>360</v>
      </c>
      <c r="AN312" s="52" t="s">
        <v>1332</v>
      </c>
    </row>
    <row r="313" spans="1:40" s="27" customFormat="1" x14ac:dyDescent="0.25">
      <c r="A313" s="27" t="s">
        <v>1224</v>
      </c>
      <c r="I313" s="27" t="s">
        <v>60</v>
      </c>
      <c r="J313" s="27" t="s">
        <v>61</v>
      </c>
      <c r="K313" s="27" t="s">
        <v>62</v>
      </c>
      <c r="L313" s="27" t="s">
        <v>63</v>
      </c>
      <c r="M313" s="27" t="s">
        <v>64</v>
      </c>
      <c r="O313" s="23">
        <v>200000</v>
      </c>
      <c r="P313" s="27">
        <v>10</v>
      </c>
      <c r="R313" s="27">
        <v>3</v>
      </c>
      <c r="S313" s="27">
        <v>3</v>
      </c>
      <c r="T313" s="27">
        <v>360</v>
      </c>
      <c r="X313" s="27">
        <v>360</v>
      </c>
    </row>
    <row r="314" spans="1:40" s="27" customFormat="1" x14ac:dyDescent="0.25">
      <c r="A314" s="13" t="s">
        <v>1333</v>
      </c>
      <c r="I314" s="27" t="s">
        <v>242</v>
      </c>
    </row>
    <row r="315" spans="1:40" s="27" customFormat="1" x14ac:dyDescent="0.25">
      <c r="A315" s="13" t="s">
        <v>1226</v>
      </c>
      <c r="C315" s="27" t="s">
        <v>656</v>
      </c>
      <c r="E315" s="27" t="s">
        <v>1334</v>
      </c>
    </row>
    <row r="316" spans="1:40" s="27" customFormat="1" x14ac:dyDescent="0.25">
      <c r="A316" s="13" t="s">
        <v>1335</v>
      </c>
      <c r="C316" s="27" t="s">
        <v>656</v>
      </c>
      <c r="E316" s="27" t="s">
        <v>1336</v>
      </c>
    </row>
    <row r="317" spans="1:40" s="27" customFormat="1" x14ac:dyDescent="0.25">
      <c r="A317" s="13" t="s">
        <v>1337</v>
      </c>
      <c r="C317" s="27" t="s">
        <v>656</v>
      </c>
      <c r="E317" s="27" t="s">
        <v>1338</v>
      </c>
    </row>
    <row r="318" spans="1:40" s="27" customFormat="1" x14ac:dyDescent="0.25">
      <c r="A318" s="13" t="s">
        <v>1339</v>
      </c>
      <c r="C318" s="27" t="s">
        <v>656</v>
      </c>
      <c r="E318" s="27" t="s">
        <v>1340</v>
      </c>
    </row>
    <row r="319" spans="1:40" s="27" customFormat="1" x14ac:dyDescent="0.25">
      <c r="A319" s="13" t="s">
        <v>1230</v>
      </c>
      <c r="I319" s="27" t="s">
        <v>125</v>
      </c>
    </row>
    <row r="320" spans="1:40" s="27" customFormat="1" x14ac:dyDescent="0.25">
      <c r="A320" s="13" t="s">
        <v>1341</v>
      </c>
      <c r="I320" s="27" t="s">
        <v>442</v>
      </c>
    </row>
    <row r="321" spans="1:41" s="27" customFormat="1" x14ac:dyDescent="0.25">
      <c r="A321" s="13" t="s">
        <v>1342</v>
      </c>
      <c r="I321" s="27" t="s">
        <v>242</v>
      </c>
    </row>
    <row r="322" spans="1:41" s="27" customFormat="1" x14ac:dyDescent="0.25">
      <c r="A322" s="13" t="s">
        <v>1343</v>
      </c>
      <c r="I322" s="27" t="s">
        <v>188</v>
      </c>
    </row>
    <row r="323" spans="1:41" s="27" customFormat="1" x14ac:dyDescent="0.25">
      <c r="A323" s="13" t="s">
        <v>1231</v>
      </c>
      <c r="J323" s="27" t="s">
        <v>300</v>
      </c>
    </row>
    <row r="324" spans="1:41" s="27" customFormat="1" x14ac:dyDescent="0.25">
      <c r="A324" s="13" t="s">
        <v>1344</v>
      </c>
      <c r="J324" s="27" t="s">
        <v>59</v>
      </c>
    </row>
    <row r="325" spans="1:41" s="27" customFormat="1" x14ac:dyDescent="0.25">
      <c r="A325" s="13" t="s">
        <v>1345</v>
      </c>
      <c r="J325" s="27" t="s">
        <v>284</v>
      </c>
    </row>
    <row r="326" spans="1:41" s="27" customFormat="1" x14ac:dyDescent="0.25">
      <c r="A326" s="13" t="s">
        <v>1346</v>
      </c>
      <c r="J326" s="27" t="s">
        <v>61</v>
      </c>
    </row>
    <row r="327" spans="1:41" s="27" customFormat="1" x14ac:dyDescent="0.25">
      <c r="A327" s="13" t="s">
        <v>1302</v>
      </c>
      <c r="R327" s="27">
        <v>3</v>
      </c>
    </row>
    <row r="328" spans="1:41" s="27" customFormat="1" x14ac:dyDescent="0.25">
      <c r="A328" s="13" t="s">
        <v>1347</v>
      </c>
      <c r="AO328" s="27" t="s">
        <v>1303</v>
      </c>
    </row>
    <row r="329" spans="1:41" s="27" customFormat="1" x14ac:dyDescent="0.25">
      <c r="A329" s="13" t="s">
        <v>1234</v>
      </c>
      <c r="I329" s="27" t="s">
        <v>60</v>
      </c>
      <c r="J329" s="27" t="s">
        <v>61</v>
      </c>
    </row>
    <row r="330" spans="1:41" s="27" customFormat="1" x14ac:dyDescent="0.25">
      <c r="A330" s="13" t="s">
        <v>1235</v>
      </c>
      <c r="J330" s="27" t="s">
        <v>61</v>
      </c>
    </row>
    <row r="331" spans="1:41" s="27" customFormat="1" x14ac:dyDescent="0.25">
      <c r="A331" s="13" t="s">
        <v>1236</v>
      </c>
      <c r="J331" s="27" t="s">
        <v>61</v>
      </c>
    </row>
    <row r="332" spans="1:41" s="27" customFormat="1" x14ac:dyDescent="0.25">
      <c r="A332" s="13" t="s">
        <v>1237</v>
      </c>
      <c r="J332" s="27" t="s">
        <v>61</v>
      </c>
    </row>
    <row r="333" spans="1:41" s="27" customFormat="1" x14ac:dyDescent="0.25">
      <c r="A333" s="13" t="s">
        <v>1239</v>
      </c>
      <c r="J333" s="27" t="s">
        <v>61</v>
      </c>
    </row>
    <row r="334" spans="1:41" s="27" customFormat="1" x14ac:dyDescent="0.25">
      <c r="A334" s="13" t="s">
        <v>1315</v>
      </c>
      <c r="J334" s="27" t="s">
        <v>61</v>
      </c>
      <c r="K334" s="27" t="s">
        <v>62</v>
      </c>
      <c r="L334" s="27" t="s">
        <v>63</v>
      </c>
      <c r="M334" s="27" t="s">
        <v>64</v>
      </c>
      <c r="O334" s="23">
        <v>100000</v>
      </c>
      <c r="P334" s="27">
        <v>10</v>
      </c>
      <c r="Q334" s="27">
        <v>20000</v>
      </c>
      <c r="R334" s="27">
        <v>2</v>
      </c>
      <c r="S334" s="27">
        <v>5</v>
      </c>
      <c r="T334" s="27">
        <v>360</v>
      </c>
      <c r="W334" s="27">
        <v>500000</v>
      </c>
      <c r="X334" s="27">
        <v>360</v>
      </c>
      <c r="Z334" s="26">
        <f ca="1">TODAY()+30</f>
        <v>43356</v>
      </c>
    </row>
    <row r="335" spans="1:41" s="27" customFormat="1" x14ac:dyDescent="0.25">
      <c r="A335" s="13" t="s">
        <v>1240</v>
      </c>
      <c r="J335" s="27" t="s">
        <v>61</v>
      </c>
      <c r="O335" s="23">
        <v>100000</v>
      </c>
      <c r="P335" s="27">
        <v>10</v>
      </c>
      <c r="Q335" s="27">
        <v>10000</v>
      </c>
    </row>
    <row r="336" spans="1:41" s="27" customFormat="1" x14ac:dyDescent="0.25">
      <c r="A336" s="13" t="s">
        <v>1241</v>
      </c>
      <c r="J336" s="27" t="s">
        <v>61</v>
      </c>
      <c r="L336" s="27" t="s">
        <v>196</v>
      </c>
      <c r="O336" s="27">
        <v>10000</v>
      </c>
    </row>
    <row r="337" spans="1:39" s="27" customFormat="1" x14ac:dyDescent="0.25">
      <c r="A337" s="13" t="s">
        <v>1242</v>
      </c>
      <c r="J337" s="27" t="s">
        <v>61</v>
      </c>
      <c r="O337" s="23">
        <v>100000</v>
      </c>
      <c r="P337" s="27">
        <v>10</v>
      </c>
      <c r="Q337" s="27">
        <v>10000</v>
      </c>
    </row>
    <row r="338" spans="1:39" s="27" customFormat="1" x14ac:dyDescent="0.25">
      <c r="A338" s="13" t="s">
        <v>1317</v>
      </c>
      <c r="I338" s="27" t="s">
        <v>60</v>
      </c>
      <c r="J338" s="27" t="s">
        <v>61</v>
      </c>
      <c r="K338" s="27" t="s">
        <v>62</v>
      </c>
      <c r="L338" s="27" t="s">
        <v>63</v>
      </c>
      <c r="M338" s="27" t="s">
        <v>64</v>
      </c>
      <c r="R338" s="27">
        <v>4</v>
      </c>
      <c r="T338" s="27">
        <v>360</v>
      </c>
      <c r="W338" s="27">
        <v>200000</v>
      </c>
      <c r="X338" s="27">
        <v>360</v>
      </c>
      <c r="AD338" s="27">
        <v>7000</v>
      </c>
    </row>
    <row r="339" spans="1:39" x14ac:dyDescent="0.25">
      <c r="A339" s="13" t="s">
        <v>1348</v>
      </c>
      <c r="I339" s="27" t="s">
        <v>188</v>
      </c>
      <c r="J339" s="27" t="s">
        <v>61</v>
      </c>
      <c r="K339" s="27" t="s">
        <v>62</v>
      </c>
      <c r="L339" s="27" t="s">
        <v>63</v>
      </c>
      <c r="O339" s="23">
        <v>500000</v>
      </c>
      <c r="R339">
        <v>5</v>
      </c>
      <c r="T339">
        <v>360</v>
      </c>
      <c r="W339">
        <v>200000</v>
      </c>
    </row>
    <row r="340" spans="1:39" s="27" customFormat="1" x14ac:dyDescent="0.25">
      <c r="A340" s="27" t="s">
        <v>1324</v>
      </c>
      <c r="I340" s="2" t="s">
        <v>188</v>
      </c>
      <c r="J340" s="27" t="s">
        <v>61</v>
      </c>
      <c r="K340" s="27" t="s">
        <v>62</v>
      </c>
      <c r="L340" s="27" t="s">
        <v>63</v>
      </c>
      <c r="M340" s="27" t="s">
        <v>64</v>
      </c>
      <c r="O340" s="23">
        <v>500000</v>
      </c>
      <c r="R340" s="27">
        <v>5</v>
      </c>
      <c r="S340" s="27">
        <v>5</v>
      </c>
      <c r="T340" s="27">
        <v>360</v>
      </c>
      <c r="W340" s="27">
        <v>450000</v>
      </c>
      <c r="X340" s="27">
        <v>360</v>
      </c>
      <c r="AG340" s="27">
        <v>12</v>
      </c>
    </row>
    <row r="341" spans="1:39" s="27" customFormat="1" x14ac:dyDescent="0.25">
      <c r="A341" s="27" t="s">
        <v>1352</v>
      </c>
      <c r="I341" s="2" t="s">
        <v>188</v>
      </c>
      <c r="J341" s="27" t="s">
        <v>61</v>
      </c>
      <c r="K341" s="27" t="s">
        <v>62</v>
      </c>
      <c r="L341" s="27" t="s">
        <v>63</v>
      </c>
      <c r="M341" s="27" t="s">
        <v>64</v>
      </c>
      <c r="O341" s="23">
        <v>500000</v>
      </c>
      <c r="R341" s="27">
        <v>5</v>
      </c>
      <c r="S341" s="27">
        <v>5</v>
      </c>
      <c r="T341" s="27">
        <v>360</v>
      </c>
      <c r="W341" s="27">
        <v>450000</v>
      </c>
      <c r="X341" s="27">
        <v>360</v>
      </c>
      <c r="AG341" s="27">
        <v>12</v>
      </c>
    </row>
    <row r="342" spans="1:39" x14ac:dyDescent="0.25">
      <c r="A342" s="13" t="s">
        <v>1379</v>
      </c>
      <c r="I342" s="27" t="s">
        <v>242</v>
      </c>
      <c r="L342" s="27" t="s">
        <v>63</v>
      </c>
    </row>
    <row r="343" spans="1:39" x14ac:dyDescent="0.25">
      <c r="A343" s="13" t="s">
        <v>1380</v>
      </c>
      <c r="I343" s="2" t="s">
        <v>188</v>
      </c>
      <c r="L343" s="27"/>
      <c r="AG343">
        <v>12</v>
      </c>
    </row>
    <row r="344" spans="1:39" x14ac:dyDescent="0.25">
      <c r="A344" s="13" t="s">
        <v>1391</v>
      </c>
      <c r="I344" s="2" t="s">
        <v>60</v>
      </c>
      <c r="J344" t="s">
        <v>61</v>
      </c>
      <c r="K344" t="s">
        <v>62</v>
      </c>
      <c r="L344" t="s">
        <v>63</v>
      </c>
      <c r="M344" t="s">
        <v>64</v>
      </c>
      <c r="O344" s="23">
        <v>500000</v>
      </c>
      <c r="R344">
        <v>5.67</v>
      </c>
      <c r="S344">
        <v>4</v>
      </c>
      <c r="T344">
        <v>365</v>
      </c>
      <c r="W344">
        <v>400000</v>
      </c>
      <c r="X344">
        <v>365</v>
      </c>
    </row>
    <row r="345" spans="1:39" s="27" customFormat="1" x14ac:dyDescent="0.25">
      <c r="A345" s="13" t="s">
        <v>1415</v>
      </c>
      <c r="I345" s="27" t="s">
        <v>60</v>
      </c>
      <c r="J345" s="27" t="s">
        <v>61</v>
      </c>
      <c r="K345" s="27" t="s">
        <v>62</v>
      </c>
      <c r="L345" s="27" t="s">
        <v>63</v>
      </c>
      <c r="M345" s="27" t="s">
        <v>64</v>
      </c>
      <c r="O345" s="23">
        <v>100000</v>
      </c>
      <c r="R345" s="27">
        <v>5</v>
      </c>
      <c r="S345" s="27">
        <v>5</v>
      </c>
      <c r="T345" s="27">
        <v>360</v>
      </c>
      <c r="W345" s="23"/>
      <c r="X345" s="27">
        <v>360</v>
      </c>
      <c r="AM345" s="27">
        <v>100000</v>
      </c>
    </row>
    <row r="346" spans="1:39" x14ac:dyDescent="0.25">
      <c r="A346" s="27" t="s">
        <v>1418</v>
      </c>
      <c r="B346" s="27"/>
      <c r="E346" s="27"/>
      <c r="I346" s="27" t="s">
        <v>60</v>
      </c>
      <c r="J346" s="27" t="s">
        <v>61</v>
      </c>
      <c r="K346" s="27" t="s">
        <v>62</v>
      </c>
      <c r="L346" s="27" t="s">
        <v>63</v>
      </c>
      <c r="M346" s="27" t="s">
        <v>64</v>
      </c>
      <c r="O346" s="27">
        <v>100000</v>
      </c>
      <c r="P346" s="27">
        <v>10</v>
      </c>
      <c r="Q346" s="27">
        <v>10000</v>
      </c>
      <c r="R346" s="27">
        <v>5</v>
      </c>
      <c r="S346" s="27">
        <v>5</v>
      </c>
      <c r="T346" s="27">
        <v>360</v>
      </c>
      <c r="U346" s="27"/>
      <c r="V346" s="27"/>
      <c r="W346" s="27">
        <v>90000</v>
      </c>
      <c r="X346" s="27">
        <v>360</v>
      </c>
      <c r="Y346" s="27"/>
      <c r="Z346" s="27"/>
      <c r="AB346" s="27"/>
      <c r="AC346" s="27"/>
      <c r="AD346" s="27"/>
      <c r="AE346" s="27"/>
      <c r="AF346" s="27"/>
      <c r="AG346" s="27"/>
      <c r="AH346" s="27"/>
      <c r="AI346" s="27"/>
      <c r="AJ346" s="27"/>
      <c r="AK346" s="27"/>
      <c r="AL346" s="27"/>
      <c r="AM346" s="27"/>
    </row>
    <row r="347" spans="1:39" x14ac:dyDescent="0.25">
      <c r="A347" s="27" t="s">
        <v>1419</v>
      </c>
      <c r="I347" s="27" t="s">
        <v>60</v>
      </c>
      <c r="J347" s="27" t="s">
        <v>198</v>
      </c>
      <c r="K347" s="27" t="s">
        <v>62</v>
      </c>
      <c r="L347" s="27" t="s">
        <v>63</v>
      </c>
      <c r="M347" s="27" t="s">
        <v>64</v>
      </c>
      <c r="O347" s="27"/>
      <c r="P347" s="27"/>
      <c r="Q347" s="27"/>
      <c r="R347" s="27">
        <v>5</v>
      </c>
      <c r="S347" s="27">
        <v>5</v>
      </c>
      <c r="T347" s="27">
        <v>360</v>
      </c>
      <c r="W347" s="27">
        <v>200000</v>
      </c>
      <c r="X347" s="27">
        <v>360</v>
      </c>
      <c r="Z347" s="53">
        <f ca="1">EOMONTH(TODAY(),0)</f>
        <v>43343</v>
      </c>
    </row>
    <row r="348" spans="1:39" x14ac:dyDescent="0.25">
      <c r="A348" s="13" t="s">
        <v>1429</v>
      </c>
      <c r="J348" t="s">
        <v>61</v>
      </c>
      <c r="K348" t="s">
        <v>62</v>
      </c>
      <c r="L348" t="s">
        <v>63</v>
      </c>
      <c r="M348" t="s">
        <v>64</v>
      </c>
      <c r="O348" s="55">
        <v>250000</v>
      </c>
      <c r="R348">
        <v>5</v>
      </c>
      <c r="S348">
        <v>5</v>
      </c>
      <c r="T348">
        <v>360</v>
      </c>
      <c r="W348" s="54">
        <v>200000</v>
      </c>
      <c r="X348">
        <v>360</v>
      </c>
    </row>
    <row r="349" spans="1:39" s="55" customFormat="1" x14ac:dyDescent="0.25">
      <c r="A349" s="55" t="s">
        <v>1421</v>
      </c>
      <c r="I349" s="2" t="s">
        <v>188</v>
      </c>
      <c r="J349" s="55" t="s">
        <v>61</v>
      </c>
      <c r="K349" s="55" t="s">
        <v>62</v>
      </c>
      <c r="L349" s="55" t="s">
        <v>63</v>
      </c>
      <c r="M349" s="55" t="s">
        <v>64</v>
      </c>
      <c r="O349" s="55">
        <v>250000</v>
      </c>
      <c r="R349" s="55">
        <v>5</v>
      </c>
      <c r="S349" s="55">
        <v>5</v>
      </c>
      <c r="T349" s="55">
        <v>360</v>
      </c>
      <c r="W349" s="55">
        <v>200000</v>
      </c>
      <c r="X349" s="55">
        <v>360</v>
      </c>
    </row>
    <row r="350" spans="1:39" x14ac:dyDescent="0.25">
      <c r="A350" t="s">
        <v>1430</v>
      </c>
      <c r="I350" s="55" t="s">
        <v>242</v>
      </c>
      <c r="J350" s="55" t="s">
        <v>61</v>
      </c>
      <c r="K350" s="55" t="s">
        <v>62</v>
      </c>
      <c r="L350" s="55" t="s">
        <v>63</v>
      </c>
      <c r="M350" s="55" t="s">
        <v>64</v>
      </c>
      <c r="R350" s="55">
        <v>4</v>
      </c>
      <c r="S350" s="55">
        <v>4</v>
      </c>
      <c r="W350" s="23">
        <v>200000</v>
      </c>
      <c r="Z350" s="26">
        <f ca="1">TODAY()+30</f>
        <v>43356</v>
      </c>
    </row>
    <row r="351" spans="1:39" s="55" customFormat="1" x14ac:dyDescent="0.25">
      <c r="A351" s="55" t="s">
        <v>1438</v>
      </c>
      <c r="I351" s="55" t="s">
        <v>60</v>
      </c>
      <c r="J351" s="55" t="s">
        <v>61</v>
      </c>
      <c r="K351" s="55" t="s">
        <v>62</v>
      </c>
      <c r="L351" s="55" t="s">
        <v>63</v>
      </c>
      <c r="M351" s="55" t="s">
        <v>64</v>
      </c>
      <c r="O351" s="55">
        <v>200000</v>
      </c>
      <c r="R351" s="55">
        <v>4</v>
      </c>
      <c r="S351" s="55">
        <v>4</v>
      </c>
      <c r="T351" s="55">
        <v>360</v>
      </c>
      <c r="W351" s="23">
        <v>200000</v>
      </c>
      <c r="X351" s="55">
        <v>360</v>
      </c>
      <c r="Y351" s="55" t="s">
        <v>46</v>
      </c>
      <c r="Z351" s="26">
        <f ca="1">TODAY()+30</f>
        <v>43356</v>
      </c>
    </row>
    <row r="352" spans="1:39" x14ac:dyDescent="0.25">
      <c r="A352" t="s">
        <v>1441</v>
      </c>
      <c r="I352" s="55" t="s">
        <v>60</v>
      </c>
      <c r="J352" s="55" t="s">
        <v>300</v>
      </c>
      <c r="K352" s="55" t="s">
        <v>62</v>
      </c>
      <c r="L352" s="55" t="s">
        <v>63</v>
      </c>
      <c r="M352" s="55" t="s">
        <v>64</v>
      </c>
      <c r="O352">
        <v>200000</v>
      </c>
      <c r="R352">
        <v>4</v>
      </c>
      <c r="S352">
        <v>4</v>
      </c>
      <c r="T352">
        <v>360</v>
      </c>
      <c r="W352" s="23">
        <v>200000</v>
      </c>
      <c r="X352" s="55">
        <v>360</v>
      </c>
      <c r="Z352" s="26">
        <f ca="1">TODAY()+30</f>
        <v>43356</v>
      </c>
    </row>
    <row r="353" spans="1:27" s="55" customFormat="1" x14ac:dyDescent="0.25">
      <c r="A353" s="55" t="s">
        <v>1453</v>
      </c>
      <c r="I353" s="55" t="s">
        <v>60</v>
      </c>
      <c r="J353" s="55" t="s">
        <v>61</v>
      </c>
      <c r="K353" s="55" t="s">
        <v>62</v>
      </c>
      <c r="L353" s="55" t="s">
        <v>63</v>
      </c>
      <c r="M353" s="55" t="s">
        <v>64</v>
      </c>
      <c r="O353" s="55">
        <v>200000</v>
      </c>
      <c r="P353" s="55">
        <v>25</v>
      </c>
      <c r="R353" s="55">
        <v>3</v>
      </c>
      <c r="T353" s="55">
        <v>360</v>
      </c>
      <c r="W353" s="23">
        <v>100000</v>
      </c>
      <c r="Z353" s="26">
        <f ca="1">TODAY()+30</f>
        <v>43356</v>
      </c>
      <c r="AA353" s="26">
        <f ca="1">TODAY()+30</f>
        <v>43356</v>
      </c>
    </row>
    <row r="354" spans="1:27" x14ac:dyDescent="0.25">
      <c r="A354" t="s">
        <v>1457</v>
      </c>
      <c r="I354" s="55" t="s">
        <v>60</v>
      </c>
      <c r="J354" s="55" t="s">
        <v>61</v>
      </c>
      <c r="K354" s="55" t="s">
        <v>62</v>
      </c>
      <c r="L354" s="55" t="s">
        <v>63</v>
      </c>
      <c r="M354" s="55" t="s">
        <v>64</v>
      </c>
      <c r="O354">
        <v>320000</v>
      </c>
    </row>
  </sheetData>
  <sortState ref="A2:AM297">
    <sortCondition ref="A250"/>
  </sortState>
  <dataValidations count="1">
    <dataValidation type="list" allowBlank="1" showInputMessage="1" showErrorMessage="1" sqref="E275">
      <formula1>"Yes, No"</formula1>
    </dataValidation>
  </dataValidation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J13" sqref="J13"/>
    </sheetView>
  </sheetViews>
  <sheetFormatPr defaultRowHeight="15" x14ac:dyDescent="0.25"/>
  <cols>
    <col min="1" max="1" width="10.28515625" bestFit="1" customWidth="1"/>
    <col min="2" max="2" width="26" customWidth="1"/>
    <col min="3" max="3" width="10.28515625" bestFit="1" customWidth="1"/>
  </cols>
  <sheetData>
    <row r="1" spans="1:3" x14ac:dyDescent="0.25">
      <c r="A1" t="s">
        <v>0</v>
      </c>
      <c r="B1" t="s">
        <v>948</v>
      </c>
      <c r="C1" t="s">
        <v>949</v>
      </c>
    </row>
    <row r="2" spans="1:3" x14ac:dyDescent="0.25">
      <c r="A2" t="s">
        <v>950</v>
      </c>
      <c r="B2" t="s">
        <v>947</v>
      </c>
      <c r="C2">
        <v>28201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pane xSplit="1" ySplit="1" topLeftCell="B14" activePane="bottomRight" state="frozen"/>
      <selection pane="topRight" activeCell="B1" sqref="B1"/>
      <selection pane="bottomLeft" activeCell="A2" sqref="A2"/>
      <selection pane="bottomRight" activeCell="A32" sqref="A32"/>
    </sheetView>
  </sheetViews>
  <sheetFormatPr defaultRowHeight="15" x14ac:dyDescent="0.25"/>
  <cols>
    <col min="1" max="1" width="35.7109375" bestFit="1" customWidth="1"/>
    <col min="2" max="2" width="13.42578125" customWidth="1"/>
    <col min="4" max="4" width="15.140625" bestFit="1" customWidth="1"/>
    <col min="5" max="5" width="16.7109375" bestFit="1" customWidth="1"/>
    <col min="6" max="6" width="17.7109375" bestFit="1" customWidth="1"/>
  </cols>
  <sheetData>
    <row r="1" spans="1:7" x14ac:dyDescent="0.25">
      <c r="A1" s="1" t="s">
        <v>115</v>
      </c>
      <c r="B1" s="1" t="s">
        <v>116</v>
      </c>
      <c r="C1" s="1" t="s">
        <v>619</v>
      </c>
      <c r="D1" s="13" t="s">
        <v>1057</v>
      </c>
      <c r="E1" s="13" t="s">
        <v>1058</v>
      </c>
      <c r="F1" s="1" t="s">
        <v>1059</v>
      </c>
      <c r="G1" s="1" t="s">
        <v>1099</v>
      </c>
    </row>
    <row r="2" spans="1:7" x14ac:dyDescent="0.25">
      <c r="A2" t="s">
        <v>117</v>
      </c>
      <c r="B2">
        <v>5000</v>
      </c>
    </row>
    <row r="3" spans="1:7" x14ac:dyDescent="0.25">
      <c r="A3" t="s">
        <v>139</v>
      </c>
      <c r="B3" s="5">
        <v>10000</v>
      </c>
    </row>
    <row r="4" spans="1:7" x14ac:dyDescent="0.25">
      <c r="A4" t="s">
        <v>147</v>
      </c>
      <c r="B4" s="5">
        <v>10000</v>
      </c>
    </row>
    <row r="5" spans="1:7" x14ac:dyDescent="0.25">
      <c r="A5" t="s">
        <v>149</v>
      </c>
      <c r="B5">
        <v>6000</v>
      </c>
    </row>
    <row r="6" spans="1:7" x14ac:dyDescent="0.25">
      <c r="A6" t="s">
        <v>179</v>
      </c>
      <c r="B6" s="5">
        <v>10000</v>
      </c>
    </row>
    <row r="7" spans="1:7" x14ac:dyDescent="0.25">
      <c r="A7" t="s">
        <v>257</v>
      </c>
      <c r="B7" s="5">
        <v>5000</v>
      </c>
    </row>
    <row r="8" spans="1:7" x14ac:dyDescent="0.25">
      <c r="A8" t="s">
        <v>391</v>
      </c>
      <c r="B8" s="5">
        <v>8800</v>
      </c>
    </row>
    <row r="9" spans="1:7" x14ac:dyDescent="0.25">
      <c r="A9" t="s">
        <v>444</v>
      </c>
      <c r="B9" s="5">
        <v>12000</v>
      </c>
    </row>
    <row r="10" spans="1:7" x14ac:dyDescent="0.25">
      <c r="A10" t="s">
        <v>613</v>
      </c>
      <c r="B10" s="5">
        <v>8250</v>
      </c>
    </row>
    <row r="11" spans="1:7" x14ac:dyDescent="0.25">
      <c r="A11" s="27" t="s">
        <v>654</v>
      </c>
      <c r="B11" s="5">
        <v>8000</v>
      </c>
      <c r="C11">
        <v>500</v>
      </c>
    </row>
    <row r="12" spans="1:7" x14ac:dyDescent="0.25">
      <c r="A12" s="27" t="s">
        <v>788</v>
      </c>
      <c r="B12" s="23">
        <v>8000</v>
      </c>
      <c r="C12" s="27">
        <v>500</v>
      </c>
    </row>
    <row r="13" spans="1:7" x14ac:dyDescent="0.25">
      <c r="A13" s="13" t="s">
        <v>712</v>
      </c>
      <c r="B13" s="23">
        <v>8000</v>
      </c>
      <c r="C13" s="27">
        <v>500</v>
      </c>
    </row>
    <row r="14" spans="1:7" x14ac:dyDescent="0.25">
      <c r="A14" s="13" t="s">
        <v>713</v>
      </c>
      <c r="B14" s="23">
        <v>8000</v>
      </c>
      <c r="C14" s="27">
        <v>500</v>
      </c>
    </row>
    <row r="15" spans="1:7" x14ac:dyDescent="0.25">
      <c r="A15" s="13" t="s">
        <v>714</v>
      </c>
      <c r="B15" s="23">
        <v>8000</v>
      </c>
      <c r="C15" s="27">
        <v>500</v>
      </c>
    </row>
    <row r="16" spans="1:7" s="27" customFormat="1" x14ac:dyDescent="0.25">
      <c r="A16" s="27" t="s">
        <v>806</v>
      </c>
      <c r="B16" s="23">
        <v>8000</v>
      </c>
      <c r="C16" s="27">
        <v>500</v>
      </c>
    </row>
    <row r="17" spans="1:6" x14ac:dyDescent="0.25">
      <c r="A17" s="27" t="s">
        <v>802</v>
      </c>
      <c r="B17" s="23">
        <v>8000</v>
      </c>
      <c r="C17" s="27">
        <v>500</v>
      </c>
    </row>
    <row r="18" spans="1:6" s="27" customFormat="1" x14ac:dyDescent="0.25">
      <c r="A18" s="27" t="s">
        <v>878</v>
      </c>
      <c r="B18" s="23">
        <v>8000</v>
      </c>
      <c r="C18" s="27">
        <v>500</v>
      </c>
    </row>
    <row r="19" spans="1:6" x14ac:dyDescent="0.25">
      <c r="A19" s="27" t="s">
        <v>1017</v>
      </c>
      <c r="B19" s="23">
        <v>5500</v>
      </c>
    </row>
    <row r="20" spans="1:6" s="27" customFormat="1" x14ac:dyDescent="0.25">
      <c r="A20" s="27" t="s">
        <v>1020</v>
      </c>
      <c r="B20" s="23">
        <v>5500</v>
      </c>
    </row>
    <row r="21" spans="1:6" s="27" customFormat="1" x14ac:dyDescent="0.25">
      <c r="A21" s="27" t="s">
        <v>1021</v>
      </c>
      <c r="B21" s="23">
        <v>5500</v>
      </c>
    </row>
    <row r="22" spans="1:6" s="27" customFormat="1" x14ac:dyDescent="0.25">
      <c r="A22" s="27" t="s">
        <v>1022</v>
      </c>
      <c r="B22" s="23">
        <v>5500</v>
      </c>
    </row>
    <row r="23" spans="1:6" x14ac:dyDescent="0.25">
      <c r="A23" t="s">
        <v>1060</v>
      </c>
      <c r="B23" s="23">
        <v>5500</v>
      </c>
    </row>
    <row r="24" spans="1:6" x14ac:dyDescent="0.25">
      <c r="A24" s="27" t="s">
        <v>1061</v>
      </c>
      <c r="B24" s="23">
        <v>5500</v>
      </c>
    </row>
    <row r="25" spans="1:6" x14ac:dyDescent="0.25">
      <c r="A25" s="8" t="s">
        <v>1066</v>
      </c>
      <c r="D25" t="s">
        <v>1067</v>
      </c>
      <c r="E25">
        <v>2600</v>
      </c>
      <c r="F25">
        <v>100</v>
      </c>
    </row>
    <row r="26" spans="1:6" x14ac:dyDescent="0.25">
      <c r="A26" s="13" t="s">
        <v>1097</v>
      </c>
      <c r="B26" s="23">
        <v>7000</v>
      </c>
      <c r="C26">
        <v>500</v>
      </c>
    </row>
    <row r="27" spans="1:6" s="27" customFormat="1" x14ac:dyDescent="0.25">
      <c r="A27" s="13" t="s">
        <v>1191</v>
      </c>
      <c r="B27" s="23">
        <v>2650</v>
      </c>
      <c r="C27" s="27">
        <v>500</v>
      </c>
    </row>
    <row r="28" spans="1:6" s="27" customFormat="1" x14ac:dyDescent="0.25">
      <c r="A28" s="13" t="s">
        <v>1209</v>
      </c>
      <c r="B28" s="23">
        <v>7000</v>
      </c>
      <c r="C28" s="27">
        <v>500</v>
      </c>
    </row>
    <row r="29" spans="1:6" s="27" customFormat="1" x14ac:dyDescent="0.25">
      <c r="A29" s="27" t="s">
        <v>1291</v>
      </c>
      <c r="B29" s="23">
        <v>5500</v>
      </c>
    </row>
    <row r="30" spans="1:6" s="27" customFormat="1" x14ac:dyDescent="0.25">
      <c r="A30" s="13" t="s">
        <v>1315</v>
      </c>
      <c r="B30" s="23">
        <v>7000</v>
      </c>
    </row>
    <row r="31" spans="1:6" s="27" customFormat="1" x14ac:dyDescent="0.25">
      <c r="A31" s="27" t="s">
        <v>1352</v>
      </c>
      <c r="B31" s="27">
        <v>6000</v>
      </c>
    </row>
  </sheetData>
  <pageMargins left="0.7" right="0.7" top="0.75" bottom="0.75" header="0.3" footer="0.3"/>
  <pageSetup orientation="portrait" horizontalDpi="4294967294"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pane xSplit="1" ySplit="1" topLeftCell="B2" activePane="bottomRight" state="frozen"/>
      <selection pane="topRight" activeCell="B1" sqref="B1"/>
      <selection pane="bottomLeft" activeCell="A2" sqref="A2"/>
      <selection pane="bottomRight" activeCell="E12" sqref="E12"/>
    </sheetView>
  </sheetViews>
  <sheetFormatPr defaultRowHeight="15" x14ac:dyDescent="0.25"/>
  <cols>
    <col min="1" max="1" width="24" bestFit="1" customWidth="1"/>
    <col min="2" max="2" width="21.7109375" bestFit="1" customWidth="1"/>
    <col min="3" max="3" width="15.7109375" bestFit="1" customWidth="1"/>
    <col min="4" max="4" width="6" bestFit="1" customWidth="1"/>
    <col min="5" max="5" width="21.5703125" bestFit="1" customWidth="1"/>
    <col min="6" max="6" width="9.42578125" bestFit="1" customWidth="1"/>
    <col min="7" max="7" width="27.42578125" bestFit="1" customWidth="1"/>
  </cols>
  <sheetData>
    <row r="1" spans="1:7" s="1" customFormat="1" x14ac:dyDescent="0.25">
      <c r="A1" s="1" t="s">
        <v>0</v>
      </c>
      <c r="B1" s="1" t="s">
        <v>68</v>
      </c>
      <c r="C1" s="1" t="s">
        <v>69</v>
      </c>
      <c r="D1" s="1" t="s">
        <v>70</v>
      </c>
      <c r="E1" s="1" t="s">
        <v>130</v>
      </c>
      <c r="F1" s="1" t="s">
        <v>71</v>
      </c>
      <c r="G1" s="1" t="s">
        <v>72</v>
      </c>
    </row>
    <row r="2" spans="1:7" x14ac:dyDescent="0.25">
      <c r="A2" t="s">
        <v>91</v>
      </c>
      <c r="B2">
        <v>27</v>
      </c>
      <c r="C2">
        <v>53</v>
      </c>
      <c r="D2">
        <v>86</v>
      </c>
      <c r="E2">
        <v>1</v>
      </c>
      <c r="F2">
        <v>35</v>
      </c>
      <c r="G2">
        <v>50</v>
      </c>
    </row>
    <row r="3" spans="1:7" x14ac:dyDescent="0.25">
      <c r="A3" t="s">
        <v>614</v>
      </c>
    </row>
    <row r="4" spans="1:7" x14ac:dyDescent="0.25">
      <c r="A4" s="27" t="s">
        <v>654</v>
      </c>
    </row>
    <row r="5" spans="1:7" x14ac:dyDescent="0.25">
      <c r="A5" s="27" t="s">
        <v>1017</v>
      </c>
      <c r="C5">
        <v>100</v>
      </c>
      <c r="D5">
        <v>500</v>
      </c>
    </row>
    <row r="6" spans="1:7" s="27" customFormat="1" x14ac:dyDescent="0.25">
      <c r="A6" s="27" t="s">
        <v>1020</v>
      </c>
      <c r="C6" s="27">
        <v>100</v>
      </c>
      <c r="D6" s="27">
        <v>500</v>
      </c>
    </row>
    <row r="7" spans="1:7" s="27" customFormat="1" x14ac:dyDescent="0.25">
      <c r="A7" s="27" t="s">
        <v>1021</v>
      </c>
      <c r="C7" s="27">
        <v>100</v>
      </c>
      <c r="D7" s="27">
        <v>500</v>
      </c>
    </row>
    <row r="8" spans="1:7" s="27" customFormat="1" x14ac:dyDescent="0.25">
      <c r="A8" s="27" t="s">
        <v>1022</v>
      </c>
      <c r="C8" s="27">
        <v>100</v>
      </c>
      <c r="D8" s="27">
        <v>500</v>
      </c>
    </row>
    <row r="9" spans="1:7" s="27" customFormat="1" x14ac:dyDescent="0.25">
      <c r="A9" s="27" t="s">
        <v>1061</v>
      </c>
      <c r="C9" s="27">
        <v>100</v>
      </c>
      <c r="D9" s="27">
        <v>500</v>
      </c>
    </row>
    <row r="10" spans="1:7" s="27" customFormat="1" x14ac:dyDescent="0.25">
      <c r="A10" s="27" t="s">
        <v>1060</v>
      </c>
      <c r="C10" s="27">
        <v>100</v>
      </c>
      <c r="D10" s="27">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SetHeadInfo</vt:lpstr>
      <vt:lpstr>SetBorrower</vt:lpstr>
      <vt:lpstr>SetCoBorrower</vt:lpstr>
      <vt:lpstr>SetProperty</vt:lpstr>
      <vt:lpstr>SetTransactionDetails</vt:lpstr>
      <vt:lpstr>SubjectPropertyInformation</vt:lpstr>
      <vt:lpstr>SetIncome</vt:lpstr>
      <vt:lpstr>SetTotalMonthlyPayment</vt:lpstr>
      <vt:lpstr>VerifyCreditScores</vt:lpstr>
      <vt:lpstr>VerifyLiabilities</vt:lpstr>
      <vt:lpstr>SetCreditInformation</vt:lpstr>
      <vt:lpstr>SetSSNVerificationBorrower</vt:lpstr>
      <vt:lpstr>VerifyMIPGuaranteeFeeCalc</vt:lpstr>
      <vt:lpstr>SetMIPGuaranteeFeeCalculation</vt:lpstr>
      <vt:lpstr>VerifySubFinance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2018-08-14T14:17:44Z</dcterms:modified>
</cp:coreProperties>
</file>