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4050" firstSheet="1" activeTab="1"/>
  </bookViews>
  <sheets>
    <sheet name="TradeLoan" sheetId="9" r:id="rId1"/>
    <sheet name="LockDeskHours" sheetId="8" r:id="rId2"/>
    <sheet name="SetupCreations" sheetId="18" r:id="rId3"/>
    <sheet name="GSMCommitment" sheetId="10" r:id="rId4"/>
    <sheet name="GSM_Commitment" sheetId="11" r:id="rId5"/>
    <sheet name="Pricing" sheetId="12" r:id="rId6"/>
    <sheet name="MBSPoolFannie" sheetId="13" r:id="rId7"/>
    <sheet name="TPO_Creation" sheetId="17" r:id="rId8"/>
    <sheet name="InputEPPS" sheetId="14" r:id="rId9"/>
    <sheet name="LockExtend" sheetId="15" r:id="rId10"/>
    <sheet name="DOTMortage_ReturnRequests" sheetId="16" r:id="rId11"/>
    <sheet name="AutoLockRules" sheetId="19" r:id="rId12"/>
  </sheets>
  <definedNames>
    <definedName name="_xlnm._FilterDatabase" localSheetId="1" hidden="1">LockDeskHours!$A$1:$AC$73</definedName>
    <definedName name="_xlnm._FilterDatabase" localSheetId="6" hidden="1">MBSPoolFannie!$A$1:$AF$9</definedName>
  </definedNames>
  <calcPr calcId="152511" concurrentCalc="0"/>
</workbook>
</file>

<file path=xl/calcChain.xml><?xml version="1.0" encoding="utf-8"?>
<calcChain xmlns="http://schemas.openxmlformats.org/spreadsheetml/2006/main">
  <c r="W56" i="8" l="1"/>
  <c r="V56" i="8"/>
  <c r="U56" i="8"/>
  <c r="W54" i="8"/>
  <c r="V54" i="8"/>
  <c r="U54" i="8"/>
  <c r="W52" i="8"/>
  <c r="V52" i="8"/>
  <c r="U52" i="8"/>
  <c r="W50" i="8"/>
  <c r="V50" i="8"/>
  <c r="U50" i="8"/>
  <c r="W44" i="8"/>
  <c r="V44" i="8"/>
  <c r="U44" i="8"/>
  <c r="W42" i="8"/>
  <c r="V42" i="8"/>
  <c r="U42" i="8"/>
  <c r="T42" i="8"/>
  <c r="T43" i="8"/>
  <c r="T44" i="8"/>
  <c r="T45" i="8"/>
  <c r="T50" i="8"/>
  <c r="T51" i="8"/>
  <c r="T52" i="8"/>
  <c r="T53" i="8"/>
  <c r="T54" i="8"/>
  <c r="T55" i="8"/>
  <c r="T56" i="8"/>
  <c r="T57" i="8"/>
  <c r="R57" i="8"/>
  <c r="R56" i="8"/>
  <c r="R55" i="8"/>
  <c r="R54" i="8"/>
  <c r="R53" i="8"/>
  <c r="R52" i="8"/>
  <c r="R51" i="8"/>
  <c r="R50" i="8"/>
  <c r="R45" i="8"/>
  <c r="R44" i="8"/>
  <c r="R43" i="8"/>
  <c r="R42" i="8"/>
  <c r="N43" i="8"/>
  <c r="M43" i="8"/>
  <c r="L43" i="8"/>
  <c r="N45" i="8"/>
  <c r="M45" i="8"/>
  <c r="L45" i="8"/>
  <c r="N51" i="8"/>
  <c r="M51" i="8"/>
  <c r="L51" i="8"/>
  <c r="N53" i="8"/>
  <c r="M53" i="8"/>
  <c r="L53" i="8"/>
  <c r="N57" i="8"/>
  <c r="M57" i="8"/>
  <c r="L57" i="8"/>
  <c r="N55" i="8"/>
  <c r="M55" i="8"/>
  <c r="L55" i="8"/>
  <c r="W57" i="8"/>
  <c r="V57" i="8"/>
  <c r="U57" i="8"/>
  <c r="W55" i="8"/>
  <c r="V55" i="8"/>
  <c r="U55" i="8"/>
  <c r="W53" i="8"/>
  <c r="V53" i="8"/>
  <c r="U53" i="8"/>
  <c r="W51" i="8"/>
  <c r="V51" i="8"/>
  <c r="U51" i="8"/>
  <c r="W45" i="8"/>
  <c r="V45" i="8"/>
  <c r="U45" i="8"/>
  <c r="P57" i="8"/>
  <c r="P56" i="8"/>
  <c r="P55" i="8"/>
  <c r="P54" i="8"/>
  <c r="P53" i="8"/>
  <c r="P52" i="8"/>
  <c r="P51" i="8"/>
  <c r="P50" i="8"/>
  <c r="P45" i="8"/>
  <c r="P44" i="8"/>
  <c r="P43" i="8"/>
  <c r="P42" i="8"/>
  <c r="L54" i="8"/>
  <c r="M54" i="8"/>
  <c r="N54" i="8"/>
  <c r="L56" i="8"/>
  <c r="M56" i="8"/>
  <c r="N56" i="8"/>
  <c r="N52" i="8"/>
  <c r="M52" i="8"/>
  <c r="L52" i="8"/>
  <c r="N50" i="8"/>
  <c r="M50" i="8"/>
  <c r="L50" i="8"/>
  <c r="N44" i="8"/>
  <c r="M44" i="8"/>
  <c r="L44" i="8"/>
  <c r="L42" i="8"/>
  <c r="M42" i="8"/>
  <c r="N42" i="8"/>
  <c r="L46" i="8"/>
  <c r="M46" i="8"/>
  <c r="N46" i="8"/>
  <c r="L47" i="8"/>
  <c r="M47" i="8"/>
  <c r="N47" i="8"/>
  <c r="L48" i="8"/>
  <c r="M48" i="8"/>
  <c r="N48" i="8"/>
  <c r="L49" i="8"/>
  <c r="M49" i="8"/>
  <c r="N49" i="8"/>
  <c r="W43" i="8"/>
  <c r="V43" i="8"/>
  <c r="U43" i="8"/>
  <c r="AB57" i="8"/>
  <c r="AA57" i="8"/>
  <c r="Z57" i="8"/>
  <c r="AB55" i="8"/>
  <c r="AA55" i="8"/>
  <c r="Z55" i="8"/>
  <c r="AB53" i="8"/>
  <c r="AA53" i="8"/>
  <c r="Z53" i="8"/>
  <c r="AB51" i="8"/>
  <c r="AA51" i="8"/>
  <c r="Z51" i="8"/>
  <c r="AB45" i="8"/>
  <c r="AA45" i="8"/>
  <c r="Z45" i="8"/>
  <c r="AB56" i="8"/>
  <c r="AA56" i="8"/>
  <c r="Z56" i="8"/>
  <c r="AB54" i="8"/>
  <c r="AA54" i="8"/>
  <c r="Z54" i="8"/>
  <c r="AB52" i="8"/>
  <c r="AA52" i="8"/>
  <c r="Z52" i="8"/>
  <c r="AB50" i="8"/>
  <c r="AA50" i="8"/>
  <c r="Z50" i="8"/>
  <c r="AB44" i="8"/>
  <c r="AA44" i="8"/>
  <c r="Z44" i="8"/>
  <c r="AB42" i="8"/>
  <c r="AA42" i="8"/>
  <c r="Z42" i="8"/>
  <c r="Z46" i="8"/>
  <c r="AA46" i="8"/>
  <c r="AB46" i="8"/>
  <c r="Z43" i="8"/>
  <c r="AA43" i="8"/>
  <c r="AB43" i="8"/>
  <c r="W47" i="8"/>
  <c r="V47" i="8"/>
  <c r="U47" i="8"/>
  <c r="T47" i="8"/>
  <c r="P47" i="8"/>
  <c r="W46" i="8"/>
  <c r="V46" i="8"/>
  <c r="U46" i="8"/>
  <c r="T39" i="8"/>
  <c r="R39" i="8"/>
  <c r="P39" i="8"/>
  <c r="T41" i="8"/>
  <c r="R41" i="8"/>
  <c r="P41" i="8"/>
  <c r="T40" i="8"/>
  <c r="R40" i="8"/>
  <c r="P40" i="8"/>
  <c r="P49" i="8"/>
  <c r="T49" i="8"/>
  <c r="U49" i="8"/>
  <c r="V49" i="8"/>
  <c r="W49" i="8"/>
  <c r="W48" i="8"/>
  <c r="V48" i="8"/>
  <c r="U48" i="8"/>
  <c r="B41" i="8"/>
  <c r="P17" i="8"/>
  <c r="T21" i="8"/>
  <c r="R21" i="8"/>
  <c r="B18" i="8"/>
  <c r="B10" i="8"/>
  <c r="B2" i="8"/>
  <c r="B66" i="8"/>
  <c r="B58" i="8"/>
  <c r="B29" i="8"/>
  <c r="B19" i="8"/>
  <c r="B50" i="8"/>
  <c r="B51" i="8"/>
  <c r="B52" i="8"/>
  <c r="B53" i="8"/>
  <c r="B42" i="8"/>
  <c r="B43" i="8"/>
  <c r="B44" i="8"/>
  <c r="B45" i="8"/>
  <c r="B54" i="8"/>
  <c r="B55" i="8"/>
  <c r="B56" i="8"/>
  <c r="B57" i="8"/>
  <c r="B39" i="8"/>
  <c r="B40" i="8"/>
  <c r="B46" i="8"/>
  <c r="B47" i="8"/>
  <c r="B48" i="8"/>
  <c r="B49" i="8"/>
  <c r="B25" i="8"/>
  <c r="B35" i="8"/>
  <c r="B26" i="8"/>
  <c r="B15" i="8"/>
  <c r="B7" i="8"/>
  <c r="B71" i="8"/>
  <c r="B63" i="8"/>
  <c r="B34" i="8"/>
  <c r="B24" i="8"/>
  <c r="B14" i="8"/>
  <c r="B13" i="8"/>
  <c r="B6" i="8"/>
  <c r="B5" i="8"/>
  <c r="B70" i="8"/>
  <c r="B69" i="8"/>
  <c r="B62" i="8"/>
  <c r="B61" i="8"/>
  <c r="B33" i="8"/>
  <c r="B32" i="8"/>
  <c r="B23" i="8"/>
  <c r="B22" i="8"/>
  <c r="B12" i="8"/>
  <c r="B11" i="8"/>
  <c r="B4" i="8"/>
  <c r="B3" i="8"/>
  <c r="B68" i="8"/>
  <c r="B67" i="8"/>
  <c r="B60" i="8"/>
  <c r="B59" i="8"/>
  <c r="B31" i="8"/>
  <c r="B30" i="8"/>
  <c r="B21" i="8"/>
  <c r="B20" i="8"/>
  <c r="B17" i="8"/>
  <c r="B16" i="8"/>
  <c r="B9" i="8"/>
  <c r="B8" i="8"/>
  <c r="B73" i="8"/>
  <c r="B72" i="8"/>
  <c r="B65" i="8"/>
  <c r="B64" i="8"/>
  <c r="B37" i="8"/>
  <c r="B36" i="8"/>
  <c r="B28" i="8"/>
  <c r="B27" i="8"/>
  <c r="AJ6" i="13"/>
  <c r="AG6" i="13"/>
  <c r="D6" i="13"/>
  <c r="C6" i="13"/>
  <c r="E9" i="13"/>
  <c r="AG9" i="13"/>
  <c r="AD9" i="13"/>
  <c r="C9" i="13"/>
  <c r="B5" i="9"/>
  <c r="M5" i="9"/>
  <c r="B4" i="9"/>
  <c r="U4" i="9"/>
  <c r="R4" i="9"/>
  <c r="P4" i="9"/>
  <c r="M4" i="9"/>
  <c r="J4" i="9"/>
  <c r="I4" i="9"/>
  <c r="H4" i="9"/>
  <c r="F2" i="18"/>
  <c r="C2" i="18"/>
  <c r="T14" i="8"/>
  <c r="S14" i="8"/>
  <c r="R14" i="8"/>
  <c r="Q14" i="8"/>
  <c r="P14" i="8"/>
  <c r="O14" i="8"/>
  <c r="T6" i="8"/>
  <c r="S6" i="8"/>
  <c r="R6" i="8"/>
  <c r="Q6" i="8"/>
  <c r="P6" i="8"/>
  <c r="O6" i="8"/>
  <c r="T70" i="8"/>
  <c r="S70" i="8"/>
  <c r="R70" i="8"/>
  <c r="Q70" i="8"/>
  <c r="P70" i="8"/>
  <c r="O70" i="8"/>
  <c r="T62" i="8"/>
  <c r="S62" i="8"/>
  <c r="R62" i="8"/>
  <c r="Q62" i="8"/>
  <c r="P62" i="8"/>
  <c r="O62" i="8"/>
  <c r="T33" i="8"/>
  <c r="S33" i="8"/>
  <c r="R33" i="8"/>
  <c r="Q33" i="8"/>
  <c r="P33" i="8"/>
  <c r="O33" i="8"/>
  <c r="T23" i="8"/>
  <c r="S23" i="8"/>
  <c r="R23" i="8"/>
  <c r="Q23" i="8"/>
  <c r="P23" i="8"/>
  <c r="O23" i="8"/>
  <c r="T12" i="8"/>
  <c r="R12" i="8"/>
  <c r="P12" i="8"/>
  <c r="O12" i="8"/>
  <c r="T4" i="8"/>
  <c r="R4" i="8"/>
  <c r="P4" i="8"/>
  <c r="O4" i="8"/>
  <c r="T68" i="8"/>
  <c r="R68" i="8"/>
  <c r="P68" i="8"/>
  <c r="O68" i="8"/>
  <c r="T60" i="8"/>
  <c r="R60" i="8"/>
  <c r="P60" i="8"/>
  <c r="O60" i="8"/>
  <c r="T31" i="8"/>
  <c r="R31" i="8"/>
  <c r="P31" i="8"/>
  <c r="O31" i="8"/>
  <c r="P21" i="8"/>
  <c r="O21" i="8"/>
  <c r="T17" i="8"/>
  <c r="R17" i="8"/>
  <c r="T9" i="8"/>
  <c r="R9" i="8"/>
  <c r="T73" i="8"/>
  <c r="R73" i="8"/>
  <c r="T65" i="8"/>
  <c r="R65" i="8"/>
  <c r="T37" i="8"/>
  <c r="R37" i="8"/>
  <c r="T28" i="8"/>
  <c r="R28" i="8"/>
  <c r="O17" i="8"/>
  <c r="P9" i="8"/>
  <c r="O9" i="8"/>
  <c r="P73" i="8"/>
  <c r="O73" i="8"/>
  <c r="P65" i="8"/>
  <c r="O65" i="8"/>
  <c r="P37" i="8"/>
  <c r="O37" i="8"/>
  <c r="P28" i="8"/>
  <c r="O28" i="8"/>
  <c r="B2" i="11"/>
  <c r="G2" i="18"/>
  <c r="D2" i="18"/>
  <c r="E2" i="18"/>
  <c r="T10" i="8"/>
  <c r="T2" i="8"/>
  <c r="T66" i="8"/>
  <c r="T58" i="8"/>
  <c r="T29" i="8"/>
  <c r="T19" i="8"/>
  <c r="R10" i="8"/>
  <c r="R2" i="8"/>
  <c r="R66" i="8"/>
  <c r="R58" i="8"/>
  <c r="R29" i="8"/>
  <c r="R19" i="8"/>
  <c r="P10" i="8"/>
  <c r="P2" i="8"/>
  <c r="P66" i="8"/>
  <c r="P58" i="8"/>
  <c r="P29" i="8"/>
  <c r="P19" i="8"/>
  <c r="S10" i="8"/>
  <c r="S2" i="8"/>
  <c r="S66" i="8"/>
  <c r="S58" i="8"/>
  <c r="S29" i="8"/>
  <c r="S19" i="8"/>
  <c r="Q10" i="8"/>
  <c r="Q2" i="8"/>
  <c r="Q66" i="8"/>
  <c r="Q58" i="8"/>
  <c r="Q29" i="8"/>
  <c r="Q19" i="8"/>
  <c r="O10" i="8"/>
  <c r="O2" i="8"/>
  <c r="O66" i="8"/>
  <c r="O58" i="8"/>
  <c r="O29" i="8"/>
  <c r="O19" i="8"/>
  <c r="N8" i="13"/>
  <c r="N7" i="13"/>
  <c r="M3" i="9"/>
  <c r="B2" i="9"/>
  <c r="C7" i="13"/>
  <c r="K7" i="13"/>
  <c r="E7" i="13"/>
  <c r="K6" i="13"/>
  <c r="E6" i="13"/>
  <c r="U5" i="13"/>
  <c r="N5" i="13"/>
  <c r="K5" i="13"/>
  <c r="E5" i="13"/>
  <c r="D5" i="13"/>
  <c r="C5" i="13"/>
  <c r="U4" i="13"/>
  <c r="N4" i="13"/>
  <c r="K4" i="13"/>
  <c r="E4" i="13"/>
  <c r="D4" i="13"/>
  <c r="C4" i="13"/>
  <c r="U3" i="13"/>
  <c r="N3" i="13"/>
  <c r="K3" i="13"/>
  <c r="E3" i="13"/>
  <c r="D3" i="13"/>
  <c r="C3" i="13"/>
  <c r="U2" i="13"/>
  <c r="N2" i="13"/>
  <c r="K2" i="13"/>
  <c r="E2" i="13"/>
  <c r="D2" i="13"/>
  <c r="C2" i="13"/>
  <c r="D3" i="16"/>
  <c r="C3" i="16"/>
  <c r="B3" i="16"/>
  <c r="D2" i="16"/>
  <c r="C2" i="16"/>
  <c r="B2" i="16"/>
  <c r="V4" i="11"/>
  <c r="U4" i="11"/>
  <c r="T4" i="11"/>
  <c r="E4" i="11"/>
  <c r="C4" i="11"/>
  <c r="B4" i="11"/>
  <c r="V3" i="11"/>
  <c r="U3" i="11"/>
  <c r="T3" i="11"/>
  <c r="E3" i="11"/>
  <c r="C3" i="11"/>
  <c r="B3" i="11"/>
  <c r="V2" i="11"/>
  <c r="U2" i="11"/>
  <c r="T2" i="11"/>
  <c r="E2" i="11"/>
  <c r="C2" i="11"/>
  <c r="B2" i="10"/>
  <c r="R2" i="9"/>
  <c r="U2" i="9"/>
  <c r="P2" i="9"/>
  <c r="M2" i="9"/>
  <c r="B3" i="9"/>
  <c r="J2" i="9"/>
  <c r="I2" i="9"/>
  <c r="H2" i="9"/>
</calcChain>
</file>

<file path=xl/sharedStrings.xml><?xml version="1.0" encoding="utf-8"?>
<sst xmlns="http://schemas.openxmlformats.org/spreadsheetml/2006/main" count="1006" uniqueCount="385">
  <si>
    <t>RowId</t>
  </si>
  <si>
    <t>SecondaryMarket_TradeLoan</t>
  </si>
  <si>
    <t>strSecurityID</t>
  </si>
  <si>
    <t>strCommitmentType</t>
  </si>
  <si>
    <t>strTradeDescription</t>
  </si>
  <si>
    <t>strProgramType</t>
  </si>
  <si>
    <t>strTradeamount</t>
  </si>
  <si>
    <t>strInputTolerance</t>
  </si>
  <si>
    <t>Best Efforts</t>
  </si>
  <si>
    <t>TBA Security</t>
  </si>
  <si>
    <t>Fixed</t>
  </si>
  <si>
    <t>intMinAmount</t>
  </si>
  <si>
    <t>intMaxAmount</t>
  </si>
  <si>
    <t>strTextDate</t>
  </si>
  <si>
    <t>intPairTradeAmount</t>
  </si>
  <si>
    <t>strPairOfBuyPrice</t>
  </si>
  <si>
    <t>StrTradeCommitmentDate</t>
  </si>
  <si>
    <t>strAssignTradeamount</t>
  </si>
  <si>
    <t>strAssignInputTolerance</t>
  </si>
  <si>
    <t>strPoolTradeDescripiton</t>
  </si>
  <si>
    <t>intPoolMinAmount</t>
  </si>
  <si>
    <t>intPoolMaxamount</t>
  </si>
  <si>
    <t>strPoolCommitmentDate</t>
  </si>
  <si>
    <t>strpoolid</t>
  </si>
  <si>
    <t>strPoolNumber</t>
  </si>
  <si>
    <t>strWeekdayStartTime</t>
  </si>
  <si>
    <t>strWeekdayEndTime</t>
  </si>
  <si>
    <t>strSaturdayStartTime</t>
  </si>
  <si>
    <t>strSaturdayEndTime</t>
  </si>
  <si>
    <t>strSundayStartTime</t>
  </si>
  <si>
    <t>strSundayEndTime</t>
  </si>
  <si>
    <t>RetailLoan_AutoLockOff_WeekdayLockDeskHours</t>
  </si>
  <si>
    <t>RetailLoan_AutoLockOff_WeekdayOutSideLockDeskHours</t>
  </si>
  <si>
    <t>RetailLoan_AutoLockOn_WeekdayLockDeskHours</t>
  </si>
  <si>
    <t>RetailLoan_AutoLockOn_WeekdayOutSideLockDeskHours</t>
  </si>
  <si>
    <t>WholeSaleLoan_AutoLockOff_WeekdayLockDeskHours</t>
  </si>
  <si>
    <t>WholeSaleLoan_AutoLockOff_WeekdayOutSideLockDeskHours</t>
  </si>
  <si>
    <t>WholeSaleLoan_AutoLockOn_WeekdayLockDeskHours</t>
  </si>
  <si>
    <t>WholeSaleLoan_AutoLockOn_WeekdayOutSideLockDeskHours</t>
  </si>
  <si>
    <t>CorrespondentLoan_AutoLockOff_WeekdayLockDeskHours</t>
  </si>
  <si>
    <t>CorrespondentLoan_AutoLockOff_WeekdayOutSideLockDeskHours</t>
  </si>
  <si>
    <t>CorrespondentLoan_AutoLockOn_WeekdayLockDeskHours</t>
  </si>
  <si>
    <t>CorrespondentLoan_AutoLockOn_WeekdayOutSideLockDeskHours</t>
  </si>
  <si>
    <t>RetailLoan_AutoLockOff_SatdayLockDeskHours</t>
  </si>
  <si>
    <t>RetailLoan_AutoLockOff_SatdayOutSideLockDeskHours</t>
  </si>
  <si>
    <t>RetailLoan_AutoLockOn_SatdayLockDeskHours</t>
  </si>
  <si>
    <t>RetailLoan_AutoLockOn_SatdayOutSideLockDeskHours</t>
  </si>
  <si>
    <t>WholeSaleLoan_AutoLockOff_SatdayLockDeskHours</t>
  </si>
  <si>
    <t>WholeSaleLoan_AutoLockOff_SatdayOutSideLockDeskHours</t>
  </si>
  <si>
    <t>WholeSaleLoan_AutoLockOn_SatdayLockDeskHours</t>
  </si>
  <si>
    <t>WholeSaleLoan_AutoLockOn_SatdayOutSideLockDeskHours</t>
  </si>
  <si>
    <t>CorrespondentLoan_AutoLockOff_SatdayLockDeskHours</t>
  </si>
  <si>
    <t>CorrespondentLoan_AutoLockOff_SatdayOutSideLockDeskHours</t>
  </si>
  <si>
    <t>CorrespondentLoan_AutoLockOn_SatdayLockDeskHours</t>
  </si>
  <si>
    <t>CorrespondentLoan_AutoLockOn_SatdayOutSideLockDeskHours</t>
  </si>
  <si>
    <t>RetailLoan_AutoLockOff_SundayLockDeskHours</t>
  </si>
  <si>
    <t>RetailLoan_AutoLockOff_SundayOutSideLockDeskHours</t>
  </si>
  <si>
    <t>RetailLoan_AutoLockOn_SundayLockDeskHours</t>
  </si>
  <si>
    <t>RetailLoan_AutoLockOn_SundayOutSideLockDeskHours</t>
  </si>
  <si>
    <t>WholeSaleLoan_AutoLockOff_SundayLockDeskHours</t>
  </si>
  <si>
    <t>WholeSaleLoan_AutoLockOff_SundayOutSideLockDeskHours</t>
  </si>
  <si>
    <t>WholeSaleLoan_AutoLockOn_SundayLockDeskHours</t>
  </si>
  <si>
    <t>WholeSaleLoan_AutoLockOn_SundayOutSideLockDeskHours</t>
  </si>
  <si>
    <t>CorrespondentLoan_AutoLockOff_SundayLockDeskHours</t>
  </si>
  <si>
    <t>CorrespondentLoan_AutoLockOff_SundayOutSideLockDeskHours</t>
  </si>
  <si>
    <t>CorrespondentLoan_AutoLockOn_SundayLockDeskHours</t>
  </si>
  <si>
    <t>CorrespondentLoan_AutoLockOn_SundayOutSideLockDeskHours</t>
  </si>
  <si>
    <t>boolAutoLock</t>
  </si>
  <si>
    <t>strlockset</t>
  </si>
  <si>
    <t>Central Lock Desk Hours</t>
  </si>
  <si>
    <t>strSubmitRequest</t>
  </si>
  <si>
    <t xml:space="preserve">Warning </t>
  </si>
  <si>
    <t>SecondaryMarket_Trade_GSMCommitments</t>
  </si>
  <si>
    <t>strPoolId</t>
  </si>
  <si>
    <t>intTradeAmount</t>
  </si>
  <si>
    <t>intPairOfffee</t>
  </si>
  <si>
    <t>RowID</t>
  </si>
  <si>
    <t>CommitmentID</t>
  </si>
  <si>
    <t>ContractNumber</t>
  </si>
  <si>
    <t>TradeDescription</t>
  </si>
  <si>
    <t>CommitmentDate</t>
  </si>
  <si>
    <t>SellerName</t>
  </si>
  <si>
    <t>CommitAmount</t>
  </si>
  <si>
    <t>IssueMonth</t>
  </si>
  <si>
    <t>GSE_001</t>
  </si>
  <si>
    <t>ProductName</t>
  </si>
  <si>
    <t>15YR FRM</t>
  </si>
  <si>
    <t>Coupan</t>
  </si>
  <si>
    <t>GuarantyFee</t>
  </si>
  <si>
    <t>FindText</t>
  </si>
  <si>
    <t>Floor Rate</t>
  </si>
  <si>
    <t>Operator</t>
  </si>
  <si>
    <t>FilterValue1</t>
  </si>
  <si>
    <t>FilterValue2</t>
  </si>
  <si>
    <t>PriceAdjustment</t>
  </si>
  <si>
    <t>GNRMIN</t>
  </si>
  <si>
    <t>GNRMAX</t>
  </si>
  <si>
    <t>GNRRATIO</t>
  </si>
  <si>
    <t>RetailLoan_AutoLockOff_Validations</t>
  </si>
  <si>
    <t>RetailLoan_AutoLockOn_Validations</t>
  </si>
  <si>
    <t>WholeSaleLoan_AutoLockOff_Validations</t>
  </si>
  <si>
    <t>WholeSaleLoan_AutoLockOn_Validations</t>
  </si>
  <si>
    <t>CorrespondentLoan_AutoLockOn_Validations</t>
  </si>
  <si>
    <t>ViewName</t>
  </si>
  <si>
    <t>DuplicateView</t>
  </si>
  <si>
    <t>RenameView</t>
  </si>
  <si>
    <t>Is</t>
  </si>
  <si>
    <t>GSE_002</t>
  </si>
  <si>
    <t>Commitment Amount</t>
  </si>
  <si>
    <t>Greater than</t>
  </si>
  <si>
    <t>GSE_003</t>
  </si>
  <si>
    <t>Completion Percent</t>
  </si>
  <si>
    <t>SecondaryMarket_Trade_FannieMaePE</t>
  </si>
  <si>
    <t>strPoolMortgageType</t>
  </si>
  <si>
    <t>Fannie Mae PE MBS</t>
  </si>
  <si>
    <t>intPoolid</t>
  </si>
  <si>
    <t>dateCommitment</t>
  </si>
  <si>
    <t>strMortgagetype</t>
  </si>
  <si>
    <t>Conventional</t>
  </si>
  <si>
    <t>intTerm</t>
  </si>
  <si>
    <t>intPoolAmount</t>
  </si>
  <si>
    <t>dateInvestorDelivery</t>
  </si>
  <si>
    <t>strServicingType</t>
  </si>
  <si>
    <t>Service Retained</t>
  </si>
  <si>
    <t>strContractName</t>
  </si>
  <si>
    <t>strProductName</t>
  </si>
  <si>
    <t>10YR FRM</t>
  </si>
  <si>
    <t>strUpdateConformation</t>
  </si>
  <si>
    <t>02:00:AM</t>
  </si>
  <si>
    <t>01:59:AM</t>
  </si>
  <si>
    <t>Channel Lock Desk Hours</t>
  </si>
  <si>
    <t>CorrespondentLoan_AutoLockOff_Validations</t>
  </si>
  <si>
    <t>strChannelWeekdayEndTIme</t>
  </si>
  <si>
    <t>strChannelSaturdayEndTIme</t>
  </si>
  <si>
    <t>strChannelSundayEndTIme</t>
  </si>
  <si>
    <t>02:15:AM</t>
  </si>
  <si>
    <t>strContinousONRP</t>
  </si>
  <si>
    <t>strMaximumLimit</t>
  </si>
  <si>
    <t>strONRPweekdayEndTime</t>
  </si>
  <si>
    <t>strONRPSatdayEndTime</t>
  </si>
  <si>
    <t>strONRPsundayEndTime</t>
  </si>
  <si>
    <t>strEnableONRP</t>
  </si>
  <si>
    <t>The current Fannie Mae PE MBS Pool has unsaved changes.You must save these changes before you update loans.Do you want to save the Fannie Mae PE MBS Pool and update loans now?</t>
  </si>
  <si>
    <t>SecondaryMarket_Trade_FannieMae</t>
  </si>
  <si>
    <t>SecondaryMarket_Trade_GannieMae</t>
  </si>
  <si>
    <t>SecondaryMarket_Trade_FreddicMae</t>
  </si>
  <si>
    <t>Fannie Mae</t>
  </si>
  <si>
    <t>Ginnie Mae</t>
  </si>
  <si>
    <t>Freddic Mae</t>
  </si>
  <si>
    <t>strInvestorName</t>
  </si>
  <si>
    <t>UserName</t>
  </si>
  <si>
    <t>Password</t>
  </si>
  <si>
    <t>EPPSCredentials</t>
  </si>
  <si>
    <t>Password1</t>
  </si>
  <si>
    <t>NoteRateValue</t>
  </si>
  <si>
    <t>FieldValue</t>
  </si>
  <si>
    <t>Value</t>
  </si>
  <si>
    <t>Note Rate</t>
  </si>
  <si>
    <t xml:space="preserve">is not </t>
  </si>
  <si>
    <t>strPriceAdjustMentsValue</t>
  </si>
  <si>
    <t>RetailLoan_AutoLockOff_300Days_ExtendValidations</t>
  </si>
  <si>
    <t>intDaysToExtend</t>
  </si>
  <si>
    <t>strNotesAndHistory</t>
  </si>
  <si>
    <t>Test Security Trade</t>
  </si>
  <si>
    <t>ROWID</t>
  </si>
  <si>
    <t>DayExtend1</t>
  </si>
  <si>
    <t>PriceAdjust1</t>
  </si>
  <si>
    <t>SecondaryMarket_RetailLoan_Extension_PricingValidations_01</t>
  </si>
  <si>
    <t>SecondaryMarket_RetailLoan_Extension_PricingValidations_02</t>
  </si>
  <si>
    <t>DayExtend2</t>
  </si>
  <si>
    <t>PriceAdjust2</t>
  </si>
  <si>
    <t>DayExtend3</t>
  </si>
  <si>
    <t>PriceAdjust3</t>
  </si>
  <si>
    <t>SecondaryMarket_RetailLoan_Extension_PricingValidations_03</t>
  </si>
  <si>
    <t>strNextFollowUpDate</t>
  </si>
  <si>
    <t>LastRequestedDate</t>
  </si>
  <si>
    <t>RequestedDate</t>
  </si>
  <si>
    <t>RequestedBy</t>
  </si>
  <si>
    <t>Comments</t>
  </si>
  <si>
    <t>Action</t>
  </si>
  <si>
    <t>Action1</t>
  </si>
  <si>
    <t>Document</t>
  </si>
  <si>
    <t>Page</t>
  </si>
  <si>
    <t>Action2</t>
  </si>
  <si>
    <t>InitialReceiptDocument</t>
  </si>
  <si>
    <t>InitialReceiptBook</t>
  </si>
  <si>
    <t>InitialReceiptPage</t>
  </si>
  <si>
    <t>InitialReceiptComment</t>
  </si>
  <si>
    <t>Action3</t>
  </si>
  <si>
    <t>Pro Sec</t>
  </si>
  <si>
    <t>Testing</t>
  </si>
  <si>
    <t>Return Requested</t>
  </si>
  <si>
    <t>Return Received</t>
  </si>
  <si>
    <t>abcd1234</t>
  </si>
  <si>
    <t>Initial Received</t>
  </si>
  <si>
    <t>strChangeInvestorName</t>
  </si>
  <si>
    <t>Prolifics Investor</t>
  </si>
  <si>
    <t>Prolifics Secondary Investor</t>
  </si>
  <si>
    <t>RetailLoan_AutoLockOff_Validations_Warning</t>
  </si>
  <si>
    <t xml:space="preserve">Lock Request outside of Lock Desk hours. TPO Company in TPO Information Tool must be selected in order to be validated for Overnight Rate Protection. Select the TPO Compant and resubmit, or submit the Lock Request during Lock desk Hours
</t>
  </si>
  <si>
    <t>RetailLoan_AutoLockOn_Validations_Warning</t>
  </si>
  <si>
    <t>strTPOdeskHoursWarning</t>
  </si>
  <si>
    <t>The Lock Request has been submitted outside of Lock Desk Hours and cannot be accepted. Please reprice and resubmit your Lock Request during Lock Desk Hours</t>
  </si>
  <si>
    <t>RetailLoan_AutoLockOff_Validations_GetPricing</t>
  </si>
  <si>
    <t>Lock Request must be placed within 3 minutes of the last product and pricing search which occurred at TimeStamp. Use the Get Pricing button to retrieve updated product and pricing information prior to requesting a lock on this loan</t>
  </si>
  <si>
    <t>strLoanFolderName</t>
  </si>
  <si>
    <t>Bulk</t>
  </si>
  <si>
    <t>Price</t>
  </si>
  <si>
    <t>NoteRateValue1</t>
  </si>
  <si>
    <t>Price1</t>
  </si>
  <si>
    <t>NoteRateValue2</t>
  </si>
  <si>
    <t>Price2</t>
  </si>
  <si>
    <t>SecondaryMarket_Trades_CorrespondentLoan</t>
  </si>
  <si>
    <t>Initial Requested</t>
  </si>
  <si>
    <t>Book</t>
  </si>
  <si>
    <t>strCarrier</t>
  </si>
  <si>
    <t>UPS</t>
  </si>
  <si>
    <t>intTrackingNum</t>
  </si>
  <si>
    <t>Final_Title_Policy</t>
  </si>
  <si>
    <t>DOTMortage</t>
  </si>
  <si>
    <t>SecondaryMarket_Channel_SpecifyTimeWithinDeskLockHours</t>
  </si>
  <si>
    <t>SecondaryMarket_Channel_SpecifyTimeOutSideDeskLockHours</t>
  </si>
  <si>
    <t>11:30:PM</t>
  </si>
  <si>
    <t>strPipeLineView</t>
  </si>
  <si>
    <t>SecondaryMarket_Channel_SpecifyTimeAndAmountWithinDeskLockHours</t>
  </si>
  <si>
    <t>SecondaryMarket_Channel_SpecifyTimeAndAmountOutSideDeskLockHours</t>
  </si>
  <si>
    <t>strSpecifyTime</t>
  </si>
  <si>
    <t>strSpecifyTimeAndAmount</t>
  </si>
  <si>
    <t>MasterCommitment</t>
  </si>
  <si>
    <t>DeliveryType</t>
  </si>
  <si>
    <t>SecondaryMarket_Channel_ContinousONRP_MaxAmountWithinDeskLockHours</t>
  </si>
  <si>
    <t>e2elo</t>
  </si>
  <si>
    <t>intPairOfFeePercentage</t>
  </si>
  <si>
    <t>intGainOrLossPercentage</t>
  </si>
  <si>
    <t>Secondary Loan Template</t>
  </si>
  <si>
    <t>Secondary Market</t>
  </si>
  <si>
    <t>Mandatory Buy</t>
  </si>
  <si>
    <t>strOrgnization</t>
  </si>
  <si>
    <t xml:space="preserve">
</t>
  </si>
  <si>
    <t>strOrgType</t>
  </si>
  <si>
    <t>Company</t>
  </si>
  <si>
    <t>ChannelType</t>
  </si>
  <si>
    <t>ON</t>
  </si>
  <si>
    <t>strCompanyLegalName</t>
  </si>
  <si>
    <t>test</t>
  </si>
  <si>
    <t>strAddress</t>
  </si>
  <si>
    <t>strCity</t>
  </si>
  <si>
    <t>strState</t>
  </si>
  <si>
    <t>Zipcode</t>
  </si>
  <si>
    <t>PhoneNumber</t>
  </si>
  <si>
    <t>strPrimarySales</t>
  </si>
  <si>
    <t>ONRP LO</t>
  </si>
  <si>
    <t>Commitment</t>
  </si>
  <si>
    <t>Commitments</t>
  </si>
  <si>
    <t>Mandatory</t>
  </si>
  <si>
    <t>BulkCheckBox</t>
  </si>
  <si>
    <t>strmaxcommitAmount</t>
  </si>
  <si>
    <t>Palo Alto</t>
  </si>
  <si>
    <t>California</t>
  </si>
  <si>
    <t>07:00:AM</t>
  </si>
  <si>
    <t>SecondaryMarket_Channel_Weekday_TPOCorrespondent_WithinDeskHours</t>
  </si>
  <si>
    <t>strTPOWeedayEndTIme</t>
  </si>
  <si>
    <t>strTPOSaturdayEndTime</t>
  </si>
  <si>
    <t>strTPOSundayEndTime</t>
  </si>
  <si>
    <t>strTPODollarAmount</t>
  </si>
  <si>
    <t>SecondaryMarket_Channel_Weekday_TPOCorrespondent_OutSideDeskHours</t>
  </si>
  <si>
    <t>SecondaryMarket_Channel_Weekday_TPOBroker_WithinDeskHours</t>
  </si>
  <si>
    <t>SecondaryMarket_Channel_Weekday_TPOBroker_OutSideDeskHours</t>
  </si>
  <si>
    <t>SecondaryMarket_Channel_Saturday_TPOCorrespondent_WithinDeskHours</t>
  </si>
  <si>
    <t>SecondaryMarket_Channel_Saturday_TPOCorrespondent_OutSideDeskHours</t>
  </si>
  <si>
    <t>SecondaryMarket_Channel_Saturday_TPOBroker_WithinDeskHours</t>
  </si>
  <si>
    <t>SecondaryMarket_Channel_Saturday_TPOBroker_OutSideDeskHours</t>
  </si>
  <si>
    <t>SecondaryMarket_Channel_Sunday_TPOCorrespondent_WithinDeskHours</t>
  </si>
  <si>
    <t>SecondaryMarket_Channel_Sunday_TPOCorrespondent_OutSideDeskHours</t>
  </si>
  <si>
    <t>SecondaryMarket_Channel_Sunday_TPOBroker_WithinDeskHours</t>
  </si>
  <si>
    <t>SecondaryMarket_Channel_Sunday_TPOBroker_OutSideDeskHours</t>
  </si>
  <si>
    <t>SecondaryMarket_Channel_ContinousONRP_MaxAmountOutSideDeskLockHours</t>
  </si>
  <si>
    <t>SecondaryMarket_Trades_Loan</t>
  </si>
  <si>
    <t>SecondaryMarket_NewTradeLoan</t>
  </si>
  <si>
    <t>RetailLoan_AutoLockOff_OutSideValidations</t>
  </si>
  <si>
    <t>RetailLoan_AutoLockOn_OutSideValidations</t>
  </si>
  <si>
    <t>WholeSaleLoan_AutoLockOff_OutSideValidations</t>
  </si>
  <si>
    <t>WholeSaleLoan_AutoLockOn_OutSideValidations</t>
  </si>
  <si>
    <t>CorrespondentLoan_AutoLockOff_OutSideValidations</t>
  </si>
  <si>
    <t>CorrespondentLoan_AutoLockOn_OutSideValidations</t>
  </si>
  <si>
    <t>BasePrice</t>
  </si>
  <si>
    <t>LockType</t>
  </si>
  <si>
    <t>BaseRate</t>
  </si>
  <si>
    <t>BaseARMMargin</t>
  </si>
  <si>
    <t>Secondary_Lock_Fields</t>
  </si>
  <si>
    <t>Profitability</t>
  </si>
  <si>
    <t>RandNumber</t>
  </si>
  <si>
    <t>Lock_Request_Additional_Fields</t>
  </si>
  <si>
    <t>LockRequestForm</t>
  </si>
  <si>
    <t>LoanSnapShot</t>
  </si>
  <si>
    <t>Servicing</t>
  </si>
  <si>
    <t>Trade_Management_Setup</t>
  </si>
  <si>
    <t>CustomPrintForm</t>
  </si>
  <si>
    <t>HELOC</t>
  </si>
  <si>
    <t>Investor_Template</t>
  </si>
  <si>
    <t>TemplateName</t>
  </si>
  <si>
    <t>Star Adj Template</t>
  </si>
  <si>
    <t>Phone</t>
  </si>
  <si>
    <t>Email</t>
  </si>
  <si>
    <t>No</t>
  </si>
  <si>
    <t>test@elliemae.com</t>
  </si>
  <si>
    <t>Adjustment_Template</t>
  </si>
  <si>
    <t>Star Investor</t>
  </si>
  <si>
    <t>Input_EPPS_WorstCasePricing</t>
  </si>
  <si>
    <t>Description</t>
  </si>
  <si>
    <t>Saj desc</t>
  </si>
  <si>
    <t>Less Than</t>
  </si>
  <si>
    <t>SRP_Template</t>
  </si>
  <si>
    <t>Star SRP Template</t>
  </si>
  <si>
    <t>Star srp desc</t>
  </si>
  <si>
    <t>BaseSRP</t>
  </si>
  <si>
    <t>BaseSRPAdj</t>
  </si>
  <si>
    <t>State</t>
  </si>
  <si>
    <t>LoanAmountMin</t>
  </si>
  <si>
    <t>LoanAmountMax</t>
  </si>
  <si>
    <t>Funding_Templates</t>
  </si>
  <si>
    <t>Star Funding Template</t>
  </si>
  <si>
    <t>Star Funding Desc</t>
  </si>
  <si>
    <t>Purchase_Advice_Form</t>
  </si>
  <si>
    <t>Star Payout</t>
  </si>
  <si>
    <t>Star Pur Advice Template</t>
  </si>
  <si>
    <t>e2esecondary</t>
  </si>
  <si>
    <t>NewPriceRate</t>
  </si>
  <si>
    <t>4.250</t>
  </si>
  <si>
    <t>Custom_Advice_Form</t>
  </si>
  <si>
    <t>Alabama</t>
  </si>
  <si>
    <t>CommitmentType</t>
  </si>
  <si>
    <t>SecurityType</t>
  </si>
  <si>
    <t>SecurityTerm</t>
  </si>
  <si>
    <t>Apple</t>
  </si>
  <si>
    <t>Beta</t>
  </si>
  <si>
    <t>Gamma</t>
  </si>
  <si>
    <t>Blue</t>
  </si>
  <si>
    <t>BulkSale</t>
  </si>
  <si>
    <t>Star PayOut</t>
  </si>
  <si>
    <t>PayOutName</t>
  </si>
  <si>
    <t>PurChaseAdviceName</t>
  </si>
  <si>
    <t>PurChaseAdviceDesc</t>
  </si>
  <si>
    <t>PurValue</t>
  </si>
  <si>
    <t>Test</t>
  </si>
  <si>
    <t>HMDA_RetailLoan_AutoLockOff_Validations</t>
  </si>
  <si>
    <t>SecondaryMarket_SecTrade_Loan</t>
  </si>
  <si>
    <t>SecondaryMarket_SecTradeLoanAssign</t>
  </si>
  <si>
    <t>SecondaryMarket_CorrespondentMaster</t>
  </si>
  <si>
    <t>PriceGroup</t>
  </si>
  <si>
    <t>DateExpiryDate</t>
  </si>
  <si>
    <t>Individual Mandatory</t>
  </si>
  <si>
    <t>DeliveryDays</t>
  </si>
  <si>
    <t>Tolerance</t>
  </si>
  <si>
    <t>Tier1</t>
  </si>
  <si>
    <t>DeliveryExpiryDate</t>
  </si>
  <si>
    <t>FirstName</t>
  </si>
  <si>
    <t>HMDA</t>
  </si>
  <si>
    <t>HMDALoanTemplate</t>
  </si>
  <si>
    <t>LoanTypeCriteria</t>
  </si>
  <si>
    <t>PropertyStateCriteria</t>
  </si>
  <si>
    <t>ChannelCriteria</t>
  </si>
  <si>
    <t>LoanPurposeCriteria</t>
  </si>
  <si>
    <t>AmortizationTypeCriteria</t>
  </si>
  <si>
    <t>PropertyCriteria</t>
  </si>
  <si>
    <t>LienPositionCriteria</t>
  </si>
  <si>
    <t>Conventional;VA;FHA;USDA-RHS</t>
  </si>
  <si>
    <t>Banked - Retail;Banked - Wholesale;Brokered;Correspondent</t>
  </si>
  <si>
    <t>Purchase;Cash-Out Refi;No Cash-Out Refi;Construction;Construction - Perm</t>
  </si>
  <si>
    <t>Fixed Rate;ARM</t>
  </si>
  <si>
    <t>Primary;Secondary;Investment</t>
  </si>
  <si>
    <t>First;Second</t>
  </si>
  <si>
    <t>AL;AK;AZ;AR;CA;CO;CT;DE;DC;FL;GA;HI;ID;IL;IN;IA;KS;KY;LA;ME;MD;MA;MI;MN;MS;MO;MT;NE;NV;NH;NJ;NM;NY;NC;ND;OH;OK;OR;PA;RI;SC;SD;TN;TX;UT;VT;VA;WA;WV;WI;WY;VI;GU;PR</t>
  </si>
  <si>
    <t>AutoLockExclusionRule</t>
  </si>
  <si>
    <t>11:59:PM</t>
  </si>
  <si>
    <t>01:01:AM</t>
  </si>
  <si>
    <t>SecondaryMarket_Channel_ContinousONRP_NoMaxAmountWithinDeskLockHours</t>
  </si>
  <si>
    <t>01:00:AM</t>
  </si>
  <si>
    <t>SecondaryMarket_RetailLoan_Extension_PricingValidations_04</t>
  </si>
  <si>
    <t>RetailLoan_ISWTransaction</t>
  </si>
  <si>
    <t>ISW without Transaction</t>
  </si>
  <si>
    <t>Lock Request submitted outside of Overnight Rate Protection window. Lock Request was not accepted. Please reprice and resubmit your Lock Request during normal Lock Desk Hours.</t>
  </si>
  <si>
    <t>The Lock Request has been submitted outside of Lock Desk Hours and cannot be accepted. Please reprice and resubmit your Lock Request during Lock Desk Hours</t>
  </si>
  <si>
    <t>Lock Request submitted outside of Overnight Rate Protection window. Lock Request was not accepted. Please reprice and resubmit your Lock Request during normal Lock Desk Hours.</t>
  </si>
  <si>
    <t>05:42:AM</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</si>
</sst>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rgb="FF800000"/>
      <name val="Calibri"/>
      <family val="2"/>
      <scheme val="minor"/>
    </font>
    <font>
      <i/>
      <sz val="11"/>
      <color rgb="FF008000"/>
      <name val="Calibri"/>
      <family val="2"/>
      <scheme val="minor"/>
    </font>
    <font>
      <sz val="9.6"/>
      <color theme="1"/>
      <name val="Verdana"/>
      <family val="2"/>
    </font>
    <font>
      <u/>
      <sz val="11"/>
      <color theme="10"/>
      <name val="Calibri"/>
      <family val="2"/>
      <scheme val="minor"/>
    </font>
    <font>
      <sz val="11"/>
      <color rgb="FF000000"/>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3">
    <xf numFmtId="0" fontId="0" fillId="0" borderId="0" xfId="0"/>
    <xf numFmtId="0" fontId="1" fillId="0" borderId="0" xfId="0" applyFont="1"/>
    <xf numFmtId="14" fontId="0" fillId="0" borderId="0" xfId="0" applyNumberFormat="1"/>
    <xf numFmtId="0" fontId="0" fillId="0" borderId="0" xfId="0" applyAlignment="1">
      <alignment vertical="center"/>
    </xf>
    <xf numFmtId="0" fontId="2" fillId="0" borderId="0" xfId="0" applyFont="1"/>
    <xf numFmtId="17" fontId="0" fillId="0" borderId="0" xfId="0" applyNumberFormat="1"/>
    <xf numFmtId="0" fontId="3" fillId="0" borderId="0" xfId="0" applyFont="1"/>
    <xf numFmtId="3" fontId="0" fillId="0" borderId="0" xfId="0" applyNumberFormat="1"/>
    <xf numFmtId="0" fontId="0" fillId="0" borderId="0" xfId="0" applyAlignment="1">
      <alignment wrapText="1"/>
    </xf>
    <xf numFmtId="0" fontId="4" fillId="0" borderId="0" xfId="0" applyFont="1"/>
    <xf numFmtId="0" fontId="5" fillId="0" borderId="0" xfId="1"/>
    <xf numFmtId="0" fontId="0" fillId="0" borderId="0" xfId="0" quotePrefix="1"/>
    <xf numFmtId="0" fontId="6"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test@elliemae.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
  <sheetViews>
    <sheetView workbookViewId="0">
      <selection activeCell="B6" sqref="B6"/>
    </sheetView>
  </sheetViews>
  <sheetFormatPr defaultRowHeight="15" x14ac:dyDescent="0.25"/>
  <cols>
    <col min="1" max="1" width="31.42578125" bestFit="1" customWidth="1"/>
    <col min="2" max="2" width="21" bestFit="1" customWidth="1"/>
    <col min="3" max="3" width="23.28515625" bestFit="1" customWidth="1"/>
    <col min="4" max="4" width="18.7109375" bestFit="1" customWidth="1"/>
    <col min="5" max="5" width="15.140625" bestFit="1" customWidth="1"/>
    <col min="6" max="6" width="15.28515625" bestFit="1" customWidth="1"/>
    <col min="7" max="7" width="16.85546875" bestFit="1" customWidth="1"/>
    <col min="8" max="8" width="19.7109375" bestFit="1" customWidth="1"/>
    <col min="9" max="9" width="14.140625" bestFit="1" customWidth="1"/>
    <col min="10" max="10" width="14.85546875" bestFit="1" customWidth="1"/>
    <col min="11" max="11" width="13.85546875" bestFit="1" customWidth="1"/>
    <col min="12" max="12" width="19.28515625" bestFit="1" customWidth="1"/>
    <col min="13" max="13" width="24.7109375" bestFit="1" customWidth="1"/>
    <col min="14" max="14" width="21.140625" bestFit="1" customWidth="1"/>
    <col min="15" max="15" width="22.85546875" bestFit="1" customWidth="1"/>
    <col min="16" max="16" width="21.42578125" bestFit="1" customWidth="1"/>
    <col min="17" max="17" width="23" bestFit="1" customWidth="1"/>
    <col min="18" max="18" width="22.140625" bestFit="1" customWidth="1"/>
    <col min="20" max="20" width="18.28515625" bestFit="1" customWidth="1"/>
    <col min="21" max="21" width="23.5703125" bestFit="1" customWidth="1"/>
    <col min="22" max="22" width="17" bestFit="1" customWidth="1"/>
    <col min="23" max="23" width="16" bestFit="1" customWidth="1"/>
    <col min="24" max="24" width="14.7109375" bestFit="1" customWidth="1"/>
    <col min="26" max="26" width="15.7109375" bestFit="1" customWidth="1"/>
  </cols>
  <sheetData>
    <row r="1" spans="1:29" x14ac:dyDescent="0.25">
      <c r="A1" s="1" t="s">
        <v>0</v>
      </c>
      <c r="B1" s="1" t="s">
        <v>2</v>
      </c>
      <c r="C1" s="1" t="s">
        <v>3</v>
      </c>
      <c r="D1" t="s">
        <v>4</v>
      </c>
      <c r="E1" t="s">
        <v>5</v>
      </c>
      <c r="F1" t="s">
        <v>6</v>
      </c>
      <c r="G1" t="s">
        <v>7</v>
      </c>
      <c r="H1" t="s">
        <v>11</v>
      </c>
      <c r="I1" t="s">
        <v>12</v>
      </c>
      <c r="J1" t="s">
        <v>13</v>
      </c>
      <c r="K1" t="s">
        <v>15</v>
      </c>
      <c r="L1" t="s">
        <v>14</v>
      </c>
      <c r="M1" s="1" t="s">
        <v>16</v>
      </c>
      <c r="N1" t="s">
        <v>17</v>
      </c>
      <c r="O1" t="s">
        <v>18</v>
      </c>
      <c r="P1" t="s">
        <v>23</v>
      </c>
      <c r="Q1" t="s">
        <v>19</v>
      </c>
      <c r="R1" t="s">
        <v>24</v>
      </c>
      <c r="S1" t="s">
        <v>20</v>
      </c>
      <c r="T1" t="s">
        <v>21</v>
      </c>
      <c r="U1" t="s">
        <v>22</v>
      </c>
      <c r="V1" t="s">
        <v>162</v>
      </c>
      <c r="W1" t="s">
        <v>149</v>
      </c>
      <c r="X1" t="s">
        <v>154</v>
      </c>
      <c r="Y1" t="s">
        <v>207</v>
      </c>
      <c r="Z1" t="s">
        <v>208</v>
      </c>
      <c r="AA1" t="s">
        <v>209</v>
      </c>
      <c r="AB1" t="s">
        <v>210</v>
      </c>
      <c r="AC1" t="s">
        <v>211</v>
      </c>
    </row>
    <row r="2" spans="1:29" x14ac:dyDescent="0.25">
      <c r="A2" t="s">
        <v>1</v>
      </c>
      <c r="B2" s="3" t="str">
        <f ca="1">"ProTrade"&amp;YEAR(NOW())&amp;DAY(NOW())&amp;HOUR(NOW())&amp;MINUTE(NOW())&amp;SECOND(NOW())</f>
        <v>ProTrade2017288018</v>
      </c>
      <c r="C2" t="s">
        <v>8</v>
      </c>
      <c r="D2" t="s">
        <v>9</v>
      </c>
      <c r="E2" t="s">
        <v>10</v>
      </c>
      <c r="F2">
        <v>30000000</v>
      </c>
      <c r="G2">
        <v>1</v>
      </c>
      <c r="H2">
        <f>F2-((F2/100)*G2)</f>
        <v>29700000</v>
      </c>
      <c r="I2">
        <f>F2+((F2/100)*G2)</f>
        <v>30300000</v>
      </c>
      <c r="J2" s="2">
        <f ca="1">TODAY()+60</f>
        <v>42974</v>
      </c>
      <c r="K2">
        <v>99</v>
      </c>
      <c r="L2">
        <v>2200000</v>
      </c>
      <c r="M2" s="2">
        <f ca="1">TODAY()</f>
        <v>42914</v>
      </c>
      <c r="N2">
        <v>50000</v>
      </c>
      <c r="O2">
        <v>1</v>
      </c>
      <c r="P2" s="3" t="str">
        <f ca="1">"TestTrade"&amp;YEAR(NOW())&amp;DAY(NOW())&amp;HOUR(NOW())&amp;MINUTE(NOW())&amp;SECOND(NOW())</f>
        <v>TestTrade2017288018</v>
      </c>
      <c r="Q2" t="s">
        <v>9</v>
      </c>
      <c r="R2" s="3" t="str">
        <f ca="1">DAY(NOW())&amp;HOUR(NOW())&amp;MINUTE(NOW())</f>
        <v>2880</v>
      </c>
      <c r="S2">
        <v>50000</v>
      </c>
      <c r="T2">
        <v>100000</v>
      </c>
      <c r="U2" s="2">
        <f ca="1">TODAY()</f>
        <v>42914</v>
      </c>
      <c r="V2" t="s">
        <v>163</v>
      </c>
    </row>
    <row r="3" spans="1:29" x14ac:dyDescent="0.25">
      <c r="A3" t="s">
        <v>278</v>
      </c>
      <c r="B3" s="3" t="str">
        <f ca="1">"ProTrade"&amp;YEAR(NOW())&amp;DAY(NOW())&amp;HOUR(NOW())&amp;MINUTE(NOW())&amp;SECOND(NOW())</f>
        <v>ProTrade2017288018</v>
      </c>
      <c r="C3" t="s">
        <v>8</v>
      </c>
      <c r="D3" t="s">
        <v>9</v>
      </c>
      <c r="F3">
        <v>2000000</v>
      </c>
      <c r="G3">
        <v>2</v>
      </c>
      <c r="M3" s="2">
        <f ca="1">TODAY()</f>
        <v>42914</v>
      </c>
      <c r="Q3" t="s">
        <v>206</v>
      </c>
      <c r="W3" t="s">
        <v>196</v>
      </c>
      <c r="X3">
        <v>4</v>
      </c>
      <c r="Y3">
        <v>104</v>
      </c>
      <c r="Z3">
        <v>5</v>
      </c>
      <c r="AA3">
        <v>105</v>
      </c>
      <c r="AB3">
        <v>6</v>
      </c>
      <c r="AC3">
        <v>106</v>
      </c>
    </row>
    <row r="4" spans="1:29" x14ac:dyDescent="0.25">
      <c r="A4" s="4" t="s">
        <v>346</v>
      </c>
      <c r="B4" s="3" t="str">
        <f ca="1">"SecTrade"&amp;YEAR(NOW())&amp;DAY(NOW())&amp;HOUR(NOW())&amp;MINUTE(NOW())&amp;SECOND(NOW())</f>
        <v>SecTrade2017288018</v>
      </c>
      <c r="C4" t="s">
        <v>8</v>
      </c>
      <c r="D4" t="s">
        <v>9</v>
      </c>
      <c r="E4" t="s">
        <v>10</v>
      </c>
      <c r="F4">
        <v>30000000</v>
      </c>
      <c r="G4">
        <v>1</v>
      </c>
      <c r="H4">
        <f>F4-((F4/100)*G4)</f>
        <v>29700000</v>
      </c>
      <c r="I4">
        <f>F4+((F4/100)*G4)</f>
        <v>30300000</v>
      </c>
      <c r="J4" s="2">
        <f ca="1">TODAY()+60</f>
        <v>42974</v>
      </c>
      <c r="K4">
        <v>99</v>
      </c>
      <c r="L4">
        <v>2200000</v>
      </c>
      <c r="M4" s="2">
        <f ca="1">TODAY()</f>
        <v>42914</v>
      </c>
      <c r="N4">
        <v>50000</v>
      </c>
      <c r="O4">
        <v>1</v>
      </c>
      <c r="P4" s="3" t="str">
        <f ca="1">"TestTrade"&amp;YEAR(NOW())&amp;DAY(NOW())&amp;HOUR(NOW())&amp;MINUTE(NOW())&amp;SECOND(NOW())</f>
        <v>TestTrade2017288018</v>
      </c>
      <c r="Q4" t="s">
        <v>9</v>
      </c>
      <c r="R4" s="3" t="str">
        <f ca="1">DAY(NOW())&amp;HOUR(NOW())&amp;MINUTE(NOW())</f>
        <v>2880</v>
      </c>
      <c r="S4">
        <v>50000</v>
      </c>
      <c r="T4">
        <v>100000</v>
      </c>
      <c r="U4" s="2">
        <f ca="1">TODAY()</f>
        <v>42914</v>
      </c>
      <c r="V4" t="s">
        <v>163</v>
      </c>
    </row>
    <row r="5" spans="1:29" x14ac:dyDescent="0.25">
      <c r="A5" s="4" t="s">
        <v>347</v>
      </c>
      <c r="B5" s="3" t="str">
        <f ca="1">"SecLoan"&amp;YEAR(NOW())&amp;DAY(NOW())&amp;HOUR(NOW())&amp;MINUTE(NOW())&amp;SECOND(NOW())</f>
        <v>SecLoan2017288018</v>
      </c>
      <c r="C5" t="s">
        <v>8</v>
      </c>
      <c r="D5" t="s">
        <v>9</v>
      </c>
      <c r="F5">
        <v>2000000</v>
      </c>
      <c r="G5">
        <v>2</v>
      </c>
      <c r="M5" s="2">
        <f ca="1">TODAY()</f>
        <v>42914</v>
      </c>
      <c r="Q5" t="s">
        <v>206</v>
      </c>
      <c r="W5" t="s">
        <v>196</v>
      </c>
      <c r="X5">
        <v>4</v>
      </c>
      <c r="Y5">
        <v>104</v>
      </c>
      <c r="Z5">
        <v>5</v>
      </c>
      <c r="AA5">
        <v>105</v>
      </c>
      <c r="AB5">
        <v>6</v>
      </c>
      <c r="AC5">
        <v>106</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12" sqref="C12"/>
    </sheetView>
  </sheetViews>
  <sheetFormatPr defaultRowHeight="15" x14ac:dyDescent="0.25"/>
  <cols>
    <col min="1" max="1" width="58" bestFit="1" customWidth="1"/>
    <col min="2" max="2" width="16" bestFit="1" customWidth="1"/>
    <col min="3" max="3" width="12.28515625" bestFit="1" customWidth="1"/>
  </cols>
  <sheetData>
    <row r="1" spans="1:4" x14ac:dyDescent="0.25">
      <c r="A1" t="s">
        <v>76</v>
      </c>
      <c r="B1" s="4" t="s">
        <v>161</v>
      </c>
      <c r="C1" s="4" t="s">
        <v>165</v>
      </c>
      <c r="D1" s="4" t="s">
        <v>166</v>
      </c>
    </row>
    <row r="2" spans="1:4" x14ac:dyDescent="0.25">
      <c r="A2" s="4" t="s">
        <v>160</v>
      </c>
      <c r="B2">
        <v>300</v>
      </c>
    </row>
    <row r="3" spans="1:4" x14ac:dyDescent="0.25">
      <c r="A3" t="s">
        <v>131</v>
      </c>
      <c r="B3">
        <v>1</v>
      </c>
    </row>
    <row r="4" spans="1:4" x14ac:dyDescent="0.25">
      <c r="A4" t="s">
        <v>102</v>
      </c>
      <c r="B4">
        <v>1</v>
      </c>
    </row>
    <row r="5" spans="1:4" x14ac:dyDescent="0.25">
      <c r="A5" t="s">
        <v>98</v>
      </c>
      <c r="B5">
        <v>1</v>
      </c>
    </row>
    <row r="6" spans="1:4" x14ac:dyDescent="0.25">
      <c r="A6" t="s">
        <v>99</v>
      </c>
      <c r="B6">
        <v>1</v>
      </c>
    </row>
    <row r="7" spans="1:4" x14ac:dyDescent="0.25">
      <c r="A7" t="s">
        <v>100</v>
      </c>
      <c r="B7">
        <v>1</v>
      </c>
    </row>
    <row r="8" spans="1:4" x14ac:dyDescent="0.25">
      <c r="A8" t="s">
        <v>101</v>
      </c>
      <c r="B8">
        <v>1</v>
      </c>
    </row>
    <row r="9" spans="1:4" x14ac:dyDescent="0.25">
      <c r="A9" s="4" t="s">
        <v>167</v>
      </c>
      <c r="B9">
        <v>200</v>
      </c>
    </row>
    <row r="10" spans="1:4" x14ac:dyDescent="0.25">
      <c r="A10" s="4" t="s">
        <v>173</v>
      </c>
      <c r="B10">
        <v>1</v>
      </c>
    </row>
    <row r="11" spans="1:4" x14ac:dyDescent="0.25">
      <c r="A11" s="4" t="s">
        <v>168</v>
      </c>
      <c r="B11">
        <v>6</v>
      </c>
    </row>
    <row r="12" spans="1:4" x14ac:dyDescent="0.25">
      <c r="A12" s="4" t="s">
        <v>378</v>
      </c>
      <c r="B12">
        <v>1</v>
      </c>
      <c r="C12">
        <v>1</v>
      </c>
      <c r="D1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workbookViewId="0">
      <selection activeCell="A3" sqref="A3"/>
    </sheetView>
  </sheetViews>
  <sheetFormatPr defaultRowHeight="15" x14ac:dyDescent="0.25"/>
  <cols>
    <col min="1" max="1" width="27.85546875" bestFit="1" customWidth="1"/>
    <col min="2" max="2" width="20.42578125" bestFit="1" customWidth="1"/>
    <col min="3" max="3" width="18.42578125" bestFit="1" customWidth="1"/>
    <col min="4" max="4" width="14.85546875" bestFit="1" customWidth="1"/>
    <col min="5" max="5" width="12.7109375" bestFit="1" customWidth="1"/>
    <col min="6" max="6" width="10.5703125" bestFit="1" customWidth="1"/>
    <col min="7" max="7" width="17.28515625" bestFit="1" customWidth="1"/>
    <col min="8" max="8" width="15.7109375" bestFit="1" customWidth="1"/>
    <col min="12" max="12" width="16.28515625" bestFit="1" customWidth="1"/>
    <col min="13" max="13" width="22.42578125" bestFit="1" customWidth="1"/>
    <col min="14" max="14" width="17.5703125" bestFit="1" customWidth="1"/>
    <col min="15" max="15" width="17.42578125" bestFit="1" customWidth="1"/>
    <col min="16" max="16" width="22" bestFit="1" customWidth="1"/>
    <col min="17" max="17" width="14.85546875" bestFit="1" customWidth="1"/>
    <col min="19" max="19" width="15.140625" bestFit="1" customWidth="1"/>
  </cols>
  <sheetData>
    <row r="1" spans="1:19" x14ac:dyDescent="0.25">
      <c r="A1" t="s">
        <v>76</v>
      </c>
      <c r="B1" t="s">
        <v>174</v>
      </c>
      <c r="C1" t="s">
        <v>175</v>
      </c>
      <c r="D1" t="s">
        <v>176</v>
      </c>
      <c r="E1" t="s">
        <v>177</v>
      </c>
      <c r="F1" t="s">
        <v>178</v>
      </c>
      <c r="G1" t="s">
        <v>179</v>
      </c>
      <c r="H1" t="s">
        <v>180</v>
      </c>
      <c r="I1" t="s">
        <v>181</v>
      </c>
      <c r="J1" t="s">
        <v>214</v>
      </c>
      <c r="K1" t="s">
        <v>182</v>
      </c>
      <c r="L1" t="s">
        <v>183</v>
      </c>
      <c r="M1" t="s">
        <v>184</v>
      </c>
      <c r="N1" t="s">
        <v>185</v>
      </c>
      <c r="O1" t="s">
        <v>186</v>
      </c>
      <c r="P1" t="s">
        <v>187</v>
      </c>
      <c r="Q1" t="s">
        <v>188</v>
      </c>
      <c r="R1" t="s">
        <v>215</v>
      </c>
      <c r="S1" t="s">
        <v>217</v>
      </c>
    </row>
    <row r="2" spans="1:19" x14ac:dyDescent="0.25">
      <c r="A2" t="s">
        <v>219</v>
      </c>
      <c r="B2" s="2">
        <f ca="1">TODAY()+1</f>
        <v>42915</v>
      </c>
      <c r="C2" s="2">
        <f ca="1">TODAY()-1</f>
        <v>42913</v>
      </c>
      <c r="D2" s="2">
        <f ca="1">TODAY()</f>
        <v>42914</v>
      </c>
      <c r="E2" t="s">
        <v>189</v>
      </c>
      <c r="F2" t="s">
        <v>190</v>
      </c>
      <c r="G2" t="s">
        <v>191</v>
      </c>
      <c r="H2" t="s">
        <v>192</v>
      </c>
      <c r="I2">
        <v>123456</v>
      </c>
      <c r="J2">
        <v>25</v>
      </c>
      <c r="K2">
        <v>4</v>
      </c>
      <c r="L2" t="s">
        <v>213</v>
      </c>
      <c r="M2">
        <v>123456</v>
      </c>
      <c r="N2">
        <v>25</v>
      </c>
      <c r="O2">
        <v>4</v>
      </c>
      <c r="P2" t="s">
        <v>193</v>
      </c>
      <c r="Q2" t="s">
        <v>194</v>
      </c>
      <c r="R2" t="s">
        <v>216</v>
      </c>
      <c r="S2">
        <v>1234567890</v>
      </c>
    </row>
    <row r="3" spans="1:19" x14ac:dyDescent="0.25">
      <c r="A3" t="s">
        <v>218</v>
      </c>
      <c r="B3" s="2">
        <f ca="1">TODAY()+1</f>
        <v>42915</v>
      </c>
      <c r="C3" s="2">
        <f ca="1">TODAY()-1</f>
        <v>42913</v>
      </c>
      <c r="D3" s="2">
        <f ca="1">TODAY()</f>
        <v>42914</v>
      </c>
      <c r="E3" t="s">
        <v>189</v>
      </c>
      <c r="F3" t="s">
        <v>190</v>
      </c>
      <c r="G3" t="s">
        <v>191</v>
      </c>
      <c r="H3" t="s">
        <v>192</v>
      </c>
      <c r="L3" t="s">
        <v>213</v>
      </c>
      <c r="P3" t="s">
        <v>193</v>
      </c>
      <c r="Q3" t="s">
        <v>194</v>
      </c>
      <c r="R3" t="s">
        <v>216</v>
      </c>
      <c r="S3">
        <v>1234567890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
    </sheetView>
  </sheetViews>
  <sheetFormatPr defaultRowHeight="15" x14ac:dyDescent="0.25"/>
  <cols>
    <col min="1" max="1" width="21.85546875" bestFit="1" customWidth="1"/>
    <col min="2" max="2" width="30.42578125" bestFit="1" customWidth="1"/>
    <col min="3" max="3" width="167.7109375" bestFit="1" customWidth="1"/>
    <col min="4" max="4" width="56.5703125" bestFit="1" customWidth="1"/>
    <col min="5" max="5" width="69.42578125" bestFit="1" customWidth="1"/>
    <col min="6" max="6" width="23.85546875" bestFit="1" customWidth="1"/>
    <col min="7" max="7" width="28.85546875" bestFit="1" customWidth="1"/>
    <col min="8" max="8" width="18.85546875" bestFit="1" customWidth="1"/>
  </cols>
  <sheetData>
    <row r="1" spans="1:8" s="1" customFormat="1" x14ac:dyDescent="0.25">
      <c r="A1" s="1" t="s">
        <v>76</v>
      </c>
      <c r="B1" s="1" t="s">
        <v>359</v>
      </c>
      <c r="C1" s="1" t="s">
        <v>360</v>
      </c>
      <c r="D1" s="1" t="s">
        <v>361</v>
      </c>
      <c r="E1" s="1" t="s">
        <v>362</v>
      </c>
      <c r="F1" s="1" t="s">
        <v>363</v>
      </c>
      <c r="G1" s="1" t="s">
        <v>364</v>
      </c>
      <c r="H1" s="1" t="s">
        <v>365</v>
      </c>
    </row>
    <row r="2" spans="1:8" x14ac:dyDescent="0.25">
      <c r="A2" t="s">
        <v>373</v>
      </c>
      <c r="B2" t="s">
        <v>366</v>
      </c>
      <c r="C2" t="s">
        <v>372</v>
      </c>
      <c r="D2" t="s">
        <v>367</v>
      </c>
      <c r="E2" t="s">
        <v>368</v>
      </c>
      <c r="F2" t="s">
        <v>369</v>
      </c>
      <c r="G2" t="s">
        <v>370</v>
      </c>
      <c r="H2" t="s">
        <v>371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C73"/>
  <sheetViews>
    <sheetView tabSelected="1" topLeftCell="P1" zoomScale="110" zoomScaleNormal="110" workbookViewId="0">
      <selection activeCell="U56" sqref="U56:W56"/>
    </sheetView>
  </sheetViews>
  <sheetFormatPr defaultRowHeight="15" x14ac:dyDescent="0.25"/>
  <cols>
    <col min="1" max="1" width="74.28515625" bestFit="1" customWidth="1"/>
    <col min="2" max="2" width="23.7109375" bestFit="1" customWidth="1"/>
    <col min="3" max="3" width="15.7109375" bestFit="1" customWidth="1"/>
    <col min="4" max="4" width="23.28515625" bestFit="1" customWidth="1"/>
    <col min="5" max="5" width="19.5703125" bestFit="1" customWidth="1"/>
    <col min="6" max="6" width="211.28515625" bestFit="1" customWidth="1"/>
    <col min="7" max="7" width="16.85546875" bestFit="1" customWidth="1"/>
    <col min="8" max="8" width="20" bestFit="1" customWidth="1"/>
    <col min="9" max="9" width="19" bestFit="1" customWidth="1"/>
    <col min="10" max="10" width="16.42578125" bestFit="1" customWidth="1"/>
    <col min="11" max="11" width="27.5703125" bestFit="1" customWidth="1"/>
    <col min="12" max="12" width="26.7109375" bestFit="1" customWidth="1"/>
    <col min="13" max="13" width="25" bestFit="1" customWidth="1"/>
    <col min="14" max="14" width="25.42578125" bestFit="1" customWidth="1"/>
    <col min="15" max="15" width="23" bestFit="1" customWidth="1"/>
    <col min="16" max="16" width="22.140625" bestFit="1" customWidth="1"/>
    <col min="17" max="17" width="22.7109375" bestFit="1" customWidth="1"/>
    <col min="18" max="18" width="21.85546875" bestFit="1" customWidth="1"/>
    <col min="19" max="19" width="21.28515625" bestFit="1" customWidth="1"/>
    <col min="20" max="20" width="20.42578125" bestFit="1" customWidth="1"/>
    <col min="21" max="21" width="29.7109375" bestFit="1" customWidth="1"/>
    <col min="22" max="22" width="29.42578125" bestFit="1" customWidth="1"/>
    <col min="23" max="23" width="28" bestFit="1" customWidth="1"/>
    <col min="24" max="24" width="17" bestFit="1" customWidth="1"/>
    <col min="25" max="25" width="24" bestFit="1" customWidth="1"/>
    <col min="26" max="26" width="22.5703125" bestFit="1" customWidth="1"/>
    <col min="27" max="27" width="23.140625" bestFit="1" customWidth="1"/>
    <col min="28" max="29" width="21.7109375" bestFit="1" customWidth="1"/>
  </cols>
  <sheetData>
    <row r="1" spans="1:29" x14ac:dyDescent="0.25">
      <c r="A1" s="1" t="s">
        <v>0</v>
      </c>
      <c r="B1" s="1" t="s">
        <v>356</v>
      </c>
      <c r="C1" s="1" t="s">
        <v>67</v>
      </c>
      <c r="D1" s="1" t="s">
        <v>68</v>
      </c>
      <c r="E1" s="1" t="s">
        <v>70</v>
      </c>
      <c r="F1" s="1" t="s">
        <v>201</v>
      </c>
      <c r="G1" s="1" t="s">
        <v>141</v>
      </c>
      <c r="H1" s="1" t="s">
        <v>136</v>
      </c>
      <c r="I1" s="1" t="s">
        <v>137</v>
      </c>
      <c r="J1" s="1" t="s">
        <v>226</v>
      </c>
      <c r="K1" s="1" t="s">
        <v>227</v>
      </c>
      <c r="L1" s="1" t="s">
        <v>138</v>
      </c>
      <c r="M1" s="1" t="s">
        <v>139</v>
      </c>
      <c r="N1" s="1" t="s">
        <v>140</v>
      </c>
      <c r="O1" s="1" t="s">
        <v>25</v>
      </c>
      <c r="P1" s="1" t="s">
        <v>26</v>
      </c>
      <c r="Q1" s="1" t="s">
        <v>27</v>
      </c>
      <c r="R1" s="1" t="s">
        <v>28</v>
      </c>
      <c r="S1" s="1" t="s">
        <v>29</v>
      </c>
      <c r="T1" s="1" t="s">
        <v>30</v>
      </c>
      <c r="U1" s="1" t="s">
        <v>132</v>
      </c>
      <c r="V1" s="1" t="s">
        <v>133</v>
      </c>
      <c r="W1" s="1" t="s">
        <v>134</v>
      </c>
      <c r="X1" s="1" t="s">
        <v>223</v>
      </c>
      <c r="Y1" s="1" t="s">
        <v>205</v>
      </c>
      <c r="Z1" s="1" t="s">
        <v>261</v>
      </c>
      <c r="AA1" s="1" t="s">
        <v>262</v>
      </c>
      <c r="AB1" s="1" t="s">
        <v>263</v>
      </c>
      <c r="AC1" s="1" t="s">
        <v>264</v>
      </c>
    </row>
    <row r="2" spans="1:29" hidden="1" x14ac:dyDescent="0.25">
      <c r="A2" t="s">
        <v>283</v>
      </c>
      <c r="B2" t="str">
        <f t="shared" ref="B2:B37" ca="1" si="0">"Secondary"&amp;TEXT(NOW()-"14:00:00","YYYYDDHHMMAM/PM")</f>
        <v>Secondary2017270600PM</v>
      </c>
      <c r="C2" t="b">
        <v>0</v>
      </c>
      <c r="D2" s="4" t="s">
        <v>69</v>
      </c>
      <c r="E2" s="4" t="s">
        <v>71</v>
      </c>
      <c r="F2" s="4" t="s">
        <v>382</v>
      </c>
      <c r="G2" s="4"/>
      <c r="H2" s="4"/>
      <c r="I2" s="4"/>
      <c r="J2" s="4"/>
      <c r="K2" s="4"/>
      <c r="L2" s="4"/>
      <c r="M2" s="4"/>
      <c r="N2" s="4"/>
      <c r="O2" t="str">
        <f ca="1">TEXT(NOW()-"14:00:00","HH:MM:AM/PM")</f>
        <v>06:00:PM</v>
      </c>
      <c r="P2" t="str">
        <f ca="1">TEXT(NOW(),"HH:MM:AM/PM")</f>
        <v>08:00:AM</v>
      </c>
      <c r="Q2" t="str">
        <f ca="1">TEXT(NOW()-"14:00:00","HH:MM:AM/PM")</f>
        <v>06:00:PM</v>
      </c>
      <c r="R2" t="str">
        <f ca="1">TEXT(NOW(),"HH:MM:AM/PM")</f>
        <v>08:00:AM</v>
      </c>
      <c r="S2" t="str">
        <f ca="1">TEXT(NOW()-"14:00:00","HH:MM:AM/PM")</f>
        <v>06:00:PM</v>
      </c>
      <c r="T2" t="str">
        <f ca="1">TEXT(NOW(),"HH:MM:AM/PM")</f>
        <v>08:00:AM</v>
      </c>
      <c r="X2" t="s">
        <v>235</v>
      </c>
      <c r="Y2" t="s">
        <v>234</v>
      </c>
    </row>
    <row r="3" spans="1:29" hidden="1" x14ac:dyDescent="0.25">
      <c r="A3" t="s">
        <v>51</v>
      </c>
      <c r="B3" t="str">
        <f t="shared" ca="1" si="0"/>
        <v>Secondary2017270600PM</v>
      </c>
      <c r="C3" t="b">
        <v>0</v>
      </c>
      <c r="D3" s="4" t="s">
        <v>69</v>
      </c>
      <c r="E3" s="4"/>
      <c r="F3" s="4"/>
      <c r="G3" s="4"/>
      <c r="H3" s="4"/>
      <c r="I3" s="4"/>
      <c r="J3" s="4"/>
      <c r="K3" s="4"/>
      <c r="L3" s="4"/>
      <c r="M3" s="4"/>
      <c r="N3" s="4"/>
      <c r="O3" t="s">
        <v>375</v>
      </c>
      <c r="P3" t="s">
        <v>374</v>
      </c>
      <c r="Q3" t="s">
        <v>375</v>
      </c>
      <c r="R3" t="s">
        <v>374</v>
      </c>
      <c r="S3" t="s">
        <v>375</v>
      </c>
      <c r="T3" t="s">
        <v>374</v>
      </c>
      <c r="X3" t="s">
        <v>235</v>
      </c>
      <c r="Y3" t="s">
        <v>234</v>
      </c>
    </row>
    <row r="4" spans="1:29" hidden="1" x14ac:dyDescent="0.25">
      <c r="A4" t="s">
        <v>52</v>
      </c>
      <c r="B4" t="str">
        <f t="shared" ca="1" si="0"/>
        <v>Secondary2017270600PM</v>
      </c>
      <c r="C4" t="b">
        <v>0</v>
      </c>
      <c r="D4" s="4" t="s">
        <v>69</v>
      </c>
      <c r="E4" s="4" t="s">
        <v>71</v>
      </c>
      <c r="F4" s="4" t="s">
        <v>382</v>
      </c>
      <c r="G4" s="4"/>
      <c r="H4" s="4"/>
      <c r="I4" s="4"/>
      <c r="J4" s="4"/>
      <c r="K4" s="4"/>
      <c r="L4" s="4"/>
      <c r="M4" s="4"/>
      <c r="N4" s="4"/>
      <c r="O4" t="str">
        <f ca="1">TEXT(NOW()-"14:00:00","HH:MM:AM/PM")</f>
        <v>06:00:PM</v>
      </c>
      <c r="P4" t="str">
        <f ca="1">TEXT(NOW()-"10:30:00","HH:MM:AM/PM")</f>
        <v>09:30:PM</v>
      </c>
      <c r="Q4" t="s">
        <v>375</v>
      </c>
      <c r="R4" t="str">
        <f ca="1">TEXT(NOW()-"10:30:00","HH:MM:AM/PM")</f>
        <v>09:30:PM</v>
      </c>
      <c r="S4" t="s">
        <v>375</v>
      </c>
      <c r="T4" t="str">
        <f ca="1">TEXT(NOW()-"10:30:00","HH:MM:AM/PM")</f>
        <v>09:30:PM</v>
      </c>
      <c r="X4" t="s">
        <v>235</v>
      </c>
      <c r="Y4" t="s">
        <v>234</v>
      </c>
    </row>
    <row r="5" spans="1:29" hidden="1" x14ac:dyDescent="0.25">
      <c r="A5" t="s">
        <v>63</v>
      </c>
      <c r="B5" t="str">
        <f t="shared" ca="1" si="0"/>
        <v>Secondary2017270600PM</v>
      </c>
      <c r="C5" t="b">
        <v>0</v>
      </c>
      <c r="D5" s="4" t="s">
        <v>69</v>
      </c>
      <c r="E5" s="4"/>
      <c r="F5" s="4"/>
      <c r="G5" s="4"/>
      <c r="H5" s="4"/>
      <c r="I5" s="4"/>
      <c r="J5" s="4"/>
      <c r="K5" s="4"/>
      <c r="L5" s="4"/>
      <c r="M5" s="4"/>
      <c r="N5" s="4"/>
      <c r="O5" t="s">
        <v>375</v>
      </c>
      <c r="P5" t="s">
        <v>374</v>
      </c>
      <c r="Q5" t="s">
        <v>375</v>
      </c>
      <c r="R5" t="s">
        <v>374</v>
      </c>
      <c r="S5" t="s">
        <v>375</v>
      </c>
      <c r="T5" t="s">
        <v>374</v>
      </c>
      <c r="X5" t="s">
        <v>235</v>
      </c>
      <c r="Y5" t="s">
        <v>234</v>
      </c>
    </row>
    <row r="6" spans="1:29" hidden="1" x14ac:dyDescent="0.25">
      <c r="A6" t="s">
        <v>64</v>
      </c>
      <c r="B6" t="str">
        <f t="shared" ca="1" si="0"/>
        <v>Secondary2017270600PM</v>
      </c>
      <c r="C6" t="b">
        <v>0</v>
      </c>
      <c r="D6" s="4" t="s">
        <v>69</v>
      </c>
      <c r="E6" s="4" t="s">
        <v>71</v>
      </c>
      <c r="F6" s="4" t="s">
        <v>382</v>
      </c>
      <c r="G6" s="4"/>
      <c r="H6" s="4"/>
      <c r="I6" s="4"/>
      <c r="J6" s="4"/>
      <c r="K6" s="4"/>
      <c r="L6" s="4"/>
      <c r="M6" s="4"/>
      <c r="N6" s="4"/>
      <c r="O6" t="str">
        <f ca="1">TEXT(NOW()-"14:00:00","HH:MM:AM/PM")</f>
        <v>06:00:PM</v>
      </c>
      <c r="P6" t="str">
        <f ca="1">TEXT(NOW()-"10:30:00","HH:MM:AM/PM")</f>
        <v>09:30:PM</v>
      </c>
      <c r="Q6" t="str">
        <f ca="1">TEXT(NOW()-"14:00:00","HH:MM:AM/PM")</f>
        <v>06:00:PM</v>
      </c>
      <c r="R6" t="str">
        <f ca="1">TEXT(NOW()-"10:30:00","HH:MM:AM/PM")</f>
        <v>09:30:PM</v>
      </c>
      <c r="S6" t="str">
        <f ca="1">TEXT(NOW()-"14:00:00","HH:MM:AM/PM")</f>
        <v>06:00:PM</v>
      </c>
      <c r="T6" t="str">
        <f ca="1">TEXT(NOW()-"10:30:00","HH:MM:AM/PM")</f>
        <v>09:30:PM</v>
      </c>
      <c r="X6" t="s">
        <v>235</v>
      </c>
      <c r="Y6" t="s">
        <v>234</v>
      </c>
    </row>
    <row r="7" spans="1:29" hidden="1" x14ac:dyDescent="0.25">
      <c r="A7" t="s">
        <v>131</v>
      </c>
      <c r="B7" t="str">
        <f t="shared" ca="1" si="0"/>
        <v>Secondary2017270600PM</v>
      </c>
      <c r="C7" t="b">
        <v>0</v>
      </c>
      <c r="D7" s="4" t="s">
        <v>69</v>
      </c>
      <c r="E7" s="4"/>
      <c r="F7" s="4"/>
      <c r="G7" s="4"/>
      <c r="H7" s="4"/>
      <c r="I7" s="4"/>
      <c r="J7" s="4"/>
      <c r="K7" s="4"/>
      <c r="L7" s="4"/>
      <c r="M7" s="4"/>
      <c r="N7" s="4"/>
      <c r="O7" t="s">
        <v>375</v>
      </c>
      <c r="P7" t="s">
        <v>374</v>
      </c>
      <c r="Q7" t="s">
        <v>375</v>
      </c>
      <c r="R7" t="s">
        <v>374</v>
      </c>
      <c r="S7" t="s">
        <v>375</v>
      </c>
      <c r="T7" t="s">
        <v>374</v>
      </c>
      <c r="X7" t="s">
        <v>235</v>
      </c>
      <c r="Y7" t="s">
        <v>234</v>
      </c>
    </row>
    <row r="8" spans="1:29" hidden="1" x14ac:dyDescent="0.25">
      <c r="A8" t="s">
        <v>39</v>
      </c>
      <c r="B8" t="str">
        <f t="shared" ca="1" si="0"/>
        <v>Secondary2017270600PM</v>
      </c>
      <c r="C8" t="b">
        <v>0</v>
      </c>
      <c r="D8" s="4" t="s">
        <v>69</v>
      </c>
      <c r="E8" s="4"/>
      <c r="F8" s="4"/>
      <c r="G8" s="4"/>
      <c r="H8" s="4"/>
      <c r="I8" s="4"/>
      <c r="J8" s="4"/>
      <c r="K8" s="4"/>
      <c r="L8" s="4"/>
      <c r="M8" s="4"/>
      <c r="N8" s="4"/>
      <c r="O8" t="s">
        <v>375</v>
      </c>
      <c r="P8" t="s">
        <v>374</v>
      </c>
      <c r="Q8" t="s">
        <v>375</v>
      </c>
      <c r="R8" t="s">
        <v>374</v>
      </c>
      <c r="S8" t="s">
        <v>375</v>
      </c>
      <c r="T8" t="s">
        <v>374</v>
      </c>
      <c r="X8" t="s">
        <v>235</v>
      </c>
      <c r="Y8" t="s">
        <v>234</v>
      </c>
    </row>
    <row r="9" spans="1:29" hidden="1" x14ac:dyDescent="0.25">
      <c r="A9" t="s">
        <v>40</v>
      </c>
      <c r="B9" t="str">
        <f t="shared" ca="1" si="0"/>
        <v>Secondary2017270600PM</v>
      </c>
      <c r="C9" t="b">
        <v>0</v>
      </c>
      <c r="D9" s="4" t="s">
        <v>69</v>
      </c>
      <c r="E9" s="4" t="s">
        <v>71</v>
      </c>
      <c r="F9" s="4" t="s">
        <v>382</v>
      </c>
      <c r="G9" s="4"/>
      <c r="H9" s="4"/>
      <c r="I9" s="4"/>
      <c r="J9" s="4"/>
      <c r="K9" s="4"/>
      <c r="L9" s="4"/>
      <c r="M9" s="4"/>
      <c r="N9" s="4"/>
      <c r="O9" t="str">
        <f ca="1">TEXT(NOW()-"14:00:00","HH:MM:AM/PM")</f>
        <v>06:00:PM</v>
      </c>
      <c r="P9" t="str">
        <f ca="1">TEXT(NOW()-"10:30:00","HH:MM:AM/PM")</f>
        <v>09:30:PM</v>
      </c>
      <c r="Q9" t="s">
        <v>375</v>
      </c>
      <c r="R9" t="str">
        <f ca="1">TEXT(NOW()-"10:30:00","HH:MM:AM/PM")</f>
        <v>09:30:PM</v>
      </c>
      <c r="S9" t="s">
        <v>375</v>
      </c>
      <c r="T9" t="str">
        <f ca="1">TEXT(NOW()-"10:30:00","HH:MM:AM/PM")</f>
        <v>09:30:PM</v>
      </c>
      <c r="X9" t="s">
        <v>235</v>
      </c>
      <c r="Y9" t="s">
        <v>234</v>
      </c>
    </row>
    <row r="10" spans="1:29" hidden="1" x14ac:dyDescent="0.25">
      <c r="A10" t="s">
        <v>284</v>
      </c>
      <c r="B10" t="str">
        <f t="shared" ca="1" si="0"/>
        <v>Secondary2017270600PM</v>
      </c>
      <c r="C10" t="b">
        <v>1</v>
      </c>
      <c r="D10" s="4" t="s">
        <v>69</v>
      </c>
      <c r="E10" s="4" t="s">
        <v>71</v>
      </c>
      <c r="F10" s="4" t="s">
        <v>382</v>
      </c>
      <c r="G10" s="4"/>
      <c r="H10" s="4"/>
      <c r="I10" s="4"/>
      <c r="J10" s="4"/>
      <c r="K10" s="4"/>
      <c r="L10" s="4"/>
      <c r="M10" s="4"/>
      <c r="N10" s="4"/>
      <c r="O10" t="str">
        <f ca="1">TEXT(NOW()-"14:00:00","HH:MM:AM/PM")</f>
        <v>06:00:PM</v>
      </c>
      <c r="P10" t="str">
        <f ca="1">TEXT(NOW(),"HH:MM:AM/PM")</f>
        <v>08:00:AM</v>
      </c>
      <c r="Q10" t="str">
        <f ca="1">TEXT(NOW()-"14:00:00","HH:MM:AM/PM")</f>
        <v>06:00:PM</v>
      </c>
      <c r="R10" t="str">
        <f ca="1">TEXT(NOW(),"HH:MM:AM/PM")</f>
        <v>08:00:AM</v>
      </c>
      <c r="S10" t="str">
        <f ca="1">TEXT(NOW()-"14:00:00","HH:MM:AM/PM")</f>
        <v>06:00:PM</v>
      </c>
      <c r="T10" t="str">
        <f ca="1">TEXT(NOW(),"HH:MM:AM/PM")</f>
        <v>08:00:AM</v>
      </c>
      <c r="X10" t="s">
        <v>235</v>
      </c>
      <c r="Y10" t="s">
        <v>234</v>
      </c>
    </row>
    <row r="11" spans="1:29" hidden="1" x14ac:dyDescent="0.25">
      <c r="A11" t="s">
        <v>53</v>
      </c>
      <c r="B11" t="str">
        <f t="shared" ca="1" si="0"/>
        <v>Secondary2017270600PM</v>
      </c>
      <c r="C11" t="b">
        <v>1</v>
      </c>
      <c r="D11" s="4" t="s">
        <v>69</v>
      </c>
      <c r="E11" s="4"/>
      <c r="F11" s="4"/>
      <c r="G11" s="4"/>
      <c r="H11" s="4"/>
      <c r="I11" s="4"/>
      <c r="J11" s="4"/>
      <c r="K11" s="4"/>
      <c r="L11" s="4"/>
      <c r="M11" s="4"/>
      <c r="N11" s="4"/>
      <c r="O11" t="s">
        <v>375</v>
      </c>
      <c r="P11" t="s">
        <v>374</v>
      </c>
      <c r="Q11" t="s">
        <v>375</v>
      </c>
      <c r="R11" t="s">
        <v>374</v>
      </c>
      <c r="S11" t="s">
        <v>375</v>
      </c>
      <c r="T11" t="s">
        <v>374</v>
      </c>
      <c r="X11" t="s">
        <v>235</v>
      </c>
      <c r="Y11" t="s">
        <v>234</v>
      </c>
    </row>
    <row r="12" spans="1:29" hidden="1" x14ac:dyDescent="0.25">
      <c r="A12" t="s">
        <v>54</v>
      </c>
      <c r="B12" t="str">
        <f t="shared" ca="1" si="0"/>
        <v>Secondary2017270600PM</v>
      </c>
      <c r="C12" t="b">
        <v>1</v>
      </c>
      <c r="D12" s="4" t="s">
        <v>69</v>
      </c>
      <c r="E12" s="4" t="s">
        <v>71</v>
      </c>
      <c r="F12" s="4" t="s">
        <v>382</v>
      </c>
      <c r="G12" s="4"/>
      <c r="H12" s="4"/>
      <c r="I12" s="4"/>
      <c r="J12" s="4"/>
      <c r="K12" s="4"/>
      <c r="L12" s="4"/>
      <c r="M12" s="4"/>
      <c r="N12" s="4"/>
      <c r="O12" t="str">
        <f ca="1">TEXT(NOW()-"14:00:00","HH:MM:AM/PM")</f>
        <v>06:00:PM</v>
      </c>
      <c r="P12" t="str">
        <f ca="1">TEXT(NOW()-"10:30:00","HH:MM:AM/PM")</f>
        <v>09:30:PM</v>
      </c>
      <c r="Q12" t="s">
        <v>375</v>
      </c>
      <c r="R12" t="str">
        <f ca="1">TEXT(NOW()-"10:30:00","HH:MM:AM/PM")</f>
        <v>09:30:PM</v>
      </c>
      <c r="S12" t="s">
        <v>375</v>
      </c>
      <c r="T12" t="str">
        <f ca="1">TEXT(NOW()-"10:30:00","HH:MM:AM/PM")</f>
        <v>09:30:PM</v>
      </c>
      <c r="X12" t="s">
        <v>235</v>
      </c>
      <c r="Y12" t="s">
        <v>234</v>
      </c>
    </row>
    <row r="13" spans="1:29" hidden="1" x14ac:dyDescent="0.25">
      <c r="A13" t="s">
        <v>65</v>
      </c>
      <c r="B13" t="str">
        <f t="shared" ca="1" si="0"/>
        <v>Secondary2017270600PM</v>
      </c>
      <c r="C13" t="b">
        <v>1</v>
      </c>
      <c r="D13" s="4" t="s">
        <v>69</v>
      </c>
      <c r="E13" s="4"/>
      <c r="F13" s="4"/>
      <c r="G13" s="4"/>
      <c r="H13" s="4"/>
      <c r="I13" s="4"/>
      <c r="J13" s="4"/>
      <c r="K13" s="4"/>
      <c r="L13" s="4"/>
      <c r="M13" s="4"/>
      <c r="N13" s="4"/>
      <c r="O13" t="s">
        <v>375</v>
      </c>
      <c r="P13" t="s">
        <v>374</v>
      </c>
      <c r="Q13" t="s">
        <v>375</v>
      </c>
      <c r="R13" t="s">
        <v>374</v>
      </c>
      <c r="S13" t="s">
        <v>375</v>
      </c>
      <c r="T13" t="s">
        <v>374</v>
      </c>
      <c r="X13" t="s">
        <v>235</v>
      </c>
      <c r="Y13" t="s">
        <v>234</v>
      </c>
    </row>
    <row r="14" spans="1:29" hidden="1" x14ac:dyDescent="0.25">
      <c r="A14" t="s">
        <v>66</v>
      </c>
      <c r="B14" t="str">
        <f t="shared" ca="1" si="0"/>
        <v>Secondary2017270600PM</v>
      </c>
      <c r="C14" t="b">
        <v>1</v>
      </c>
      <c r="D14" s="4" t="s">
        <v>69</v>
      </c>
      <c r="E14" s="4" t="s">
        <v>71</v>
      </c>
      <c r="F14" s="4" t="s">
        <v>382</v>
      </c>
      <c r="G14" s="4"/>
      <c r="H14" s="4"/>
      <c r="I14" s="4"/>
      <c r="J14" s="4"/>
      <c r="K14" s="4"/>
      <c r="L14" s="4"/>
      <c r="M14" s="4"/>
      <c r="N14" s="4"/>
      <c r="O14" t="str">
        <f ca="1">TEXT(NOW()-"14:00:00","HH:MM:AM/PM")</f>
        <v>06:00:PM</v>
      </c>
      <c r="P14" t="str">
        <f ca="1">TEXT(NOW()-"10:30:00","HH:MM:AM/PM")</f>
        <v>09:30:PM</v>
      </c>
      <c r="Q14" t="str">
        <f ca="1">TEXT(NOW()-"14:00:00","HH:MM:AM/PM")</f>
        <v>06:00:PM</v>
      </c>
      <c r="R14" t="str">
        <f ca="1">TEXT(NOW()-"10:30:00","HH:MM:AM/PM")</f>
        <v>09:30:PM</v>
      </c>
      <c r="S14" t="str">
        <f ca="1">TEXT(NOW()-"14:00:00","HH:MM:AM/PM")</f>
        <v>06:00:PM</v>
      </c>
      <c r="T14" t="str">
        <f ca="1">TEXT(NOW()-"10:30:00","HH:MM:AM/PM")</f>
        <v>09:30:PM</v>
      </c>
      <c r="X14" t="s">
        <v>235</v>
      </c>
      <c r="Y14" t="s">
        <v>234</v>
      </c>
    </row>
    <row r="15" spans="1:29" hidden="1" x14ac:dyDescent="0.25">
      <c r="A15" t="s">
        <v>102</v>
      </c>
      <c r="B15" t="str">
        <f t="shared" ca="1" si="0"/>
        <v>Secondary2017270600PM</v>
      </c>
      <c r="C15" t="b">
        <v>1</v>
      </c>
      <c r="D15" s="4" t="s">
        <v>69</v>
      </c>
      <c r="E15" s="4"/>
      <c r="F15" s="4"/>
      <c r="G15" s="4"/>
      <c r="H15" s="4"/>
      <c r="I15" s="4"/>
      <c r="J15" s="4"/>
      <c r="K15" s="4"/>
      <c r="L15" s="4"/>
      <c r="M15" s="4"/>
      <c r="N15" s="4"/>
      <c r="O15" t="s">
        <v>375</v>
      </c>
      <c r="P15" t="s">
        <v>374</v>
      </c>
      <c r="Q15" t="s">
        <v>375</v>
      </c>
      <c r="R15" t="s">
        <v>374</v>
      </c>
      <c r="S15" t="s">
        <v>375</v>
      </c>
      <c r="T15" t="s">
        <v>374</v>
      </c>
      <c r="X15" t="s">
        <v>235</v>
      </c>
      <c r="Y15" t="s">
        <v>234</v>
      </c>
    </row>
    <row r="16" spans="1:29" hidden="1" x14ac:dyDescent="0.25">
      <c r="A16" t="s">
        <v>41</v>
      </c>
      <c r="B16" t="str">
        <f t="shared" ca="1" si="0"/>
        <v>Secondary2017270600PM</v>
      </c>
      <c r="C16" t="b">
        <v>1</v>
      </c>
      <c r="D16" s="4" t="s">
        <v>69</v>
      </c>
      <c r="E16" s="4"/>
      <c r="F16" s="4"/>
      <c r="G16" s="4"/>
      <c r="H16" s="4"/>
      <c r="I16" s="4"/>
      <c r="J16" s="4"/>
      <c r="K16" s="4"/>
      <c r="L16" s="4"/>
      <c r="M16" s="4"/>
      <c r="N16" s="4"/>
      <c r="O16" t="s">
        <v>375</v>
      </c>
      <c r="P16" t="s">
        <v>374</v>
      </c>
      <c r="Q16" t="s">
        <v>375</v>
      </c>
      <c r="R16" t="s">
        <v>374</v>
      </c>
      <c r="S16" t="s">
        <v>375</v>
      </c>
      <c r="T16" t="s">
        <v>374</v>
      </c>
      <c r="X16" t="s">
        <v>235</v>
      </c>
      <c r="Y16" t="s">
        <v>234</v>
      </c>
    </row>
    <row r="17" spans="1:25" hidden="1" x14ac:dyDescent="0.25">
      <c r="A17" t="s">
        <v>42</v>
      </c>
      <c r="B17" t="str">
        <f t="shared" ca="1" si="0"/>
        <v>Secondary2017270600PM</v>
      </c>
      <c r="C17" t="b">
        <v>1</v>
      </c>
      <c r="D17" s="4" t="s">
        <v>69</v>
      </c>
      <c r="E17" s="4" t="s">
        <v>71</v>
      </c>
      <c r="F17" s="4" t="s">
        <v>382</v>
      </c>
      <c r="G17" s="4"/>
      <c r="H17" s="4"/>
      <c r="I17" s="4"/>
      <c r="J17" s="4"/>
      <c r="K17" s="4"/>
      <c r="L17" s="4"/>
      <c r="M17" s="4"/>
      <c r="N17" s="4"/>
      <c r="O17" t="str">
        <f ca="1">TEXT(NOW()-"14:00:00","HH:MM:AM/PM")</f>
        <v>06:00:PM</v>
      </c>
      <c r="P17" t="str">
        <f ca="1">TEXT(NOW()-"10:30:00","HH:MM:AM/PM")</f>
        <v>09:30:PM</v>
      </c>
      <c r="Q17" t="s">
        <v>375</v>
      </c>
      <c r="R17" t="str">
        <f ca="1">TEXT(NOW()-"10:30:00","HH:MM:AM/PM")</f>
        <v>09:30:PM</v>
      </c>
      <c r="S17" t="s">
        <v>375</v>
      </c>
      <c r="T17" t="str">
        <f ca="1">TEXT(NOW()-"10:30:00","HH:MM:AM/PM")</f>
        <v>09:30:PM</v>
      </c>
      <c r="X17" t="s">
        <v>235</v>
      </c>
      <c r="Y17" t="s">
        <v>234</v>
      </c>
    </row>
    <row r="18" spans="1:25" hidden="1" x14ac:dyDescent="0.25">
      <c r="A18" t="s">
        <v>345</v>
      </c>
      <c r="B18" t="str">
        <f t="shared" ca="1" si="0"/>
        <v>Secondary2017270600PM</v>
      </c>
      <c r="C18" t="b">
        <v>0</v>
      </c>
      <c r="D18" s="4" t="s">
        <v>69</v>
      </c>
      <c r="E18" s="4"/>
      <c r="F18" s="4"/>
      <c r="G18" s="4"/>
      <c r="H18" s="4"/>
      <c r="I18" s="4"/>
      <c r="J18" s="4"/>
      <c r="K18" s="4"/>
      <c r="L18" s="4"/>
      <c r="M18" s="4"/>
      <c r="N18" s="4"/>
      <c r="X18" t="s">
        <v>357</v>
      </c>
      <c r="Y18" t="s">
        <v>358</v>
      </c>
    </row>
    <row r="19" spans="1:25" hidden="1" x14ac:dyDescent="0.25">
      <c r="A19" t="s">
        <v>279</v>
      </c>
      <c r="B19" t="str">
        <f t="shared" ca="1" si="0"/>
        <v>Secondary2017270600PM</v>
      </c>
      <c r="C19" t="b">
        <v>0</v>
      </c>
      <c r="D19" s="4" t="s">
        <v>69</v>
      </c>
      <c r="E19" s="4" t="s">
        <v>71</v>
      </c>
      <c r="F19" s="4" t="s">
        <v>382</v>
      </c>
      <c r="G19" s="4"/>
      <c r="H19" s="4"/>
      <c r="I19" s="4"/>
      <c r="J19" s="4"/>
      <c r="K19" s="4"/>
      <c r="L19" s="4"/>
      <c r="M19" s="4"/>
      <c r="N19" s="4"/>
      <c r="O19" t="str">
        <f ca="1">TEXT(NOW()-"14:00:00","HH:MM:AM/PM")</f>
        <v>06:00:PM</v>
      </c>
      <c r="P19" t="str">
        <f ca="1">TEXT(NOW(),"HH:MM:AM/PM")</f>
        <v>08:00:AM</v>
      </c>
      <c r="Q19" t="str">
        <f ca="1">TEXT(NOW()-"14:00:00","HH:MM:AM/PM")</f>
        <v>06:00:PM</v>
      </c>
      <c r="R19" t="str">
        <f ca="1">TEXT(NOW(),"HH:MM:AM/PM")</f>
        <v>08:00:AM</v>
      </c>
      <c r="S19" t="str">
        <f ca="1">TEXT(NOW()-"14:00:00","HH:MM:AM/PM")</f>
        <v>06:00:PM</v>
      </c>
      <c r="T19" t="str">
        <f ca="1">TEXT(NOW(),"HH:MM:AM/PM")</f>
        <v>08:00:AM</v>
      </c>
      <c r="X19" t="s">
        <v>235</v>
      </c>
      <c r="Y19" t="s">
        <v>234</v>
      </c>
    </row>
    <row r="20" spans="1:25" hidden="1" x14ac:dyDescent="0.25">
      <c r="A20" t="s">
        <v>43</v>
      </c>
      <c r="B20" t="str">
        <f t="shared" ca="1" si="0"/>
        <v>Secondary2017270600PM</v>
      </c>
      <c r="C20" t="b">
        <v>0</v>
      </c>
      <c r="D20" s="4" t="s">
        <v>69</v>
      </c>
      <c r="E20" s="4"/>
      <c r="F20" s="4"/>
      <c r="G20" s="4"/>
      <c r="H20" s="4"/>
      <c r="I20" s="4"/>
      <c r="J20" s="4"/>
      <c r="K20" s="4"/>
      <c r="L20" s="4"/>
      <c r="M20" s="4"/>
      <c r="N20" s="4"/>
      <c r="O20" t="s">
        <v>375</v>
      </c>
      <c r="P20" t="s">
        <v>374</v>
      </c>
      <c r="Q20" t="s">
        <v>375</v>
      </c>
      <c r="R20" t="s">
        <v>374</v>
      </c>
      <c r="S20" t="s">
        <v>375</v>
      </c>
      <c r="T20" t="s">
        <v>374</v>
      </c>
      <c r="X20" t="s">
        <v>235</v>
      </c>
      <c r="Y20" t="s">
        <v>234</v>
      </c>
    </row>
    <row r="21" spans="1:25" hidden="1" x14ac:dyDescent="0.25">
      <c r="A21" t="s">
        <v>44</v>
      </c>
      <c r="B21" t="str">
        <f t="shared" ca="1" si="0"/>
        <v>Secondary2017270600PM</v>
      </c>
      <c r="C21" t="b">
        <v>0</v>
      </c>
      <c r="D21" s="4" t="s">
        <v>69</v>
      </c>
      <c r="E21" s="4" t="s">
        <v>71</v>
      </c>
      <c r="F21" s="4" t="s">
        <v>382</v>
      </c>
      <c r="G21" s="4"/>
      <c r="H21" s="4"/>
      <c r="I21" s="4"/>
      <c r="J21" s="4"/>
      <c r="K21" s="4"/>
      <c r="L21" s="4"/>
      <c r="M21" s="4"/>
      <c r="N21" s="4"/>
      <c r="O21" t="str">
        <f ca="1">TEXT(NOW()-"14:00:00","HH:MM:AM/PM")</f>
        <v>06:00:PM</v>
      </c>
      <c r="P21" t="str">
        <f ca="1">TEXT(NOW()-"10:30:00","HH:MM:AM/PM")</f>
        <v>09:30:PM</v>
      </c>
      <c r="Q21" t="s">
        <v>375</v>
      </c>
      <c r="R21" t="str">
        <f ca="1">TEXT(NOW()-"10:30:00","HH:MM:AM/PM")</f>
        <v>09:30:PM</v>
      </c>
      <c r="S21" t="s">
        <v>375</v>
      </c>
      <c r="T21" t="str">
        <f ca="1">TEXT(NOW()-"10:30:00","HH:MM:AM/PM")</f>
        <v>09:30:PM</v>
      </c>
      <c r="X21" t="s">
        <v>235</v>
      </c>
      <c r="Y21" t="s">
        <v>234</v>
      </c>
    </row>
    <row r="22" spans="1:25" hidden="1" x14ac:dyDescent="0.25">
      <c r="A22" t="s">
        <v>55</v>
      </c>
      <c r="B22" t="str">
        <f t="shared" ca="1" si="0"/>
        <v>Secondary2017270600PM</v>
      </c>
      <c r="C22" t="b">
        <v>0</v>
      </c>
      <c r="D22" s="4" t="s">
        <v>69</v>
      </c>
      <c r="E22" s="4"/>
      <c r="F22" s="4"/>
      <c r="G22" s="4"/>
      <c r="H22" s="4"/>
      <c r="I22" s="4"/>
      <c r="J22" s="4"/>
      <c r="K22" s="4"/>
      <c r="L22" s="4"/>
      <c r="M22" s="4"/>
      <c r="N22" s="4"/>
      <c r="O22" t="s">
        <v>375</v>
      </c>
      <c r="P22" t="s">
        <v>374</v>
      </c>
      <c r="Q22" t="s">
        <v>375</v>
      </c>
      <c r="R22" t="s">
        <v>374</v>
      </c>
      <c r="S22" t="s">
        <v>375</v>
      </c>
      <c r="T22" t="s">
        <v>374</v>
      </c>
      <c r="X22" t="s">
        <v>235</v>
      </c>
      <c r="Y22" t="s">
        <v>234</v>
      </c>
    </row>
    <row r="23" spans="1:25" hidden="1" x14ac:dyDescent="0.25">
      <c r="A23" t="s">
        <v>56</v>
      </c>
      <c r="B23" t="str">
        <f t="shared" ca="1" si="0"/>
        <v>Secondary2017270600PM</v>
      </c>
      <c r="C23" t="b">
        <v>0</v>
      </c>
      <c r="D23" s="4" t="s">
        <v>69</v>
      </c>
      <c r="E23" s="4" t="s">
        <v>71</v>
      </c>
      <c r="F23" s="4" t="s">
        <v>382</v>
      </c>
      <c r="G23" s="4"/>
      <c r="H23" s="4"/>
      <c r="I23" s="4"/>
      <c r="J23" s="4"/>
      <c r="K23" s="4"/>
      <c r="L23" s="4"/>
      <c r="M23" s="4"/>
      <c r="N23" s="4"/>
      <c r="O23" t="str">
        <f ca="1">TEXT(NOW()-"14:00:00","HH:MM:AM/PM")</f>
        <v>06:00:PM</v>
      </c>
      <c r="P23" t="str">
        <f ca="1">TEXT(NOW()-"10:30:00","HH:MM:AM/PM")</f>
        <v>09:30:PM</v>
      </c>
      <c r="Q23" t="str">
        <f ca="1">TEXT(NOW()-"14:00:00","HH:MM:AM/PM")</f>
        <v>06:00:PM</v>
      </c>
      <c r="R23" t="str">
        <f ca="1">TEXT(NOW()-"10:30:00","HH:MM:AM/PM")</f>
        <v>09:30:PM</v>
      </c>
      <c r="S23" t="str">
        <f ca="1">TEXT(NOW()-"14:00:00","HH:MM:AM/PM")</f>
        <v>06:00:PM</v>
      </c>
      <c r="T23" t="str">
        <f ca="1">TEXT(NOW()-"10:30:00","HH:MM:AM/PM")</f>
        <v>09:30:PM</v>
      </c>
      <c r="X23" t="s">
        <v>235</v>
      </c>
      <c r="Y23" t="s">
        <v>234</v>
      </c>
    </row>
    <row r="24" spans="1:25" hidden="1" x14ac:dyDescent="0.25">
      <c r="A24" t="s">
        <v>98</v>
      </c>
      <c r="B24" t="str">
        <f t="shared" ca="1" si="0"/>
        <v>Secondary2017270600PM</v>
      </c>
      <c r="C24" t="b">
        <v>0</v>
      </c>
      <c r="D24" s="4" t="s">
        <v>69</v>
      </c>
      <c r="E24" s="4"/>
      <c r="F24" s="4"/>
      <c r="G24" s="4"/>
      <c r="H24" s="4"/>
      <c r="I24" s="4"/>
      <c r="J24" s="4"/>
      <c r="K24" s="4"/>
      <c r="L24" s="4"/>
      <c r="M24" s="4"/>
      <c r="N24" s="4"/>
      <c r="O24" t="s">
        <v>375</v>
      </c>
      <c r="P24" t="s">
        <v>374</v>
      </c>
      <c r="Q24" t="s">
        <v>375</v>
      </c>
      <c r="R24" t="s">
        <v>374</v>
      </c>
      <c r="S24" t="s">
        <v>375</v>
      </c>
      <c r="T24" t="s">
        <v>374</v>
      </c>
      <c r="X24" t="s">
        <v>235</v>
      </c>
      <c r="Y24" t="s">
        <v>234</v>
      </c>
    </row>
    <row r="25" spans="1:25" hidden="1" x14ac:dyDescent="0.25">
      <c r="A25" t="s">
        <v>203</v>
      </c>
      <c r="B25" t="str">
        <f t="shared" ca="1" si="0"/>
        <v>Secondary2017270600PM</v>
      </c>
      <c r="C25" t="b">
        <v>0</v>
      </c>
      <c r="D25" s="4" t="s">
        <v>69</v>
      </c>
      <c r="E25" s="4" t="s">
        <v>71</v>
      </c>
      <c r="F25" s="4" t="s">
        <v>204</v>
      </c>
      <c r="G25" s="4"/>
      <c r="H25" s="4"/>
      <c r="I25" s="4"/>
      <c r="J25" s="4"/>
      <c r="K25" s="4"/>
      <c r="L25" s="4"/>
      <c r="M25" s="4"/>
      <c r="N25" s="4"/>
      <c r="O25" t="s">
        <v>128</v>
      </c>
      <c r="P25" t="s">
        <v>129</v>
      </c>
      <c r="X25" t="s">
        <v>235</v>
      </c>
      <c r="Y25" t="s">
        <v>234</v>
      </c>
    </row>
    <row r="26" spans="1:25" hidden="1" x14ac:dyDescent="0.25">
      <c r="A26" t="s">
        <v>198</v>
      </c>
      <c r="B26" t="str">
        <f t="shared" ca="1" si="0"/>
        <v>Secondary2017270600PM</v>
      </c>
      <c r="C26" t="b">
        <v>0</v>
      </c>
      <c r="D26" s="4" t="s">
        <v>69</v>
      </c>
      <c r="E26" s="4" t="s">
        <v>71</v>
      </c>
      <c r="F26" s="9" t="s">
        <v>202</v>
      </c>
      <c r="G26" s="4"/>
      <c r="H26" s="4"/>
      <c r="I26" s="4"/>
      <c r="J26" s="4"/>
      <c r="K26" s="4"/>
      <c r="L26" s="4"/>
      <c r="M26" s="4"/>
      <c r="N26" s="4"/>
      <c r="O26" t="s">
        <v>128</v>
      </c>
      <c r="P26" t="s">
        <v>135</v>
      </c>
      <c r="Q26" t="s">
        <v>128</v>
      </c>
      <c r="R26" t="s">
        <v>135</v>
      </c>
      <c r="S26" t="s">
        <v>128</v>
      </c>
      <c r="T26" t="s">
        <v>135</v>
      </c>
      <c r="X26" t="s">
        <v>235</v>
      </c>
      <c r="Y26" t="s">
        <v>234</v>
      </c>
    </row>
    <row r="27" spans="1:25" hidden="1" x14ac:dyDescent="0.25">
      <c r="A27" t="s">
        <v>31</v>
      </c>
      <c r="B27" t="str">
        <f t="shared" ca="1" si="0"/>
        <v>Secondary2017270600PM</v>
      </c>
      <c r="C27" t="b">
        <v>0</v>
      </c>
      <c r="D27" s="4" t="s">
        <v>69</v>
      </c>
      <c r="E27" s="4"/>
      <c r="F27" s="4"/>
      <c r="G27" s="4"/>
      <c r="H27" s="4"/>
      <c r="I27" s="4"/>
      <c r="J27" s="4"/>
      <c r="K27" s="4"/>
      <c r="L27" s="4"/>
      <c r="M27" s="4"/>
      <c r="N27" s="4"/>
      <c r="O27" t="s">
        <v>375</v>
      </c>
      <c r="P27" t="s">
        <v>374</v>
      </c>
      <c r="Q27" t="s">
        <v>375</v>
      </c>
      <c r="R27" t="s">
        <v>374</v>
      </c>
      <c r="S27" t="s">
        <v>375</v>
      </c>
      <c r="T27" t="s">
        <v>374</v>
      </c>
      <c r="X27" t="s">
        <v>235</v>
      </c>
      <c r="Y27" t="s">
        <v>234</v>
      </c>
    </row>
    <row r="28" spans="1:25" hidden="1" x14ac:dyDescent="0.25">
      <c r="A28" t="s">
        <v>32</v>
      </c>
      <c r="B28" t="str">
        <f t="shared" ca="1" si="0"/>
        <v>Secondary2017270600PM</v>
      </c>
      <c r="C28" t="b">
        <v>0</v>
      </c>
      <c r="D28" s="4" t="s">
        <v>69</v>
      </c>
      <c r="E28" s="4" t="s">
        <v>71</v>
      </c>
      <c r="F28" s="4" t="s">
        <v>382</v>
      </c>
      <c r="G28" s="4"/>
      <c r="H28" s="4"/>
      <c r="I28" s="4"/>
      <c r="J28" s="4"/>
      <c r="K28" s="4"/>
      <c r="L28" s="4"/>
      <c r="M28" s="4"/>
      <c r="N28" s="4"/>
      <c r="O28" t="str">
        <f ca="1">TEXT(NOW()-"14:00:00","HH:MM:AM/PM")</f>
        <v>06:00:PM</v>
      </c>
      <c r="P28" t="str">
        <f ca="1">TEXT(NOW()-"10:30:00","HH:MM:AM/PM")</f>
        <v>09:30:PM</v>
      </c>
      <c r="Q28" t="s">
        <v>375</v>
      </c>
      <c r="R28" t="str">
        <f ca="1">TEXT(NOW()-"10:30:00","HH:MM:AM/PM")</f>
        <v>09:30:PM</v>
      </c>
      <c r="S28" t="s">
        <v>375</v>
      </c>
      <c r="T28" t="str">
        <f ca="1">TEXT(NOW()-"10:30:00","HH:MM:AM/PM")</f>
        <v>09:30:PM</v>
      </c>
      <c r="X28" t="s">
        <v>235</v>
      </c>
      <c r="Y28" t="s">
        <v>234</v>
      </c>
    </row>
    <row r="29" spans="1:25" hidden="1" x14ac:dyDescent="0.25">
      <c r="A29" t="s">
        <v>280</v>
      </c>
      <c r="B29" t="str">
        <f t="shared" ca="1" si="0"/>
        <v>Secondary2017270600PM</v>
      </c>
      <c r="C29" t="b">
        <v>1</v>
      </c>
      <c r="D29" s="4" t="s">
        <v>69</v>
      </c>
      <c r="E29" s="4" t="s">
        <v>71</v>
      </c>
      <c r="F29" s="4" t="s">
        <v>382</v>
      </c>
      <c r="G29" s="4"/>
      <c r="H29" s="4"/>
      <c r="I29" s="4"/>
      <c r="J29" s="4"/>
      <c r="K29" s="4"/>
      <c r="L29" s="4"/>
      <c r="M29" s="4"/>
      <c r="N29" s="4"/>
      <c r="O29" t="str">
        <f ca="1">TEXT(NOW()-"14:00:00","HH:MM:AM/PM")</f>
        <v>06:00:PM</v>
      </c>
      <c r="P29" t="str">
        <f ca="1">TEXT(NOW(),"HH:MM:AM/PM")</f>
        <v>08:00:AM</v>
      </c>
      <c r="Q29" t="str">
        <f ca="1">TEXT(NOW()-"14:00:00","HH:MM:AM/PM")</f>
        <v>06:00:PM</v>
      </c>
      <c r="R29" t="str">
        <f ca="1">TEXT(NOW(),"HH:MM:AM/PM")</f>
        <v>08:00:AM</v>
      </c>
      <c r="S29" t="str">
        <f ca="1">TEXT(NOW()-"14:00:00","HH:MM:AM/PM")</f>
        <v>06:00:PM</v>
      </c>
      <c r="T29" t="str">
        <f ca="1">TEXT(NOW(),"HH:MM:AM/PM")</f>
        <v>08:00:AM</v>
      </c>
      <c r="X29" t="s">
        <v>235</v>
      </c>
      <c r="Y29" t="s">
        <v>234</v>
      </c>
    </row>
    <row r="30" spans="1:25" hidden="1" x14ac:dyDescent="0.25">
      <c r="A30" t="s">
        <v>45</v>
      </c>
      <c r="B30" t="str">
        <f t="shared" ca="1" si="0"/>
        <v>Secondary2017270600PM</v>
      </c>
      <c r="C30" t="b">
        <v>1</v>
      </c>
      <c r="D30" s="4" t="s">
        <v>69</v>
      </c>
      <c r="E30" s="4"/>
      <c r="F30" s="4"/>
      <c r="G30" s="4"/>
      <c r="H30" s="4"/>
      <c r="I30" s="4"/>
      <c r="J30" s="4"/>
      <c r="K30" s="4"/>
      <c r="L30" s="4"/>
      <c r="M30" s="4"/>
      <c r="N30" s="4"/>
      <c r="O30" t="s">
        <v>375</v>
      </c>
      <c r="P30" t="s">
        <v>374</v>
      </c>
      <c r="Q30" t="s">
        <v>375</v>
      </c>
      <c r="R30" t="s">
        <v>374</v>
      </c>
      <c r="S30" t="s">
        <v>375</v>
      </c>
      <c r="T30" t="s">
        <v>374</v>
      </c>
      <c r="X30" t="s">
        <v>235</v>
      </c>
      <c r="Y30" t="s">
        <v>234</v>
      </c>
    </row>
    <row r="31" spans="1:25" hidden="1" x14ac:dyDescent="0.25">
      <c r="A31" t="s">
        <v>46</v>
      </c>
      <c r="B31" t="str">
        <f t="shared" ca="1" si="0"/>
        <v>Secondary2017270600PM</v>
      </c>
      <c r="C31" t="b">
        <v>1</v>
      </c>
      <c r="D31" s="4" t="s">
        <v>69</v>
      </c>
      <c r="E31" s="4" t="s">
        <v>71</v>
      </c>
      <c r="F31" s="4" t="s">
        <v>382</v>
      </c>
      <c r="G31" s="4"/>
      <c r="H31" s="4"/>
      <c r="I31" s="4"/>
      <c r="J31" s="4"/>
      <c r="K31" s="4"/>
      <c r="L31" s="4"/>
      <c r="M31" s="4"/>
      <c r="N31" s="4"/>
      <c r="O31" t="str">
        <f ca="1">TEXT(NOW()-"14:00:00","HH:MM:AM/PM")</f>
        <v>06:00:PM</v>
      </c>
      <c r="P31" t="str">
        <f ca="1">TEXT(NOW()-"10:30:00","HH:MM:AM/PM")</f>
        <v>09:30:PM</v>
      </c>
      <c r="Q31" t="s">
        <v>375</v>
      </c>
      <c r="R31" t="str">
        <f ca="1">TEXT(NOW()-"10:30:00","HH:MM:AM/PM")</f>
        <v>09:30:PM</v>
      </c>
      <c r="S31" t="s">
        <v>375</v>
      </c>
      <c r="T31" t="str">
        <f ca="1">TEXT(NOW()-"10:30:00","HH:MM:AM/PM")</f>
        <v>09:30:PM</v>
      </c>
      <c r="X31" t="s">
        <v>235</v>
      </c>
      <c r="Y31" t="s">
        <v>234</v>
      </c>
    </row>
    <row r="32" spans="1:25" hidden="1" x14ac:dyDescent="0.25">
      <c r="A32" t="s">
        <v>57</v>
      </c>
      <c r="B32" t="str">
        <f t="shared" ca="1" si="0"/>
        <v>Secondary2017270600PM</v>
      </c>
      <c r="C32" t="b">
        <v>1</v>
      </c>
      <c r="D32" s="4" t="s">
        <v>69</v>
      </c>
      <c r="E32" s="4"/>
      <c r="F32" s="4"/>
      <c r="G32" s="4"/>
      <c r="H32" s="4"/>
      <c r="I32" s="4"/>
      <c r="J32" s="4"/>
      <c r="K32" s="4"/>
      <c r="L32" s="4"/>
      <c r="M32" s="4"/>
      <c r="N32" s="4"/>
      <c r="O32" t="s">
        <v>375</v>
      </c>
      <c r="P32" t="s">
        <v>374</v>
      </c>
      <c r="Q32" t="s">
        <v>375</v>
      </c>
      <c r="R32" t="s">
        <v>374</v>
      </c>
      <c r="S32" t="s">
        <v>375</v>
      </c>
      <c r="T32" t="s">
        <v>374</v>
      </c>
      <c r="X32" t="s">
        <v>235</v>
      </c>
      <c r="Y32" t="s">
        <v>234</v>
      </c>
    </row>
    <row r="33" spans="1:29" hidden="1" x14ac:dyDescent="0.25">
      <c r="A33" t="s">
        <v>58</v>
      </c>
      <c r="B33" t="str">
        <f t="shared" ca="1" si="0"/>
        <v>Secondary2017270600PM</v>
      </c>
      <c r="C33" t="b">
        <v>1</v>
      </c>
      <c r="D33" s="4" t="s">
        <v>69</v>
      </c>
      <c r="E33" s="4" t="s">
        <v>71</v>
      </c>
      <c r="F33" s="4" t="s">
        <v>382</v>
      </c>
      <c r="G33" s="4"/>
      <c r="H33" s="4"/>
      <c r="I33" s="4"/>
      <c r="J33" s="4"/>
      <c r="K33" s="4"/>
      <c r="L33" s="4"/>
      <c r="M33" s="4"/>
      <c r="N33" s="4"/>
      <c r="O33" t="str">
        <f ca="1">TEXT(NOW()-"14:00:00","HH:MM:AM/PM")</f>
        <v>06:00:PM</v>
      </c>
      <c r="P33" t="str">
        <f ca="1">TEXT(NOW()-"10:30:00","HH:MM:AM/PM")</f>
        <v>09:30:PM</v>
      </c>
      <c r="Q33" t="str">
        <f ca="1">TEXT(NOW()-"14:00:00","HH:MM:AM/PM")</f>
        <v>06:00:PM</v>
      </c>
      <c r="R33" t="str">
        <f ca="1">TEXT(NOW()-"10:30:00","HH:MM:AM/PM")</f>
        <v>09:30:PM</v>
      </c>
      <c r="S33" t="str">
        <f ca="1">TEXT(NOW()-"14:00:00","HH:MM:AM/PM")</f>
        <v>06:00:PM</v>
      </c>
      <c r="T33" t="str">
        <f ca="1">TEXT(NOW()-"10:30:00","HH:MM:AM/PM")</f>
        <v>09:30:PM</v>
      </c>
      <c r="X33" t="s">
        <v>235</v>
      </c>
      <c r="Y33" t="s">
        <v>234</v>
      </c>
    </row>
    <row r="34" spans="1:29" hidden="1" x14ac:dyDescent="0.25">
      <c r="A34" t="s">
        <v>99</v>
      </c>
      <c r="B34" t="str">
        <f t="shared" ca="1" si="0"/>
        <v>Secondary2017270600PM</v>
      </c>
      <c r="C34" t="b">
        <v>1</v>
      </c>
      <c r="D34" s="4" t="s">
        <v>69</v>
      </c>
      <c r="E34" s="4"/>
      <c r="F34" s="4"/>
      <c r="G34" s="4"/>
      <c r="H34" s="4"/>
      <c r="I34" s="4"/>
      <c r="J34" s="4"/>
      <c r="K34" s="4"/>
      <c r="L34" s="4"/>
      <c r="M34" s="4"/>
      <c r="N34" s="4"/>
      <c r="O34" t="s">
        <v>375</v>
      </c>
      <c r="P34" t="s">
        <v>374</v>
      </c>
      <c r="Q34" t="s">
        <v>375</v>
      </c>
      <c r="R34" t="s">
        <v>374</v>
      </c>
      <c r="S34" t="s">
        <v>375</v>
      </c>
      <c r="T34" t="s">
        <v>374</v>
      </c>
      <c r="X34" t="s">
        <v>235</v>
      </c>
      <c r="Y34" t="s">
        <v>234</v>
      </c>
    </row>
    <row r="35" spans="1:29" ht="45" hidden="1" x14ac:dyDescent="0.25">
      <c r="A35" t="s">
        <v>200</v>
      </c>
      <c r="B35" t="str">
        <f t="shared" ca="1" si="0"/>
        <v>Secondary2017270600PM</v>
      </c>
      <c r="C35" t="b">
        <v>1</v>
      </c>
      <c r="D35" s="4" t="s">
        <v>69</v>
      </c>
      <c r="E35" s="4" t="s">
        <v>71</v>
      </c>
      <c r="F35" s="8" t="s">
        <v>199</v>
      </c>
      <c r="O35" t="s">
        <v>128</v>
      </c>
      <c r="P35" t="s">
        <v>135</v>
      </c>
      <c r="Q35" t="s">
        <v>128</v>
      </c>
      <c r="R35" t="s">
        <v>135</v>
      </c>
      <c r="S35" t="s">
        <v>128</v>
      </c>
      <c r="T35" t="s">
        <v>135</v>
      </c>
      <c r="X35" t="s">
        <v>235</v>
      </c>
      <c r="Y35" t="s">
        <v>234</v>
      </c>
    </row>
    <row r="36" spans="1:29" hidden="1" x14ac:dyDescent="0.25">
      <c r="A36" t="s">
        <v>33</v>
      </c>
      <c r="B36" t="str">
        <f t="shared" ca="1" si="0"/>
        <v>Secondary2017270600PM</v>
      </c>
      <c r="C36" t="b">
        <v>1</v>
      </c>
      <c r="D36" s="4" t="s">
        <v>69</v>
      </c>
      <c r="E36" s="4"/>
      <c r="F36" s="4"/>
      <c r="G36" s="4"/>
      <c r="H36" s="4"/>
      <c r="I36" s="4"/>
      <c r="J36" s="4"/>
      <c r="K36" s="4"/>
      <c r="L36" s="4"/>
      <c r="M36" s="4"/>
      <c r="N36" s="4"/>
      <c r="O36" t="s">
        <v>375</v>
      </c>
      <c r="P36" t="s">
        <v>374</v>
      </c>
      <c r="Q36" t="s">
        <v>375</v>
      </c>
      <c r="R36" t="s">
        <v>374</v>
      </c>
      <c r="S36" t="s">
        <v>375</v>
      </c>
      <c r="T36" t="s">
        <v>374</v>
      </c>
      <c r="X36" t="s">
        <v>235</v>
      </c>
      <c r="Y36" t="s">
        <v>234</v>
      </c>
    </row>
    <row r="37" spans="1:29" hidden="1" x14ac:dyDescent="0.25">
      <c r="A37" t="s">
        <v>34</v>
      </c>
      <c r="B37" t="str">
        <f t="shared" ca="1" si="0"/>
        <v>Secondary2017270600PM</v>
      </c>
      <c r="C37" t="b">
        <v>1</v>
      </c>
      <c r="D37" s="4" t="s">
        <v>69</v>
      </c>
      <c r="E37" s="4" t="s">
        <v>71</v>
      </c>
      <c r="F37" s="4" t="s">
        <v>382</v>
      </c>
      <c r="G37" s="4"/>
      <c r="H37" s="4"/>
      <c r="I37" s="4"/>
      <c r="J37" s="4"/>
      <c r="K37" s="4"/>
      <c r="L37" s="4"/>
      <c r="M37" s="4"/>
      <c r="N37" s="4"/>
      <c r="O37" t="str">
        <f ca="1">TEXT(NOW()-"14:00:00","HH:MM:AM/PM")</f>
        <v>06:00:PM</v>
      </c>
      <c r="P37" t="str">
        <f ca="1">TEXT(NOW()-"10:30:00","HH:MM:AM/PM")</f>
        <v>09:30:PM</v>
      </c>
      <c r="Q37" t="s">
        <v>375</v>
      </c>
      <c r="R37" t="str">
        <f ca="1">TEXT(NOW()-"10:30:00","HH:MM:AM/PM")</f>
        <v>09:30:PM</v>
      </c>
      <c r="S37" t="s">
        <v>375</v>
      </c>
      <c r="T37" t="str">
        <f ca="1">TEXT(NOW()-"10:30:00","HH:MM:AM/PM")</f>
        <v>09:30:PM</v>
      </c>
      <c r="X37" t="s">
        <v>235</v>
      </c>
      <c r="Y37" t="s">
        <v>234</v>
      </c>
    </row>
    <row r="38" spans="1:29" hidden="1" x14ac:dyDescent="0.25">
      <c r="A38" t="s">
        <v>379</v>
      </c>
      <c r="X38" t="s">
        <v>235</v>
      </c>
      <c r="Y38" t="s">
        <v>380</v>
      </c>
    </row>
    <row r="39" spans="1:29" hidden="1" x14ac:dyDescent="0.25">
      <c r="A39" t="s">
        <v>276</v>
      </c>
      <c r="B39" t="str">
        <f t="shared" ref="B39:B73" ca="1" si="1">"Secondary"&amp;TEXT(NOW()-"14:00:00","YYYYDDHHMMAM/PM")</f>
        <v>Secondary2017270600PM</v>
      </c>
      <c r="D39" t="s">
        <v>130</v>
      </c>
      <c r="F39" s="12" t="s">
        <v>381</v>
      </c>
      <c r="G39" t="b">
        <v>1</v>
      </c>
      <c r="H39" t="b">
        <v>1</v>
      </c>
      <c r="K39">
        <v>10000</v>
      </c>
      <c r="O39" t="s">
        <v>377</v>
      </c>
      <c r="P39" t="str">
        <f ca="1">TEXT(NOW()+"03:00:00","HH:MM:AM/PM")</f>
        <v>11:00:AM</v>
      </c>
      <c r="Q39" t="s">
        <v>377</v>
      </c>
      <c r="R39" t="str">
        <f ca="1">TEXT(NOW()+"03:00:00","HH:MM:AM/PM")</f>
        <v>11:00:AM</v>
      </c>
      <c r="S39" t="s">
        <v>377</v>
      </c>
      <c r="T39" t="str">
        <f ca="1">TEXT(NOW()+"03:00:00","HH:MM:AM/PM")</f>
        <v>11:00:AM</v>
      </c>
      <c r="U39" t="s">
        <v>259</v>
      </c>
      <c r="V39" t="s">
        <v>259</v>
      </c>
      <c r="W39" t="s">
        <v>259</v>
      </c>
      <c r="X39" t="s">
        <v>235</v>
      </c>
      <c r="Y39" t="s">
        <v>234</v>
      </c>
    </row>
    <row r="40" spans="1:29" hidden="1" x14ac:dyDescent="0.25">
      <c r="A40" t="s">
        <v>230</v>
      </c>
      <c r="B40" t="str">
        <f t="shared" ca="1" si="1"/>
        <v>Secondary2017270600PM</v>
      </c>
      <c r="D40" t="s">
        <v>130</v>
      </c>
      <c r="G40" t="b">
        <v>1</v>
      </c>
      <c r="H40" t="b">
        <v>1</v>
      </c>
      <c r="K40">
        <v>1000000</v>
      </c>
      <c r="O40" t="s">
        <v>377</v>
      </c>
      <c r="P40" t="str">
        <f ca="1">TEXT(NOW()+"04:30:00","HH:MM:AM/PM")</f>
        <v>12:30:PM</v>
      </c>
      <c r="Q40" t="s">
        <v>377</v>
      </c>
      <c r="R40" t="str">
        <f ca="1">TEXT(NOW()+"04:30:00","HH:MM:AM/PM")</f>
        <v>12:30:PM</v>
      </c>
      <c r="S40" t="s">
        <v>377</v>
      </c>
      <c r="T40" t="str">
        <f ca="1">TEXT(NOW()+"04:30:00","HH:MM:AM/PM")</f>
        <v>12:30:PM</v>
      </c>
      <c r="X40" t="s">
        <v>235</v>
      </c>
      <c r="Y40" t="s">
        <v>234</v>
      </c>
    </row>
    <row r="41" spans="1:29" hidden="1" x14ac:dyDescent="0.25">
      <c r="A41" t="s">
        <v>376</v>
      </c>
      <c r="B41" t="str">
        <f t="shared" ca="1" si="1"/>
        <v>Secondary2017270600PM</v>
      </c>
      <c r="D41" t="s">
        <v>130</v>
      </c>
      <c r="G41" t="b">
        <v>1</v>
      </c>
      <c r="H41" t="b">
        <v>1</v>
      </c>
      <c r="O41" t="s">
        <v>377</v>
      </c>
      <c r="P41" t="str">
        <f ca="1">TEXT(NOW()+"04:30:00","HH:MM:AM/PM")</f>
        <v>12:30:PM</v>
      </c>
      <c r="Q41" t="s">
        <v>377</v>
      </c>
      <c r="R41" t="str">
        <f ca="1">TEXT(NOW()+"04:30:00","HH:MM:AM/PM")</f>
        <v>12:30:PM</v>
      </c>
      <c r="S41" t="s">
        <v>377</v>
      </c>
      <c r="T41" t="str">
        <f ca="1">TEXT(NOW()+"04:30:00","HH:MM:AM/PM")</f>
        <v>12:30:PM</v>
      </c>
      <c r="U41" t="s">
        <v>222</v>
      </c>
      <c r="V41" t="s">
        <v>222</v>
      </c>
      <c r="W41" t="s">
        <v>222</v>
      </c>
      <c r="X41" t="s">
        <v>235</v>
      </c>
      <c r="Y41" t="s">
        <v>234</v>
      </c>
    </row>
    <row r="42" spans="1:29" x14ac:dyDescent="0.25">
      <c r="A42" t="s">
        <v>271</v>
      </c>
      <c r="B42" t="str">
        <f t="shared" ca="1" si="1"/>
        <v>Secondary2017270600PM</v>
      </c>
      <c r="D42" t="s">
        <v>130</v>
      </c>
      <c r="F42" s="12" t="s">
        <v>381</v>
      </c>
      <c r="G42" t="b">
        <v>1</v>
      </c>
      <c r="I42" t="b">
        <v>1</v>
      </c>
      <c r="J42" t="b">
        <v>1</v>
      </c>
      <c r="L42" t="str">
        <f ca="1">TEXT(NOW()+"03:00:00","HH:MM:AM/PM")</f>
        <v>11:00:AM</v>
      </c>
      <c r="M42" t="str">
        <f ca="1">TEXT(NOW()+"03:00:00","HH:MM:AM/PM")</f>
        <v>11:00:AM</v>
      </c>
      <c r="N42" t="str">
        <f ca="1">TEXT(NOW()+"03:00:00","HH:MM:AM/PM")</f>
        <v>11:00:AM</v>
      </c>
      <c r="O42" t="s">
        <v>375</v>
      </c>
      <c r="P42" t="str">
        <f ca="1">TEXT(NOW()+"02:00:00","HH:MM:AM/PM")</f>
        <v>10:00:AM</v>
      </c>
      <c r="Q42" t="s">
        <v>375</v>
      </c>
      <c r="R42" t="str">
        <f ca="1">TEXT(NOW()+"02:00:00","HH:MM:AM/PM")</f>
        <v>10:00:AM</v>
      </c>
      <c r="S42" t="s">
        <v>375</v>
      </c>
      <c r="T42" t="str">
        <f ca="1">TEXT(NOW()+"02:00:00","HH:MM:AM/PM")</f>
        <v>10:00:AM</v>
      </c>
      <c r="U42" t="str">
        <f ca="1">TEXT(NOW()+"02:30:00","HH:MM:AM/PM")</f>
        <v>10:30:AM</v>
      </c>
      <c r="V42" t="str">
        <f ca="1">TEXT(NOW()+"02:30:00","HH:MM:AM/PM")</f>
        <v>10:30:AM</v>
      </c>
      <c r="W42" t="str">
        <f ca="1">TEXT(NOW()+"02:30:00","HH:MM:AM/PM")</f>
        <v>10:30:AM</v>
      </c>
      <c r="X42" t="s">
        <v>235</v>
      </c>
      <c r="Y42" t="s">
        <v>234</v>
      </c>
      <c r="Z42" t="str">
        <f ca="1">TEXT(NOW()+"03:00:00","HH:MM:AM/PM")</f>
        <v>11:00:AM</v>
      </c>
      <c r="AA42" t="str">
        <f ca="1">TEXT(NOW()+"03:00:00","HH:MM:AM/PM")</f>
        <v>11:00:AM</v>
      </c>
      <c r="AB42" t="str">
        <f ca="1">TEXT(NOW()+"03:00:00","HH:MM:AM/PM")</f>
        <v>11:00:AM</v>
      </c>
      <c r="AC42">
        <v>100000</v>
      </c>
    </row>
    <row r="43" spans="1:29" x14ac:dyDescent="0.25">
      <c r="A43" t="s">
        <v>270</v>
      </c>
      <c r="B43" t="str">
        <f t="shared" ca="1" si="1"/>
        <v>Secondary2017270600PM</v>
      </c>
      <c r="D43" t="s">
        <v>130</v>
      </c>
      <c r="G43" t="b">
        <v>1</v>
      </c>
      <c r="I43" t="b">
        <v>1</v>
      </c>
      <c r="J43" t="b">
        <v>1</v>
      </c>
      <c r="L43" t="str">
        <f ca="1">TEXT(NOW()+"03:00:00","HH:MM:AM/PM")</f>
        <v>11:00:AM</v>
      </c>
      <c r="M43" t="str">
        <f ca="1">TEXT(NOW()+"03:00:00","HH:MM:AM/PM")</f>
        <v>11:00:AM</v>
      </c>
      <c r="N43" t="str">
        <f ca="1">TEXT(NOW()+"03:00:00","HH:MM:AM/PM")</f>
        <v>11:00:AM</v>
      </c>
      <c r="O43" t="s">
        <v>375</v>
      </c>
      <c r="P43" t="str">
        <f t="shared" ref="P43:P45" ca="1" si="2">TEXT(NOW()+"02:00:00","HH:MM:AM/PM")</f>
        <v>10:00:AM</v>
      </c>
      <c r="Q43" t="s">
        <v>375</v>
      </c>
      <c r="R43" t="str">
        <f ca="1">TEXT(NOW()+"02:00:00","HH:MM:AM/PM")</f>
        <v>10:00:AM</v>
      </c>
      <c r="S43" t="s">
        <v>375</v>
      </c>
      <c r="T43" t="str">
        <f ca="1">TEXT(NOW()+"02:00:00","HH:MM:AM/PM")</f>
        <v>10:00:AM</v>
      </c>
      <c r="U43" t="str">
        <f ca="1">TEXT(NOW()+"03:00:00","HH:MM:AM/PM")</f>
        <v>11:00:AM</v>
      </c>
      <c r="V43" t="str">
        <f ca="1">TEXT(NOW()+"03:00:00","HH:MM:AM/PM")</f>
        <v>11:00:AM</v>
      </c>
      <c r="W43" t="str">
        <f ca="1">TEXT(NOW()+"03:00:00","HH:MM:AM/PM")</f>
        <v>11:00:AM</v>
      </c>
      <c r="X43" t="s">
        <v>235</v>
      </c>
      <c r="Y43" t="s">
        <v>234</v>
      </c>
      <c r="Z43" t="str">
        <f t="shared" ref="Z42:AB45" ca="1" si="3">TEXT(NOW()+"05:00:00","HH:MM:AM/PM")</f>
        <v>01:00:PM</v>
      </c>
      <c r="AA43" t="str">
        <f t="shared" ca="1" si="3"/>
        <v>01:00:PM</v>
      </c>
      <c r="AB43" t="str">
        <f t="shared" ca="1" si="3"/>
        <v>01:00:PM</v>
      </c>
      <c r="AC43">
        <v>100000</v>
      </c>
    </row>
    <row r="44" spans="1:29" x14ac:dyDescent="0.25">
      <c r="A44" t="s">
        <v>269</v>
      </c>
      <c r="B44" t="str">
        <f t="shared" ca="1" si="1"/>
        <v>Secondary2017270600PM</v>
      </c>
      <c r="D44" t="s">
        <v>130</v>
      </c>
      <c r="F44" s="12" t="s">
        <v>381</v>
      </c>
      <c r="G44" t="b">
        <v>1</v>
      </c>
      <c r="I44" t="b">
        <v>1</v>
      </c>
      <c r="J44" t="b">
        <v>1</v>
      </c>
      <c r="L44" t="str">
        <f ca="1">TEXT(NOW()+"03:00:00","HH:MM:AM/PM")</f>
        <v>11:00:AM</v>
      </c>
      <c r="M44" t="str">
        <f ca="1">TEXT(NOW()+"03:00:00","HH:MM:AM/PM")</f>
        <v>11:00:AM</v>
      </c>
      <c r="N44" t="str">
        <f ca="1">TEXT(NOW()+"03:00:00","HH:MM:AM/PM")</f>
        <v>11:00:AM</v>
      </c>
      <c r="O44" t="s">
        <v>375</v>
      </c>
      <c r="P44" t="str">
        <f t="shared" ca="1" si="2"/>
        <v>10:00:AM</v>
      </c>
      <c r="Q44" t="s">
        <v>375</v>
      </c>
      <c r="R44" t="str">
        <f ca="1">TEXT(NOW()+"02:00:00","HH:MM:AM/PM")</f>
        <v>10:00:AM</v>
      </c>
      <c r="S44" t="s">
        <v>375</v>
      </c>
      <c r="T44" t="str">
        <f ca="1">TEXT(NOW()+"02:00:00","HH:MM:AM/PM")</f>
        <v>10:00:AM</v>
      </c>
      <c r="U44" t="str">
        <f ca="1">TEXT(NOW()+"02:30:00","HH:MM:AM/PM")</f>
        <v>10:30:AM</v>
      </c>
      <c r="V44" t="str">
        <f ca="1">TEXT(NOW()+"02:30:00","HH:MM:AM/PM")</f>
        <v>10:30:AM</v>
      </c>
      <c r="W44" t="str">
        <f ca="1">TEXT(NOW()+"02:30:00","HH:MM:AM/PM")</f>
        <v>10:30:AM</v>
      </c>
      <c r="X44" t="s">
        <v>235</v>
      </c>
      <c r="Y44" t="s">
        <v>234</v>
      </c>
      <c r="Z44" t="str">
        <f ca="1">TEXT(NOW()+"03:00:00","HH:MM:AM/PM")</f>
        <v>11:00:AM</v>
      </c>
      <c r="AA44" t="str">
        <f ca="1">TEXT(NOW()+"03:00:00","HH:MM:AM/PM")</f>
        <v>11:00:AM</v>
      </c>
      <c r="AB44" t="str">
        <f ca="1">TEXT(NOW()+"03:00:00","HH:MM:AM/PM")</f>
        <v>11:00:AM</v>
      </c>
      <c r="AC44">
        <v>100000</v>
      </c>
    </row>
    <row r="45" spans="1:29" x14ac:dyDescent="0.25">
      <c r="A45" t="s">
        <v>268</v>
      </c>
      <c r="B45" t="str">
        <f t="shared" ca="1" si="1"/>
        <v>Secondary2017270600PM</v>
      </c>
      <c r="D45" t="s">
        <v>130</v>
      </c>
      <c r="G45" t="b">
        <v>1</v>
      </c>
      <c r="I45" t="b">
        <v>1</v>
      </c>
      <c r="J45" t="b">
        <v>1</v>
      </c>
      <c r="L45" t="str">
        <f ca="1">TEXT(NOW()+"03:00:00","HH:MM:AM/PM")</f>
        <v>11:00:AM</v>
      </c>
      <c r="M45" t="str">
        <f ca="1">TEXT(NOW()+"03:00:00","HH:MM:AM/PM")</f>
        <v>11:00:AM</v>
      </c>
      <c r="N45" t="str">
        <f ca="1">TEXT(NOW()+"03:00:00","HH:MM:AM/PM")</f>
        <v>11:00:AM</v>
      </c>
      <c r="O45" t="s">
        <v>375</v>
      </c>
      <c r="P45" t="str">
        <f t="shared" ca="1" si="2"/>
        <v>10:00:AM</v>
      </c>
      <c r="Q45" t="s">
        <v>375</v>
      </c>
      <c r="R45" t="str">
        <f ca="1">TEXT(NOW()+"02:00:00","HH:MM:AM/PM")</f>
        <v>10:00:AM</v>
      </c>
      <c r="S45" t="s">
        <v>375</v>
      </c>
      <c r="T45" t="str">
        <f ca="1">TEXT(NOW()+"02:00:00","HH:MM:AM/PM")</f>
        <v>10:00:AM</v>
      </c>
      <c r="U45" t="str">
        <f ca="1">TEXT(NOW()+"03:00:00","HH:MM:AM/PM")</f>
        <v>11:00:AM</v>
      </c>
      <c r="V45" t="str">
        <f ca="1">TEXT(NOW()+"03:00:00","HH:MM:AM/PM")</f>
        <v>11:00:AM</v>
      </c>
      <c r="W45" t="str">
        <f ca="1">TEXT(NOW()+"03:00:00","HH:MM:AM/PM")</f>
        <v>11:00:AM</v>
      </c>
      <c r="X45" t="s">
        <v>235</v>
      </c>
      <c r="Y45" t="s">
        <v>234</v>
      </c>
      <c r="Z45" t="str">
        <f t="shared" ca="1" si="3"/>
        <v>01:00:PM</v>
      </c>
      <c r="AA45" t="str">
        <f t="shared" ca="1" si="3"/>
        <v>01:00:PM</v>
      </c>
      <c r="AB45" t="str">
        <f t="shared" ca="1" si="3"/>
        <v>01:00:PM</v>
      </c>
      <c r="AC45">
        <v>100000</v>
      </c>
    </row>
    <row r="46" spans="1:29" hidden="1" x14ac:dyDescent="0.25">
      <c r="A46" t="s">
        <v>225</v>
      </c>
      <c r="B46" t="str">
        <f t="shared" ca="1" si="1"/>
        <v>Secondary2017270600PM</v>
      </c>
      <c r="D46" t="s">
        <v>130</v>
      </c>
      <c r="F46" s="12" t="s">
        <v>381</v>
      </c>
      <c r="G46" t="b">
        <v>1</v>
      </c>
      <c r="J46" t="b">
        <v>1</v>
      </c>
      <c r="K46">
        <v>10000</v>
      </c>
      <c r="L46" t="str">
        <f ca="1">TEXT(NOW()+"03:00:00","HH:MM:AM/PM")</f>
        <v>11:00:AM</v>
      </c>
      <c r="M46" t="str">
        <f ca="1">TEXT(NOW()+"03:00:00","HH:MM:AM/PM")</f>
        <v>11:00:AM</v>
      </c>
      <c r="N46" t="str">
        <f ca="1">TEXT(NOW()+"03:00:00","HH:MM:AM/PM")</f>
        <v>11:00:AM</v>
      </c>
      <c r="O46" t="s">
        <v>377</v>
      </c>
      <c r="P46" t="s">
        <v>375</v>
      </c>
      <c r="Q46" t="s">
        <v>377</v>
      </c>
      <c r="R46" t="s">
        <v>384</v>
      </c>
      <c r="S46" t="s">
        <v>377</v>
      </c>
      <c r="T46" t="s">
        <v>375</v>
      </c>
      <c r="U46" t="str">
        <f ca="1">TEXT(NOW(),"HH:MM:AM/PM")</f>
        <v>08:00:AM</v>
      </c>
      <c r="V46" t="str">
        <f ca="1">TEXT(NOW(),"HH:MM:AM/PM")</f>
        <v>08:00:AM</v>
      </c>
      <c r="W46" t="str">
        <f ca="1">TEXT(NOW(),"HH:MM:AM/PM")</f>
        <v>08:00:AM</v>
      </c>
      <c r="X46" t="s">
        <v>235</v>
      </c>
      <c r="Y46" t="s">
        <v>234</v>
      </c>
      <c r="Z46" t="str">
        <f ca="1">TEXT(NOW()+"03:00:00","HH:MM:AM/PM")</f>
        <v>11:00:AM</v>
      </c>
      <c r="AA46" t="str">
        <f ca="1">TEXT(NOW()+"03:00:00","HH:MM:AM/PM")</f>
        <v>11:00:AM</v>
      </c>
      <c r="AB46" t="str">
        <f ca="1">TEXT(NOW()+"03:00:00","HH:MM:AM/PM")</f>
        <v>11:00:AM</v>
      </c>
    </row>
    <row r="47" spans="1:29" hidden="1" x14ac:dyDescent="0.25">
      <c r="A47" t="s">
        <v>224</v>
      </c>
      <c r="B47" t="str">
        <f t="shared" ca="1" si="1"/>
        <v>Secondary2017270600PM</v>
      </c>
      <c r="D47" t="s">
        <v>130</v>
      </c>
      <c r="G47" t="b">
        <v>1</v>
      </c>
      <c r="J47" t="b">
        <v>1</v>
      </c>
      <c r="K47">
        <v>1000000</v>
      </c>
      <c r="L47" t="str">
        <f ca="1">TEXT(NOW()+"06:00:00","HH:MM:AM/PM")</f>
        <v>02:00:PM</v>
      </c>
      <c r="M47" t="str">
        <f ca="1">TEXT(NOW()+"06:00:00","HH:MM:AM/PM")</f>
        <v>02:00:PM</v>
      </c>
      <c r="N47" t="str">
        <f ca="1">TEXT(NOW()+"06:00:00","HH:MM:AM/PM")</f>
        <v>02:00:PM</v>
      </c>
      <c r="O47" t="s">
        <v>377</v>
      </c>
      <c r="P47" t="str">
        <f ca="1">TEXT(NOW()+"04:30:00","HH:MM:AM/PM")</f>
        <v>12:30:PM</v>
      </c>
      <c r="Q47" t="s">
        <v>377</v>
      </c>
      <c r="R47" t="s">
        <v>384</v>
      </c>
      <c r="S47" t="s">
        <v>377</v>
      </c>
      <c r="T47" t="str">
        <f ca="1">TEXT(NOW()+"04:30:00","HH:MM:AM/PM")</f>
        <v>12:30:PM</v>
      </c>
      <c r="U47" t="str">
        <f ca="1">TEXT(NOW()+"05:00:00","HH:MM:AM/PM")</f>
        <v>01:00:PM</v>
      </c>
      <c r="V47" t="str">
        <f ca="1">TEXT(NOW()+"05:00:00","HH:MM:AM/PM")</f>
        <v>01:00:PM</v>
      </c>
      <c r="W47" t="str">
        <f ca="1">TEXT(NOW()+"05:00:00","HH:MM:AM/PM")</f>
        <v>01:00:PM</v>
      </c>
      <c r="X47" t="s">
        <v>235</v>
      </c>
      <c r="Y47" t="s">
        <v>234</v>
      </c>
    </row>
    <row r="48" spans="1:29" hidden="1" x14ac:dyDescent="0.25">
      <c r="A48" t="s">
        <v>221</v>
      </c>
      <c r="B48" t="str">
        <f t="shared" ca="1" si="1"/>
        <v>Secondary2017270600PM</v>
      </c>
      <c r="D48" t="s">
        <v>130</v>
      </c>
      <c r="F48" s="4" t="s">
        <v>383</v>
      </c>
      <c r="G48" t="b">
        <v>1</v>
      </c>
      <c r="I48" t="b">
        <v>1</v>
      </c>
      <c r="J48" t="b">
        <v>1</v>
      </c>
      <c r="L48" t="str">
        <f ca="1">TEXT(NOW()+"03:00:00","HH:MM:AM/PM")</f>
        <v>11:00:AM</v>
      </c>
      <c r="M48" t="str">
        <f ca="1">TEXT(NOW()+"03:00:00","HH:MM:AM/PM")</f>
        <v>11:00:AM</v>
      </c>
      <c r="N48" t="str">
        <f ca="1">TEXT(NOW()+"03:00:00","HH:MM:AM/PM")</f>
        <v>11:00:AM</v>
      </c>
      <c r="O48" t="s">
        <v>377</v>
      </c>
      <c r="P48" t="s">
        <v>375</v>
      </c>
      <c r="Q48" t="s">
        <v>377</v>
      </c>
      <c r="R48" t="s">
        <v>384</v>
      </c>
      <c r="S48" t="s">
        <v>377</v>
      </c>
      <c r="T48" t="s">
        <v>375</v>
      </c>
      <c r="U48" t="str">
        <f ca="1">TEXT(NOW(),"HH:MM:AM/PM")</f>
        <v>08:00:AM</v>
      </c>
      <c r="V48" t="str">
        <f ca="1">TEXT(NOW(),"HH:MM:AM/PM")</f>
        <v>08:00:AM</v>
      </c>
      <c r="W48" t="str">
        <f ca="1">TEXT(NOW(),"HH:MM:AM/PM")</f>
        <v>08:00:AM</v>
      </c>
      <c r="X48" t="s">
        <v>235</v>
      </c>
      <c r="Y48" t="s">
        <v>234</v>
      </c>
    </row>
    <row r="49" spans="1:29" hidden="1" x14ac:dyDescent="0.25">
      <c r="A49" t="s">
        <v>220</v>
      </c>
      <c r="B49" t="str">
        <f t="shared" ca="1" si="1"/>
        <v>Secondary2017270600PM</v>
      </c>
      <c r="D49" t="s">
        <v>130</v>
      </c>
      <c r="G49" t="b">
        <v>1</v>
      </c>
      <c r="I49" t="b">
        <v>1</v>
      </c>
      <c r="J49" t="b">
        <v>1</v>
      </c>
      <c r="L49" t="str">
        <f ca="1">TEXT(NOW()+"06:00:00","HH:MM:AM/PM")</f>
        <v>02:00:PM</v>
      </c>
      <c r="M49" t="str">
        <f ca="1">TEXT(NOW()+"06:00:00","HH:MM:AM/PM")</f>
        <v>02:00:PM</v>
      </c>
      <c r="N49" t="str">
        <f ca="1">TEXT(NOW()+"06:00:00","HH:MM:AM/PM")</f>
        <v>02:00:PM</v>
      </c>
      <c r="O49" t="s">
        <v>377</v>
      </c>
      <c r="P49" t="str">
        <f ca="1">TEXT(NOW()+"04:30:00","HH:MM:AM/PM")</f>
        <v>12:30:PM</v>
      </c>
      <c r="Q49" t="s">
        <v>377</v>
      </c>
      <c r="R49" t="s">
        <v>384</v>
      </c>
      <c r="S49" t="s">
        <v>377</v>
      </c>
      <c r="T49" t="str">
        <f ca="1">TEXT(NOW()+"04:30:00","HH:MM:AM/PM")</f>
        <v>12:30:PM</v>
      </c>
      <c r="U49" t="str">
        <f ca="1">TEXT(NOW()+"05:00:00","HH:MM:AM/PM")</f>
        <v>01:00:PM</v>
      </c>
      <c r="V49" t="str">
        <f ca="1">TEXT(NOW()+"05:00:00","HH:MM:AM/PM")</f>
        <v>01:00:PM</v>
      </c>
      <c r="W49" t="str">
        <f ca="1">TEXT(NOW()+"05:00:00","HH:MM:AM/PM")</f>
        <v>01:00:PM</v>
      </c>
      <c r="X49" t="s">
        <v>235</v>
      </c>
      <c r="Y49" t="s">
        <v>234</v>
      </c>
    </row>
    <row r="50" spans="1:29" x14ac:dyDescent="0.25">
      <c r="A50" t="s">
        <v>275</v>
      </c>
      <c r="B50" t="str">
        <f t="shared" ca="1" si="1"/>
        <v>Secondary2017270600PM</v>
      </c>
      <c r="D50" t="s">
        <v>130</v>
      </c>
      <c r="F50" s="12" t="s">
        <v>381</v>
      </c>
      <c r="G50" t="b">
        <v>1</v>
      </c>
      <c r="I50" t="b">
        <v>1</v>
      </c>
      <c r="J50" t="b">
        <v>1</v>
      </c>
      <c r="L50" t="str">
        <f ca="1">TEXT(NOW()+"03:00:00","HH:MM:AM/PM")</f>
        <v>11:00:AM</v>
      </c>
      <c r="M50" t="str">
        <f ca="1">TEXT(NOW()+"03:00:00","HH:MM:AM/PM")</f>
        <v>11:00:AM</v>
      </c>
      <c r="N50" t="str">
        <f ca="1">TEXT(NOW()+"03:00:00","HH:MM:AM/PM")</f>
        <v>11:00:AM</v>
      </c>
      <c r="O50" t="s">
        <v>375</v>
      </c>
      <c r="P50" t="str">
        <f t="shared" ref="P50:P57" ca="1" si="4">TEXT(NOW()+"02:00:00","HH:MM:AM/PM")</f>
        <v>10:00:AM</v>
      </c>
      <c r="Q50" t="s">
        <v>375</v>
      </c>
      <c r="R50" t="str">
        <f ca="1">TEXT(NOW()+"02:00:00","HH:MM:AM/PM")</f>
        <v>10:00:AM</v>
      </c>
      <c r="S50" t="s">
        <v>375</v>
      </c>
      <c r="T50" t="str">
        <f ca="1">TEXT(NOW()+"02:00:00","HH:MM:AM/PM")</f>
        <v>10:00:AM</v>
      </c>
      <c r="U50" t="str">
        <f ca="1">TEXT(NOW()+"02:30:00","HH:MM:AM/PM")</f>
        <v>10:30:AM</v>
      </c>
      <c r="V50" t="str">
        <f ca="1">TEXT(NOW()+"02:30:00","HH:MM:AM/PM")</f>
        <v>10:30:AM</v>
      </c>
      <c r="W50" t="str">
        <f ca="1">TEXT(NOW()+"02:30:00","HH:MM:AM/PM")</f>
        <v>10:30:AM</v>
      </c>
      <c r="X50" t="s">
        <v>235</v>
      </c>
      <c r="Y50" t="s">
        <v>234</v>
      </c>
      <c r="Z50" t="str">
        <f ca="1">TEXT(NOW()+"03:00:00","HH:MM:AM/PM")</f>
        <v>11:00:AM</v>
      </c>
      <c r="AA50" t="str">
        <f ca="1">TEXT(NOW()+"03:00:00","HH:MM:AM/PM")</f>
        <v>11:00:AM</v>
      </c>
      <c r="AB50" t="str">
        <f ca="1">TEXT(NOW()+"03:00:00","HH:MM:AM/PM")</f>
        <v>11:00:AM</v>
      </c>
      <c r="AC50">
        <v>100000</v>
      </c>
    </row>
    <row r="51" spans="1:29" x14ac:dyDescent="0.25">
      <c r="A51" t="s">
        <v>274</v>
      </c>
      <c r="B51" t="str">
        <f t="shared" ca="1" si="1"/>
        <v>Secondary2017270600PM</v>
      </c>
      <c r="D51" t="s">
        <v>130</v>
      </c>
      <c r="G51" t="b">
        <v>1</v>
      </c>
      <c r="I51" t="b">
        <v>1</v>
      </c>
      <c r="J51" t="b">
        <v>1</v>
      </c>
      <c r="L51" t="str">
        <f ca="1">TEXT(NOW()+"03:00:00","HH:MM:AM/PM")</f>
        <v>11:00:AM</v>
      </c>
      <c r="M51" t="str">
        <f ca="1">TEXT(NOW()+"03:00:00","HH:MM:AM/PM")</f>
        <v>11:00:AM</v>
      </c>
      <c r="N51" t="str">
        <f ca="1">TEXT(NOW()+"03:00:00","HH:MM:AM/PM")</f>
        <v>11:00:AM</v>
      </c>
      <c r="O51" t="s">
        <v>375</v>
      </c>
      <c r="P51" t="str">
        <f t="shared" ca="1" si="4"/>
        <v>10:00:AM</v>
      </c>
      <c r="Q51" t="s">
        <v>375</v>
      </c>
      <c r="R51" t="str">
        <f ca="1">TEXT(NOW()+"02:00:00","HH:MM:AM/PM")</f>
        <v>10:00:AM</v>
      </c>
      <c r="S51" t="s">
        <v>375</v>
      </c>
      <c r="T51" t="str">
        <f ca="1">TEXT(NOW()+"02:00:00","HH:MM:AM/PM")</f>
        <v>10:00:AM</v>
      </c>
      <c r="U51" t="str">
        <f ca="1">TEXT(NOW()+"03:00:00","HH:MM:AM/PM")</f>
        <v>11:00:AM</v>
      </c>
      <c r="V51" t="str">
        <f ca="1">TEXT(NOW()+"03:00:00","HH:MM:AM/PM")</f>
        <v>11:00:AM</v>
      </c>
      <c r="W51" t="str">
        <f ca="1">TEXT(NOW()+"03:00:00","HH:MM:AM/PM")</f>
        <v>11:00:AM</v>
      </c>
      <c r="X51" t="s">
        <v>235</v>
      </c>
      <c r="Y51" t="s">
        <v>234</v>
      </c>
      <c r="Z51" t="str">
        <f t="shared" ref="Z51:AB51" ca="1" si="5">TEXT(NOW()+"05:00:00","HH:MM:AM/PM")</f>
        <v>01:00:PM</v>
      </c>
      <c r="AA51" t="str">
        <f t="shared" ca="1" si="5"/>
        <v>01:00:PM</v>
      </c>
      <c r="AB51" t="str">
        <f t="shared" ca="1" si="5"/>
        <v>01:00:PM</v>
      </c>
      <c r="AC51">
        <v>100000</v>
      </c>
    </row>
    <row r="52" spans="1:29" x14ac:dyDescent="0.25">
      <c r="A52" t="s">
        <v>273</v>
      </c>
      <c r="B52" t="str">
        <f t="shared" ca="1" si="1"/>
        <v>Secondary2017270600PM</v>
      </c>
      <c r="D52" t="s">
        <v>130</v>
      </c>
      <c r="F52" s="12" t="s">
        <v>381</v>
      </c>
      <c r="G52" t="b">
        <v>1</v>
      </c>
      <c r="I52" t="b">
        <v>1</v>
      </c>
      <c r="J52" t="b">
        <v>1</v>
      </c>
      <c r="L52" t="str">
        <f ca="1">TEXT(NOW()+"03:00:00","HH:MM:AM/PM")</f>
        <v>11:00:AM</v>
      </c>
      <c r="M52" t="str">
        <f ca="1">TEXT(NOW()+"03:00:00","HH:MM:AM/PM")</f>
        <v>11:00:AM</v>
      </c>
      <c r="N52" t="str">
        <f ca="1">TEXT(NOW()+"03:00:00","HH:MM:AM/PM")</f>
        <v>11:00:AM</v>
      </c>
      <c r="O52" t="s">
        <v>375</v>
      </c>
      <c r="P52" t="str">
        <f t="shared" ca="1" si="4"/>
        <v>10:00:AM</v>
      </c>
      <c r="Q52" t="s">
        <v>375</v>
      </c>
      <c r="R52" t="str">
        <f ca="1">TEXT(NOW()+"02:00:00","HH:MM:AM/PM")</f>
        <v>10:00:AM</v>
      </c>
      <c r="S52" t="s">
        <v>375</v>
      </c>
      <c r="T52" t="str">
        <f ca="1">TEXT(NOW()+"02:00:00","HH:MM:AM/PM")</f>
        <v>10:00:AM</v>
      </c>
      <c r="U52" t="str">
        <f ca="1">TEXT(NOW()+"02:30:00","HH:MM:AM/PM")</f>
        <v>10:30:AM</v>
      </c>
      <c r="V52" t="str">
        <f ca="1">TEXT(NOW()+"02:30:00","HH:MM:AM/PM")</f>
        <v>10:30:AM</v>
      </c>
      <c r="W52" t="str">
        <f ca="1">TEXT(NOW()+"02:30:00","HH:MM:AM/PM")</f>
        <v>10:30:AM</v>
      </c>
      <c r="X52" t="s">
        <v>235</v>
      </c>
      <c r="Y52" t="s">
        <v>234</v>
      </c>
      <c r="Z52" t="str">
        <f ca="1">TEXT(NOW()+"03:00:00","HH:MM:AM/PM")</f>
        <v>11:00:AM</v>
      </c>
      <c r="AA52" t="str">
        <f ca="1">TEXT(NOW()+"03:00:00","HH:MM:AM/PM")</f>
        <v>11:00:AM</v>
      </c>
      <c r="AB52" t="str">
        <f ca="1">TEXT(NOW()+"03:00:00","HH:MM:AM/PM")</f>
        <v>11:00:AM</v>
      </c>
      <c r="AC52">
        <v>100000</v>
      </c>
    </row>
    <row r="53" spans="1:29" x14ac:dyDescent="0.25">
      <c r="A53" t="s">
        <v>272</v>
      </c>
      <c r="B53" t="str">
        <f t="shared" ca="1" si="1"/>
        <v>Secondary2017270600PM</v>
      </c>
      <c r="D53" t="s">
        <v>130</v>
      </c>
      <c r="G53" t="b">
        <v>1</v>
      </c>
      <c r="I53" t="b">
        <v>1</v>
      </c>
      <c r="J53" t="b">
        <v>1</v>
      </c>
      <c r="L53" t="str">
        <f ca="1">TEXT(NOW()+"03:00:00","HH:MM:AM/PM")</f>
        <v>11:00:AM</v>
      </c>
      <c r="M53" t="str">
        <f ca="1">TEXT(NOW()+"03:00:00","HH:MM:AM/PM")</f>
        <v>11:00:AM</v>
      </c>
      <c r="N53" t="str">
        <f ca="1">TEXT(NOW()+"03:00:00","HH:MM:AM/PM")</f>
        <v>11:00:AM</v>
      </c>
      <c r="O53" t="s">
        <v>375</v>
      </c>
      <c r="P53" t="str">
        <f t="shared" ca="1" si="4"/>
        <v>10:00:AM</v>
      </c>
      <c r="Q53" t="s">
        <v>375</v>
      </c>
      <c r="R53" t="str">
        <f ca="1">TEXT(NOW()+"02:00:00","HH:MM:AM/PM")</f>
        <v>10:00:AM</v>
      </c>
      <c r="S53" t="s">
        <v>375</v>
      </c>
      <c r="T53" t="str">
        <f ca="1">TEXT(NOW()+"02:00:00","HH:MM:AM/PM")</f>
        <v>10:00:AM</v>
      </c>
      <c r="U53" t="str">
        <f ca="1">TEXT(NOW()+"03:00:00","HH:MM:AM/PM")</f>
        <v>11:00:AM</v>
      </c>
      <c r="V53" t="str">
        <f ca="1">TEXT(NOW()+"03:00:00","HH:MM:AM/PM")</f>
        <v>11:00:AM</v>
      </c>
      <c r="W53" t="str">
        <f ca="1">TEXT(NOW()+"03:00:00","HH:MM:AM/PM")</f>
        <v>11:00:AM</v>
      </c>
      <c r="X53" t="s">
        <v>235</v>
      </c>
      <c r="Y53" t="s">
        <v>234</v>
      </c>
      <c r="Z53" t="str">
        <f t="shared" ref="Z53:AB53" ca="1" si="6">TEXT(NOW()+"05:00:00","HH:MM:AM/PM")</f>
        <v>01:00:PM</v>
      </c>
      <c r="AA53" t="str">
        <f t="shared" ca="1" si="6"/>
        <v>01:00:PM</v>
      </c>
      <c r="AB53" t="str">
        <f t="shared" ca="1" si="6"/>
        <v>01:00:PM</v>
      </c>
      <c r="AC53">
        <v>100000</v>
      </c>
    </row>
    <row r="54" spans="1:29" x14ac:dyDescent="0.25">
      <c r="A54" t="s">
        <v>267</v>
      </c>
      <c r="B54" t="str">
        <f t="shared" ca="1" si="1"/>
        <v>Secondary2017270600PM</v>
      </c>
      <c r="D54" t="s">
        <v>130</v>
      </c>
      <c r="F54" s="12" t="s">
        <v>381</v>
      </c>
      <c r="G54" t="b">
        <v>1</v>
      </c>
      <c r="I54" t="b">
        <v>1</v>
      </c>
      <c r="J54" t="b">
        <v>1</v>
      </c>
      <c r="K54">
        <v>100000</v>
      </c>
      <c r="L54" t="str">
        <f ca="1">TEXT(NOW()+"03:00:00","HH:MM:AM/PM")</f>
        <v>11:00:AM</v>
      </c>
      <c r="M54" t="str">
        <f ca="1">TEXT(NOW()+"03:00:00","HH:MM:AM/PM")</f>
        <v>11:00:AM</v>
      </c>
      <c r="N54" t="str">
        <f ca="1">TEXT(NOW()+"03:00:00","HH:MM:AM/PM")</f>
        <v>11:00:AM</v>
      </c>
      <c r="O54" t="s">
        <v>375</v>
      </c>
      <c r="P54" t="str">
        <f t="shared" ca="1" si="4"/>
        <v>10:00:AM</v>
      </c>
      <c r="Q54" t="s">
        <v>375</v>
      </c>
      <c r="R54" t="str">
        <f ca="1">TEXT(NOW()+"02:00:00","HH:MM:AM/PM")</f>
        <v>10:00:AM</v>
      </c>
      <c r="S54" t="s">
        <v>375</v>
      </c>
      <c r="T54" t="str">
        <f ca="1">TEXT(NOW()+"02:00:00","HH:MM:AM/PM")</f>
        <v>10:00:AM</v>
      </c>
      <c r="U54" t="str">
        <f ca="1">TEXT(NOW()+"02:30:00","HH:MM:AM/PM")</f>
        <v>10:30:AM</v>
      </c>
      <c r="V54" t="str">
        <f ca="1">TEXT(NOW()+"02:30:00","HH:MM:AM/PM")</f>
        <v>10:30:AM</v>
      </c>
      <c r="W54" t="str">
        <f ca="1">TEXT(NOW()+"02:30:00","HH:MM:AM/PM")</f>
        <v>10:30:AM</v>
      </c>
      <c r="X54" t="s">
        <v>235</v>
      </c>
      <c r="Y54" t="s">
        <v>234</v>
      </c>
      <c r="Z54" t="str">
        <f ca="1">TEXT(NOW()+"03:00:00","HH:MM:AM/PM")</f>
        <v>11:00:AM</v>
      </c>
      <c r="AA54" t="str">
        <f ca="1">TEXT(NOW()+"03:00:00","HH:MM:AM/PM")</f>
        <v>11:00:AM</v>
      </c>
      <c r="AB54" t="str">
        <f ca="1">TEXT(NOW()+"03:00:00","HH:MM:AM/PM")</f>
        <v>11:00:AM</v>
      </c>
      <c r="AC54">
        <v>100000</v>
      </c>
    </row>
    <row r="55" spans="1:29" x14ac:dyDescent="0.25">
      <c r="A55" t="s">
        <v>266</v>
      </c>
      <c r="B55" t="str">
        <f t="shared" ca="1" si="1"/>
        <v>Secondary2017270600PM</v>
      </c>
      <c r="D55" t="s">
        <v>130</v>
      </c>
      <c r="G55" t="b">
        <v>1</v>
      </c>
      <c r="I55" t="b">
        <v>1</v>
      </c>
      <c r="J55" t="b">
        <v>1</v>
      </c>
      <c r="K55">
        <v>100000</v>
      </c>
      <c r="L55" t="str">
        <f ca="1">TEXT(NOW()+"03:00:00","HH:MM:AM/PM")</f>
        <v>11:00:AM</v>
      </c>
      <c r="M55" t="str">
        <f ca="1">TEXT(NOW()+"03:00:00","HH:MM:AM/PM")</f>
        <v>11:00:AM</v>
      </c>
      <c r="N55" t="str">
        <f ca="1">TEXT(NOW()+"03:00:00","HH:MM:AM/PM")</f>
        <v>11:00:AM</v>
      </c>
      <c r="O55" t="s">
        <v>375</v>
      </c>
      <c r="P55" t="str">
        <f t="shared" ca="1" si="4"/>
        <v>10:00:AM</v>
      </c>
      <c r="Q55" t="s">
        <v>375</v>
      </c>
      <c r="R55" t="str">
        <f ca="1">TEXT(NOW()+"02:00:00","HH:MM:AM/PM")</f>
        <v>10:00:AM</v>
      </c>
      <c r="S55" t="s">
        <v>375</v>
      </c>
      <c r="T55" t="str">
        <f ca="1">TEXT(NOW()+"02:00:00","HH:MM:AM/PM")</f>
        <v>10:00:AM</v>
      </c>
      <c r="U55" t="str">
        <f ca="1">TEXT(NOW()+"03:00:00","HH:MM:AM/PM")</f>
        <v>11:00:AM</v>
      </c>
      <c r="V55" t="str">
        <f ca="1">TEXT(NOW()+"03:00:00","HH:MM:AM/PM")</f>
        <v>11:00:AM</v>
      </c>
      <c r="W55" t="str">
        <f ca="1">TEXT(NOW()+"03:00:00","HH:MM:AM/PM")</f>
        <v>11:00:AM</v>
      </c>
      <c r="X55" t="s">
        <v>235</v>
      </c>
      <c r="Y55" t="s">
        <v>234</v>
      </c>
      <c r="Z55" t="str">
        <f t="shared" ref="Z55:AB55" ca="1" si="7">TEXT(NOW()+"05:00:00","HH:MM:AM/PM")</f>
        <v>01:00:PM</v>
      </c>
      <c r="AA55" t="str">
        <f t="shared" ca="1" si="7"/>
        <v>01:00:PM</v>
      </c>
      <c r="AB55" t="str">
        <f t="shared" ca="1" si="7"/>
        <v>01:00:PM</v>
      </c>
      <c r="AC55">
        <v>100000</v>
      </c>
    </row>
    <row r="56" spans="1:29" x14ac:dyDescent="0.25">
      <c r="A56" t="s">
        <v>265</v>
      </c>
      <c r="B56" t="str">
        <f t="shared" ca="1" si="1"/>
        <v>Secondary2017270600PM</v>
      </c>
      <c r="D56" t="s">
        <v>130</v>
      </c>
      <c r="F56" s="12" t="s">
        <v>381</v>
      </c>
      <c r="G56" t="b">
        <v>1</v>
      </c>
      <c r="I56" t="b">
        <v>1</v>
      </c>
      <c r="J56" t="b">
        <v>1</v>
      </c>
      <c r="K56">
        <v>100000</v>
      </c>
      <c r="L56" t="str">
        <f ca="1">TEXT(NOW()+"03:00:00","HH:MM:AM/PM")</f>
        <v>11:00:AM</v>
      </c>
      <c r="M56" t="str">
        <f ca="1">TEXT(NOW()+"03:00:00","HH:MM:AM/PM")</f>
        <v>11:00:AM</v>
      </c>
      <c r="N56" t="str">
        <f ca="1">TEXT(NOW()+"03:00:00","HH:MM:AM/PM")</f>
        <v>11:00:AM</v>
      </c>
      <c r="O56" t="s">
        <v>375</v>
      </c>
      <c r="P56" t="str">
        <f t="shared" ca="1" si="4"/>
        <v>10:00:AM</v>
      </c>
      <c r="Q56" t="s">
        <v>375</v>
      </c>
      <c r="R56" t="str">
        <f ca="1">TEXT(NOW()+"02:00:00","HH:MM:AM/PM")</f>
        <v>10:00:AM</v>
      </c>
      <c r="S56" t="s">
        <v>375</v>
      </c>
      <c r="T56" t="str">
        <f ca="1">TEXT(NOW()+"02:00:00","HH:MM:AM/PM")</f>
        <v>10:00:AM</v>
      </c>
      <c r="U56" t="str">
        <f ca="1">TEXT(NOW()+"02:30:00","HH:MM:AM/PM")</f>
        <v>10:30:AM</v>
      </c>
      <c r="V56" t="str">
        <f ca="1">TEXT(NOW()+"02:30:00","HH:MM:AM/PM")</f>
        <v>10:30:AM</v>
      </c>
      <c r="W56" t="str">
        <f ca="1">TEXT(NOW()+"02:30:00","HH:MM:AM/PM")</f>
        <v>10:30:AM</v>
      </c>
      <c r="X56" t="s">
        <v>235</v>
      </c>
      <c r="Y56" t="s">
        <v>234</v>
      </c>
      <c r="Z56" t="str">
        <f ca="1">TEXT(NOW()+"03:00:00","HH:MM:AM/PM")</f>
        <v>11:00:AM</v>
      </c>
      <c r="AA56" t="str">
        <f ca="1">TEXT(NOW()+"03:00:00","HH:MM:AM/PM")</f>
        <v>11:00:AM</v>
      </c>
      <c r="AB56" t="str">
        <f ca="1">TEXT(NOW()+"03:00:00","HH:MM:AM/PM")</f>
        <v>11:00:AM</v>
      </c>
      <c r="AC56">
        <v>100000</v>
      </c>
    </row>
    <row r="57" spans="1:29" x14ac:dyDescent="0.25">
      <c r="A57" t="s">
        <v>260</v>
      </c>
      <c r="B57" t="str">
        <f t="shared" ca="1" si="1"/>
        <v>Secondary2017270600PM</v>
      </c>
      <c r="D57" t="s">
        <v>130</v>
      </c>
      <c r="G57" t="b">
        <v>1</v>
      </c>
      <c r="I57" t="b">
        <v>1</v>
      </c>
      <c r="J57" t="b">
        <v>1</v>
      </c>
      <c r="K57">
        <v>100000</v>
      </c>
      <c r="L57" t="str">
        <f ca="1">TEXT(NOW()+"03:00:00","HH:MM:AM/PM")</f>
        <v>11:00:AM</v>
      </c>
      <c r="M57" t="str">
        <f ca="1">TEXT(NOW()+"03:00:00","HH:MM:AM/PM")</f>
        <v>11:00:AM</v>
      </c>
      <c r="N57" t="str">
        <f ca="1">TEXT(NOW()+"03:00:00","HH:MM:AM/PM")</f>
        <v>11:00:AM</v>
      </c>
      <c r="O57" t="s">
        <v>375</v>
      </c>
      <c r="P57" t="str">
        <f t="shared" ca="1" si="4"/>
        <v>10:00:AM</v>
      </c>
      <c r="Q57" t="s">
        <v>375</v>
      </c>
      <c r="R57" t="str">
        <f ca="1">TEXT(NOW()+"02:00:00","HH:MM:AM/PM")</f>
        <v>10:00:AM</v>
      </c>
      <c r="S57" t="s">
        <v>375</v>
      </c>
      <c r="T57" t="str">
        <f ca="1">TEXT(NOW()+"02:00:00","HH:MM:AM/PM")</f>
        <v>10:00:AM</v>
      </c>
      <c r="U57" t="str">
        <f ca="1">TEXT(NOW()+"03:00:00","HH:MM:AM/PM")</f>
        <v>11:00:AM</v>
      </c>
      <c r="V57" t="str">
        <f ca="1">TEXT(NOW()+"03:00:00","HH:MM:AM/PM")</f>
        <v>11:00:AM</v>
      </c>
      <c r="W57" t="str">
        <f ca="1">TEXT(NOW()+"03:00:00","HH:MM:AM/PM")</f>
        <v>11:00:AM</v>
      </c>
      <c r="X57" t="s">
        <v>235</v>
      </c>
      <c r="Y57" t="s">
        <v>234</v>
      </c>
      <c r="Z57" t="str">
        <f t="shared" ref="Z57:AB57" ca="1" si="8">TEXT(NOW()+"05:00:00","HH:MM:AM/PM")</f>
        <v>01:00:PM</v>
      </c>
      <c r="AA57" t="str">
        <f t="shared" ca="1" si="8"/>
        <v>01:00:PM</v>
      </c>
      <c r="AB57" t="str">
        <f t="shared" ca="1" si="8"/>
        <v>01:00:PM</v>
      </c>
      <c r="AC57">
        <v>100000</v>
      </c>
    </row>
    <row r="58" spans="1:29" hidden="1" x14ac:dyDescent="0.25">
      <c r="A58" t="s">
        <v>281</v>
      </c>
      <c r="B58" t="str">
        <f t="shared" ca="1" si="1"/>
        <v>Secondary2017270600PM</v>
      </c>
      <c r="C58" t="b">
        <v>0</v>
      </c>
      <c r="D58" s="4" t="s">
        <v>69</v>
      </c>
      <c r="E58" s="4" t="s">
        <v>71</v>
      </c>
      <c r="F58" s="4" t="s">
        <v>382</v>
      </c>
      <c r="G58" s="4"/>
      <c r="H58" s="4"/>
      <c r="I58" s="4"/>
      <c r="J58" s="4"/>
      <c r="K58" s="4"/>
      <c r="L58" s="4"/>
      <c r="M58" s="4"/>
      <c r="N58" s="4"/>
      <c r="O58" t="str">
        <f ca="1">TEXT(NOW()-"14:00:00","HH:MM:AM/PM")</f>
        <v>06:00:PM</v>
      </c>
      <c r="P58" t="str">
        <f ca="1">TEXT(NOW(),"HH:MM:AM/PM")</f>
        <v>08:00:AM</v>
      </c>
      <c r="Q58" t="str">
        <f ca="1">TEXT(NOW()-"14:00:00","HH:MM:AM/PM")</f>
        <v>06:00:PM</v>
      </c>
      <c r="R58" t="str">
        <f ca="1">TEXT(NOW(),"HH:MM:AM/PM")</f>
        <v>08:00:AM</v>
      </c>
      <c r="S58" t="str">
        <f ca="1">TEXT(NOW()-"14:00:00","HH:MM:AM/PM")</f>
        <v>06:00:PM</v>
      </c>
      <c r="T58" t="str">
        <f ca="1">TEXT(NOW(),"HH:MM:AM/PM")</f>
        <v>08:00:AM</v>
      </c>
      <c r="X58" t="s">
        <v>235</v>
      </c>
      <c r="Y58" t="s">
        <v>234</v>
      </c>
    </row>
    <row r="59" spans="1:29" hidden="1" x14ac:dyDescent="0.25">
      <c r="A59" t="s">
        <v>47</v>
      </c>
      <c r="B59" t="str">
        <f t="shared" ca="1" si="1"/>
        <v>Secondary2017270600PM</v>
      </c>
      <c r="C59" t="b">
        <v>0</v>
      </c>
      <c r="D59" s="4" t="s">
        <v>69</v>
      </c>
      <c r="E59" s="4"/>
      <c r="F59" s="4"/>
      <c r="G59" s="4"/>
      <c r="H59" s="4"/>
      <c r="I59" s="4"/>
      <c r="J59" s="4"/>
      <c r="K59" s="4"/>
      <c r="L59" s="4"/>
      <c r="M59" s="4"/>
      <c r="N59" s="4"/>
      <c r="O59" t="s">
        <v>375</v>
      </c>
      <c r="P59" t="s">
        <v>374</v>
      </c>
      <c r="Q59" t="s">
        <v>375</v>
      </c>
      <c r="R59" t="s">
        <v>374</v>
      </c>
      <c r="S59" t="s">
        <v>375</v>
      </c>
      <c r="T59" t="s">
        <v>374</v>
      </c>
      <c r="X59" t="s">
        <v>235</v>
      </c>
      <c r="Y59" t="s">
        <v>234</v>
      </c>
    </row>
    <row r="60" spans="1:29" hidden="1" x14ac:dyDescent="0.25">
      <c r="A60" t="s">
        <v>48</v>
      </c>
      <c r="B60" t="str">
        <f t="shared" ca="1" si="1"/>
        <v>Secondary2017270600PM</v>
      </c>
      <c r="C60" t="b">
        <v>0</v>
      </c>
      <c r="D60" s="4" t="s">
        <v>69</v>
      </c>
      <c r="E60" s="4" t="s">
        <v>71</v>
      </c>
      <c r="F60" s="4" t="s">
        <v>382</v>
      </c>
      <c r="G60" s="4"/>
      <c r="H60" s="4"/>
      <c r="I60" s="4"/>
      <c r="J60" s="4"/>
      <c r="K60" s="4"/>
      <c r="L60" s="4"/>
      <c r="M60" s="4"/>
      <c r="N60" s="4"/>
      <c r="O60" t="str">
        <f ca="1">TEXT(NOW()-"14:00:00","HH:MM:AM/PM")</f>
        <v>06:00:PM</v>
      </c>
      <c r="P60" t="str">
        <f ca="1">TEXT(NOW()-"10:30:00","HH:MM:AM/PM")</f>
        <v>09:30:PM</v>
      </c>
      <c r="Q60" t="s">
        <v>375</v>
      </c>
      <c r="R60" t="str">
        <f ca="1">TEXT(NOW()-"10:30:00","HH:MM:AM/PM")</f>
        <v>09:30:PM</v>
      </c>
      <c r="S60" t="s">
        <v>375</v>
      </c>
      <c r="T60" t="str">
        <f ca="1">TEXT(NOW()-"10:30:00","HH:MM:AM/PM")</f>
        <v>09:30:PM</v>
      </c>
      <c r="X60" t="s">
        <v>235</v>
      </c>
      <c r="Y60" t="s">
        <v>234</v>
      </c>
    </row>
    <row r="61" spans="1:29" hidden="1" x14ac:dyDescent="0.25">
      <c r="A61" t="s">
        <v>59</v>
      </c>
      <c r="B61" t="str">
        <f t="shared" ca="1" si="1"/>
        <v>Secondary2017270600PM</v>
      </c>
      <c r="C61" t="b">
        <v>0</v>
      </c>
      <c r="D61" s="4" t="s">
        <v>69</v>
      </c>
      <c r="E61" s="4"/>
      <c r="F61" s="4"/>
      <c r="G61" s="4"/>
      <c r="H61" s="4"/>
      <c r="I61" s="4"/>
      <c r="J61" s="4"/>
      <c r="K61" s="4"/>
      <c r="L61" s="4"/>
      <c r="M61" s="4"/>
      <c r="N61" s="4"/>
      <c r="O61" t="s">
        <v>375</v>
      </c>
      <c r="P61" t="s">
        <v>374</v>
      </c>
      <c r="Q61" t="s">
        <v>375</v>
      </c>
      <c r="R61" t="s">
        <v>374</v>
      </c>
      <c r="S61" t="s">
        <v>375</v>
      </c>
      <c r="T61" t="s">
        <v>374</v>
      </c>
      <c r="X61" t="s">
        <v>235</v>
      </c>
      <c r="Y61" t="s">
        <v>234</v>
      </c>
    </row>
    <row r="62" spans="1:29" hidden="1" x14ac:dyDescent="0.25">
      <c r="A62" t="s">
        <v>60</v>
      </c>
      <c r="B62" t="str">
        <f t="shared" ca="1" si="1"/>
        <v>Secondary2017270600PM</v>
      </c>
      <c r="C62" t="b">
        <v>0</v>
      </c>
      <c r="D62" s="4" t="s">
        <v>69</v>
      </c>
      <c r="E62" s="4" t="s">
        <v>71</v>
      </c>
      <c r="F62" s="4" t="s">
        <v>382</v>
      </c>
      <c r="G62" s="4"/>
      <c r="H62" s="4"/>
      <c r="I62" s="4"/>
      <c r="J62" s="4"/>
      <c r="K62" s="4"/>
      <c r="L62" s="4"/>
      <c r="M62" s="4"/>
      <c r="N62" s="4"/>
      <c r="O62" t="str">
        <f ca="1">TEXT(NOW()-"14:00:00","HH:MM:AM/PM")</f>
        <v>06:00:PM</v>
      </c>
      <c r="P62" t="str">
        <f ca="1">TEXT(NOW()-"10:30:00","HH:MM:AM/PM")</f>
        <v>09:30:PM</v>
      </c>
      <c r="Q62" t="str">
        <f ca="1">TEXT(NOW()-"14:00:00","HH:MM:AM/PM")</f>
        <v>06:00:PM</v>
      </c>
      <c r="R62" t="str">
        <f ca="1">TEXT(NOW()-"10:30:00","HH:MM:AM/PM")</f>
        <v>09:30:PM</v>
      </c>
      <c r="S62" t="str">
        <f ca="1">TEXT(NOW()-"14:00:00","HH:MM:AM/PM")</f>
        <v>06:00:PM</v>
      </c>
      <c r="T62" t="str">
        <f ca="1">TEXT(NOW()-"10:30:00","HH:MM:AM/PM")</f>
        <v>09:30:PM</v>
      </c>
      <c r="X62" t="s">
        <v>235</v>
      </c>
      <c r="Y62" t="s">
        <v>234</v>
      </c>
    </row>
    <row r="63" spans="1:29" hidden="1" x14ac:dyDescent="0.25">
      <c r="A63" t="s">
        <v>100</v>
      </c>
      <c r="B63" t="str">
        <f t="shared" ca="1" si="1"/>
        <v>Secondary2017270600PM</v>
      </c>
      <c r="C63" t="b">
        <v>0</v>
      </c>
      <c r="D63" s="4" t="s">
        <v>69</v>
      </c>
      <c r="E63" s="4"/>
      <c r="F63" s="4"/>
      <c r="G63" s="4"/>
      <c r="H63" s="4"/>
      <c r="I63" s="4"/>
      <c r="J63" s="4"/>
      <c r="K63" s="4"/>
      <c r="L63" s="4"/>
      <c r="M63" s="4"/>
      <c r="N63" s="4"/>
      <c r="O63" t="s">
        <v>375</v>
      </c>
      <c r="P63" t="s">
        <v>374</v>
      </c>
      <c r="Q63" t="s">
        <v>375</v>
      </c>
      <c r="R63" t="s">
        <v>374</v>
      </c>
      <c r="S63" t="s">
        <v>375</v>
      </c>
      <c r="T63" t="s">
        <v>374</v>
      </c>
      <c r="X63" t="s">
        <v>235</v>
      </c>
      <c r="Y63" t="s">
        <v>234</v>
      </c>
    </row>
    <row r="64" spans="1:29" hidden="1" x14ac:dyDescent="0.25">
      <c r="A64" t="s">
        <v>35</v>
      </c>
      <c r="B64" t="str">
        <f t="shared" ca="1" si="1"/>
        <v>Secondary2017270600PM</v>
      </c>
      <c r="C64" t="b">
        <v>0</v>
      </c>
      <c r="D64" s="4" t="s">
        <v>69</v>
      </c>
      <c r="E64" s="4"/>
      <c r="F64" s="4"/>
      <c r="G64" s="4"/>
      <c r="H64" s="4"/>
      <c r="I64" s="4"/>
      <c r="J64" s="4"/>
      <c r="K64" s="4"/>
      <c r="L64" s="4"/>
      <c r="M64" s="4"/>
      <c r="N64" s="4"/>
      <c r="O64" t="s">
        <v>375</v>
      </c>
      <c r="P64" t="s">
        <v>374</v>
      </c>
      <c r="Q64" t="s">
        <v>375</v>
      </c>
      <c r="R64" t="s">
        <v>374</v>
      </c>
      <c r="S64" t="s">
        <v>375</v>
      </c>
      <c r="T64" t="s">
        <v>374</v>
      </c>
      <c r="X64" t="s">
        <v>235</v>
      </c>
      <c r="Y64" t="s">
        <v>234</v>
      </c>
    </row>
    <row r="65" spans="1:25" hidden="1" x14ac:dyDescent="0.25">
      <c r="A65" t="s">
        <v>36</v>
      </c>
      <c r="B65" t="str">
        <f t="shared" ca="1" si="1"/>
        <v>Secondary2017270600PM</v>
      </c>
      <c r="C65" t="b">
        <v>0</v>
      </c>
      <c r="D65" s="4" t="s">
        <v>69</v>
      </c>
      <c r="E65" s="4" t="s">
        <v>71</v>
      </c>
      <c r="F65" s="4" t="s">
        <v>382</v>
      </c>
      <c r="G65" s="4"/>
      <c r="H65" s="4"/>
      <c r="I65" s="4"/>
      <c r="J65" s="4"/>
      <c r="K65" s="4"/>
      <c r="L65" s="4"/>
      <c r="M65" s="4"/>
      <c r="N65" s="4"/>
      <c r="O65" t="str">
        <f ca="1">TEXT(NOW()-"14:00:00","HH:MM:AM/PM")</f>
        <v>06:00:PM</v>
      </c>
      <c r="P65" t="str">
        <f ca="1">TEXT(NOW()-"10:30:00","HH:MM:AM/PM")</f>
        <v>09:30:PM</v>
      </c>
      <c r="Q65" t="s">
        <v>375</v>
      </c>
      <c r="R65" t="str">
        <f ca="1">TEXT(NOW()-"10:30:00","HH:MM:AM/PM")</f>
        <v>09:30:PM</v>
      </c>
      <c r="S65" t="s">
        <v>375</v>
      </c>
      <c r="T65" t="str">
        <f ca="1">TEXT(NOW()-"10:30:00","HH:MM:AM/PM")</f>
        <v>09:30:PM</v>
      </c>
      <c r="X65" t="s">
        <v>235</v>
      </c>
      <c r="Y65" t="s">
        <v>234</v>
      </c>
    </row>
    <row r="66" spans="1:25" hidden="1" x14ac:dyDescent="0.25">
      <c r="A66" t="s">
        <v>282</v>
      </c>
      <c r="B66" t="str">
        <f t="shared" ca="1" si="1"/>
        <v>Secondary2017270600PM</v>
      </c>
      <c r="C66" t="b">
        <v>1</v>
      </c>
      <c r="D66" s="4" t="s">
        <v>69</v>
      </c>
      <c r="E66" s="4" t="s">
        <v>71</v>
      </c>
      <c r="F66" s="4" t="s">
        <v>382</v>
      </c>
      <c r="G66" s="4"/>
      <c r="H66" s="4"/>
      <c r="I66" s="4"/>
      <c r="J66" s="4"/>
      <c r="K66" s="4"/>
      <c r="L66" s="4"/>
      <c r="M66" s="4"/>
      <c r="N66" s="4"/>
      <c r="O66" t="str">
        <f ca="1">TEXT(NOW()-"14:00:00","HH:MM:AM/PM")</f>
        <v>06:00:PM</v>
      </c>
      <c r="P66" t="str">
        <f ca="1">TEXT(NOW(),"HH:MM:AM/PM")</f>
        <v>08:00:AM</v>
      </c>
      <c r="Q66" t="str">
        <f ca="1">TEXT(NOW()-"14:00:00","HH:MM:AM/PM")</f>
        <v>06:00:PM</v>
      </c>
      <c r="R66" t="str">
        <f ca="1">TEXT(NOW(),"HH:MM:AM/PM")</f>
        <v>08:00:AM</v>
      </c>
      <c r="S66" t="str">
        <f ca="1">TEXT(NOW()-"14:00:00","HH:MM:AM/PM")</f>
        <v>06:00:PM</v>
      </c>
      <c r="T66" t="str">
        <f ca="1">TEXT(NOW(),"HH:MM:AM/PM")</f>
        <v>08:00:AM</v>
      </c>
      <c r="X66" t="s">
        <v>235</v>
      </c>
      <c r="Y66" t="s">
        <v>234</v>
      </c>
    </row>
    <row r="67" spans="1:25" hidden="1" x14ac:dyDescent="0.25">
      <c r="A67" t="s">
        <v>49</v>
      </c>
      <c r="B67" t="str">
        <f t="shared" ca="1" si="1"/>
        <v>Secondary2017270600PM</v>
      </c>
      <c r="C67" t="b">
        <v>1</v>
      </c>
      <c r="D67" s="4" t="s">
        <v>69</v>
      </c>
      <c r="E67" s="4"/>
      <c r="F67" s="4"/>
      <c r="G67" s="4"/>
      <c r="H67" s="4"/>
      <c r="I67" s="4"/>
      <c r="J67" s="4"/>
      <c r="K67" s="4"/>
      <c r="L67" s="4"/>
      <c r="M67" s="4"/>
      <c r="N67" s="4"/>
      <c r="O67" t="s">
        <v>375</v>
      </c>
      <c r="P67" t="s">
        <v>374</v>
      </c>
      <c r="Q67" t="s">
        <v>375</v>
      </c>
      <c r="R67" t="s">
        <v>374</v>
      </c>
      <c r="S67" t="s">
        <v>375</v>
      </c>
      <c r="T67" t="s">
        <v>374</v>
      </c>
      <c r="X67" t="s">
        <v>235</v>
      </c>
      <c r="Y67" t="s">
        <v>234</v>
      </c>
    </row>
    <row r="68" spans="1:25" hidden="1" x14ac:dyDescent="0.25">
      <c r="A68" t="s">
        <v>50</v>
      </c>
      <c r="B68" t="str">
        <f t="shared" ca="1" si="1"/>
        <v>Secondary2017270600PM</v>
      </c>
      <c r="C68" t="b">
        <v>1</v>
      </c>
      <c r="D68" s="4" t="s">
        <v>69</v>
      </c>
      <c r="E68" s="4" t="s">
        <v>71</v>
      </c>
      <c r="F68" s="4" t="s">
        <v>382</v>
      </c>
      <c r="G68" s="4"/>
      <c r="H68" s="4"/>
      <c r="I68" s="4"/>
      <c r="J68" s="4"/>
      <c r="K68" s="4"/>
      <c r="L68" s="4"/>
      <c r="M68" s="4"/>
      <c r="N68" s="4"/>
      <c r="O68" t="str">
        <f ca="1">TEXT(NOW()-"14:00:00","HH:MM:AM/PM")</f>
        <v>06:00:PM</v>
      </c>
      <c r="P68" t="str">
        <f ca="1">TEXT(NOW()-"10:30:00","HH:MM:AM/PM")</f>
        <v>09:30:PM</v>
      </c>
      <c r="Q68" t="s">
        <v>375</v>
      </c>
      <c r="R68" t="str">
        <f ca="1">TEXT(NOW()-"10:30:00","HH:MM:AM/PM")</f>
        <v>09:30:PM</v>
      </c>
      <c r="S68" t="s">
        <v>375</v>
      </c>
      <c r="T68" t="str">
        <f ca="1">TEXT(NOW()-"10:30:00","HH:MM:AM/PM")</f>
        <v>09:30:PM</v>
      </c>
      <c r="X68" t="s">
        <v>235</v>
      </c>
      <c r="Y68" t="s">
        <v>234</v>
      </c>
    </row>
    <row r="69" spans="1:25" hidden="1" x14ac:dyDescent="0.25">
      <c r="A69" t="s">
        <v>61</v>
      </c>
      <c r="B69" t="str">
        <f t="shared" ca="1" si="1"/>
        <v>Secondary2017270600PM</v>
      </c>
      <c r="C69" t="b">
        <v>1</v>
      </c>
      <c r="D69" s="4" t="s">
        <v>69</v>
      </c>
      <c r="E69" s="4"/>
      <c r="F69" s="4"/>
      <c r="G69" s="4"/>
      <c r="H69" s="4"/>
      <c r="I69" s="4"/>
      <c r="J69" s="4"/>
      <c r="K69" s="4"/>
      <c r="L69" s="4"/>
      <c r="M69" s="4"/>
      <c r="N69" s="4"/>
      <c r="O69" t="s">
        <v>375</v>
      </c>
      <c r="P69" t="s">
        <v>374</v>
      </c>
      <c r="Q69" t="s">
        <v>375</v>
      </c>
      <c r="R69" t="s">
        <v>374</v>
      </c>
      <c r="S69" t="s">
        <v>375</v>
      </c>
      <c r="T69" t="s">
        <v>374</v>
      </c>
      <c r="X69" t="s">
        <v>235</v>
      </c>
      <c r="Y69" t="s">
        <v>234</v>
      </c>
    </row>
    <row r="70" spans="1:25" hidden="1" x14ac:dyDescent="0.25">
      <c r="A70" t="s">
        <v>62</v>
      </c>
      <c r="B70" t="str">
        <f t="shared" ca="1" si="1"/>
        <v>Secondary2017270600PM</v>
      </c>
      <c r="C70" t="b">
        <v>1</v>
      </c>
      <c r="D70" s="4" t="s">
        <v>69</v>
      </c>
      <c r="E70" s="4" t="s">
        <v>71</v>
      </c>
      <c r="F70" s="4" t="s">
        <v>382</v>
      </c>
      <c r="G70" s="4"/>
      <c r="H70" s="4"/>
      <c r="I70" s="4"/>
      <c r="J70" s="4"/>
      <c r="K70" s="4"/>
      <c r="L70" s="4"/>
      <c r="M70" s="4"/>
      <c r="N70" s="4"/>
      <c r="O70" t="str">
        <f ca="1">TEXT(NOW()-"14:00:00","HH:MM:AM/PM")</f>
        <v>06:00:PM</v>
      </c>
      <c r="P70" t="str">
        <f ca="1">TEXT(NOW()-"10:30:00","HH:MM:AM/PM")</f>
        <v>09:30:PM</v>
      </c>
      <c r="Q70" t="str">
        <f ca="1">TEXT(NOW()-"14:00:00","HH:MM:AM/PM")</f>
        <v>06:00:PM</v>
      </c>
      <c r="R70" t="str">
        <f ca="1">TEXT(NOW()-"10:30:00","HH:MM:AM/PM")</f>
        <v>09:30:PM</v>
      </c>
      <c r="S70" t="str">
        <f ca="1">TEXT(NOW()-"14:00:00","HH:MM:AM/PM")</f>
        <v>06:00:PM</v>
      </c>
      <c r="T70" t="str">
        <f ca="1">TEXT(NOW()-"10:30:00","HH:MM:AM/PM")</f>
        <v>09:30:PM</v>
      </c>
      <c r="X70" t="s">
        <v>235</v>
      </c>
      <c r="Y70" t="s">
        <v>234</v>
      </c>
    </row>
    <row r="71" spans="1:25" hidden="1" x14ac:dyDescent="0.25">
      <c r="A71" t="s">
        <v>101</v>
      </c>
      <c r="B71" t="str">
        <f t="shared" ca="1" si="1"/>
        <v>Secondary2017270600PM</v>
      </c>
      <c r="C71" t="b">
        <v>1</v>
      </c>
      <c r="D71" s="4" t="s">
        <v>69</v>
      </c>
      <c r="E71" s="4"/>
      <c r="F71" s="4"/>
      <c r="G71" s="4"/>
      <c r="H71" s="4"/>
      <c r="I71" s="4"/>
      <c r="J71" s="4"/>
      <c r="K71" s="4"/>
      <c r="L71" s="4"/>
      <c r="M71" s="4"/>
      <c r="N71" s="4"/>
      <c r="O71" t="s">
        <v>375</v>
      </c>
      <c r="P71" t="s">
        <v>374</v>
      </c>
      <c r="Q71" t="s">
        <v>375</v>
      </c>
      <c r="R71" t="s">
        <v>374</v>
      </c>
      <c r="S71" t="s">
        <v>375</v>
      </c>
      <c r="T71" t="s">
        <v>374</v>
      </c>
      <c r="X71" t="s">
        <v>235</v>
      </c>
      <c r="Y71" t="s">
        <v>234</v>
      </c>
    </row>
    <row r="72" spans="1:25" hidden="1" x14ac:dyDescent="0.25">
      <c r="A72" t="s">
        <v>37</v>
      </c>
      <c r="B72" t="str">
        <f t="shared" ca="1" si="1"/>
        <v>Secondary2017270600PM</v>
      </c>
      <c r="C72" t="b">
        <v>1</v>
      </c>
      <c r="D72" s="4" t="s">
        <v>69</v>
      </c>
      <c r="E72" s="4"/>
      <c r="F72" s="4"/>
      <c r="G72" s="4"/>
      <c r="H72" s="4"/>
      <c r="I72" s="4"/>
      <c r="J72" s="4"/>
      <c r="K72" s="4"/>
      <c r="L72" s="4"/>
      <c r="M72" s="4"/>
      <c r="N72" s="4"/>
      <c r="O72" t="s">
        <v>375</v>
      </c>
      <c r="P72" t="s">
        <v>374</v>
      </c>
      <c r="Q72" t="s">
        <v>375</v>
      </c>
      <c r="R72" t="s">
        <v>374</v>
      </c>
      <c r="S72" t="s">
        <v>375</v>
      </c>
      <c r="T72" t="s">
        <v>374</v>
      </c>
      <c r="X72" t="s">
        <v>235</v>
      </c>
      <c r="Y72" t="s">
        <v>234</v>
      </c>
    </row>
    <row r="73" spans="1:25" hidden="1" x14ac:dyDescent="0.25">
      <c r="A73" t="s">
        <v>38</v>
      </c>
      <c r="B73" t="str">
        <f t="shared" ca="1" si="1"/>
        <v>Secondary2017270600PM</v>
      </c>
      <c r="C73" t="b">
        <v>1</v>
      </c>
      <c r="D73" s="4" t="s">
        <v>69</v>
      </c>
      <c r="E73" s="4" t="s">
        <v>71</v>
      </c>
      <c r="F73" s="4" t="s">
        <v>382</v>
      </c>
      <c r="G73" s="4"/>
      <c r="H73" s="4"/>
      <c r="I73" s="4"/>
      <c r="J73" s="4"/>
      <c r="K73" s="4"/>
      <c r="L73" s="4"/>
      <c r="M73" s="4"/>
      <c r="N73" s="4"/>
      <c r="O73" t="str">
        <f ca="1">TEXT(NOW()-"14:00:00","HH:MM:AM/PM")</f>
        <v>06:00:PM</v>
      </c>
      <c r="P73" t="str">
        <f ca="1">TEXT(NOW()-"10:30:00","HH:MM:AM/PM")</f>
        <v>09:30:PM</v>
      </c>
      <c r="Q73" t="s">
        <v>375</v>
      </c>
      <c r="R73" t="str">
        <f ca="1">TEXT(NOW()-"10:30:00","HH:MM:AM/PM")</f>
        <v>09:30:PM</v>
      </c>
      <c r="S73" t="s">
        <v>375</v>
      </c>
      <c r="T73" t="str">
        <f ca="1">TEXT(NOW()-"10:30:00","HH:MM:AM/PM")</f>
        <v>09:30:PM</v>
      </c>
      <c r="X73" t="s">
        <v>235</v>
      </c>
      <c r="Y73" t="s">
        <v>234</v>
      </c>
    </row>
  </sheetData>
  <autoFilter ref="A1:AC73">
    <filterColumn colId="0">
      <filters>
        <filter val="SecondaryMarket_Channel_Saturday_TPOBroker_OutSideDeskHours"/>
        <filter val="SecondaryMarket_Channel_Saturday_TPOBroker_WithinDeskHours"/>
        <filter val="SecondaryMarket_Channel_Saturday_TPOCorrespondent_OutSideDeskHours"/>
        <filter val="SecondaryMarket_Channel_Saturday_TPOCorrespondent_WithinDeskHours"/>
        <filter val="SecondaryMarket_Channel_Sunday_TPOBroker_OutSideDeskHours"/>
        <filter val="SecondaryMarket_Channel_Sunday_TPOBroker_WithinDeskHours"/>
        <filter val="SecondaryMarket_Channel_Sunday_TPOCorrespondent_OutSideDeskHours"/>
        <filter val="SecondaryMarket_Channel_Sunday_TPOCorrespondent_WithinDeskHours"/>
        <filter val="SecondaryMarket_Channel_Weekday_TPOBroker_OutSideDeskHours"/>
        <filter val="SecondaryMarket_Channel_Weekday_TPOBroker_WithinDeskHours"/>
        <filter val="SecondaryMarket_Channel_Weekday_TPOCorrespondent_OutSideDeskHours"/>
        <filter val="SecondaryMarket_Channel_Weekday_TPOCorrespondent_WithinDeskHours"/>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
  <sheetViews>
    <sheetView topLeftCell="K1" workbookViewId="0">
      <selection activeCell="K8" sqref="K8"/>
    </sheetView>
  </sheetViews>
  <sheetFormatPr defaultRowHeight="15" x14ac:dyDescent="0.25"/>
  <cols>
    <col min="1" max="1" width="30.42578125" bestFit="1" customWidth="1"/>
    <col min="2" max="2" width="12.7109375" bestFit="1" customWidth="1"/>
    <col min="3" max="3" width="14.28515625" bestFit="1" customWidth="1"/>
    <col min="4" max="4" width="16.7109375" bestFit="1" customWidth="1"/>
    <col min="5" max="6" width="14.28515625" bestFit="1" customWidth="1"/>
    <col min="7" max="8" width="16.85546875" bestFit="1" customWidth="1"/>
    <col min="9" max="9" width="13.5703125" bestFit="1" customWidth="1"/>
    <col min="10" max="10" width="16.7109375" bestFit="1" customWidth="1"/>
    <col min="11" max="15" width="16.7109375" customWidth="1"/>
    <col min="16" max="16" width="21.140625" bestFit="1" customWidth="1"/>
    <col min="17" max="17" width="16.7109375" bestFit="1" customWidth="1"/>
    <col min="18" max="18" width="10" bestFit="1" customWidth="1"/>
    <col min="19" max="19" width="9" bestFit="1" customWidth="1"/>
    <col min="20" max="20" width="18.7109375" bestFit="1" customWidth="1"/>
    <col min="21" max="21" width="16" bestFit="1" customWidth="1"/>
    <col min="22" max="22" width="10.5703125" bestFit="1" customWidth="1"/>
    <col min="23" max="23" width="9.42578125" bestFit="1" customWidth="1"/>
    <col min="24" max="24" width="6.140625" bestFit="1" customWidth="1"/>
    <col min="25" max="25" width="15.85546875" bestFit="1" customWidth="1"/>
    <col min="26" max="26" width="16.140625" bestFit="1" customWidth="1"/>
    <col min="27" max="27" width="8.42578125" bestFit="1" customWidth="1"/>
    <col min="28" max="28" width="11.42578125" bestFit="1" customWidth="1"/>
    <col min="29" max="29" width="11.42578125" customWidth="1"/>
    <col min="30" max="30" width="21.5703125" bestFit="1" customWidth="1"/>
  </cols>
  <sheetData>
    <row r="1" spans="1:32" x14ac:dyDescent="0.25">
      <c r="A1" t="s">
        <v>0</v>
      </c>
      <c r="B1" t="s">
        <v>291</v>
      </c>
      <c r="C1" t="s">
        <v>285</v>
      </c>
      <c r="D1" t="s">
        <v>290</v>
      </c>
      <c r="E1" t="s">
        <v>286</v>
      </c>
      <c r="F1" t="s">
        <v>287</v>
      </c>
      <c r="G1" t="s">
        <v>288</v>
      </c>
      <c r="H1" t="s">
        <v>293</v>
      </c>
      <c r="I1" t="s">
        <v>294</v>
      </c>
      <c r="J1" t="s">
        <v>297</v>
      </c>
      <c r="K1" t="s">
        <v>317</v>
      </c>
      <c r="L1" t="s">
        <v>331</v>
      </c>
      <c r="M1" t="s">
        <v>79</v>
      </c>
      <c r="N1" t="s">
        <v>332</v>
      </c>
      <c r="O1" t="s">
        <v>333</v>
      </c>
      <c r="P1" t="s">
        <v>300</v>
      </c>
      <c r="Q1" t="s">
        <v>309</v>
      </c>
      <c r="R1" t="s">
        <v>302</v>
      </c>
      <c r="S1" t="s">
        <v>338</v>
      </c>
      <c r="T1" t="s">
        <v>303</v>
      </c>
      <c r="U1" t="s">
        <v>94</v>
      </c>
      <c r="V1" t="s">
        <v>155</v>
      </c>
      <c r="W1" t="s">
        <v>91</v>
      </c>
      <c r="X1" t="s">
        <v>156</v>
      </c>
      <c r="Y1" t="s">
        <v>318</v>
      </c>
      <c r="Z1" t="s">
        <v>319</v>
      </c>
      <c r="AA1" t="s">
        <v>315</v>
      </c>
      <c r="AB1" t="s">
        <v>316</v>
      </c>
      <c r="AC1" t="s">
        <v>340</v>
      </c>
      <c r="AD1" t="s">
        <v>341</v>
      </c>
      <c r="AE1" t="s">
        <v>342</v>
      </c>
      <c r="AF1" t="s">
        <v>343</v>
      </c>
    </row>
    <row r="2" spans="1:32" x14ac:dyDescent="0.25">
      <c r="A2" t="s">
        <v>289</v>
      </c>
      <c r="B2">
        <v>1</v>
      </c>
      <c r="C2" t="str">
        <f>"BaseData"&amp;B2</f>
        <v>BaseData1</v>
      </c>
      <c r="D2" t="str">
        <f>"Profitability"&amp;B2</f>
        <v>Profitability1</v>
      </c>
      <c r="E2" t="str">
        <f>"LockType"&amp;B2</f>
        <v>LockType1</v>
      </c>
      <c r="F2" t="str">
        <f>"BaseRate"&amp;B2</f>
        <v>BaseRate1</v>
      </c>
      <c r="G2" t="str">
        <f>"Base Margin"&amp;B2</f>
        <v>Base Margin1</v>
      </c>
    </row>
    <row r="3" spans="1:32" x14ac:dyDescent="0.25">
      <c r="A3" s="4" t="s">
        <v>292</v>
      </c>
      <c r="H3">
        <v>4008</v>
      </c>
      <c r="I3">
        <v>1177</v>
      </c>
    </row>
    <row r="4" spans="1:32" x14ac:dyDescent="0.25">
      <c r="A4" t="s">
        <v>295</v>
      </c>
      <c r="J4" t="s">
        <v>298</v>
      </c>
      <c r="K4" t="s">
        <v>330</v>
      </c>
    </row>
    <row r="5" spans="1:32" x14ac:dyDescent="0.25">
      <c r="A5" t="s">
        <v>296</v>
      </c>
      <c r="L5" t="s">
        <v>334</v>
      </c>
      <c r="M5" t="s">
        <v>335</v>
      </c>
      <c r="N5" t="s">
        <v>336</v>
      </c>
      <c r="O5" t="s">
        <v>337</v>
      </c>
    </row>
    <row r="6" spans="1:32" x14ac:dyDescent="0.25">
      <c r="A6" t="s">
        <v>299</v>
      </c>
      <c r="P6" t="s">
        <v>307</v>
      </c>
      <c r="R6">
        <v>999999999</v>
      </c>
      <c r="S6" t="s">
        <v>304</v>
      </c>
      <c r="T6" s="10" t="s">
        <v>305</v>
      </c>
      <c r="U6" s="10"/>
    </row>
    <row r="7" spans="1:32" x14ac:dyDescent="0.25">
      <c r="A7" t="s">
        <v>306</v>
      </c>
      <c r="P7" t="s">
        <v>301</v>
      </c>
      <c r="Q7" t="s">
        <v>310</v>
      </c>
      <c r="T7" s="10"/>
      <c r="U7" s="10">
        <v>11</v>
      </c>
      <c r="V7">
        <v>1699</v>
      </c>
      <c r="W7" t="s">
        <v>311</v>
      </c>
      <c r="X7">
        <v>100</v>
      </c>
    </row>
    <row r="8" spans="1:32" x14ac:dyDescent="0.25">
      <c r="A8" t="s">
        <v>312</v>
      </c>
      <c r="K8" t="s">
        <v>330</v>
      </c>
      <c r="P8" t="s">
        <v>313</v>
      </c>
      <c r="Q8" t="s">
        <v>314</v>
      </c>
      <c r="Y8">
        <v>1</v>
      </c>
      <c r="Z8">
        <v>10</v>
      </c>
      <c r="AA8">
        <v>20</v>
      </c>
      <c r="AB8">
        <v>1</v>
      </c>
    </row>
    <row r="9" spans="1:32" x14ac:dyDescent="0.25">
      <c r="A9" t="s">
        <v>320</v>
      </c>
      <c r="P9" t="s">
        <v>321</v>
      </c>
      <c r="Q9" t="s">
        <v>322</v>
      </c>
    </row>
    <row r="10" spans="1:32" x14ac:dyDescent="0.25">
      <c r="A10" t="s">
        <v>323</v>
      </c>
      <c r="P10" t="s">
        <v>324</v>
      </c>
      <c r="AC10" t="s">
        <v>339</v>
      </c>
      <c r="AD10" t="s">
        <v>325</v>
      </c>
      <c r="AE10" t="s">
        <v>344</v>
      </c>
      <c r="AF10">
        <v>1000</v>
      </c>
    </row>
    <row r="11" spans="1:32" x14ac:dyDescent="0.25">
      <c r="A11" t="s">
        <v>329</v>
      </c>
      <c r="AD11" t="s">
        <v>298</v>
      </c>
    </row>
  </sheetData>
  <hyperlinks>
    <hyperlink ref="T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 sqref="D1"/>
    </sheetView>
  </sheetViews>
  <sheetFormatPr defaultRowHeight="15" x14ac:dyDescent="0.25"/>
  <cols>
    <col min="1" max="1" width="41" bestFit="1" customWidth="1"/>
    <col min="2" max="2" width="13.85546875" bestFit="1" customWidth="1"/>
  </cols>
  <sheetData>
    <row r="1" spans="1:4" x14ac:dyDescent="0.25">
      <c r="A1" s="1" t="s">
        <v>0</v>
      </c>
      <c r="B1" t="s">
        <v>73</v>
      </c>
      <c r="C1" t="s">
        <v>74</v>
      </c>
      <c r="D1" t="s">
        <v>75</v>
      </c>
    </row>
    <row r="2" spans="1:4" x14ac:dyDescent="0.25">
      <c r="A2" t="s">
        <v>72</v>
      </c>
      <c r="B2" s="2">
        <f ca="1">TODAY()</f>
        <v>42914</v>
      </c>
      <c r="C2">
        <v>1000000</v>
      </c>
      <c r="D2">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
  <sheetViews>
    <sheetView workbookViewId="0">
      <selection activeCell="C3" sqref="C3"/>
    </sheetView>
  </sheetViews>
  <sheetFormatPr defaultRowHeight="15" x14ac:dyDescent="0.25"/>
  <cols>
    <col min="2" max="2" width="13.5703125" bestFit="1" customWidth="1"/>
    <col min="3" max="3" width="14.7109375" bestFit="1" customWidth="1"/>
    <col min="4" max="4" width="15" bestFit="1" customWidth="1"/>
    <col min="5" max="5" width="15.7109375" bestFit="1" customWidth="1"/>
    <col min="6" max="6" width="12.7109375" customWidth="1"/>
    <col min="7" max="7" width="14" bestFit="1" customWidth="1"/>
    <col min="8" max="8" width="10.5703125" bestFit="1" customWidth="1"/>
    <col min="9" max="9" width="12.28515625" bestFit="1" customWidth="1"/>
    <col min="10" max="10" width="7.28515625" bestFit="1" customWidth="1"/>
    <col min="11" max="11" width="11.28515625" bestFit="1" customWidth="1"/>
    <col min="12" max="13" width="13.7109375" customWidth="1"/>
    <col min="14" max="15" width="10.7109375" bestFit="1" customWidth="1"/>
    <col min="16" max="16" width="10" bestFit="1" customWidth="1"/>
    <col min="23" max="23" width="22.7109375" bestFit="1" customWidth="1"/>
  </cols>
  <sheetData>
    <row r="1" spans="1:24" x14ac:dyDescent="0.25">
      <c r="A1" t="s">
        <v>76</v>
      </c>
      <c r="B1" s="4" t="s">
        <v>77</v>
      </c>
      <c r="C1" s="4" t="s">
        <v>78</v>
      </c>
      <c r="D1" s="4" t="s">
        <v>79</v>
      </c>
      <c r="E1" s="4" t="s">
        <v>80</v>
      </c>
      <c r="F1" s="4" t="s">
        <v>81</v>
      </c>
      <c r="G1" s="4" t="s">
        <v>82</v>
      </c>
      <c r="H1" s="4" t="s">
        <v>83</v>
      </c>
      <c r="I1" s="4" t="s">
        <v>85</v>
      </c>
      <c r="J1" s="4" t="s">
        <v>87</v>
      </c>
      <c r="K1" s="4" t="s">
        <v>88</v>
      </c>
      <c r="L1" s="4" t="s">
        <v>89</v>
      </c>
      <c r="M1" s="4" t="s">
        <v>91</v>
      </c>
      <c r="N1" s="4" t="s">
        <v>92</v>
      </c>
      <c r="O1" s="4" t="s">
        <v>93</v>
      </c>
      <c r="P1" s="4" t="s">
        <v>94</v>
      </c>
      <c r="Q1" t="s">
        <v>95</v>
      </c>
      <c r="R1" s="4" t="s">
        <v>96</v>
      </c>
      <c r="S1" s="4" t="s">
        <v>97</v>
      </c>
      <c r="T1" s="4" t="s">
        <v>103</v>
      </c>
      <c r="U1" s="4" t="s">
        <v>104</v>
      </c>
      <c r="V1" s="4" t="s">
        <v>105</v>
      </c>
      <c r="W1" s="4" t="s">
        <v>232</v>
      </c>
      <c r="X1" s="4" t="s">
        <v>233</v>
      </c>
    </row>
    <row r="2" spans="1:24" x14ac:dyDescent="0.25">
      <c r="A2" t="s">
        <v>84</v>
      </c>
      <c r="B2" t="str">
        <f ca="1">"GSETest_"&amp;RANDBETWEEN(1,999)</f>
        <v>GSETest_835</v>
      </c>
      <c r="C2" t="str">
        <f ca="1">"C_"&amp;RANDBETWEEN(1,999)</f>
        <v>C_972</v>
      </c>
      <c r="D2" t="s">
        <v>9</v>
      </c>
      <c r="E2" s="2">
        <f ca="1">TODAY()</f>
        <v>42914</v>
      </c>
      <c r="F2">
        <v>1234</v>
      </c>
      <c r="G2">
        <v>200000</v>
      </c>
      <c r="H2" s="5">
        <v>42767</v>
      </c>
      <c r="I2" s="4" t="s">
        <v>86</v>
      </c>
      <c r="J2">
        <v>2</v>
      </c>
      <c r="K2">
        <v>2.2999999999999998</v>
      </c>
      <c r="L2" t="s">
        <v>90</v>
      </c>
      <c r="M2" t="s">
        <v>106</v>
      </c>
      <c r="N2">
        <v>2</v>
      </c>
      <c r="O2">
        <v>100</v>
      </c>
      <c r="P2">
        <v>1.125</v>
      </c>
      <c r="Q2">
        <v>1</v>
      </c>
      <c r="R2">
        <v>2</v>
      </c>
      <c r="S2">
        <v>3</v>
      </c>
      <c r="T2" t="str">
        <f t="shared" ref="T2:T3" ca="1" si="0">"ViewName"&amp;RANDBETWEEN(1,2000)</f>
        <v>ViewName14</v>
      </c>
      <c r="U2" t="str">
        <f ca="1">"DuplicateVeiw"&amp;RANDBETWEEN(1,2000)</f>
        <v>DuplicateVeiw818</v>
      </c>
      <c r="V2" t="str">
        <f ca="1">"ReNameView"&amp;RANDBETWEEN(1,2000)</f>
        <v>ReNameView1891</v>
      </c>
      <c r="W2">
        <v>1</v>
      </c>
      <c r="X2">
        <v>3000</v>
      </c>
    </row>
    <row r="3" spans="1:24" x14ac:dyDescent="0.25">
      <c r="A3" t="s">
        <v>107</v>
      </c>
      <c r="B3" t="str">
        <f ca="1">"GSETest_"&amp;RANDBETWEEN(1,999)</f>
        <v>GSETest_83</v>
      </c>
      <c r="C3" t="str">
        <f ca="1">"C_"&amp;RANDBETWEEN(1,999)</f>
        <v>C_458</v>
      </c>
      <c r="D3" t="s">
        <v>9</v>
      </c>
      <c r="E3" s="2">
        <f ca="1">TODAY()</f>
        <v>42914</v>
      </c>
      <c r="F3">
        <v>1234</v>
      </c>
      <c r="G3">
        <v>200000</v>
      </c>
      <c r="H3" s="5">
        <v>42767</v>
      </c>
      <c r="I3" s="4" t="s">
        <v>86</v>
      </c>
      <c r="J3">
        <v>2</v>
      </c>
      <c r="K3">
        <v>2.2999999999999998</v>
      </c>
      <c r="L3" t="s">
        <v>108</v>
      </c>
      <c r="M3" t="s">
        <v>109</v>
      </c>
      <c r="N3">
        <v>25000</v>
      </c>
      <c r="O3">
        <v>100</v>
      </c>
      <c r="Q3">
        <v>1</v>
      </c>
      <c r="R3">
        <v>2</v>
      </c>
      <c r="S3">
        <v>3</v>
      </c>
      <c r="T3" t="str">
        <f t="shared" ca="1" si="0"/>
        <v>ViewName37</v>
      </c>
      <c r="U3" t="str">
        <f t="shared" ref="U3:U4" ca="1" si="1">"DuplicateVeiw"&amp;RANDBETWEEN(1,2000)</f>
        <v>DuplicateVeiw894</v>
      </c>
      <c r="V3" t="str">
        <f t="shared" ref="V3" ca="1" si="2">"ReNameView"&amp;RANDBETWEEN(1,2000)</f>
        <v>ReNameView425</v>
      </c>
    </row>
    <row r="4" spans="1:24" x14ac:dyDescent="0.25">
      <c r="A4" t="s">
        <v>110</v>
      </c>
      <c r="B4" t="str">
        <f ca="1">"GSETest_"&amp;RANDBETWEEN(1,999)</f>
        <v>GSETest_987</v>
      </c>
      <c r="C4" t="str">
        <f ca="1">"C_"&amp;RANDBETWEEN(1,999)</f>
        <v>C_39</v>
      </c>
      <c r="D4" t="s">
        <v>9</v>
      </c>
      <c r="E4" s="2">
        <f ca="1">TODAY()</f>
        <v>42914</v>
      </c>
      <c r="F4">
        <v>1234</v>
      </c>
      <c r="G4">
        <v>200000</v>
      </c>
      <c r="H4" s="5">
        <v>42767</v>
      </c>
      <c r="I4" s="4" t="s">
        <v>86</v>
      </c>
      <c r="J4">
        <v>2</v>
      </c>
      <c r="K4">
        <v>2.2999999999999998</v>
      </c>
      <c r="L4" t="s">
        <v>111</v>
      </c>
      <c r="M4" t="s">
        <v>109</v>
      </c>
      <c r="N4">
        <v>10</v>
      </c>
      <c r="O4">
        <v>100</v>
      </c>
      <c r="Q4">
        <v>1</v>
      </c>
      <c r="R4">
        <v>2</v>
      </c>
      <c r="S4">
        <v>3</v>
      </c>
      <c r="T4" t="str">
        <f ca="1">"ViewName"&amp;RANDBETWEEN(1,2000)</f>
        <v>ViewName281</v>
      </c>
      <c r="U4" t="str">
        <f t="shared" ca="1" si="1"/>
        <v>DuplicateVeiw1686</v>
      </c>
      <c r="V4" t="str">
        <f ca="1">"ReNameView"&amp;RANDBETWEEN(1,2000)</f>
        <v>ReNameView1662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A2" sqref="A2:A4"/>
    </sheetView>
  </sheetViews>
  <sheetFormatPr defaultRowHeight="15" x14ac:dyDescent="0.25"/>
  <cols>
    <col min="1" max="1" width="53.42578125" bestFit="1" customWidth="1"/>
    <col min="2" max="2" width="10.7109375" bestFit="1" customWidth="1"/>
    <col min="3" max="3" width="11" bestFit="1" customWidth="1"/>
  </cols>
  <sheetData>
    <row r="1" spans="1:7" x14ac:dyDescent="0.25">
      <c r="A1" s="4" t="s">
        <v>164</v>
      </c>
      <c r="B1" s="4" t="s">
        <v>165</v>
      </c>
      <c r="C1" s="4" t="s">
        <v>166</v>
      </c>
      <c r="D1" s="4" t="s">
        <v>169</v>
      </c>
      <c r="E1" s="4" t="s">
        <v>170</v>
      </c>
      <c r="F1" s="4" t="s">
        <v>171</v>
      </c>
      <c r="G1" s="4" t="s">
        <v>172</v>
      </c>
    </row>
    <row r="2" spans="1:7" x14ac:dyDescent="0.25">
      <c r="A2" s="4" t="s">
        <v>167</v>
      </c>
      <c r="B2">
        <v>200</v>
      </c>
      <c r="C2">
        <v>0.5</v>
      </c>
    </row>
    <row r="3" spans="1:7" x14ac:dyDescent="0.25">
      <c r="A3" s="4" t="s">
        <v>168</v>
      </c>
      <c r="B3">
        <v>300</v>
      </c>
      <c r="C3">
        <v>0.5</v>
      </c>
    </row>
    <row r="4" spans="1:7" x14ac:dyDescent="0.25">
      <c r="A4" s="4" t="s">
        <v>173</v>
      </c>
      <c r="B4">
        <v>1</v>
      </c>
      <c r="C4">
        <v>0.5</v>
      </c>
      <c r="D4">
        <v>3</v>
      </c>
      <c r="E4">
        <v>0.1</v>
      </c>
      <c r="F4">
        <v>4</v>
      </c>
      <c r="G4">
        <v>0.2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J9"/>
  <sheetViews>
    <sheetView topLeftCell="S1" workbookViewId="0">
      <selection activeCell="AJ1" sqref="AJ1"/>
    </sheetView>
  </sheetViews>
  <sheetFormatPr defaultRowHeight="15" x14ac:dyDescent="0.25"/>
  <cols>
    <col min="1" max="1" width="42.85546875" bestFit="1" customWidth="1"/>
    <col min="2" max="2" width="21" bestFit="1" customWidth="1"/>
    <col min="3" max="3" width="19.5703125" bestFit="1" customWidth="1"/>
    <col min="4" max="4" width="18.7109375" bestFit="1" customWidth="1"/>
    <col min="5" max="5" width="15.140625" bestFit="1" customWidth="1"/>
    <col min="6" max="6" width="15.28515625" bestFit="1" customWidth="1"/>
    <col min="7" max="7" width="16.85546875" bestFit="1" customWidth="1"/>
    <col min="8" max="8" width="14.140625" bestFit="1" customWidth="1"/>
    <col min="9" max="9" width="19.5703125" bestFit="1" customWidth="1"/>
    <col min="10" max="10" width="18.7109375" bestFit="1" customWidth="1"/>
    <col min="11" max="11" width="16.7109375" bestFit="1" customWidth="1"/>
    <col min="12" max="12" width="16.7109375" customWidth="1"/>
    <col min="13" max="13" width="19.28515625" bestFit="1" customWidth="1"/>
    <col min="14" max="14" width="16.140625" bestFit="1" customWidth="1"/>
    <col min="15" max="15" width="15.5703125" bestFit="1" customWidth="1"/>
    <col min="16" max="16" width="170.140625" bestFit="1" customWidth="1"/>
    <col min="17" max="17" width="14.7109375" bestFit="1" customWidth="1"/>
    <col min="18" max="18" width="14.85546875" customWidth="1"/>
    <col min="20" max="20" width="6.140625" bestFit="1" customWidth="1"/>
    <col min="21" max="21" width="24.5703125" bestFit="1" customWidth="1"/>
    <col min="22" max="22" width="26" bestFit="1" customWidth="1"/>
    <col min="23" max="23" width="21.140625" bestFit="1" customWidth="1"/>
    <col min="24" max="24" width="22.85546875" bestFit="1" customWidth="1"/>
    <col min="26" max="26" width="15.7109375" bestFit="1" customWidth="1"/>
    <col min="28" max="28" width="15.7109375" bestFit="1" customWidth="1"/>
    <col min="30" max="30" width="18.28515625" bestFit="1" customWidth="1"/>
    <col min="33" max="33" width="14.85546875" bestFit="1" customWidth="1"/>
    <col min="36" max="36" width="9.7109375" bestFit="1" customWidth="1"/>
  </cols>
  <sheetData>
    <row r="1" spans="1:36" s="1" customFormat="1" x14ac:dyDescent="0.25">
      <c r="A1" s="1" t="s">
        <v>0</v>
      </c>
      <c r="B1" s="1" t="s">
        <v>113</v>
      </c>
      <c r="C1" s="1" t="s">
        <v>73</v>
      </c>
      <c r="D1" s="1" t="s">
        <v>115</v>
      </c>
      <c r="E1" s="1" t="s">
        <v>116</v>
      </c>
      <c r="F1" s="1" t="s">
        <v>117</v>
      </c>
      <c r="G1" s="1" t="s">
        <v>119</v>
      </c>
      <c r="H1" s="1" t="s">
        <v>120</v>
      </c>
      <c r="I1" s="1" t="s">
        <v>3</v>
      </c>
      <c r="J1" s="1" t="s">
        <v>4</v>
      </c>
      <c r="K1" s="1" t="s">
        <v>121</v>
      </c>
      <c r="L1" s="1" t="s">
        <v>149</v>
      </c>
      <c r="M1" s="1" t="s">
        <v>122</v>
      </c>
      <c r="N1" s="1" t="s">
        <v>124</v>
      </c>
      <c r="O1" s="1" t="s">
        <v>125</v>
      </c>
      <c r="P1" s="1" t="s">
        <v>127</v>
      </c>
      <c r="Q1" s="1" t="s">
        <v>154</v>
      </c>
      <c r="R1" s="1" t="s">
        <v>155</v>
      </c>
      <c r="S1" s="1" t="s">
        <v>91</v>
      </c>
      <c r="T1" s="1" t="s">
        <v>156</v>
      </c>
      <c r="U1" s="1" t="s">
        <v>159</v>
      </c>
      <c r="V1" s="1" t="s">
        <v>195</v>
      </c>
      <c r="W1" s="1" t="s">
        <v>17</v>
      </c>
      <c r="X1" s="1" t="s">
        <v>18</v>
      </c>
      <c r="Y1" s="1" t="s">
        <v>207</v>
      </c>
      <c r="Z1" s="1" t="s">
        <v>208</v>
      </c>
      <c r="AA1" s="1" t="s">
        <v>209</v>
      </c>
      <c r="AB1" s="1" t="s">
        <v>210</v>
      </c>
      <c r="AC1" s="1" t="s">
        <v>211</v>
      </c>
      <c r="AD1" s="1" t="s">
        <v>228</v>
      </c>
      <c r="AE1" s="1" t="s">
        <v>229</v>
      </c>
      <c r="AF1" s="1" t="s">
        <v>349</v>
      </c>
      <c r="AG1" s="1" t="s">
        <v>350</v>
      </c>
      <c r="AH1" s="1" t="s">
        <v>352</v>
      </c>
      <c r="AI1" s="1" t="s">
        <v>353</v>
      </c>
      <c r="AJ1" s="1" t="s">
        <v>355</v>
      </c>
    </row>
    <row r="2" spans="1:36" hidden="1" x14ac:dyDescent="0.25">
      <c r="A2" t="s">
        <v>112</v>
      </c>
      <c r="B2" s="6" t="s">
        <v>114</v>
      </c>
      <c r="C2" s="3" t="str">
        <f ca="1">"Fannie_PE_"&amp;YEAR(NOW())&amp;DAY(NOW())&amp;HOUR(NOW())&amp;MINUTE(NOW())&amp;SECOND(NOW())</f>
        <v>Fannie_PE_2017288018</v>
      </c>
      <c r="D2" t="str">
        <f ca="1">DAY(NOW())&amp;HOUR(NOW())&amp;MINUTE(NOW())</f>
        <v>2880</v>
      </c>
      <c r="E2" s="2">
        <f t="shared" ref="E2:E7" ca="1" si="0">TODAY()</f>
        <v>42914</v>
      </c>
      <c r="F2" t="s">
        <v>118</v>
      </c>
      <c r="G2">
        <v>30</v>
      </c>
      <c r="H2" s="7">
        <v>600000</v>
      </c>
      <c r="I2" t="s">
        <v>8</v>
      </c>
      <c r="J2" s="2" t="s">
        <v>9</v>
      </c>
      <c r="K2" s="2">
        <f ca="1">TODAY()</f>
        <v>42914</v>
      </c>
      <c r="L2" s="2" t="s">
        <v>196</v>
      </c>
      <c r="M2" t="s">
        <v>123</v>
      </c>
      <c r="N2" s="3" t="str">
        <f ca="1">"C_"&amp;HOUR(NOW())&amp;MINUTE(NOW())&amp;SECOND(NOW())</f>
        <v>C_8018</v>
      </c>
      <c r="O2" s="4" t="s">
        <v>126</v>
      </c>
      <c r="P2" t="s">
        <v>142</v>
      </c>
      <c r="Q2">
        <v>5</v>
      </c>
      <c r="R2" t="s">
        <v>157</v>
      </c>
      <c r="S2" t="s">
        <v>158</v>
      </c>
      <c r="T2">
        <v>3</v>
      </c>
      <c r="U2" t="str">
        <f>R2&amp;" &lt;&gt; "&amp;T2</f>
        <v>Note Rate &lt;&gt; 3</v>
      </c>
      <c r="V2" t="s">
        <v>197</v>
      </c>
    </row>
    <row r="3" spans="1:36" hidden="1" x14ac:dyDescent="0.25">
      <c r="A3" t="s">
        <v>143</v>
      </c>
      <c r="B3" s="6" t="s">
        <v>146</v>
      </c>
      <c r="C3" s="3" t="str">
        <f ca="1">"Fannie_"&amp;YEAR(NOW())&amp;DAY(NOW())&amp;HOUR(NOW())&amp;MINUTE(NOW())&amp;SECOND(NOW())</f>
        <v>Fannie_2017288018</v>
      </c>
      <c r="D3" t="str">
        <f ca="1">DAY(NOW())&amp;HOUR(NOW())&amp;MINUTE(NOW())</f>
        <v>2880</v>
      </c>
      <c r="E3" s="2">
        <f t="shared" ca="1" si="0"/>
        <v>42914</v>
      </c>
      <c r="F3" t="s">
        <v>118</v>
      </c>
      <c r="G3">
        <v>30</v>
      </c>
      <c r="H3" s="7">
        <v>600000</v>
      </c>
      <c r="I3" t="s">
        <v>8</v>
      </c>
      <c r="J3" s="2" t="s">
        <v>9</v>
      </c>
      <c r="K3" s="2">
        <f ca="1">TODAY()</f>
        <v>42914</v>
      </c>
      <c r="L3" s="2" t="s">
        <v>196</v>
      </c>
      <c r="M3" t="s">
        <v>123</v>
      </c>
      <c r="N3" s="3" t="str">
        <f ca="1">"C_"&amp;HOUR(NOW())&amp;MINUTE(NOW())&amp;SECOND(NOW())</f>
        <v>C_8018</v>
      </c>
      <c r="O3" s="4" t="s">
        <v>126</v>
      </c>
      <c r="P3" t="s">
        <v>142</v>
      </c>
      <c r="Q3">
        <v>5</v>
      </c>
      <c r="R3" t="s">
        <v>157</v>
      </c>
      <c r="S3" t="s">
        <v>158</v>
      </c>
      <c r="T3">
        <v>3</v>
      </c>
      <c r="U3" t="str">
        <f>R3&amp;" &lt;&gt; "&amp;T3</f>
        <v>Note Rate &lt;&gt; 3</v>
      </c>
      <c r="V3" t="s">
        <v>197</v>
      </c>
    </row>
    <row r="4" spans="1:36" hidden="1" x14ac:dyDescent="0.25">
      <c r="A4" t="s">
        <v>144</v>
      </c>
      <c r="B4" s="6" t="s">
        <v>147</v>
      </c>
      <c r="C4" s="3" t="str">
        <f ca="1">"Ginnie_"&amp;YEAR(NOW())&amp;DAY(NOW())&amp;HOUR(NOW())&amp;MINUTE(NOW())&amp;SECOND(NOW())</f>
        <v>Ginnie_2017288018</v>
      </c>
      <c r="D4" t="str">
        <f ca="1">DAY(NOW())&amp;HOUR(NOW())&amp;MINUTE(NOW())</f>
        <v>2880</v>
      </c>
      <c r="E4" s="2">
        <f t="shared" ca="1" si="0"/>
        <v>42914</v>
      </c>
      <c r="F4" t="s">
        <v>118</v>
      </c>
      <c r="G4">
        <v>30</v>
      </c>
      <c r="H4" s="7">
        <v>600000</v>
      </c>
      <c r="I4" t="s">
        <v>8</v>
      </c>
      <c r="J4" s="2" t="s">
        <v>9</v>
      </c>
      <c r="K4" s="2">
        <f ca="1">TODAY()</f>
        <v>42914</v>
      </c>
      <c r="L4" s="2" t="s">
        <v>196</v>
      </c>
      <c r="M4" t="s">
        <v>123</v>
      </c>
      <c r="N4" s="3" t="str">
        <f ca="1">"C_"&amp;HOUR(NOW())&amp;MINUTE(NOW())&amp;SECOND(NOW())</f>
        <v>C_8018</v>
      </c>
      <c r="O4" s="4" t="s">
        <v>126</v>
      </c>
      <c r="P4" t="s">
        <v>142</v>
      </c>
      <c r="Q4">
        <v>5</v>
      </c>
      <c r="R4" t="s">
        <v>157</v>
      </c>
      <c r="S4" t="s">
        <v>158</v>
      </c>
      <c r="T4">
        <v>10</v>
      </c>
      <c r="U4" t="str">
        <f>R4&amp;" &lt;&gt; "&amp;T4</f>
        <v>Note Rate &lt;&gt; 10</v>
      </c>
      <c r="V4" t="s">
        <v>197</v>
      </c>
    </row>
    <row r="5" spans="1:36" hidden="1" x14ac:dyDescent="0.25">
      <c r="A5" t="s">
        <v>145</v>
      </c>
      <c r="B5" s="6" t="s">
        <v>148</v>
      </c>
      <c r="C5" s="3" t="str">
        <f ca="1">"Freddic_PE_"&amp;YEAR(NOW())&amp;DAY(NOW())&amp;HOUR(NOW())&amp;MINUTE(NOW())&amp;SECOND(NOW())</f>
        <v>Freddic_PE_2017288018</v>
      </c>
      <c r="D5" t="str">
        <f ca="1">DAY(NOW())&amp;HOUR(NOW())&amp;MINUTE(NOW())</f>
        <v>2880</v>
      </c>
      <c r="E5" s="2">
        <f t="shared" ca="1" si="0"/>
        <v>42914</v>
      </c>
      <c r="F5" t="s">
        <v>118</v>
      </c>
      <c r="G5">
        <v>30</v>
      </c>
      <c r="H5" s="7">
        <v>600000</v>
      </c>
      <c r="I5" t="s">
        <v>8</v>
      </c>
      <c r="J5" s="2" t="s">
        <v>9</v>
      </c>
      <c r="K5" s="2">
        <f ca="1">TODAY()</f>
        <v>42914</v>
      </c>
      <c r="L5" s="2" t="s">
        <v>196</v>
      </c>
      <c r="M5" t="s">
        <v>123</v>
      </c>
      <c r="N5" s="3" t="str">
        <f ca="1">"C_"&amp;HOUR(NOW())&amp;MINUTE(NOW())&amp;SECOND(NOW())</f>
        <v>C_8018</v>
      </c>
      <c r="O5" s="4" t="s">
        <v>126</v>
      </c>
      <c r="P5" t="s">
        <v>142</v>
      </c>
      <c r="Q5">
        <v>5</v>
      </c>
      <c r="R5" t="s">
        <v>157</v>
      </c>
      <c r="S5" t="s">
        <v>158</v>
      </c>
      <c r="T5">
        <v>3</v>
      </c>
      <c r="U5" t="str">
        <f>R5&amp;" &lt;&gt; "&amp;T5</f>
        <v>Note Rate &lt;&gt; 3</v>
      </c>
      <c r="V5" t="s">
        <v>197</v>
      </c>
    </row>
    <row r="6" spans="1:36" x14ac:dyDescent="0.25">
      <c r="A6" s="4" t="s">
        <v>212</v>
      </c>
      <c r="C6" s="3" t="str">
        <f ca="1">"CorrTrade_"&amp;YEAR(NOW())&amp;DAY(NOW())&amp;HOUR(NOW())&amp;MINUTE(NOW())&amp;SECOND(NOW())</f>
        <v>CorrTrade_2017288018</v>
      </c>
      <c r="D6">
        <f ca="1">RANDBETWEEN(1001, 10000)</f>
        <v>3758</v>
      </c>
      <c r="E6" s="2">
        <f t="shared" ca="1" si="0"/>
        <v>42914</v>
      </c>
      <c r="H6" s="7">
        <v>600000</v>
      </c>
      <c r="I6" t="s">
        <v>351</v>
      </c>
      <c r="J6" s="2" t="s">
        <v>9</v>
      </c>
      <c r="K6" s="2">
        <f ca="1">TODAY()+1</f>
        <v>42915</v>
      </c>
      <c r="L6" s="2" t="s">
        <v>196</v>
      </c>
      <c r="N6" s="3"/>
      <c r="O6" s="4"/>
      <c r="W6">
        <v>2000000</v>
      </c>
      <c r="X6">
        <v>1</v>
      </c>
      <c r="AE6" t="s">
        <v>206</v>
      </c>
      <c r="AG6" s="2">
        <f ca="1">TODAY()+1</f>
        <v>42915</v>
      </c>
      <c r="AJ6" s="2">
        <f ca="1">TODAY()+30</f>
        <v>42944</v>
      </c>
    </row>
    <row r="7" spans="1:36" hidden="1" x14ac:dyDescent="0.25">
      <c r="A7" s="4" t="s">
        <v>277</v>
      </c>
      <c r="C7" s="3" t="str">
        <f ca="1">"Loan_"&amp;YEAR(NOW())&amp;DAY(NOW())&amp;HOUR(NOW())&amp;MINUTE(NOW())&amp;SECOND(NOW())</f>
        <v>Loan_2017288018</v>
      </c>
      <c r="E7" s="2">
        <f t="shared" ca="1" si="0"/>
        <v>42914</v>
      </c>
      <c r="H7" s="7">
        <v>600000</v>
      </c>
      <c r="I7" t="s">
        <v>236</v>
      </c>
      <c r="J7" s="2" t="s">
        <v>9</v>
      </c>
      <c r="K7" s="2">
        <f ca="1">TODAY()+1</f>
        <v>42915</v>
      </c>
      <c r="L7" s="2" t="s">
        <v>196</v>
      </c>
      <c r="N7" s="3" t="str">
        <f t="shared" ref="N7:N8" ca="1" si="1">"C_"&amp;HOUR(NOW())&amp;MINUTE(NOW())&amp;SECOND(NOW())</f>
        <v>C_8018</v>
      </c>
      <c r="O7" s="4" t="s">
        <v>126</v>
      </c>
      <c r="Q7">
        <v>2000000</v>
      </c>
      <c r="R7">
        <v>2</v>
      </c>
      <c r="W7">
        <v>2000000</v>
      </c>
      <c r="X7">
        <v>1</v>
      </c>
      <c r="Y7">
        <v>104</v>
      </c>
      <c r="Z7">
        <v>5</v>
      </c>
      <c r="AA7">
        <v>105</v>
      </c>
      <c r="AB7">
        <v>6</v>
      </c>
      <c r="AC7">
        <v>106</v>
      </c>
      <c r="AD7">
        <v>12345</v>
      </c>
      <c r="AE7" t="s">
        <v>206</v>
      </c>
    </row>
    <row r="8" spans="1:36" hidden="1" x14ac:dyDescent="0.25">
      <c r="A8" t="s">
        <v>278</v>
      </c>
      <c r="N8" s="3" t="str">
        <f t="shared" ca="1" si="1"/>
        <v>C_8018</v>
      </c>
      <c r="O8" s="4" t="s">
        <v>126</v>
      </c>
    </row>
    <row r="9" spans="1:36" hidden="1" x14ac:dyDescent="0.25">
      <c r="A9" t="s">
        <v>348</v>
      </c>
      <c r="C9" s="3" t="str">
        <f ca="1">"CorrComm_"&amp;YEAR(NOW())&amp;DAY(NOW())&amp;HOUR(NOW())&amp;MINUTE(NOW())&amp;SECOND(NOW())</f>
        <v>CorrComm_2017288018</v>
      </c>
      <c r="E9" s="2">
        <f ca="1">TODAY()</f>
        <v>42914</v>
      </c>
      <c r="H9">
        <v>1200000</v>
      </c>
      <c r="I9" t="s">
        <v>351</v>
      </c>
      <c r="AD9" s="3" t="str">
        <f ca="1">"C_"&amp;MINUTE(NOW())&amp;SECOND(NOW())</f>
        <v>C_018</v>
      </c>
      <c r="AF9" t="s">
        <v>354</v>
      </c>
      <c r="AG9" s="2">
        <f ca="1">TODAY()+30</f>
        <v>42944</v>
      </c>
      <c r="AH9">
        <v>30</v>
      </c>
      <c r="AI9">
        <v>2</v>
      </c>
    </row>
  </sheetData>
  <autoFilter ref="A1:AF9">
    <filterColumn colId="0">
      <filters>
        <filter val="SecondaryMarket_Trades_CorrespondentLoan"/>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E3" sqref="E3"/>
    </sheetView>
  </sheetViews>
  <sheetFormatPr defaultRowHeight="15" x14ac:dyDescent="0.25"/>
  <cols>
    <col min="1" max="1" width="42.85546875" bestFit="1" customWidth="1"/>
    <col min="2" max="2" width="13.7109375" bestFit="1" customWidth="1"/>
    <col min="5" max="5" width="21.85546875" bestFit="1" customWidth="1"/>
    <col min="6" max="6" width="10.42578125" bestFit="1" customWidth="1"/>
    <col min="7" max="7" width="6.7109375" bestFit="1" customWidth="1"/>
    <col min="8" max="8" width="10.5703125" bestFit="1" customWidth="1"/>
    <col min="9" max="9" width="8" bestFit="1" customWidth="1"/>
    <col min="10" max="10" width="14.140625" bestFit="1" customWidth="1"/>
    <col min="11" max="11" width="14.85546875" bestFit="1" customWidth="1"/>
    <col min="12" max="12" width="13.7109375" bestFit="1" customWidth="1"/>
    <col min="15" max="15" width="21.140625" bestFit="1" customWidth="1"/>
  </cols>
  <sheetData>
    <row r="1" spans="1:15" x14ac:dyDescent="0.25">
      <c r="A1" t="s">
        <v>0</v>
      </c>
      <c r="B1" t="s">
        <v>237</v>
      </c>
      <c r="C1" t="s">
        <v>239</v>
      </c>
      <c r="D1" t="s">
        <v>241</v>
      </c>
      <c r="E1" t="s">
        <v>243</v>
      </c>
      <c r="F1" t="s">
        <v>245</v>
      </c>
      <c r="G1" t="s">
        <v>246</v>
      </c>
      <c r="H1" t="s">
        <v>247</v>
      </c>
      <c r="I1" t="s">
        <v>248</v>
      </c>
      <c r="J1" t="s">
        <v>249</v>
      </c>
      <c r="K1" t="s">
        <v>250</v>
      </c>
      <c r="L1" t="s">
        <v>252</v>
      </c>
      <c r="M1" t="s">
        <v>254</v>
      </c>
      <c r="N1" t="s">
        <v>255</v>
      </c>
      <c r="O1" t="s">
        <v>256</v>
      </c>
    </row>
    <row r="2" spans="1:15" ht="45" x14ac:dyDescent="0.25">
      <c r="A2" t="s">
        <v>212</v>
      </c>
      <c r="B2" s="8" t="s">
        <v>238</v>
      </c>
      <c r="C2" t="s">
        <v>240</v>
      </c>
      <c r="D2" t="s">
        <v>242</v>
      </c>
      <c r="E2" t="s">
        <v>244</v>
      </c>
      <c r="F2">
        <v>3493</v>
      </c>
      <c r="G2" t="s">
        <v>257</v>
      </c>
      <c r="H2" t="s">
        <v>258</v>
      </c>
      <c r="I2">
        <v>94304</v>
      </c>
      <c r="J2">
        <v>12345667890</v>
      </c>
      <c r="K2" t="s">
        <v>251</v>
      </c>
      <c r="L2" t="s">
        <v>253</v>
      </c>
      <c r="M2" t="s">
        <v>242</v>
      </c>
      <c r="N2" t="s">
        <v>206</v>
      </c>
      <c r="O2">
        <v>12000000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4" sqref="D4"/>
    </sheetView>
  </sheetViews>
  <sheetFormatPr defaultRowHeight="15" x14ac:dyDescent="0.25"/>
  <cols>
    <col min="1" max="1" width="15.5703125" bestFit="1" customWidth="1"/>
    <col min="2" max="2" width="13.42578125" bestFit="1" customWidth="1"/>
    <col min="3" max="3" width="10.42578125" bestFit="1" customWidth="1"/>
  </cols>
  <sheetData>
    <row r="1" spans="1:4" x14ac:dyDescent="0.25">
      <c r="A1" t="s">
        <v>76</v>
      </c>
      <c r="B1" t="s">
        <v>150</v>
      </c>
      <c r="C1" t="s">
        <v>151</v>
      </c>
      <c r="D1" s="4" t="s">
        <v>327</v>
      </c>
    </row>
    <row r="2" spans="1:4" x14ac:dyDescent="0.25">
      <c r="A2" t="s">
        <v>152</v>
      </c>
      <c r="B2" t="s">
        <v>231</v>
      </c>
      <c r="C2" t="s">
        <v>153</v>
      </c>
    </row>
    <row r="3" spans="1:4" x14ac:dyDescent="0.25">
      <c r="A3" s="4" t="s">
        <v>308</v>
      </c>
      <c r="B3" t="s">
        <v>326</v>
      </c>
      <c r="C3" t="s">
        <v>153</v>
      </c>
      <c r="D3" s="11" t="s">
        <v>328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TradeLoan</vt:lpstr>
      <vt:lpstr>LockDeskHours</vt:lpstr>
      <vt:lpstr>SetupCreations</vt:lpstr>
      <vt:lpstr>GSMCommitment</vt:lpstr>
      <vt:lpstr>GSM_Commitment</vt:lpstr>
      <vt:lpstr>Pricing</vt:lpstr>
      <vt:lpstr>MBSPoolFannie</vt:lpstr>
      <vt:lpstr>TPO_Creation</vt:lpstr>
      <vt:lpstr>InputEPPS</vt:lpstr>
      <vt:lpstr>LockExtend</vt:lpstr>
      <vt:lpstr>DOTMortage_ReturnRequests</vt:lpstr>
      <vt:lpstr>AutoLockRules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2017-06-28T15:00:19Z</dcterms:modified>
</cp:coreProperties>
</file>