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5430" activeTab="1"/>
  </bookViews>
  <sheets>
    <sheet name="ValidateDebits" sheetId="1" r:id="rId1"/>
    <sheet name="ValidateCredits" sheetId="2" r:id="rId2"/>
  </sheets>
  <calcPr calcId="152511"/>
</workbook>
</file>

<file path=xl/calcChain.xml><?xml version="1.0" encoding="utf-8"?>
<calcChain xmlns="http://schemas.openxmlformats.org/spreadsheetml/2006/main">
  <c r="W11" i="2" l="1"/>
  <c r="V11" i="2"/>
  <c r="F11" i="2"/>
  <c r="E11" i="2"/>
  <c r="T11" i="2" l="1"/>
  <c r="S11" i="2"/>
  <c r="R11" i="2"/>
  <c r="Q11" i="2"/>
  <c r="P11" i="2"/>
  <c r="O11" i="2"/>
  <c r="O10" i="2"/>
  <c r="N11" i="2"/>
  <c r="E10" i="1"/>
  <c r="D10" i="1"/>
  <c r="W7" i="2" l="1"/>
  <c r="V7" i="2"/>
  <c r="W8" i="2" l="1"/>
  <c r="V8" i="2"/>
  <c r="O8" i="2" l="1"/>
  <c r="N8" i="2"/>
  <c r="W10" i="2" l="1"/>
  <c r="V10" i="2"/>
  <c r="P10" i="2"/>
  <c r="N10" i="2"/>
  <c r="F10" i="2"/>
  <c r="E10" i="2"/>
  <c r="E9" i="1"/>
  <c r="D9" i="1"/>
  <c r="W9" i="2" l="1"/>
  <c r="V9" i="2"/>
  <c r="O9" i="2"/>
  <c r="P9" i="2"/>
  <c r="N9" i="2"/>
  <c r="F9" i="2"/>
  <c r="F8" i="2"/>
  <c r="E9" i="2"/>
  <c r="E8" i="1"/>
  <c r="E7" i="1"/>
  <c r="D8" i="1"/>
  <c r="E8" i="2" l="1"/>
  <c r="E6" i="1"/>
  <c r="D7" i="1"/>
  <c r="F7" i="2" l="1"/>
  <c r="E7" i="2"/>
  <c r="P7" i="2"/>
  <c r="O7" i="2"/>
  <c r="N7" i="2"/>
  <c r="D6" i="1"/>
  <c r="E5" i="1" l="1"/>
  <c r="D5" i="1"/>
  <c r="W6" i="2"/>
  <c r="V6" i="2"/>
  <c r="P6" i="2"/>
  <c r="O6" i="2"/>
  <c r="N6" i="2"/>
  <c r="F6" i="2"/>
  <c r="E6" i="2"/>
  <c r="F5" i="2" l="1"/>
  <c r="E5" i="2" l="1"/>
  <c r="V5" i="2"/>
  <c r="E4" i="1" l="1"/>
  <c r="W5" i="2" l="1"/>
  <c r="O5" i="2"/>
  <c r="P5" i="2"/>
  <c r="N5" i="2"/>
  <c r="Q5" i="2"/>
  <c r="U5" i="2"/>
  <c r="D4" i="1"/>
  <c r="U4" i="2" l="1"/>
  <c r="D3" i="1" l="1"/>
  <c r="E3" i="1"/>
  <c r="V4" i="2" l="1"/>
  <c r="W4" i="2"/>
  <c r="Q4" i="2" l="1"/>
  <c r="O4" i="2"/>
  <c r="P4" i="2"/>
  <c r="N4" i="2"/>
</calcChain>
</file>

<file path=xl/sharedStrings.xml><?xml version="1.0" encoding="utf-8"?>
<sst xmlns="http://schemas.openxmlformats.org/spreadsheetml/2006/main" count="78" uniqueCount="67">
  <si>
    <t>RowID</t>
  </si>
  <si>
    <t>LenderCredits</t>
  </si>
  <si>
    <t>TotalDebits</t>
  </si>
  <si>
    <t>Amount</t>
  </si>
  <si>
    <t>CreditDescription</t>
  </si>
  <si>
    <t>PTAC-2279_Credits</t>
  </si>
  <si>
    <t>PTAC-2279_Debits</t>
  </si>
  <si>
    <t>Application Fees;Processing Fees;Underwriting Fees</t>
  </si>
  <si>
    <t>WireTransferAmount</t>
  </si>
  <si>
    <t>TotalCredits</t>
  </si>
  <si>
    <t>90,150.00</t>
  </si>
  <si>
    <t>90,100.00</t>
  </si>
  <si>
    <t>125.00;125.00;125.00;89,775.00</t>
  </si>
  <si>
    <t>PTAC-2279</t>
  </si>
  <si>
    <t>125.00;90,000.00</t>
  </si>
  <si>
    <t>90,125.00</t>
  </si>
  <si>
    <t>2770_WorkFlow_2015Item_FundingSheet</t>
  </si>
  <si>
    <t>Debits_TotalLoanAmt</t>
  </si>
  <si>
    <t>Debits_TotalDebits</t>
  </si>
  <si>
    <t>Line1_CreditDesc</t>
  </si>
  <si>
    <t>Line2_CreditDesc</t>
  </si>
  <si>
    <t>Line3_CreditDesc</t>
  </si>
  <si>
    <t>Line1_Amount</t>
  </si>
  <si>
    <t>Line2_Amount</t>
  </si>
  <si>
    <t>Line3_Amount</t>
  </si>
  <si>
    <t>Line4_CreditDesc</t>
  </si>
  <si>
    <t>Line4_Amount</t>
  </si>
  <si>
    <t>Credits_TotalCredits</t>
  </si>
  <si>
    <t>Credits_TotalCredits_Null</t>
  </si>
  <si>
    <t>Wiretransfer_Amt_Null</t>
  </si>
  <si>
    <t>1.000 % of Loan Amount (Points)</t>
  </si>
  <si>
    <t>2770_WorkFlow_2015Item_FundingSheet_1100</t>
  </si>
  <si>
    <t>CreditDesc_LineItems</t>
  </si>
  <si>
    <t>1101a.;1101b.;1101c.</t>
  </si>
  <si>
    <t>2770_WorkFlow_2015Item_FundingSheet_1200</t>
  </si>
  <si>
    <t>Recording Fees</t>
  </si>
  <si>
    <t>Transfer Taxes</t>
  </si>
  <si>
    <t>City/County Tax/Stamps</t>
  </si>
  <si>
    <t>2770_WorkFlow_2015Item_FundingSheet_1300</t>
  </si>
  <si>
    <t>2770_WorkFlow_2015Item_FundingSheet_802</t>
  </si>
  <si>
    <t>Debits_LenderCredits</t>
  </si>
  <si>
    <t>Lender Compensation Credit</t>
  </si>
  <si>
    <t>Origination Credit</t>
  </si>
  <si>
    <t>2770_WorkFlow_2015Item_FundingSheet_801</t>
  </si>
  <si>
    <t>802a.;802b.</t>
  </si>
  <si>
    <t>801b.;801c.;801d.</t>
  </si>
  <si>
    <t>Application Fees</t>
  </si>
  <si>
    <t>Processing Fees</t>
  </si>
  <si>
    <t>Underwriting Fees</t>
  </si>
  <si>
    <t>2770_WorkFlow_2015Item_FundingSheet_700</t>
  </si>
  <si>
    <t>Real Estate Commission</t>
  </si>
  <si>
    <t>701.;702.</t>
  </si>
  <si>
    <t>1302.;1303.;1304.</t>
  </si>
  <si>
    <t>Mortgage Insurance Premium</t>
  </si>
  <si>
    <t>Property Taxes</t>
  </si>
  <si>
    <t>Homeowner's Insurance</t>
  </si>
  <si>
    <t>Line5_CreditDesc</t>
  </si>
  <si>
    <t>Line6_CreditDesc</t>
  </si>
  <si>
    <t>Line7_CreditDesc</t>
  </si>
  <si>
    <t>Mortgage Insurance</t>
  </si>
  <si>
    <t>Line5_Amount</t>
  </si>
  <si>
    <t>Line6_Amount</t>
  </si>
  <si>
    <t>Line7_Amount</t>
  </si>
  <si>
    <t>2770_WorkFlow_2015Item_FundingSheet_900and1000</t>
  </si>
  <si>
    <t>902.;903.;904.;1002.;1003.;1004.;1011.</t>
  </si>
  <si>
    <t>Aggregate Adjustment</t>
  </si>
  <si>
    <t>Homeowner's Insurance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</si>
</sst>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quotePrefix="1" applyAlignment="1">
      <alignment wrapText="1"/>
    </xf>
    <xf numFmtId="4" fontId="0" fillId="0" borderId="0" xfId="0" quotePrefix="1" applyNumberForma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0" sqref="A10"/>
    </sheetView>
  </sheetViews>
  <sheetFormatPr defaultRowHeight="15" x14ac:dyDescent="0.25"/>
  <cols>
    <col min="1" max="1" width="50.5703125" bestFit="1" customWidth="1"/>
    <col min="2" max="2" width="15.42578125" bestFit="1" customWidth="1"/>
    <col min="3" max="3" width="16.85546875" bestFit="1" customWidth="1"/>
    <col min="4" max="5" width="20.28515625" bestFit="1" customWidth="1"/>
    <col min="6" max="6" width="2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18</v>
      </c>
      <c r="F1" s="1" t="s">
        <v>40</v>
      </c>
    </row>
    <row r="2" spans="1:6" x14ac:dyDescent="0.25">
      <c r="A2" t="s">
        <v>6</v>
      </c>
      <c r="B2" s="2" t="s">
        <v>14</v>
      </c>
      <c r="C2" s="4" t="s">
        <v>15</v>
      </c>
    </row>
    <row r="3" spans="1:6" x14ac:dyDescent="0.25">
      <c r="A3" s="5" t="s">
        <v>16</v>
      </c>
      <c r="D3" t="str">
        <f t="shared" ref="D3:E9" si="0">TEXT(90000,"#,##0.00")</f>
        <v>90,000.00</v>
      </c>
      <c r="E3" t="str">
        <f>TEXT(90925,"#,##0.00")</f>
        <v>90,925.00</v>
      </c>
    </row>
    <row r="4" spans="1:6" x14ac:dyDescent="0.25">
      <c r="A4" s="5" t="s">
        <v>31</v>
      </c>
      <c r="D4" t="str">
        <f t="shared" si="0"/>
        <v>90,000.00</v>
      </c>
      <c r="E4" t="str">
        <f>TEXT(90025,"#,##0.00")</f>
        <v>90,025.00</v>
      </c>
    </row>
    <row r="5" spans="1:6" x14ac:dyDescent="0.25">
      <c r="A5" s="5" t="s">
        <v>34</v>
      </c>
      <c r="D5" t="str">
        <f t="shared" si="0"/>
        <v>90,000.00</v>
      </c>
      <c r="E5" t="str">
        <f>TEXT(90025,"#,##0.00")</f>
        <v>90,025.00</v>
      </c>
    </row>
    <row r="6" spans="1:6" x14ac:dyDescent="0.25">
      <c r="A6" s="5" t="s">
        <v>38</v>
      </c>
      <c r="D6" t="str">
        <f t="shared" si="0"/>
        <v>90,000.00</v>
      </c>
      <c r="E6" t="str">
        <f>TEXT(90050,"#,##0.00")</f>
        <v>90,050.00</v>
      </c>
    </row>
    <row r="7" spans="1:6" x14ac:dyDescent="0.25">
      <c r="A7" s="5" t="s">
        <v>39</v>
      </c>
      <c r="D7" t="str">
        <f t="shared" si="0"/>
        <v>90,000.00</v>
      </c>
      <c r="E7" t="str">
        <f>TEXT(90900,"#,##0.00")</f>
        <v>90,900.00</v>
      </c>
    </row>
    <row r="8" spans="1:6" x14ac:dyDescent="0.25">
      <c r="A8" s="5" t="s">
        <v>43</v>
      </c>
      <c r="D8" t="str">
        <f t="shared" si="0"/>
        <v>90,000.00</v>
      </c>
      <c r="E8" t="str">
        <f>TEXT(90125,"#,##0.00")</f>
        <v>90,125.00</v>
      </c>
    </row>
    <row r="9" spans="1:6" x14ac:dyDescent="0.25">
      <c r="A9" s="5" t="s">
        <v>49</v>
      </c>
      <c r="D9" t="str">
        <f t="shared" si="0"/>
        <v>90,000.00</v>
      </c>
      <c r="E9" t="str">
        <f t="shared" si="0"/>
        <v>90,000.00</v>
      </c>
    </row>
    <row r="10" spans="1:6" x14ac:dyDescent="0.25">
      <c r="A10" s="5" t="s">
        <v>63</v>
      </c>
      <c r="D10" t="str">
        <f>TEXT(91300,"#,##0.00")</f>
        <v>91,300.00</v>
      </c>
      <c r="E10" t="str">
        <f>TEXT(91418.52,"#,##0.00")</f>
        <v>91,418.52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topLeftCell="B1" workbookViewId="0">
      <selection activeCell="X11" sqref="X11"/>
    </sheetView>
  </sheetViews>
  <sheetFormatPr defaultRowHeight="15" x14ac:dyDescent="0.25"/>
  <cols>
    <col min="1" max="1" width="50.5703125" bestFit="1" customWidth="1"/>
    <col min="2" max="2" width="48.42578125" bestFit="1" customWidth="1"/>
    <col min="3" max="3" width="48.42578125" customWidth="1"/>
    <col min="4" max="4" width="28.140625" bestFit="1" customWidth="1"/>
    <col min="5" max="5" width="20" bestFit="1" customWidth="1"/>
    <col min="6" max="6" width="11.7109375" bestFit="1" customWidth="1"/>
    <col min="7" max="7" width="30.140625" bestFit="1" customWidth="1"/>
    <col min="8" max="8" width="30.28515625" bestFit="1" customWidth="1"/>
    <col min="9" max="10" width="22.7109375" bestFit="1" customWidth="1"/>
    <col min="11" max="12" width="16.42578125" bestFit="1" customWidth="1"/>
    <col min="13" max="13" width="29" bestFit="1" customWidth="1"/>
    <col min="14" max="15" width="13.42578125" bestFit="1" customWidth="1"/>
    <col min="16" max="17" width="14" bestFit="1" customWidth="1"/>
    <col min="18" max="20" width="14" customWidth="1"/>
    <col min="21" max="21" width="19.28515625" bestFit="1" customWidth="1"/>
    <col min="22" max="22" width="24.140625" bestFit="1" customWidth="1"/>
    <col min="23" max="23" width="22" bestFit="1" customWidth="1"/>
  </cols>
  <sheetData>
    <row r="1" spans="1:23" s="1" customFormat="1" x14ac:dyDescent="0.25">
      <c r="A1" s="1" t="s">
        <v>0</v>
      </c>
      <c r="B1" s="1" t="s">
        <v>4</v>
      </c>
      <c r="C1" s="1" t="s">
        <v>32</v>
      </c>
      <c r="D1" s="1" t="s">
        <v>3</v>
      </c>
      <c r="E1" s="1" t="s">
        <v>8</v>
      </c>
      <c r="F1" s="1" t="s">
        <v>9</v>
      </c>
      <c r="G1" s="1" t="s">
        <v>19</v>
      </c>
      <c r="H1" s="1" t="s">
        <v>20</v>
      </c>
      <c r="I1" s="1" t="s">
        <v>21</v>
      </c>
      <c r="J1" s="1" t="s">
        <v>25</v>
      </c>
      <c r="K1" s="1" t="s">
        <v>56</v>
      </c>
      <c r="L1" s="1" t="s">
        <v>57</v>
      </c>
      <c r="M1" s="1" t="s">
        <v>58</v>
      </c>
      <c r="N1" s="1" t="s">
        <v>22</v>
      </c>
      <c r="O1" s="1" t="s">
        <v>23</v>
      </c>
      <c r="P1" s="1" t="s">
        <v>24</v>
      </c>
      <c r="Q1" s="1" t="s">
        <v>26</v>
      </c>
      <c r="R1" s="1" t="s">
        <v>60</v>
      </c>
      <c r="S1" s="1" t="s">
        <v>61</v>
      </c>
      <c r="T1" s="1" t="s">
        <v>62</v>
      </c>
      <c r="U1" s="1" t="s">
        <v>27</v>
      </c>
      <c r="V1" s="1" t="s">
        <v>28</v>
      </c>
      <c r="W1" s="1" t="s">
        <v>29</v>
      </c>
    </row>
    <row r="2" spans="1:23" x14ac:dyDescent="0.25">
      <c r="A2" t="s">
        <v>5</v>
      </c>
      <c r="B2" t="s">
        <v>7</v>
      </c>
      <c r="D2" t="s">
        <v>12</v>
      </c>
      <c r="E2" s="2"/>
      <c r="F2" s="3" t="s">
        <v>10</v>
      </c>
    </row>
    <row r="3" spans="1:23" x14ac:dyDescent="0.25">
      <c r="A3" t="s">
        <v>13</v>
      </c>
      <c r="E3" s="4">
        <v>89725</v>
      </c>
      <c r="F3" s="2" t="s">
        <v>11</v>
      </c>
    </row>
    <row r="4" spans="1:23" x14ac:dyDescent="0.25">
      <c r="A4" s="5" t="s">
        <v>16</v>
      </c>
      <c r="G4" t="s">
        <v>30</v>
      </c>
      <c r="N4" t="str">
        <f>TEXT(875,"#,##0.00")</f>
        <v>875.00</v>
      </c>
      <c r="O4" t="str">
        <f t="shared" ref="O4:P4" si="0">TEXT(875,"#,##0.00")</f>
        <v>875.00</v>
      </c>
      <c r="P4" t="str">
        <f t="shared" si="0"/>
        <v>875.00</v>
      </c>
      <c r="Q4" t="str">
        <f>TEXT(88325,"#,##0.00")</f>
        <v>88,325.00</v>
      </c>
      <c r="U4" t="str">
        <f>TEXT(90950,"#,##0.00")</f>
        <v>90,950.00</v>
      </c>
      <c r="V4" t="str">
        <f>TEXT(90900,"#,##0.00")</f>
        <v>90,900.00</v>
      </c>
      <c r="W4" t="str">
        <f>TEXT(88275,"#,##0.00")</f>
        <v>88,275.00</v>
      </c>
    </row>
    <row r="5" spans="1:23" x14ac:dyDescent="0.25">
      <c r="A5" s="5" t="s">
        <v>31</v>
      </c>
      <c r="C5" t="s">
        <v>33</v>
      </c>
      <c r="E5" t="str">
        <f>TEXT(89675,"#,##0.00")</f>
        <v>89,675.00</v>
      </c>
      <c r="F5" t="str">
        <f>TEXT(90050,"#,##0.00")</f>
        <v>90,050.00</v>
      </c>
      <c r="N5" t="str">
        <f>TEXT(125,"#,##0.00")</f>
        <v>125.00</v>
      </c>
      <c r="O5" t="str">
        <f t="shared" ref="O5:P7" si="1">TEXT(125,"#,##0.00")</f>
        <v>125.00</v>
      </c>
      <c r="P5" t="str">
        <f t="shared" si="1"/>
        <v>125.00</v>
      </c>
      <c r="Q5" t="str">
        <f>TEXT(89675,"#,##0.00")</f>
        <v>89,675.00</v>
      </c>
      <c r="U5" t="str">
        <f>TEXT(90950,"#,##0.00")</f>
        <v>90,950.00</v>
      </c>
      <c r="V5" s="6" t="str">
        <f>TEXT(90000,"#,##0.00")</f>
        <v>90,000.00</v>
      </c>
      <c r="W5" t="str">
        <f>TEXT(89625,"#,##0.00")</f>
        <v>89,625.00</v>
      </c>
    </row>
    <row r="6" spans="1:23" x14ac:dyDescent="0.25">
      <c r="A6" s="5" t="s">
        <v>34</v>
      </c>
      <c r="E6" t="str">
        <f>TEXT(89675,"#,##0.00")</f>
        <v>89,675.00</v>
      </c>
      <c r="F6" t="str">
        <f>TEXT(90050,"#,##0.00")</f>
        <v>90,050.00</v>
      </c>
      <c r="G6" t="s">
        <v>35</v>
      </c>
      <c r="H6" t="s">
        <v>36</v>
      </c>
      <c r="I6" t="s">
        <v>37</v>
      </c>
      <c r="N6" t="str">
        <f>TEXT(125,"#,##0.00")</f>
        <v>125.00</v>
      </c>
      <c r="O6" t="str">
        <f t="shared" si="1"/>
        <v>125.00</v>
      </c>
      <c r="P6" t="str">
        <f t="shared" si="1"/>
        <v>125.00</v>
      </c>
      <c r="V6" s="6" t="str">
        <f>TEXT(90000,"#,##0.00")</f>
        <v>90,000.00</v>
      </c>
      <c r="W6" t="str">
        <f>TEXT(89625,"#,##0.00")</f>
        <v>89,625.00</v>
      </c>
    </row>
    <row r="7" spans="1:23" x14ac:dyDescent="0.25">
      <c r="A7" s="5" t="s">
        <v>38</v>
      </c>
      <c r="C7" t="s">
        <v>52</v>
      </c>
      <c r="E7" t="str">
        <f>TEXT(89700,"#,##0.00")</f>
        <v>89,700.00</v>
      </c>
      <c r="F7" t="str">
        <f>TEXT(90075,"#,##0.00")</f>
        <v>90,075.00</v>
      </c>
      <c r="N7" t="str">
        <f>TEXT(125,"#,##0.00")</f>
        <v>125.00</v>
      </c>
      <c r="O7" t="str">
        <f t="shared" si="1"/>
        <v>125.00</v>
      </c>
      <c r="P7" t="str">
        <f t="shared" si="1"/>
        <v>125.00</v>
      </c>
      <c r="V7" s="6" t="str">
        <f>TEXT(90025,"#,##0.00")</f>
        <v>90,025.00</v>
      </c>
      <c r="W7" t="str">
        <f>TEXT(89650,"#,##0.00")</f>
        <v>89,650.00</v>
      </c>
    </row>
    <row r="8" spans="1:23" x14ac:dyDescent="0.25">
      <c r="A8" s="5" t="s">
        <v>39</v>
      </c>
      <c r="C8" t="s">
        <v>44</v>
      </c>
      <c r="E8" t="str">
        <f>TEXT(92750,"#,##0.00")</f>
        <v>92,750.00</v>
      </c>
      <c r="F8" t="str">
        <f>TEXT(90950,"#,##0.00")</f>
        <v>90,950.00</v>
      </c>
      <c r="G8" t="s">
        <v>41</v>
      </c>
      <c r="H8" t="s">
        <v>42</v>
      </c>
      <c r="N8" t="str">
        <f>TEXT(-900,"#,##0.00")</f>
        <v>-900.00</v>
      </c>
      <c r="O8" t="str">
        <f>TEXT(-900,"#,##0.00")</f>
        <v>-900.00</v>
      </c>
      <c r="V8" s="6" t="str">
        <f>TEXT(90900,"#,##0.00")</f>
        <v>90,900.00</v>
      </c>
      <c r="W8" s="6" t="str">
        <f>TEXT(92700,"#,##0.00")</f>
        <v>92,700.00</v>
      </c>
    </row>
    <row r="9" spans="1:23" x14ac:dyDescent="0.25">
      <c r="A9" s="5" t="s">
        <v>43</v>
      </c>
      <c r="C9" t="s">
        <v>45</v>
      </c>
      <c r="E9" t="str">
        <f>TEXT(89775,"#,##0.00")</f>
        <v>89,775.00</v>
      </c>
      <c r="F9" t="str">
        <f>TEXT(90150,"#,##0.00")</f>
        <v>90,150.00</v>
      </c>
      <c r="G9" t="s">
        <v>46</v>
      </c>
      <c r="H9" t="s">
        <v>47</v>
      </c>
      <c r="I9" t="s">
        <v>48</v>
      </c>
      <c r="N9" t="str">
        <f>TEXT(125,"#,##0.00")</f>
        <v>125.00</v>
      </c>
      <c r="O9" t="str">
        <f t="shared" ref="O9:P9" si="2">TEXT(125,"#,##0.00")</f>
        <v>125.00</v>
      </c>
      <c r="P9" t="str">
        <f t="shared" si="2"/>
        <v>125.00</v>
      </c>
      <c r="V9" s="6" t="str">
        <f>TEXT(90100,"#,##0.00")</f>
        <v>90,100.00</v>
      </c>
      <c r="W9" s="6" t="str">
        <f>TEXT(89725,"#,##0.00")</f>
        <v>89,725.00</v>
      </c>
    </row>
    <row r="10" spans="1:23" x14ac:dyDescent="0.25">
      <c r="A10" s="5" t="s">
        <v>49</v>
      </c>
      <c r="C10" t="s">
        <v>51</v>
      </c>
      <c r="E10" t="str">
        <f>TEXT(89750,"#,##0.00")</f>
        <v>89,750.00</v>
      </c>
      <c r="F10" t="str">
        <f>TEXT(90050,"#,##0.00")</f>
        <v>90,050.00</v>
      </c>
      <c r="G10" t="s">
        <v>50</v>
      </c>
      <c r="H10" t="s">
        <v>50</v>
      </c>
      <c r="N10" t="str">
        <f>TEXT(100,"#,##0.00")</f>
        <v>100.00</v>
      </c>
      <c r="O10" t="str">
        <f>TEXT(100,"#,##0.00")</f>
        <v>100.00</v>
      </c>
      <c r="P10" t="str">
        <f>TEXT(100,"#,##0.00")</f>
        <v>100.00</v>
      </c>
      <c r="V10" s="6" t="str">
        <f>TEXT(90000,"#,##0.00")</f>
        <v>90,000.00</v>
      </c>
      <c r="W10" s="6" t="str">
        <f>TEXT(89700,"#,##0.00")</f>
        <v>89,700.00</v>
      </c>
    </row>
    <row r="11" spans="1:23" x14ac:dyDescent="0.25">
      <c r="A11" s="5" t="s">
        <v>63</v>
      </c>
      <c r="C11" t="s">
        <v>64</v>
      </c>
      <c r="E11" t="str">
        <f>TEXT(89715.79,"#,##0.00")</f>
        <v>89,715.79</v>
      </c>
      <c r="F11" t="str">
        <f>TEXT(91443.52,"#,##0.00")</f>
        <v>91,443.52</v>
      </c>
      <c r="G11" t="s">
        <v>53</v>
      </c>
      <c r="H11" t="s">
        <v>66</v>
      </c>
      <c r="I11" t="s">
        <v>54</v>
      </c>
      <c r="J11" t="s">
        <v>55</v>
      </c>
      <c r="K11" t="s">
        <v>59</v>
      </c>
      <c r="L11" t="s">
        <v>54</v>
      </c>
      <c r="M11" t="s">
        <v>65</v>
      </c>
      <c r="N11" t="str">
        <f>TEXT(1325,"#,##0.00")</f>
        <v>1,325.00</v>
      </c>
      <c r="O11" t="str">
        <f>TEXT(43.48,"#,##0.00")</f>
        <v>43.48</v>
      </c>
      <c r="P11" t="str">
        <f>TEXT(183.34,"#,##0.00")</f>
        <v>183.34</v>
      </c>
      <c r="Q11" t="str">
        <f>TEXT(68.48,"#,##0.00")</f>
        <v>68.48</v>
      </c>
      <c r="R11" t="str">
        <f>TEXT(75,"#,##0.00")</f>
        <v>75.00</v>
      </c>
      <c r="S11" t="str">
        <f>TEXT(208.34,"#,##0.00")</f>
        <v>208.34</v>
      </c>
      <c r="T11" t="str">
        <f>TEXT(-175.91,"#,##0.00")</f>
        <v>-175.91</v>
      </c>
      <c r="V11" s="6" t="str">
        <f>TEXT(91393.52,"#,##0.00")</f>
        <v>91,393.52</v>
      </c>
      <c r="W11" s="6" t="str">
        <f>TEXT(89665.79,"#,##0.00")</f>
        <v>89,665.79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ValidateDebits</vt:lpstr>
      <vt:lpstr>ValidateCredits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2017-05-22T14:33:44Z</dcterms:modified>
</cp:coreProperties>
</file>