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igera/Library/CloudStorage/GoogleDrive-numaterials2023@gmail.com/My Drive/COURSES/CSCI111/CSCI111-Sp2025/all_classes/week13/Monday/L2/"/>
    </mc:Choice>
  </mc:AlternateContent>
  <xr:revisionPtr revIDLastSave="0" documentId="13_ncr:1_{8BA35D79-B1E1-2C4E-8CCA-1846A5E9C354}" xr6:coauthVersionLast="47" xr6:coauthVersionMax="47" xr10:uidLastSave="{00000000-0000-0000-0000-000000000000}"/>
  <bookViews>
    <workbookView xWindow="38800" yWindow="520" windowWidth="38400" windowHeight="21100" activeTab="7" xr2:uid="{56841858-1EC7-E945-85D0-FC1C59553936}"/>
  </bookViews>
  <sheets>
    <sheet name="L2-s5" sheetId="1" r:id="rId1"/>
    <sheet name="L2-s9-11" sheetId="5" r:id="rId2"/>
    <sheet name="L2-s12" sheetId="6" r:id="rId3"/>
    <sheet name="L2-s13" sheetId="7" r:id="rId4"/>
    <sheet name="L2-s16" sheetId="8" r:id="rId5"/>
    <sheet name="L2-s19" sheetId="9" r:id="rId6"/>
    <sheet name="L2-s21" sheetId="10" r:id="rId7"/>
    <sheet name="L2-s22" sheetId="11" r:id="rId8"/>
    <sheet name="L1-s5" sheetId="3" state="hidden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1" l="1"/>
  <c r="F4" i="10"/>
  <c r="F5" i="10"/>
  <c r="F6" i="10"/>
  <c r="F7" i="10"/>
  <c r="F8" i="10"/>
  <c r="F3" i="10"/>
  <c r="F3" i="9"/>
  <c r="F4" i="9"/>
  <c r="F2" i="9"/>
  <c r="B2" i="8"/>
  <c r="B1" i="8"/>
  <c r="B17" i="7"/>
  <c r="B16" i="7"/>
  <c r="B15" i="7"/>
  <c r="B14" i="7"/>
  <c r="B13" i="7"/>
  <c r="B9" i="7"/>
  <c r="B7" i="7"/>
  <c r="B8" i="7"/>
  <c r="B11" i="6"/>
  <c r="B10" i="6"/>
  <c r="B9" i="6"/>
  <c r="B8" i="6"/>
  <c r="C7" i="6"/>
  <c r="B7" i="6"/>
  <c r="B6" i="6"/>
  <c r="B16" i="5"/>
  <c r="B15" i="5"/>
  <c r="B14" i="5"/>
  <c r="L2" i="1"/>
  <c r="M2" i="1"/>
  <c r="K2" i="1"/>
  <c r="J4" i="1"/>
  <c r="J3" i="1"/>
  <c r="J2" i="1"/>
  <c r="I3" i="1"/>
  <c r="I4" i="1"/>
  <c r="I2" i="1"/>
  <c r="H2" i="1"/>
  <c r="F2" i="1"/>
  <c r="F3" i="1"/>
  <c r="F4" i="1"/>
  <c r="K8" i="3"/>
  <c r="H4" i="1"/>
  <c r="H3" i="1"/>
  <c r="K12" i="3"/>
  <c r="I12" i="3"/>
  <c r="K11" i="3"/>
  <c r="I11" i="3"/>
  <c r="K10" i="3"/>
  <c r="I10" i="3"/>
  <c r="K9" i="3"/>
  <c r="I9" i="3"/>
  <c r="I8" i="3"/>
  <c r="C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tc={0FEF849A-C6D5-B84E-9E7E-F33E79FE69A1}</author>
    <author>tc={158D5062-B630-3247-A0D5-3B018E3E30A2}</author>
  </authors>
  <commentList>
    <comment ref="F1" authorId="0" shapeId="0" xr:uid="{0FEF849A-C6D5-B84E-9E7E-F33E79FE69A1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One relative and one absolute reference
</t>
      </text>
    </comment>
    <comment ref="H1" authorId="1" shapeId="0" xr:uid="{158D5062-B630-3247-A0D5-3B018E3E30A2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Relative reference
</t>
      </text>
    </comment>
  </commentList>
</comments>
</file>

<file path=xl/sharedStrings.xml><?xml version="1.0" encoding="utf-8"?>
<sst xmlns="http://schemas.openxmlformats.org/spreadsheetml/2006/main" count="124" uniqueCount="109">
  <si>
    <t>Statistics</t>
  </si>
  <si>
    <t>Townsend Mortgage Company</t>
  </si>
  <si>
    <t>Input Area</t>
  </si>
  <si>
    <t>Today's Date:</t>
  </si>
  <si>
    <t>Pmts Per Year:</t>
  </si>
  <si>
    <t>Loan #</t>
  </si>
  <si>
    <t>House Cost</t>
  </si>
  <si>
    <t>Down Payment</t>
  </si>
  <si>
    <t>Amount Financed</t>
  </si>
  <si>
    <t>Mortgage Rate</t>
  </si>
  <si>
    <t>Rate Per Period</t>
  </si>
  <si>
    <t>Years</t>
  </si>
  <si>
    <t># of Pmt Periods</t>
  </si>
  <si>
    <t>% Financed</t>
  </si>
  <si>
    <t>Date Financed</t>
  </si>
  <si>
    <t>Payoff Year</t>
  </si>
  <si>
    <t>Summary Statistics</t>
  </si>
  <si>
    <t>Total</t>
  </si>
  <si>
    <t>Average</t>
  </si>
  <si>
    <t>Median</t>
  </si>
  <si>
    <t>Lowest</t>
  </si>
  <si>
    <t>Highest</t>
  </si>
  <si>
    <t># of Mortgages</t>
  </si>
  <si>
    <t xml:space="preserve">Input Area </t>
  </si>
  <si>
    <t>Down Payment Formula</t>
  </si>
  <si>
    <t>Amount Financed Formula</t>
  </si>
  <si>
    <t># Pmts Per Year</t>
  </si>
  <si>
    <t>PMI Rate</t>
  </si>
  <si>
    <t>0.3%</t>
  </si>
  <si>
    <t>Down Pmt Rate</t>
  </si>
  <si>
    <t>Relative Refrence * Absolute Refrence</t>
  </si>
  <si>
    <t>Relative Refrence - Relative Refrence</t>
  </si>
  <si>
    <t>Mixed Reference</t>
  </si>
  <si>
    <t>Numbers</t>
  </si>
  <si>
    <t>FORMULA OF SUM:</t>
  </si>
  <si>
    <t>FORMULA OF Average:</t>
  </si>
  <si>
    <t>DIALOG BOX:</t>
  </si>
  <si>
    <t>SUM:</t>
  </si>
  <si>
    <t>AVG:</t>
  </si>
  <si>
    <t>MEDIAN</t>
  </si>
  <si>
    <t>middle values</t>
  </si>
  <si>
    <t>MIN</t>
  </si>
  <si>
    <t>MAX</t>
  </si>
  <si>
    <t>COUNT FUNCTION:</t>
  </si>
  <si>
    <t>Names:</t>
  </si>
  <si>
    <t>Arthur</t>
  </si>
  <si>
    <t>Antony</t>
  </si>
  <si>
    <t>Ann</t>
  </si>
  <si>
    <t>Michael</t>
  </si>
  <si>
    <t>Robin</t>
  </si>
  <si>
    <t>Salary</t>
  </si>
  <si>
    <t>AVERGA:</t>
  </si>
  <si>
    <t>(200+400) / 2 = 300</t>
  </si>
  <si>
    <t>B2 (300) + B5:B6(200+400) = 900</t>
  </si>
  <si>
    <t xml:space="preserve">MEDIAN: </t>
  </si>
  <si>
    <t>June</t>
  </si>
  <si>
    <t>[300, 450, 500, 100, 450, 500]</t>
  </si>
  <si>
    <t>get values from both ranges</t>
  </si>
  <si>
    <t>sort them</t>
  </si>
  <si>
    <t>step1:</t>
  </si>
  <si>
    <t>step2:</t>
  </si>
  <si>
    <t>[100, 300, 450, 450, 500, 500]</t>
  </si>
  <si>
    <t>step3:</t>
  </si>
  <si>
    <t>if the number of elemenets is even find the evrage of two values in the middle</t>
  </si>
  <si>
    <t>(450+450)/2 = 450</t>
  </si>
  <si>
    <t>COUNT:</t>
  </si>
  <si>
    <t>•The COUNT function tallies the number of cells in a range that contain values that can be used in calculations.</t>
  </si>
  <si>
    <t>COUNTBLANK:</t>
  </si>
  <si>
    <t>COUNTA:</t>
  </si>
  <si>
    <t>•The COUNTA function tallies the number of cells in a range that are not blank.</t>
  </si>
  <si>
    <t>•The COUNTBLANK function tallies the number of cells in a range that are blank.</t>
  </si>
  <si>
    <t>TODAY():</t>
  </si>
  <si>
    <t>NOW():</t>
  </si>
  <si>
    <t xml:space="preserve">Sales Rep </t>
  </si>
  <si>
    <t>Sales</t>
  </si>
  <si>
    <t>Bonus</t>
  </si>
  <si>
    <t>Sales Goals</t>
  </si>
  <si>
    <t>Tiffany</t>
  </si>
  <si>
    <t>Jose</t>
  </si>
  <si>
    <t>Rex</t>
  </si>
  <si>
    <t>Grading Scale</t>
  </si>
  <si>
    <t>Breakpoint Grade</t>
  </si>
  <si>
    <t>Partial Gradebook</t>
  </si>
  <si>
    <t>Names</t>
  </si>
  <si>
    <t>Final Score</t>
  </si>
  <si>
    <t>Letter Grade</t>
  </si>
  <si>
    <t>F</t>
  </si>
  <si>
    <t>D</t>
  </si>
  <si>
    <t>C</t>
  </si>
  <si>
    <t>B</t>
  </si>
  <si>
    <t>A</t>
  </si>
  <si>
    <t>Abbott</t>
  </si>
  <si>
    <t>Carter</t>
  </si>
  <si>
    <t>Hon</t>
  </si>
  <si>
    <t>Jackson</t>
  </si>
  <si>
    <t>Miller</t>
  </si>
  <si>
    <t>Nelsen</t>
  </si>
  <si>
    <t>Student Name</t>
  </si>
  <si>
    <t>Amy</t>
  </si>
  <si>
    <t>Brain</t>
  </si>
  <si>
    <t>Cathy</t>
  </si>
  <si>
    <t>Donald</t>
  </si>
  <si>
    <t>Ela</t>
  </si>
  <si>
    <t>Accounts</t>
  </si>
  <si>
    <t>Economics</t>
  </si>
  <si>
    <t>Management</t>
  </si>
  <si>
    <t>Mathematics</t>
  </si>
  <si>
    <t>Fetch Marks of D in Mathematics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</si>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</sst>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  <numFmt numFmtId="166" formatCode="0.000%"/>
    <numFmt numFmtId="167" formatCode="0.0%"/>
    <numFmt numFmtId="168" formatCode="_(* #,##0_);_(* \(#,##0\);_(* &quot;-&quot;??_);_(@_)"/>
    <numFmt numFmtId="169" formatCode="[$$-409]#,##0.00"/>
  </numFmts>
  <fonts count="8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8"/>
      <color theme="7" tint="-0.249977111117893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2"/>
      <color theme="1"/>
      <name val="Aptos Narrow"/>
      <scheme val="minor"/>
    </font>
    <font>
      <sz val="10"/>
      <color rgb="FF000000"/>
      <name val="Tahoma"/>
      <family val="2"/>
    </font>
    <font>
      <sz val="12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49">
    <xf numFmtId="0" fontId="0" fillId="0" borderId="0" xfId="0"/>
    <xf numFmtId="9" fontId="0" fillId="0" borderId="0" xfId="0" applyNumberFormat="1"/>
    <xf numFmtId="0" fontId="3" fillId="0" borderId="0" xfId="2" applyFont="1"/>
    <xf numFmtId="0" fontId="2" fillId="0" borderId="0" xfId="2"/>
    <xf numFmtId="0" fontId="4" fillId="2" borderId="0" xfId="2" applyFont="1" applyFill="1" applyAlignment="1">
      <alignment horizontal="center"/>
    </xf>
    <xf numFmtId="14" fontId="2" fillId="3" borderId="0" xfId="2" applyNumberFormat="1" applyFill="1"/>
    <xf numFmtId="0" fontId="4" fillId="2" borderId="0" xfId="2" applyFont="1" applyFill="1" applyAlignment="1">
      <alignment horizontal="center" wrapText="1"/>
    </xf>
    <xf numFmtId="0" fontId="2" fillId="0" borderId="0" xfId="2" applyAlignment="1">
      <alignment horizontal="center"/>
    </xf>
    <xf numFmtId="165" fontId="0" fillId="0" borderId="0" xfId="3" applyNumberFormat="1" applyFont="1"/>
    <xf numFmtId="165" fontId="0" fillId="3" borderId="0" xfId="3" applyNumberFormat="1" applyFont="1" applyFill="1"/>
    <xf numFmtId="166" fontId="0" fillId="0" borderId="0" xfId="4" applyNumberFormat="1" applyFont="1"/>
    <xf numFmtId="166" fontId="0" fillId="3" borderId="0" xfId="4" applyNumberFormat="1" applyFont="1" applyFill="1"/>
    <xf numFmtId="0" fontId="2" fillId="3" borderId="0" xfId="2" applyFill="1" applyAlignment="1">
      <alignment horizontal="center"/>
    </xf>
    <xf numFmtId="167" fontId="0" fillId="0" borderId="0" xfId="4" applyNumberFormat="1" applyFont="1" applyFill="1"/>
    <xf numFmtId="14" fontId="2" fillId="0" borderId="0" xfId="2" applyNumberFormat="1"/>
    <xf numFmtId="0" fontId="4" fillId="2" borderId="1" xfId="2" applyFont="1" applyFill="1" applyBorder="1" applyAlignment="1">
      <alignment horizontal="center"/>
    </xf>
    <xf numFmtId="0" fontId="4" fillId="2" borderId="2" xfId="2" applyFont="1" applyFill="1" applyBorder="1" applyAlignment="1">
      <alignment horizontal="center" wrapText="1"/>
    </xf>
    <xf numFmtId="0" fontId="4" fillId="2" borderId="3" xfId="2" applyFont="1" applyFill="1" applyBorder="1" applyAlignment="1">
      <alignment horizontal="center" wrapText="1"/>
    </xf>
    <xf numFmtId="165" fontId="2" fillId="3" borderId="0" xfId="2" applyNumberFormat="1" applyFill="1"/>
    <xf numFmtId="165" fontId="2" fillId="0" borderId="0" xfId="2" applyNumberFormat="1"/>
    <xf numFmtId="168" fontId="0" fillId="3" borderId="0" xfId="5" applyNumberFormat="1" applyFont="1" applyFill="1"/>
    <xf numFmtId="0" fontId="0" fillId="0" borderId="0" xfId="0" applyAlignment="1">
      <alignment wrapText="1"/>
    </xf>
    <xf numFmtId="0" fontId="0" fillId="4" borderId="0" xfId="0" applyFill="1" applyAlignment="1">
      <alignment wrapText="1"/>
    </xf>
    <xf numFmtId="10" fontId="0" fillId="0" borderId="0" xfId="0" applyNumberFormat="1"/>
    <xf numFmtId="169" fontId="0" fillId="0" borderId="0" xfId="0" applyNumberFormat="1"/>
    <xf numFmtId="0" fontId="5" fillId="4" borderId="0" xfId="0" applyFont="1" applyFill="1" applyAlignment="1">
      <alignment wrapText="1"/>
    </xf>
    <xf numFmtId="0" fontId="4" fillId="2" borderId="0" xfId="2" applyFont="1" applyFill="1" applyAlignment="1">
      <alignment horizontal="center"/>
    </xf>
    <xf numFmtId="0" fontId="0" fillId="4" borderId="0" xfId="0" applyFill="1" applyAlignment="1">
      <alignment horizontal="center" wrapText="1"/>
    </xf>
    <xf numFmtId="0" fontId="5" fillId="0" borderId="0" xfId="0" applyFont="1"/>
    <xf numFmtId="0" fontId="5" fillId="0" borderId="0" xfId="0" applyFont="1" applyAlignment="1">
      <alignment wrapText="1"/>
    </xf>
    <xf numFmtId="0" fontId="0" fillId="5" borderId="0" xfId="0" applyFill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5" fillId="6" borderId="4" xfId="0" applyFont="1" applyFill="1" applyBorder="1"/>
    <xf numFmtId="0" fontId="5" fillId="6" borderId="10" xfId="0" applyFont="1" applyFill="1" applyBorder="1"/>
    <xf numFmtId="0" fontId="5" fillId="6" borderId="11" xfId="0" applyFont="1" applyFill="1" applyBorder="1"/>
    <xf numFmtId="0" fontId="7" fillId="0" borderId="0" xfId="0" applyFont="1" applyAlignment="1">
      <alignment horizontal="left" vertical="center" indent="2" readingOrder="1"/>
    </xf>
    <xf numFmtId="0" fontId="0" fillId="0" borderId="0" xfId="0" applyAlignment="1">
      <alignment horizontal="left" wrapText="1" indent="1"/>
    </xf>
    <xf numFmtId="14" fontId="0" fillId="0" borderId="0" xfId="0" applyNumberFormat="1"/>
    <xf numFmtId="22" fontId="0" fillId="0" borderId="0" xfId="0" applyNumberFormat="1"/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8" borderId="0" xfId="0" applyFill="1"/>
  </cellXfs>
  <cellStyles count="6">
    <cellStyle name="Comma 2" xfId="5" xr:uid="{C1B54FBF-1A01-C54A-85DD-D7EA3A58141E}"/>
    <cellStyle name="Currency 2" xfId="1" xr:uid="{E7263A0D-AB99-EB46-8595-7E94EAAC825C}"/>
    <cellStyle name="Currency 3" xfId="3" xr:uid="{725FC188-26DD-2F42-82A5-B6F58EA5FBE5}"/>
    <cellStyle name="Normal" xfId="0" builtinId="0"/>
    <cellStyle name="Normal 2" xfId="2" xr:uid="{1FEF069C-32F7-2F45-B988-8169563CA7DB}"/>
    <cellStyle name="Per cent 2" xfId="4" xr:uid="{36ACBF4E-53AF-DD42-B198-6D52F03C8AF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igerim Yessenbayeva" id="{33DF2A61-BC65-114C-9404-D7FDAC136CB0}" userId="S::aigerim.yessenbayeva@nu.edu.kz::cd8d16ef-0ddc-4658-8d05-f9cdea68bcb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1" dT="2025-04-08T11:04:41.45" personId="{33DF2A61-BC65-114C-9404-D7FDAC136CB0}" id="{0FEF849A-C6D5-B84E-9E7E-F33E79FE69A1}">
    <text xml:space="preserve">One relative and one absolute reference
</text>
  </threadedComment>
  <threadedComment ref="H1" dT="2025-04-08T11:04:12.30" personId="{33DF2A61-BC65-114C-9404-D7FDAC136CB0}" id="{158D5062-B630-3247-A0D5-3B018E3E30A2}">
    <text xml:space="preserve">Relative reference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65C9F-DBC4-BB4C-9D61-D007BA8D87D4}">
  <dimension ref="A1:M5"/>
  <sheetViews>
    <sheetView zoomScale="170" zoomScaleNormal="170" workbookViewId="0">
      <selection activeCell="G5" sqref="G5"/>
    </sheetView>
  </sheetViews>
  <sheetFormatPr baseColWidth="10" defaultRowHeight="16" x14ac:dyDescent="0.2"/>
  <cols>
    <col min="1" max="1" width="18.5" customWidth="1"/>
  </cols>
  <sheetData>
    <row r="1" spans="1:13" s="21" customFormat="1" ht="51" x14ac:dyDescent="0.2">
      <c r="A1" s="27" t="s">
        <v>23</v>
      </c>
      <c r="B1" s="27"/>
      <c r="D1" s="22" t="s">
        <v>6</v>
      </c>
      <c r="E1" s="22" t="s">
        <v>7</v>
      </c>
      <c r="F1" s="25" t="s">
        <v>24</v>
      </c>
      <c r="G1" s="22" t="s">
        <v>8</v>
      </c>
      <c r="H1" s="25" t="s">
        <v>25</v>
      </c>
    </row>
    <row r="2" spans="1:13" x14ac:dyDescent="0.2">
      <c r="A2" t="s">
        <v>26</v>
      </c>
      <c r="B2">
        <v>12</v>
      </c>
      <c r="D2" s="24">
        <v>300000</v>
      </c>
      <c r="E2" s="24">
        <v>45000</v>
      </c>
      <c r="F2" s="24">
        <f>D2*$B$4</f>
        <v>45000</v>
      </c>
      <c r="G2" s="24">
        <v>255000</v>
      </c>
      <c r="H2" s="24">
        <f>D2-E2</f>
        <v>255000</v>
      </c>
      <c r="I2" s="24">
        <f>$H2</f>
        <v>255000</v>
      </c>
      <c r="J2" s="24">
        <f>H$2</f>
        <v>255000</v>
      </c>
      <c r="K2" s="24">
        <f>H$2</f>
        <v>255000</v>
      </c>
      <c r="L2" s="24">
        <f t="shared" ref="L2:M2" si="0">I$2</f>
        <v>255000</v>
      </c>
      <c r="M2" s="24">
        <f t="shared" si="0"/>
        <v>255000</v>
      </c>
    </row>
    <row r="3" spans="1:13" x14ac:dyDescent="0.2">
      <c r="A3" t="s">
        <v>27</v>
      </c>
      <c r="B3" s="23" t="s">
        <v>28</v>
      </c>
      <c r="D3" s="24">
        <v>250000</v>
      </c>
      <c r="E3" s="24">
        <v>37500</v>
      </c>
      <c r="F3" s="24">
        <f>D3*$B$4</f>
        <v>37500</v>
      </c>
      <c r="G3" s="24">
        <v>212500</v>
      </c>
      <c r="H3" s="24">
        <f>D3-E3</f>
        <v>212500</v>
      </c>
      <c r="I3" s="24">
        <f t="shared" ref="I3:I4" si="1">$H3</f>
        <v>212500</v>
      </c>
      <c r="J3" s="24">
        <f t="shared" ref="J3:J4" si="2">H$2</f>
        <v>255000</v>
      </c>
      <c r="K3" s="24"/>
    </row>
    <row r="4" spans="1:13" x14ac:dyDescent="0.2">
      <c r="A4" t="s">
        <v>29</v>
      </c>
      <c r="B4" s="1">
        <v>0.15</v>
      </c>
      <c r="D4" s="24">
        <v>200000</v>
      </c>
      <c r="E4" s="24">
        <v>30000</v>
      </c>
      <c r="F4" s="24">
        <f>D4*$B$4</f>
        <v>30000</v>
      </c>
      <c r="G4" s="24">
        <v>170000</v>
      </c>
      <c r="H4" s="24">
        <f>D4-E4</f>
        <v>170000</v>
      </c>
      <c r="I4" s="24">
        <f t="shared" si="1"/>
        <v>170000</v>
      </c>
      <c r="J4" s="24">
        <f>H$2</f>
        <v>255000</v>
      </c>
      <c r="K4" s="24"/>
    </row>
    <row r="5" spans="1:13" ht="68" x14ac:dyDescent="0.2">
      <c r="F5" s="21" t="s">
        <v>30</v>
      </c>
      <c r="G5" s="21"/>
      <c r="H5" s="21" t="s">
        <v>31</v>
      </c>
      <c r="I5" s="21" t="s">
        <v>32</v>
      </c>
      <c r="J5" s="21" t="s">
        <v>32</v>
      </c>
      <c r="K5" s="21" t="s">
        <v>32</v>
      </c>
      <c r="L5" s="21" t="s">
        <v>32</v>
      </c>
      <c r="M5" s="21" t="s">
        <v>32</v>
      </c>
    </row>
  </sheetData>
  <mergeCells count="1">
    <mergeCell ref="A1:B1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F7DC42-148F-5045-8654-A1D8CE5C3042}">
  <dimension ref="A1:B16"/>
  <sheetViews>
    <sheetView workbookViewId="0">
      <selection activeCell="F41" sqref="F41"/>
    </sheetView>
  </sheetViews>
  <sheetFormatPr baseColWidth="10" defaultRowHeight="16" x14ac:dyDescent="0.2"/>
  <sheetData>
    <row r="1" spans="1:2" x14ac:dyDescent="0.2">
      <c r="A1" t="s">
        <v>33</v>
      </c>
    </row>
    <row r="2" spans="1:2" x14ac:dyDescent="0.2">
      <c r="A2">
        <v>1</v>
      </c>
    </row>
    <row r="3" spans="1:2" x14ac:dyDescent="0.2">
      <c r="A3">
        <v>2</v>
      </c>
    </row>
    <row r="4" spans="1:2" x14ac:dyDescent="0.2">
      <c r="A4">
        <v>3</v>
      </c>
    </row>
    <row r="5" spans="1:2" x14ac:dyDescent="0.2">
      <c r="A5">
        <v>4</v>
      </c>
    </row>
    <row r="6" spans="1:2" x14ac:dyDescent="0.2">
      <c r="A6">
        <v>5</v>
      </c>
    </row>
    <row r="7" spans="1:2" x14ac:dyDescent="0.2">
      <c r="A7">
        <v>6</v>
      </c>
    </row>
    <row r="8" spans="1:2" x14ac:dyDescent="0.2">
      <c r="A8">
        <v>7</v>
      </c>
    </row>
    <row r="9" spans="1:2" x14ac:dyDescent="0.2">
      <c r="A9">
        <v>8</v>
      </c>
    </row>
    <row r="10" spans="1:2" x14ac:dyDescent="0.2">
      <c r="A10">
        <v>9</v>
      </c>
    </row>
    <row r="11" spans="1:2" x14ac:dyDescent="0.2">
      <c r="A11">
        <v>10</v>
      </c>
    </row>
    <row r="12" spans="1:2" x14ac:dyDescent="0.2">
      <c r="A12">
        <v>11</v>
      </c>
    </row>
    <row r="13" spans="1:2" x14ac:dyDescent="0.2">
      <c r="A13">
        <v>12</v>
      </c>
    </row>
    <row r="14" spans="1:2" ht="34" x14ac:dyDescent="0.2">
      <c r="A14" s="29" t="s">
        <v>34</v>
      </c>
      <c r="B14" s="29">
        <f>SUM(A2:A13)</f>
        <v>78</v>
      </c>
    </row>
    <row r="15" spans="1:2" ht="51" x14ac:dyDescent="0.2">
      <c r="A15" s="29" t="s">
        <v>35</v>
      </c>
      <c r="B15">
        <f>AVERAGE(A2:A13)</f>
        <v>6.5</v>
      </c>
    </row>
    <row r="16" spans="1:2" x14ac:dyDescent="0.2">
      <c r="A16" t="s">
        <v>36</v>
      </c>
      <c r="B16">
        <f>SUM(B15,A2:A8)</f>
        <v>34.5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DBC1-F487-7542-8682-EE90228DBAA8}">
  <dimension ref="A1:C11"/>
  <sheetViews>
    <sheetView zoomScale="170" zoomScaleNormal="170" workbookViewId="0">
      <selection activeCell="A12" sqref="A12"/>
    </sheetView>
  </sheetViews>
  <sheetFormatPr baseColWidth="10" defaultRowHeight="16" x14ac:dyDescent="0.2"/>
  <sheetData>
    <row r="1" spans="1:3" x14ac:dyDescent="0.2">
      <c r="A1">
        <v>1</v>
      </c>
    </row>
    <row r="2" spans="1:3" x14ac:dyDescent="0.2">
      <c r="A2">
        <v>2</v>
      </c>
    </row>
    <row r="3" spans="1:3" x14ac:dyDescent="0.2">
      <c r="A3">
        <v>3</v>
      </c>
    </row>
    <row r="4" spans="1:3" x14ac:dyDescent="0.2">
      <c r="A4">
        <v>4</v>
      </c>
    </row>
    <row r="5" spans="1:3" x14ac:dyDescent="0.2">
      <c r="A5">
        <v>5</v>
      </c>
    </row>
    <row r="6" spans="1:3" x14ac:dyDescent="0.2">
      <c r="A6" t="s">
        <v>37</v>
      </c>
      <c r="B6">
        <f>SUM(A1:A5)</f>
        <v>15</v>
      </c>
    </row>
    <row r="7" spans="1:3" x14ac:dyDescent="0.2">
      <c r="A7" t="s">
        <v>38</v>
      </c>
      <c r="B7">
        <f>AVERAGE(A1:A5)</f>
        <v>3</v>
      </c>
      <c r="C7">
        <f>B6/5</f>
        <v>3</v>
      </c>
    </row>
    <row r="8" spans="1:3" x14ac:dyDescent="0.2">
      <c r="A8" t="s">
        <v>39</v>
      </c>
      <c r="B8">
        <f>MEDIAN(A1:A5)</f>
        <v>3</v>
      </c>
      <c r="C8" t="s">
        <v>40</v>
      </c>
    </row>
    <row r="9" spans="1:3" x14ac:dyDescent="0.2">
      <c r="A9" t="s">
        <v>41</v>
      </c>
      <c r="B9">
        <f>MIN(A1:A5)</f>
        <v>1</v>
      </c>
    </row>
    <row r="10" spans="1:3" x14ac:dyDescent="0.2">
      <c r="A10" t="s">
        <v>42</v>
      </c>
      <c r="B10">
        <f>MAX(A1:A5)</f>
        <v>5</v>
      </c>
    </row>
    <row r="11" spans="1:3" x14ac:dyDescent="0.2">
      <c r="A11" t="s">
        <v>43</v>
      </c>
      <c r="B11">
        <f>COUNT(A1:A5)</f>
        <v>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41085-9099-524A-9F2B-77FA66BE465A}">
  <dimension ref="A1:D17"/>
  <sheetViews>
    <sheetView zoomScale="200" zoomScaleNormal="200" workbookViewId="0">
      <selection sqref="A1:C6"/>
    </sheetView>
  </sheetViews>
  <sheetFormatPr baseColWidth="10" defaultRowHeight="16" x14ac:dyDescent="0.2"/>
  <cols>
    <col min="3" max="3" width="20.5" customWidth="1"/>
  </cols>
  <sheetData>
    <row r="1" spans="1:4" ht="17" thickBot="1" x14ac:dyDescent="0.25">
      <c r="A1" s="37" t="s">
        <v>44</v>
      </c>
      <c r="B1" s="38" t="s">
        <v>50</v>
      </c>
      <c r="C1" s="39" t="s">
        <v>55</v>
      </c>
    </row>
    <row r="2" spans="1:4" x14ac:dyDescent="0.2">
      <c r="A2" s="35" t="s">
        <v>45</v>
      </c>
      <c r="B2" s="31">
        <v>300000</v>
      </c>
      <c r="C2" s="32">
        <v>100000</v>
      </c>
    </row>
    <row r="3" spans="1:4" x14ac:dyDescent="0.2">
      <c r="A3" s="35" t="s">
        <v>46</v>
      </c>
      <c r="B3" s="31">
        <v>450000</v>
      </c>
      <c r="C3" s="32">
        <v>450000</v>
      </c>
    </row>
    <row r="4" spans="1:4" x14ac:dyDescent="0.2">
      <c r="A4" s="35" t="s">
        <v>47</v>
      </c>
      <c r="B4" s="31">
        <v>500000</v>
      </c>
      <c r="C4" s="32">
        <v>500000</v>
      </c>
    </row>
    <row r="5" spans="1:4" x14ac:dyDescent="0.2">
      <c r="A5" s="35" t="s">
        <v>48</v>
      </c>
      <c r="B5" s="31">
        <v>200000</v>
      </c>
      <c r="C5" s="32">
        <v>150000</v>
      </c>
    </row>
    <row r="6" spans="1:4" ht="17" thickBot="1" x14ac:dyDescent="0.25">
      <c r="A6" s="36" t="s">
        <v>49</v>
      </c>
      <c r="B6" s="33">
        <v>400000</v>
      </c>
      <c r="C6" s="34"/>
    </row>
    <row r="7" spans="1:4" x14ac:dyDescent="0.2">
      <c r="A7" s="30" t="s">
        <v>37</v>
      </c>
      <c r="B7" s="30">
        <f>SUM(B2,B5:B6)</f>
        <v>900000</v>
      </c>
      <c r="C7" t="s">
        <v>53</v>
      </c>
    </row>
    <row r="8" spans="1:4" x14ac:dyDescent="0.2">
      <c r="A8" t="s">
        <v>51</v>
      </c>
      <c r="B8">
        <f>AVERAGE(B5:B6)</f>
        <v>300000</v>
      </c>
      <c r="C8" t="s">
        <v>52</v>
      </c>
    </row>
    <row r="9" spans="1:4" x14ac:dyDescent="0.2">
      <c r="A9" t="s">
        <v>54</v>
      </c>
      <c r="B9">
        <f>MEDIAN(B2:B4,C3:C5)</f>
        <v>450000</v>
      </c>
    </row>
    <row r="10" spans="1:4" ht="34" x14ac:dyDescent="0.2">
      <c r="B10" t="s">
        <v>59</v>
      </c>
      <c r="C10" s="21" t="s">
        <v>57</v>
      </c>
      <c r="D10" t="s">
        <v>56</v>
      </c>
    </row>
    <row r="11" spans="1:4" ht="17" x14ac:dyDescent="0.2">
      <c r="B11" t="s">
        <v>60</v>
      </c>
      <c r="C11" s="21" t="s">
        <v>58</v>
      </c>
      <c r="D11" t="s">
        <v>61</v>
      </c>
    </row>
    <row r="12" spans="1:4" ht="68" x14ac:dyDescent="0.2">
      <c r="B12" t="s">
        <v>62</v>
      </c>
      <c r="C12" s="41" t="s">
        <v>63</v>
      </c>
      <c r="D12" t="s">
        <v>64</v>
      </c>
    </row>
    <row r="13" spans="1:4" x14ac:dyDescent="0.2">
      <c r="A13" t="s">
        <v>41</v>
      </c>
      <c r="B13">
        <f>MIN(C4:C6,B2:B6)</f>
        <v>150000</v>
      </c>
    </row>
    <row r="14" spans="1:4" x14ac:dyDescent="0.2">
      <c r="A14" t="s">
        <v>42</v>
      </c>
      <c r="B14">
        <f>MAX(B2,C4:C6)</f>
        <v>500000</v>
      </c>
    </row>
    <row r="15" spans="1:4" x14ac:dyDescent="0.2">
      <c r="A15" t="s">
        <v>65</v>
      </c>
      <c r="B15">
        <f>COUNT(C2:C6)</f>
        <v>4</v>
      </c>
      <c r="C15" s="40" t="s">
        <v>66</v>
      </c>
    </row>
    <row r="16" spans="1:4" x14ac:dyDescent="0.2">
      <c r="A16" t="s">
        <v>67</v>
      </c>
      <c r="B16">
        <f>COUNTBLANK(C2:C6)</f>
        <v>1</v>
      </c>
      <c r="C16" s="40" t="s">
        <v>70</v>
      </c>
    </row>
    <row r="17" spans="1:3" x14ac:dyDescent="0.2">
      <c r="A17" t="s">
        <v>68</v>
      </c>
      <c r="B17">
        <f>COUNTA(C2:C6)</f>
        <v>4</v>
      </c>
      <c r="C17" s="40" t="s">
        <v>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4C6B9-587E-544F-B63E-579ACBB17027}">
  <dimension ref="A1:B2"/>
  <sheetViews>
    <sheetView zoomScale="170" zoomScaleNormal="170" workbookViewId="0">
      <selection activeCell="A3" sqref="A3"/>
    </sheetView>
  </sheetViews>
  <sheetFormatPr baseColWidth="10" defaultRowHeight="16" x14ac:dyDescent="0.2"/>
  <cols>
    <col min="2" max="2" width="15" bestFit="1" customWidth="1"/>
  </cols>
  <sheetData>
    <row r="1" spans="1:2" x14ac:dyDescent="0.2">
      <c r="A1" t="s">
        <v>71</v>
      </c>
      <c r="B1" s="42">
        <f ca="1">TODAY()</f>
        <v>45755</v>
      </c>
    </row>
    <row r="2" spans="1:2" x14ac:dyDescent="0.2">
      <c r="A2" t="s">
        <v>72</v>
      </c>
      <c r="B2" s="43">
        <f ca="1">NOW()</f>
        <v>45755.708548495371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9A460-BDD0-2744-927D-7665400C60C8}">
  <dimension ref="A1:F4"/>
  <sheetViews>
    <sheetView zoomScale="180" zoomScaleNormal="180" workbookViewId="0">
      <selection activeCell="H4" sqref="H4"/>
    </sheetView>
  </sheetViews>
  <sheetFormatPr baseColWidth="10" defaultRowHeight="16" x14ac:dyDescent="0.2"/>
  <sheetData>
    <row r="1" spans="1:6" x14ac:dyDescent="0.2">
      <c r="A1" s="44" t="s">
        <v>2</v>
      </c>
      <c r="B1" s="44"/>
      <c r="D1" s="45" t="s">
        <v>73</v>
      </c>
      <c r="E1" s="45" t="s">
        <v>74</v>
      </c>
      <c r="F1" s="45" t="s">
        <v>75</v>
      </c>
    </row>
    <row r="2" spans="1:6" x14ac:dyDescent="0.2">
      <c r="A2" t="s">
        <v>76</v>
      </c>
      <c r="B2" s="24">
        <v>10000</v>
      </c>
      <c r="D2" t="s">
        <v>77</v>
      </c>
      <c r="E2" s="24">
        <v>11000</v>
      </c>
      <c r="F2" s="24">
        <f>IF(E2&gt;B$2, B$3, 0)</f>
        <v>500</v>
      </c>
    </row>
    <row r="3" spans="1:6" x14ac:dyDescent="0.2">
      <c r="A3" t="s">
        <v>75</v>
      </c>
      <c r="B3" s="24">
        <v>500</v>
      </c>
      <c r="D3" t="s">
        <v>78</v>
      </c>
      <c r="E3" s="24">
        <v>10000</v>
      </c>
      <c r="F3" s="24">
        <f t="shared" ref="F3:F4" si="0">IF(E3&gt;B$2, B$3, 0)</f>
        <v>0</v>
      </c>
    </row>
    <row r="4" spans="1:6" x14ac:dyDescent="0.2">
      <c r="D4" t="s">
        <v>79</v>
      </c>
      <c r="E4" s="24">
        <v>9000</v>
      </c>
      <c r="F4" s="24">
        <f t="shared" si="0"/>
        <v>0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13FD5-13B4-6541-9F2E-FB69F00C2FA8}">
  <dimension ref="A1:F8"/>
  <sheetViews>
    <sheetView zoomScale="170" zoomScaleNormal="170" workbookViewId="0">
      <selection activeCell="I9" sqref="I9"/>
    </sheetView>
  </sheetViews>
  <sheetFormatPr baseColWidth="10" defaultRowHeight="16" x14ac:dyDescent="0.2"/>
  <sheetData>
    <row r="1" spans="1:6" x14ac:dyDescent="0.2">
      <c r="A1" s="46" t="s">
        <v>80</v>
      </c>
      <c r="B1" s="46"/>
      <c r="D1" s="46" t="s">
        <v>82</v>
      </c>
      <c r="E1" s="46"/>
      <c r="F1" s="46"/>
    </row>
    <row r="2" spans="1:6" x14ac:dyDescent="0.2">
      <c r="A2" s="47" t="s">
        <v>81</v>
      </c>
      <c r="B2" s="47"/>
      <c r="D2" s="48" t="s">
        <v>83</v>
      </c>
      <c r="E2" s="48" t="s">
        <v>84</v>
      </c>
      <c r="F2" s="48" t="s">
        <v>85</v>
      </c>
    </row>
    <row r="3" spans="1:6" x14ac:dyDescent="0.2">
      <c r="A3">
        <v>0</v>
      </c>
      <c r="B3" t="s">
        <v>86</v>
      </c>
      <c r="D3" t="s">
        <v>91</v>
      </c>
      <c r="E3">
        <v>85</v>
      </c>
      <c r="F3" t="str">
        <f>VLOOKUP(E3, $A$3:$B$7, 2)</f>
        <v>B</v>
      </c>
    </row>
    <row r="4" spans="1:6" x14ac:dyDescent="0.2">
      <c r="A4">
        <v>60</v>
      </c>
      <c r="B4" t="s">
        <v>87</v>
      </c>
      <c r="D4" t="s">
        <v>92</v>
      </c>
      <c r="E4">
        <v>69</v>
      </c>
      <c r="F4" t="str">
        <f t="shared" ref="F4:F8" si="0">VLOOKUP(E4, $A$3:$B$7, 2)</f>
        <v>D</v>
      </c>
    </row>
    <row r="5" spans="1:6" x14ac:dyDescent="0.2">
      <c r="A5">
        <v>70</v>
      </c>
      <c r="B5" t="s">
        <v>88</v>
      </c>
      <c r="D5" t="s">
        <v>93</v>
      </c>
      <c r="E5">
        <v>90</v>
      </c>
      <c r="F5" t="str">
        <f t="shared" si="0"/>
        <v>A</v>
      </c>
    </row>
    <row r="6" spans="1:6" x14ac:dyDescent="0.2">
      <c r="A6">
        <v>80</v>
      </c>
      <c r="B6" t="s">
        <v>89</v>
      </c>
      <c r="D6" t="s">
        <v>94</v>
      </c>
      <c r="E6">
        <v>74</v>
      </c>
      <c r="F6" t="str">
        <f t="shared" si="0"/>
        <v>C</v>
      </c>
    </row>
    <row r="7" spans="1:6" x14ac:dyDescent="0.2">
      <c r="A7">
        <v>90</v>
      </c>
      <c r="B7" t="s">
        <v>90</v>
      </c>
      <c r="D7" t="s">
        <v>95</v>
      </c>
      <c r="E7">
        <v>80</v>
      </c>
      <c r="F7" t="str">
        <f t="shared" si="0"/>
        <v>B</v>
      </c>
    </row>
    <row r="8" spans="1:6" x14ac:dyDescent="0.2">
      <c r="D8" t="s">
        <v>96</v>
      </c>
      <c r="E8">
        <v>78</v>
      </c>
      <c r="F8" t="str">
        <f t="shared" si="0"/>
        <v>C</v>
      </c>
    </row>
  </sheetData>
  <mergeCells count="3">
    <mergeCell ref="A1:B1"/>
    <mergeCell ref="D1:F1"/>
    <mergeCell ref="A2:B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0CA40-446D-4C47-9ADE-9F2466DEFFD9}">
  <dimension ref="A1:F10"/>
  <sheetViews>
    <sheetView tabSelected="1" zoomScale="160" zoomScaleNormal="160" workbookViewId="0">
      <selection activeCell="G18" sqref="G18"/>
    </sheetView>
  </sheetViews>
  <sheetFormatPr baseColWidth="10" defaultRowHeight="16" x14ac:dyDescent="0.2"/>
  <cols>
    <col min="1" max="1" width="15" customWidth="1"/>
  </cols>
  <sheetData>
    <row r="1" spans="1:6" x14ac:dyDescent="0.2">
      <c r="A1" s="28" t="s">
        <v>97</v>
      </c>
      <c r="B1" s="28" t="s">
        <v>98</v>
      </c>
      <c r="C1" s="28" t="s">
        <v>99</v>
      </c>
      <c r="D1" s="28" t="s">
        <v>100</v>
      </c>
      <c r="E1" s="28" t="s">
        <v>101</v>
      </c>
      <c r="F1" s="28" t="s">
        <v>102</v>
      </c>
    </row>
    <row r="2" spans="1:6" ht="17" x14ac:dyDescent="0.2">
      <c r="A2" s="29" t="s">
        <v>103</v>
      </c>
      <c r="B2">
        <v>75</v>
      </c>
      <c r="C2">
        <v>65</v>
      </c>
      <c r="D2">
        <v>70</v>
      </c>
      <c r="E2">
        <v>60</v>
      </c>
      <c r="F2">
        <v>59</v>
      </c>
    </row>
    <row r="3" spans="1:6" ht="17" x14ac:dyDescent="0.2">
      <c r="A3" s="29" t="s">
        <v>104</v>
      </c>
      <c r="B3">
        <v>65</v>
      </c>
      <c r="C3">
        <v>72</v>
      </c>
      <c r="D3">
        <v>78</v>
      </c>
      <c r="E3">
        <v>89</v>
      </c>
      <c r="F3">
        <v>67</v>
      </c>
    </row>
    <row r="4" spans="1:6" ht="17" x14ac:dyDescent="0.2">
      <c r="A4" s="29" t="s">
        <v>105</v>
      </c>
      <c r="B4">
        <v>70</v>
      </c>
      <c r="C4">
        <v>68</v>
      </c>
      <c r="D4">
        <v>90</v>
      </c>
      <c r="E4">
        <v>72</v>
      </c>
      <c r="F4">
        <v>58</v>
      </c>
    </row>
    <row r="5" spans="1:6" ht="17" x14ac:dyDescent="0.2">
      <c r="A5" s="29" t="s">
        <v>106</v>
      </c>
      <c r="B5">
        <v>80</v>
      </c>
      <c r="C5">
        <v>90</v>
      </c>
      <c r="D5">
        <v>75</v>
      </c>
      <c r="E5" s="48">
        <v>65</v>
      </c>
      <c r="F5">
        <v>87</v>
      </c>
    </row>
    <row r="6" spans="1:6" x14ac:dyDescent="0.2">
      <c r="A6" s="29"/>
    </row>
    <row r="7" spans="1:6" ht="34" x14ac:dyDescent="0.2">
      <c r="A7" s="29" t="s">
        <v>107</v>
      </c>
      <c r="B7">
        <f>HLOOKUP("D*", A1:F5, 5,FALSE)</f>
        <v>65</v>
      </c>
    </row>
    <row r="10" spans="1:6" x14ac:dyDescent="0.2">
      <c r="F10" t="s">
        <v>108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C82FE-B8B5-2C4C-95F1-00D6EDC37187}">
  <dimension ref="A1:K21"/>
  <sheetViews>
    <sheetView zoomScale="150" zoomScaleNormal="150" workbookViewId="0">
      <selection activeCell="K8" sqref="K8"/>
    </sheetView>
  </sheetViews>
  <sheetFormatPr baseColWidth="10" defaultColWidth="8.83203125" defaultRowHeight="15" x14ac:dyDescent="0.2"/>
  <cols>
    <col min="1" max="1" width="14" style="3" customWidth="1"/>
    <col min="2" max="2" width="13.5" style="3" customWidth="1"/>
    <col min="3" max="3" width="11" style="3" customWidth="1"/>
    <col min="4" max="4" width="11.6640625" style="3" customWidth="1"/>
    <col min="5" max="6" width="13.33203125" style="3" customWidth="1"/>
    <col min="7" max="7" width="8" style="3" customWidth="1"/>
    <col min="8" max="8" width="10.5" style="3" bestFit="1" customWidth="1"/>
    <col min="9" max="9" width="11.33203125" style="3" customWidth="1"/>
    <col min="10" max="10" width="11.5" style="3" customWidth="1"/>
    <col min="11" max="11" width="9.6640625" style="3" bestFit="1" customWidth="1"/>
    <col min="12" max="16384" width="8.83203125" style="3"/>
  </cols>
  <sheetData>
    <row r="1" spans="1:11" ht="24" x14ac:dyDescent="0.3">
      <c r="A1" s="2" t="s">
        <v>1</v>
      </c>
    </row>
    <row r="3" spans="1:11" ht="19" x14ac:dyDescent="0.25">
      <c r="A3" s="26" t="s">
        <v>2</v>
      </c>
      <c r="B3" s="26"/>
    </row>
    <row r="4" spans="1:11" x14ac:dyDescent="0.2">
      <c r="A4" s="3" t="s">
        <v>3</v>
      </c>
      <c r="B4" s="5"/>
    </row>
    <row r="5" spans="1:11" x14ac:dyDescent="0.2">
      <c r="A5" s="3" t="s">
        <v>4</v>
      </c>
      <c r="B5" s="3">
        <v>12</v>
      </c>
    </row>
    <row r="7" spans="1:11" ht="37.5" customHeight="1" x14ac:dyDescent="0.25">
      <c r="A7" s="4" t="s">
        <v>5</v>
      </c>
      <c r="B7" s="6" t="s">
        <v>6</v>
      </c>
      <c r="C7" s="6" t="s">
        <v>7</v>
      </c>
      <c r="D7" s="6" t="s">
        <v>8</v>
      </c>
      <c r="E7" s="6" t="s">
        <v>9</v>
      </c>
      <c r="F7" s="6" t="s">
        <v>10</v>
      </c>
      <c r="G7" s="6" t="s">
        <v>11</v>
      </c>
      <c r="H7" s="6" t="s">
        <v>12</v>
      </c>
      <c r="I7" s="6" t="s">
        <v>13</v>
      </c>
      <c r="J7" s="6" t="s">
        <v>14</v>
      </c>
      <c r="K7" s="6" t="s">
        <v>15</v>
      </c>
    </row>
    <row r="8" spans="1:11" ht="16" x14ac:dyDescent="0.2">
      <c r="A8" s="7">
        <v>452786</v>
      </c>
      <c r="B8" s="8">
        <v>400000</v>
      </c>
      <c r="C8" s="8">
        <f>B8*0.2</f>
        <v>80000</v>
      </c>
      <c r="D8" s="9"/>
      <c r="E8" s="10">
        <v>3.6249999999999998E-2</v>
      </c>
      <c r="F8" s="11"/>
      <c r="G8" s="7">
        <v>25</v>
      </c>
      <c r="H8" s="12"/>
      <c r="I8" s="13">
        <f>D8/B8</f>
        <v>0</v>
      </c>
      <c r="J8" s="14">
        <v>42491</v>
      </c>
      <c r="K8" s="3">
        <f>YEAR(J8)+G8</f>
        <v>2041</v>
      </c>
    </row>
    <row r="9" spans="1:11" ht="16" x14ac:dyDescent="0.2">
      <c r="A9" s="7">
        <v>453000</v>
      </c>
      <c r="B9" s="8">
        <v>350000</v>
      </c>
      <c r="C9" s="8">
        <v>60000</v>
      </c>
      <c r="D9" s="9"/>
      <c r="E9" s="10">
        <v>3.9399999999999998E-2</v>
      </c>
      <c r="F9" s="11"/>
      <c r="G9" s="7">
        <v>30</v>
      </c>
      <c r="H9" s="12"/>
      <c r="I9" s="13">
        <f t="shared" ref="I9:I12" si="0">D9/B9</f>
        <v>0</v>
      </c>
      <c r="J9" s="14">
        <v>42677</v>
      </c>
      <c r="K9" s="3">
        <f t="shared" ref="K9:K12" si="1">YEAR(J9)+G9</f>
        <v>2046</v>
      </c>
    </row>
    <row r="10" spans="1:11" ht="16" x14ac:dyDescent="0.2">
      <c r="A10" s="7">
        <v>453025</v>
      </c>
      <c r="B10" s="8">
        <v>175500</v>
      </c>
      <c r="C10" s="8">
        <v>30000</v>
      </c>
      <c r="D10" s="9"/>
      <c r="E10" s="10">
        <v>3.5499999999999997E-2</v>
      </c>
      <c r="F10" s="11"/>
      <c r="G10" s="7">
        <v>25</v>
      </c>
      <c r="H10" s="12"/>
      <c r="I10" s="13">
        <f t="shared" si="0"/>
        <v>0</v>
      </c>
      <c r="J10" s="14">
        <v>42835</v>
      </c>
      <c r="K10" s="3">
        <f t="shared" si="1"/>
        <v>2042</v>
      </c>
    </row>
    <row r="11" spans="1:11" ht="16" x14ac:dyDescent="0.2">
      <c r="A11" s="7">
        <v>452600</v>
      </c>
      <c r="B11" s="8">
        <v>265950</v>
      </c>
      <c r="C11" s="8">
        <v>58000</v>
      </c>
      <c r="D11" s="9"/>
      <c r="E11" s="10">
        <v>2.5000000000000001E-2</v>
      </c>
      <c r="F11" s="11"/>
      <c r="G11" s="7">
        <v>15</v>
      </c>
      <c r="H11" s="12"/>
      <c r="I11" s="13">
        <f t="shared" si="0"/>
        <v>0</v>
      </c>
      <c r="J11" s="14">
        <v>43022</v>
      </c>
      <c r="K11" s="3">
        <f t="shared" si="1"/>
        <v>2032</v>
      </c>
    </row>
    <row r="12" spans="1:11" ht="16" x14ac:dyDescent="0.2">
      <c r="A12" s="7">
        <v>452638</v>
      </c>
      <c r="B12" s="8">
        <v>329750</v>
      </c>
      <c r="C12" s="8">
        <v>65000</v>
      </c>
      <c r="D12" s="9"/>
      <c r="E12" s="10">
        <v>3.2500000000000001E-2</v>
      </c>
      <c r="F12" s="11"/>
      <c r="G12" s="7">
        <v>30</v>
      </c>
      <c r="H12" s="12"/>
      <c r="I12" s="13">
        <f t="shared" si="0"/>
        <v>0</v>
      </c>
      <c r="J12" s="14">
        <v>43135</v>
      </c>
      <c r="K12" s="3">
        <f t="shared" si="1"/>
        <v>2048</v>
      </c>
    </row>
    <row r="14" spans="1:11" ht="19" x14ac:dyDescent="0.25">
      <c r="A14" s="26" t="s">
        <v>16</v>
      </c>
      <c r="B14" s="26"/>
      <c r="C14" s="26"/>
      <c r="D14" s="26"/>
    </row>
    <row r="15" spans="1:11" ht="38.25" customHeight="1" x14ac:dyDescent="0.25">
      <c r="A15" s="15" t="s">
        <v>0</v>
      </c>
      <c r="B15" s="16" t="s">
        <v>6</v>
      </c>
      <c r="C15" s="16" t="s">
        <v>7</v>
      </c>
      <c r="D15" s="17" t="s">
        <v>8</v>
      </c>
    </row>
    <row r="16" spans="1:11" x14ac:dyDescent="0.2">
      <c r="A16" s="3" t="s">
        <v>17</v>
      </c>
      <c r="B16" s="18"/>
      <c r="C16" s="18"/>
      <c r="D16" s="18"/>
      <c r="E16" s="19"/>
    </row>
    <row r="17" spans="1:5" x14ac:dyDescent="0.2">
      <c r="A17" s="3" t="s">
        <v>18</v>
      </c>
      <c r="B17" s="18"/>
      <c r="C17" s="18"/>
      <c r="D17" s="18"/>
      <c r="E17" s="19"/>
    </row>
    <row r="18" spans="1:5" x14ac:dyDescent="0.2">
      <c r="A18" s="3" t="s">
        <v>19</v>
      </c>
      <c r="B18" s="18"/>
      <c r="C18" s="18"/>
      <c r="D18" s="18"/>
      <c r="E18" s="19"/>
    </row>
    <row r="19" spans="1:5" x14ac:dyDescent="0.2">
      <c r="A19" s="3" t="s">
        <v>20</v>
      </c>
      <c r="B19" s="18"/>
      <c r="C19" s="18"/>
      <c r="D19" s="18"/>
      <c r="E19" s="19"/>
    </row>
    <row r="20" spans="1:5" x14ac:dyDescent="0.2">
      <c r="A20" s="3" t="s">
        <v>21</v>
      </c>
      <c r="B20" s="18"/>
      <c r="C20" s="18"/>
      <c r="D20" s="18"/>
      <c r="E20" s="19"/>
    </row>
    <row r="21" spans="1:5" ht="16" x14ac:dyDescent="0.2">
      <c r="A21" s="3" t="s">
        <v>22</v>
      </c>
      <c r="B21" s="20"/>
      <c r="C21" s="18"/>
      <c r="D21" s="18"/>
    </row>
  </sheetData>
  <mergeCells count="2">
    <mergeCell ref="A3:B3"/>
    <mergeCell ref="A14:D14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L2-s5</vt:lpstr>
      <vt:lpstr>L2-s9-11</vt:lpstr>
      <vt:lpstr>L2-s12</vt:lpstr>
      <vt:lpstr>L2-s13</vt:lpstr>
      <vt:lpstr>L2-s16</vt:lpstr>
      <vt:lpstr>L2-s19</vt:lpstr>
      <vt:lpstr>L2-s21</vt:lpstr>
      <vt:lpstr>L2-s22</vt:lpstr>
      <vt:lpstr>L1-s5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Aigerim Yessenbayeva</dc:creator>
  <cp:lastModifiedBy>Aigerim Yessenbayeva</cp:lastModifiedBy>
  <dcterms:created xsi:type="dcterms:W3CDTF">2025-04-05T09:30:02Z</dcterms:created>
  <dcterms:modified xsi:type="dcterms:W3CDTF">2025-04-08T12:00:27Z</dcterms:modified>
</cp:coreProperties>
</file>