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9d02d35977451d/Máy tính/tin học/"/>
    </mc:Choice>
  </mc:AlternateContent>
  <xr:revisionPtr revIDLastSave="580" documentId="13_ncr:1_{AAFE4FBC-6D17-470D-A6F9-BAD1789A3CC4}" xr6:coauthVersionLast="44" xr6:coauthVersionMax="44" xr10:uidLastSave="{847A6901-64CD-40E3-9830-B39D5F3F34EF}"/>
  <bookViews>
    <workbookView xWindow="-108" yWindow="-108" windowWidth="23256" windowHeight="12456" activeTab="2" xr2:uid="{3EA5379F-C9DC-4B4B-81A2-C6F7EDBA023E}"/>
  </bookViews>
  <sheets>
    <sheet name="Thống Kê Bán Hàng" sheetId="1" r:id="rId1"/>
    <sheet name="Kết Quả Thi Cuối Khóa" sheetId="2" r:id="rId2"/>
    <sheet name="Bán Hàng" sheetId="3" r:id="rId3"/>
    <sheet name="Bảng tổng kết cuối ngày" sheetId="4" r:id="rId4"/>
    <sheet name="BẢNG THEO DÕI KHÁCH HÀNG" sheetId="5" r:id="rId5"/>
    <sheet name="BẢNG ĐIỂM HỘI THI HỌC SINH GIỎ " sheetId="6" r:id="rId6"/>
    <sheet name="QUẢN LÝ KHÁCH SẠN THÀNH CÔNG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4" i="3"/>
  <c r="I5" i="3"/>
  <c r="I6" i="3"/>
  <c r="I7" i="3"/>
  <c r="I8" i="3"/>
  <c r="I9" i="3"/>
  <c r="I10" i="3"/>
  <c r="I11" i="3"/>
  <c r="I4" i="3"/>
  <c r="H5" i="3"/>
  <c r="H6" i="3"/>
  <c r="H7" i="3"/>
  <c r="H8" i="3"/>
  <c r="H9" i="3"/>
  <c r="H10" i="3"/>
  <c r="H11" i="3"/>
  <c r="H4" i="3"/>
  <c r="I3" i="2"/>
  <c r="F5" i="3" l="1"/>
  <c r="F6" i="3"/>
  <c r="F7" i="3"/>
  <c r="F8" i="3"/>
  <c r="F9" i="3"/>
  <c r="F10" i="3"/>
  <c r="F11" i="3"/>
  <c r="F4" i="3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G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5" i="2" l="1"/>
  <c r="I9" i="2"/>
  <c r="F4" i="2"/>
  <c r="F5" i="2"/>
  <c r="F6" i="2"/>
  <c r="F7" i="2"/>
  <c r="F8" i="2"/>
  <c r="F9" i="2"/>
  <c r="F10" i="2"/>
  <c r="I10" i="2" s="1"/>
  <c r="F3" i="2"/>
  <c r="I4" i="2"/>
  <c r="I6" i="2"/>
  <c r="I7" i="2"/>
  <c r="I8" i="2"/>
</calcChain>
</file>

<file path=xl/sharedStrings.xml><?xml version="1.0" encoding="utf-8"?>
<sst xmlns="http://schemas.openxmlformats.org/spreadsheetml/2006/main" count="249" uniqueCount="195">
  <si>
    <t>thống kế bán hàng</t>
  </si>
  <si>
    <t>stt</t>
  </si>
  <si>
    <t>mã hàng</t>
  </si>
  <si>
    <t>tên hàng</t>
  </si>
  <si>
    <t>số lượng</t>
  </si>
  <si>
    <t>đơn giá</t>
  </si>
  <si>
    <t>giảm giá</t>
  </si>
  <si>
    <t>thành tiền</t>
  </si>
  <si>
    <t>AT</t>
  </si>
  <si>
    <t>QJ</t>
  </si>
  <si>
    <t>QK</t>
  </si>
  <si>
    <t>SM</t>
  </si>
  <si>
    <t>Áo thun</t>
  </si>
  <si>
    <t>Quần jean</t>
  </si>
  <si>
    <t>Quần kaki</t>
  </si>
  <si>
    <t>Sơ mi</t>
  </si>
  <si>
    <t>kết quả thi cuối khóa</t>
  </si>
  <si>
    <t>Mã số</t>
  </si>
  <si>
    <t xml:space="preserve">Họ và tên </t>
  </si>
  <si>
    <t>Windows</t>
  </si>
  <si>
    <t>Word</t>
  </si>
  <si>
    <t>Excel</t>
  </si>
  <si>
    <t>ĐTB</t>
  </si>
  <si>
    <t>ĐIỂM THÊM</t>
  </si>
  <si>
    <t>KẾT QUẢ</t>
  </si>
  <si>
    <t>XẾP LOẠI</t>
  </si>
  <si>
    <t>T001</t>
  </si>
  <si>
    <t>T002</t>
  </si>
  <si>
    <t>D003</t>
  </si>
  <si>
    <t>T</t>
  </si>
  <si>
    <t>T004</t>
  </si>
  <si>
    <t>D005</t>
  </si>
  <si>
    <t>K006</t>
  </si>
  <si>
    <t>K007</t>
  </si>
  <si>
    <t>T008</t>
  </si>
  <si>
    <t>Nguyễn Hoàng Phương</t>
  </si>
  <si>
    <t>Nguyễn Duy Dương</t>
  </si>
  <si>
    <t>Hoàng Quốc Bảo</t>
  </si>
  <si>
    <t>Võ Quốc Việt</t>
  </si>
  <si>
    <t>Hoàng Bảo Trị</t>
  </si>
  <si>
    <t>Bùi Đăng Khoa</t>
  </si>
  <si>
    <t>Vũ Thị Thu Hà</t>
  </si>
  <si>
    <t>Nguyễn Thị Kim Loan</t>
  </si>
  <si>
    <t>Bảng Điểm Thêm</t>
  </si>
  <si>
    <t>D</t>
  </si>
  <si>
    <t>K</t>
  </si>
  <si>
    <t>Mã</t>
  </si>
  <si>
    <t>Điểm Cộng Thêm</t>
  </si>
  <si>
    <t>0.5</t>
  </si>
  <si>
    <t>BÁN HÀNG</t>
  </si>
  <si>
    <t>BẢNG PHỤ</t>
  </si>
  <si>
    <t>Mã Hàng</t>
  </si>
  <si>
    <t>Tên Hàng</t>
  </si>
  <si>
    <t>Đơn Giá</t>
  </si>
  <si>
    <t>Qk</t>
  </si>
  <si>
    <t>Qj</t>
  </si>
  <si>
    <t>STT</t>
  </si>
  <si>
    <t>HỌ</t>
  </si>
  <si>
    <t>TÊN</t>
  </si>
  <si>
    <t>MÃ SỐ ĐƠN VỊ</t>
  </si>
  <si>
    <t>SỐ LƯỢNG</t>
  </si>
  <si>
    <t>TÊN SẢN PHẨM</t>
  </si>
  <si>
    <t>ĐƠN GIÁ</t>
  </si>
  <si>
    <t>GHI CHÚ</t>
  </si>
  <si>
    <t xml:space="preserve">THƯỞNG </t>
  </si>
  <si>
    <t>MỨC LƯƠNG</t>
  </si>
  <si>
    <t>TRẦN</t>
  </si>
  <si>
    <t>LÊ</t>
  </si>
  <si>
    <t xml:space="preserve">NGUYỄN </t>
  </si>
  <si>
    <t>LÝ</t>
  </si>
  <si>
    <t>PHAN</t>
  </si>
  <si>
    <t>MINH</t>
  </si>
  <si>
    <t>NAM</t>
  </si>
  <si>
    <t xml:space="preserve">HOA </t>
  </si>
  <si>
    <t>LAN</t>
  </si>
  <si>
    <t>AN</t>
  </si>
  <si>
    <t>VŨ</t>
  </si>
  <si>
    <t>MAI</t>
  </si>
  <si>
    <t>HÙNG</t>
  </si>
  <si>
    <t>APX1</t>
  </si>
  <si>
    <t>APX2</t>
  </si>
  <si>
    <t>BPX2</t>
  </si>
  <si>
    <t>CPX1</t>
  </si>
  <si>
    <t>CPX2</t>
  </si>
  <si>
    <t>BPX1</t>
  </si>
  <si>
    <t>BẢNG 1</t>
  </si>
  <si>
    <t>BẢNG 2</t>
  </si>
  <si>
    <t>SẢN PHẨM</t>
  </si>
  <si>
    <t>ĐƠN GIA</t>
  </si>
  <si>
    <t>A</t>
  </si>
  <si>
    <t>B</t>
  </si>
  <si>
    <t>C</t>
  </si>
  <si>
    <t>Nón</t>
  </si>
  <si>
    <t>túi Xách</t>
  </si>
  <si>
    <t>Dây nitj</t>
  </si>
  <si>
    <t>bảng 3</t>
  </si>
  <si>
    <t>Số Lượng</t>
  </si>
  <si>
    <t>Thưởng</t>
  </si>
  <si>
    <t>cửa hàng vật liệu xây dụng ABC</t>
  </si>
  <si>
    <t>BẢNG TỔNG KẾT CUỐI NGÀY</t>
  </si>
  <si>
    <t>Ngày.../.../.....</t>
  </si>
  <si>
    <t>MÃ MẶT HÀNG</t>
  </si>
  <si>
    <t>TÊN MẶT HÀNG</t>
  </si>
  <si>
    <t>ĐƠN VỊ TÍNH</t>
  </si>
  <si>
    <t>SL</t>
  </si>
  <si>
    <t>THÀNH TIỀN</t>
  </si>
  <si>
    <t>A01</t>
  </si>
  <si>
    <t>A02</t>
  </si>
  <si>
    <t>B01</t>
  </si>
  <si>
    <t>C01</t>
  </si>
  <si>
    <t>C02</t>
  </si>
  <si>
    <t>Tổng</t>
  </si>
  <si>
    <t>Bảng phụ 1</t>
  </si>
  <si>
    <t>ký tự thứ nhất</t>
  </si>
  <si>
    <t>Loại VLXD</t>
  </si>
  <si>
    <t>Gạch men</t>
  </si>
  <si>
    <t>Tôn</t>
  </si>
  <si>
    <t>Xi măng</t>
  </si>
  <si>
    <t>Đơn vị tính</t>
  </si>
  <si>
    <t>Viên</t>
  </si>
  <si>
    <t>Tấm</t>
  </si>
  <si>
    <t>Bao</t>
  </si>
  <si>
    <t>Bảng phụ 2</t>
  </si>
  <si>
    <t>Kí tự thứ 2 và 3</t>
  </si>
  <si>
    <t>Chất Lượng</t>
  </si>
  <si>
    <t>Loại 1</t>
  </si>
  <si>
    <t>Loại 2</t>
  </si>
  <si>
    <t>Bảng đơn giá</t>
  </si>
  <si>
    <t>Kí tự thứ nhất</t>
  </si>
  <si>
    <t>Quản lý khách sạn ABC:</t>
  </si>
  <si>
    <t>Bảng Theo Dõi Khách Hàng</t>
  </si>
  <si>
    <t>Khách</t>
  </si>
  <si>
    <t>Số phòng</t>
  </si>
  <si>
    <t>Ngày đến</t>
  </si>
  <si>
    <t>Ngày đi</t>
  </si>
  <si>
    <t>Tiền thuê</t>
  </si>
  <si>
    <t>Tiền giảm</t>
  </si>
  <si>
    <t>Tiền phải trả</t>
  </si>
  <si>
    <t>Nam</t>
  </si>
  <si>
    <t>Hùng</t>
  </si>
  <si>
    <t>Minh</t>
  </si>
  <si>
    <t>Thanh</t>
  </si>
  <si>
    <t>Dũng</t>
  </si>
  <si>
    <t>B02</t>
  </si>
  <si>
    <t>01</t>
  </si>
  <si>
    <t>02</t>
  </si>
  <si>
    <t>Bảng giá thuê phòng (VND)</t>
  </si>
  <si>
    <t>Loại</t>
  </si>
  <si>
    <t>Giá/ngày</t>
  </si>
  <si>
    <t>BẢNG ĐIỂM CHI TIẾT HỘI THI HỌC SINH GIỎI</t>
  </si>
  <si>
    <t>Họ và tên</t>
  </si>
  <si>
    <t>Số báo danh</t>
  </si>
  <si>
    <t>Ngành</t>
  </si>
  <si>
    <t>Khối</t>
  </si>
  <si>
    <t>Điểm LT</t>
  </si>
  <si>
    <t>Điểm TH</t>
  </si>
  <si>
    <t xml:space="preserve">Tổng điểm </t>
  </si>
  <si>
    <t>Giải</t>
  </si>
  <si>
    <t>An</t>
  </si>
  <si>
    <t>Bình</t>
  </si>
  <si>
    <t>Chiến</t>
  </si>
  <si>
    <t xml:space="preserve">Dung </t>
  </si>
  <si>
    <t>Hòa</t>
  </si>
  <si>
    <t>TI01D</t>
  </si>
  <si>
    <t>KT01D</t>
  </si>
  <si>
    <t>TI03C</t>
  </si>
  <si>
    <t>KT02T</t>
  </si>
  <si>
    <t>NN01T</t>
  </si>
  <si>
    <t>8.5</t>
  </si>
  <si>
    <t>9.5</t>
  </si>
  <si>
    <t>7.5</t>
  </si>
  <si>
    <t>Mã ngành</t>
  </si>
  <si>
    <t>TI</t>
  </si>
  <si>
    <t>KT</t>
  </si>
  <si>
    <t>NN</t>
  </si>
  <si>
    <t>Công nghệ TT</t>
  </si>
  <si>
    <t xml:space="preserve">Kế toán </t>
  </si>
  <si>
    <t>Ngoại ngữ</t>
  </si>
  <si>
    <t>Đại học</t>
  </si>
  <si>
    <t>Cao đẳng</t>
  </si>
  <si>
    <t>Trung cấp</t>
  </si>
  <si>
    <t>QUẢN LÝ KHÁCH SẠN THÀNH CÔNG</t>
  </si>
  <si>
    <t>Bảng giá phòng (USD)</t>
  </si>
  <si>
    <t>Giá thuê 1 ngày</t>
  </si>
  <si>
    <t>Tên Khách</t>
  </si>
  <si>
    <t>Số Phòng</t>
  </si>
  <si>
    <t>Ngày Đến</t>
  </si>
  <si>
    <t xml:space="preserve">Ngày Đi </t>
  </si>
  <si>
    <t>Tiền Thuê</t>
  </si>
  <si>
    <t>Tiền Giảm</t>
  </si>
  <si>
    <t>Tiền phải trả(USD)</t>
  </si>
  <si>
    <t>Hà</t>
  </si>
  <si>
    <t>Hải</t>
  </si>
  <si>
    <t>Tổng số người ở trong ngày 15</t>
  </si>
  <si>
    <t>số tiền thu được từ ngày 01-15-1999 đến 01-29-1999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</si>
</sst>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rgb="FFFF0000"/>
      <name val="Times New Roman"/>
      <family val="1"/>
    </font>
    <font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ck">
        <color theme="8" tint="-0.499984740745262"/>
      </top>
      <bottom style="thick">
        <color theme="8" tint="-0.49998474074526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right"/>
    </xf>
    <xf numFmtId="0" fontId="9" fillId="0" borderId="0" xfId="0" applyFont="1" applyAlignment="1">
      <alignment horizontal="center"/>
    </xf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8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0" fontId="0" fillId="5" borderId="6" xfId="0" applyFill="1" applyBorder="1"/>
    <xf numFmtId="0" fontId="9" fillId="0" borderId="0" xfId="0" applyFont="1" applyAlignment="1"/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3" xfId="0" applyFont="1" applyBorder="1" applyAlignment="1">
      <alignment wrapText="1"/>
    </xf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10" fillId="0" borderId="3" xfId="0" applyFont="1" applyBorder="1" applyAlignment="1">
      <alignment wrapText="1"/>
    </xf>
    <xf numFmtId="0" fontId="10" fillId="0" borderId="4" xfId="0" applyFont="1" applyBorder="1"/>
    <xf numFmtId="0" fontId="10" fillId="0" borderId="5" xfId="0" applyFont="1" applyBorder="1"/>
    <xf numFmtId="0" fontId="0" fillId="0" borderId="6" xfId="0" quotePrefix="1" applyBorder="1" applyAlignment="1">
      <alignment horizontal="left"/>
    </xf>
    <xf numFmtId="0" fontId="0" fillId="0" borderId="8" xfId="0" quotePrefix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shrinkToFit="1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2" xfId="0" applyBorder="1"/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2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3" fillId="0" borderId="15" xfId="0" applyFont="1" applyBorder="1" applyAlignment="1">
      <alignment vertical="center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B4D4-2B63-47F2-904B-74E0F8BADAB9}">
  <dimension ref="A1:G17"/>
  <sheetViews>
    <sheetView workbookViewId="0">
      <selection activeCell="C3" sqref="C3"/>
    </sheetView>
  </sheetViews>
  <sheetFormatPr defaultRowHeight="14.4" x14ac:dyDescent="0.3"/>
  <cols>
    <col min="1" max="1" width="9.77734375" customWidth="1"/>
    <col min="2" max="2" width="9.6640625" customWidth="1"/>
    <col min="3" max="3" width="9.44140625" customWidth="1"/>
    <col min="4" max="4" width="9" customWidth="1"/>
    <col min="5" max="5" width="10.109375" customWidth="1"/>
  </cols>
  <sheetData>
    <row r="1" spans="1:7" ht="36" customHeight="1" x14ac:dyDescent="0.3">
      <c r="A1" s="66" t="s">
        <v>0</v>
      </c>
      <c r="B1" s="66"/>
      <c r="C1" s="66"/>
      <c r="D1" s="66"/>
      <c r="E1" s="66"/>
      <c r="F1" s="66"/>
      <c r="G1" s="66"/>
    </row>
    <row r="2" spans="1:7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7" x14ac:dyDescent="0.3">
      <c r="A3" s="65">
        <v>1</v>
      </c>
      <c r="B3" s="6" t="s">
        <v>8</v>
      </c>
      <c r="C3" s="6" t="str">
        <f>HLOOKUP(B3,$A$15:$E$17,2,0)</f>
        <v>Áo thun</v>
      </c>
      <c r="D3" s="6">
        <v>95</v>
      </c>
      <c r="E3" s="6">
        <f>HLOOKUP(B3,$A$15:$E$17,3,0)</f>
        <v>700000</v>
      </c>
      <c r="F3" s="6">
        <f>IF(D3&gt;=100,5/100*D3*E3,0)</f>
        <v>0</v>
      </c>
      <c r="G3" s="6">
        <f>D3*E3-F3</f>
        <v>66500000</v>
      </c>
    </row>
    <row r="4" spans="1:7" x14ac:dyDescent="0.3">
      <c r="A4" s="65">
        <v>2</v>
      </c>
      <c r="B4" s="6" t="s">
        <v>9</v>
      </c>
      <c r="C4" s="6" t="str">
        <f t="shared" ref="C4:C10" si="0">HLOOKUP(B4,$A$15:$E$17,2,0)</f>
        <v>Quần jean</v>
      </c>
      <c r="D4" s="6">
        <v>105</v>
      </c>
      <c r="E4" s="6">
        <f t="shared" ref="E4:E10" si="1">HLOOKUP(B4,$A$15:$E$17,3,0)</f>
        <v>250000</v>
      </c>
      <c r="F4" s="6">
        <f t="shared" ref="F4:F10" si="2">IF(D4&gt;=100,5/100*D4*E4,0)</f>
        <v>1312500</v>
      </c>
      <c r="G4" s="6">
        <f>D4*E4-F4</f>
        <v>24937500</v>
      </c>
    </row>
    <row r="5" spans="1:7" x14ac:dyDescent="0.3">
      <c r="A5" s="65">
        <v>3</v>
      </c>
      <c r="B5" s="6" t="s">
        <v>10</v>
      </c>
      <c r="C5" s="6" t="str">
        <f t="shared" si="0"/>
        <v>Quần kaki</v>
      </c>
      <c r="D5" s="6">
        <v>285</v>
      </c>
      <c r="E5" s="6">
        <f t="shared" si="1"/>
        <v>180000</v>
      </c>
      <c r="F5" s="6">
        <f t="shared" si="2"/>
        <v>2565000</v>
      </c>
      <c r="G5" s="6">
        <f t="shared" ref="G5:G10" si="3">D5*E5-F5</f>
        <v>48735000</v>
      </c>
    </row>
    <row r="6" spans="1:7" x14ac:dyDescent="0.3">
      <c r="A6" s="65">
        <v>4</v>
      </c>
      <c r="B6" s="6" t="s">
        <v>8</v>
      </c>
      <c r="C6" s="6" t="str">
        <f t="shared" si="0"/>
        <v>Áo thun</v>
      </c>
      <c r="D6" s="6">
        <v>50</v>
      </c>
      <c r="E6" s="6">
        <f t="shared" si="1"/>
        <v>700000</v>
      </c>
      <c r="F6" s="6">
        <f t="shared" si="2"/>
        <v>0</v>
      </c>
      <c r="G6" s="6">
        <f>D6*E6-F6</f>
        <v>35000000</v>
      </c>
    </row>
    <row r="7" spans="1:7" x14ac:dyDescent="0.3">
      <c r="A7" s="65">
        <v>5</v>
      </c>
      <c r="B7" s="6" t="s">
        <v>11</v>
      </c>
      <c r="C7" s="6" t="str">
        <f t="shared" si="0"/>
        <v>Sơ mi</v>
      </c>
      <c r="D7" s="6">
        <v>100</v>
      </c>
      <c r="E7" s="6">
        <f t="shared" si="1"/>
        <v>850000</v>
      </c>
      <c r="F7" s="6">
        <f t="shared" si="2"/>
        <v>4250000</v>
      </c>
      <c r="G7" s="6">
        <f t="shared" si="3"/>
        <v>80750000</v>
      </c>
    </row>
    <row r="8" spans="1:7" x14ac:dyDescent="0.3">
      <c r="A8" s="65">
        <v>6</v>
      </c>
      <c r="B8" s="6" t="s">
        <v>8</v>
      </c>
      <c r="C8" s="6" t="str">
        <f t="shared" si="0"/>
        <v>Áo thun</v>
      </c>
      <c r="D8" s="6">
        <v>103</v>
      </c>
      <c r="E8" s="6">
        <f t="shared" si="1"/>
        <v>700000</v>
      </c>
      <c r="F8" s="6">
        <f t="shared" si="2"/>
        <v>3605000.0000000005</v>
      </c>
      <c r="G8" s="6">
        <f t="shared" si="3"/>
        <v>68495000</v>
      </c>
    </row>
    <row r="9" spans="1:7" x14ac:dyDescent="0.3">
      <c r="A9" s="65">
        <v>7</v>
      </c>
      <c r="B9" s="6" t="s">
        <v>9</v>
      </c>
      <c r="C9" s="6" t="str">
        <f t="shared" si="0"/>
        <v>Quần jean</v>
      </c>
      <c r="D9" s="6">
        <v>85</v>
      </c>
      <c r="E9" s="6">
        <f t="shared" si="1"/>
        <v>250000</v>
      </c>
      <c r="F9" s="6">
        <f t="shared" si="2"/>
        <v>0</v>
      </c>
      <c r="G9" s="6">
        <f t="shared" si="3"/>
        <v>21250000</v>
      </c>
    </row>
    <row r="10" spans="1:7" x14ac:dyDescent="0.3">
      <c r="A10" s="65">
        <v>8</v>
      </c>
      <c r="B10" s="6" t="s">
        <v>11</v>
      </c>
      <c r="C10" s="6" t="str">
        <f t="shared" si="0"/>
        <v>Sơ mi</v>
      </c>
      <c r="D10" s="6">
        <v>40</v>
      </c>
      <c r="E10" s="6">
        <f t="shared" si="1"/>
        <v>850000</v>
      </c>
      <c r="F10" s="6">
        <f t="shared" si="2"/>
        <v>0</v>
      </c>
      <c r="G10" s="6">
        <f t="shared" si="3"/>
        <v>34000000</v>
      </c>
    </row>
    <row r="14" spans="1:7" ht="27" customHeight="1" x14ac:dyDescent="0.35">
      <c r="A14" s="67" t="s">
        <v>50</v>
      </c>
      <c r="B14" s="67"/>
      <c r="C14" s="67"/>
      <c r="D14" s="67"/>
      <c r="E14" s="67"/>
    </row>
    <row r="15" spans="1:7" x14ac:dyDescent="0.3">
      <c r="A15" s="6" t="s">
        <v>51</v>
      </c>
      <c r="B15" s="6" t="s">
        <v>8</v>
      </c>
      <c r="C15" s="6" t="s">
        <v>11</v>
      </c>
      <c r="D15" s="6" t="s">
        <v>54</v>
      </c>
      <c r="E15" s="6" t="s">
        <v>55</v>
      </c>
    </row>
    <row r="16" spans="1:7" x14ac:dyDescent="0.3">
      <c r="A16" s="6" t="s">
        <v>52</v>
      </c>
      <c r="B16" s="6" t="s">
        <v>12</v>
      </c>
      <c r="C16" s="6" t="s">
        <v>15</v>
      </c>
      <c r="D16" s="6" t="s">
        <v>14</v>
      </c>
      <c r="E16" s="6" t="s">
        <v>13</v>
      </c>
    </row>
    <row r="17" spans="1:5" x14ac:dyDescent="0.3">
      <c r="A17" s="6" t="s">
        <v>53</v>
      </c>
      <c r="B17" s="6">
        <v>700000</v>
      </c>
      <c r="C17" s="6">
        <v>850000</v>
      </c>
      <c r="D17" s="6">
        <v>180000</v>
      </c>
      <c r="E17" s="6">
        <v>250000</v>
      </c>
    </row>
  </sheetData>
  <mergeCells count="2">
    <mergeCell ref="A1:G1"/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FFE-93DF-44C8-8CA6-26B0CA9D6B44}">
  <dimension ref="A1:I16"/>
  <sheetViews>
    <sheetView workbookViewId="0">
      <selection activeCell="I4" sqref="I4"/>
    </sheetView>
  </sheetViews>
  <sheetFormatPr defaultRowHeight="14.4" x14ac:dyDescent="0.3"/>
  <cols>
    <col min="2" max="2" width="21.109375" customWidth="1"/>
    <col min="3" max="3" width="10.44140625" customWidth="1"/>
  </cols>
  <sheetData>
    <row r="1" spans="1:9" ht="18" x14ac:dyDescent="0.35">
      <c r="A1" s="68" t="s">
        <v>16</v>
      </c>
      <c r="B1" s="68"/>
      <c r="C1" s="68"/>
      <c r="D1" s="68"/>
      <c r="E1" s="68"/>
      <c r="F1" s="68"/>
      <c r="G1" s="68"/>
      <c r="H1" s="68"/>
      <c r="I1" s="68"/>
    </row>
    <row r="2" spans="1:9" ht="33" customHeight="1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5" t="s">
        <v>23</v>
      </c>
      <c r="H2" s="5" t="s">
        <v>24</v>
      </c>
      <c r="I2" s="5" t="s">
        <v>25</v>
      </c>
    </row>
    <row r="3" spans="1:9" x14ac:dyDescent="0.3">
      <c r="A3" s="6" t="s">
        <v>26</v>
      </c>
      <c r="B3" s="6" t="s">
        <v>35</v>
      </c>
      <c r="C3" s="6">
        <v>7</v>
      </c>
      <c r="D3" s="6">
        <v>7</v>
      </c>
      <c r="E3" s="6">
        <v>6</v>
      </c>
      <c r="F3" s="6">
        <f>AVERAGE(C3,D3,E3,E3)</f>
        <v>6.5</v>
      </c>
      <c r="G3" s="7" t="str">
        <f>VLOOKUP(LEFT(A3,1),$A$13:$B$16,2,0)</f>
        <v>0.5</v>
      </c>
      <c r="H3" s="6">
        <f>SUM(F3,G3)</f>
        <v>6.5</v>
      </c>
      <c r="I3" s="6" t="str">
        <f>IF(H3&gt;=8,"giỏi",IF(AND(H3&gt;=6,H3&lt;8),"khá",IF(AND(H3&gt;=4,H3&lt;6),"trung bình","kém")))</f>
        <v>khá</v>
      </c>
    </row>
    <row r="4" spans="1:9" x14ac:dyDescent="0.3">
      <c r="A4" s="6" t="s">
        <v>27</v>
      </c>
      <c r="B4" s="6" t="s">
        <v>36</v>
      </c>
      <c r="C4" s="6">
        <v>9</v>
      </c>
      <c r="D4" s="6">
        <v>8</v>
      </c>
      <c r="E4" s="6">
        <v>9</v>
      </c>
      <c r="F4" s="6">
        <f t="shared" ref="F4:F10" si="0">AVERAGE(C4,D4,E4,E4)</f>
        <v>8.75</v>
      </c>
      <c r="G4" s="7" t="str">
        <f t="shared" ref="G4:G10" si="1">VLOOKUP(LEFT(A4,1),$A$13:$B$16,2,0)</f>
        <v>0.5</v>
      </c>
      <c r="H4" s="6">
        <f t="shared" ref="H4:H10" si="2">SUM(F4,G4)</f>
        <v>8.75</v>
      </c>
      <c r="I4" s="6" t="str">
        <f t="shared" ref="I4:I10" si="3">IF(H4&gt;=8,"giỏi",IF(AND(H4&gt;=6,H4&lt;8),"khá",IF(AND(H4&gt;=4,H4&lt;6),"trung bình","kém")))</f>
        <v>giỏi</v>
      </c>
    </row>
    <row r="5" spans="1:9" x14ac:dyDescent="0.3">
      <c r="A5" s="6" t="s">
        <v>28</v>
      </c>
      <c r="B5" s="6" t="s">
        <v>37</v>
      </c>
      <c r="C5" s="6">
        <v>8</v>
      </c>
      <c r="D5" s="6">
        <v>6</v>
      </c>
      <c r="E5" s="6">
        <v>6</v>
      </c>
      <c r="F5" s="6">
        <f t="shared" si="0"/>
        <v>6.5</v>
      </c>
      <c r="G5" s="7">
        <f t="shared" si="1"/>
        <v>1</v>
      </c>
      <c r="H5" s="6">
        <f t="shared" si="2"/>
        <v>7.5</v>
      </c>
      <c r="I5" s="6" t="str">
        <f t="shared" si="3"/>
        <v>khá</v>
      </c>
    </row>
    <row r="6" spans="1:9" x14ac:dyDescent="0.3">
      <c r="A6" s="6" t="s">
        <v>30</v>
      </c>
      <c r="B6" s="6" t="s">
        <v>38</v>
      </c>
      <c r="C6" s="6">
        <v>8</v>
      </c>
      <c r="D6" s="6">
        <v>7</v>
      </c>
      <c r="E6" s="6">
        <v>5</v>
      </c>
      <c r="F6" s="6">
        <f t="shared" si="0"/>
        <v>6.25</v>
      </c>
      <c r="G6" s="7" t="str">
        <f t="shared" si="1"/>
        <v>0.5</v>
      </c>
      <c r="H6" s="6">
        <f t="shared" si="2"/>
        <v>6.25</v>
      </c>
      <c r="I6" s="6" t="str">
        <f t="shared" si="3"/>
        <v>khá</v>
      </c>
    </row>
    <row r="7" spans="1:9" x14ac:dyDescent="0.3">
      <c r="A7" s="6" t="s">
        <v>31</v>
      </c>
      <c r="B7" s="6" t="s">
        <v>39</v>
      </c>
      <c r="C7" s="6">
        <v>10</v>
      </c>
      <c r="D7" s="6">
        <v>8</v>
      </c>
      <c r="E7" s="6">
        <v>6</v>
      </c>
      <c r="F7" s="6">
        <f t="shared" si="0"/>
        <v>7.5</v>
      </c>
      <c r="G7" s="7">
        <f t="shared" si="1"/>
        <v>1</v>
      </c>
      <c r="H7" s="6">
        <f t="shared" si="2"/>
        <v>8.5</v>
      </c>
      <c r="I7" s="6" t="str">
        <f t="shared" si="3"/>
        <v>giỏi</v>
      </c>
    </row>
    <row r="8" spans="1:9" x14ac:dyDescent="0.3">
      <c r="A8" s="6" t="s">
        <v>32</v>
      </c>
      <c r="B8" s="6" t="s">
        <v>40</v>
      </c>
      <c r="C8" s="6">
        <v>5</v>
      </c>
      <c r="D8" s="6">
        <v>4</v>
      </c>
      <c r="E8" s="6">
        <v>2</v>
      </c>
      <c r="F8" s="6">
        <f t="shared" si="0"/>
        <v>3.25</v>
      </c>
      <c r="G8" s="7">
        <f t="shared" si="1"/>
        <v>2</v>
      </c>
      <c r="H8" s="6">
        <f t="shared" si="2"/>
        <v>5.25</v>
      </c>
      <c r="I8" s="6" t="str">
        <f t="shared" si="3"/>
        <v>trung bình</v>
      </c>
    </row>
    <row r="9" spans="1:9" x14ac:dyDescent="0.3">
      <c r="A9" s="6" t="s">
        <v>33</v>
      </c>
      <c r="B9" s="6" t="s">
        <v>41</v>
      </c>
      <c r="C9" s="6">
        <v>10</v>
      </c>
      <c r="D9" s="6">
        <v>7</v>
      </c>
      <c r="E9" s="6">
        <v>7</v>
      </c>
      <c r="F9" s="6">
        <f t="shared" si="0"/>
        <v>7.75</v>
      </c>
      <c r="G9" s="7">
        <f t="shared" si="1"/>
        <v>2</v>
      </c>
      <c r="H9" s="6">
        <f t="shared" si="2"/>
        <v>9.75</v>
      </c>
      <c r="I9" s="6" t="str">
        <f t="shared" si="3"/>
        <v>giỏi</v>
      </c>
    </row>
    <row r="10" spans="1:9" x14ac:dyDescent="0.3">
      <c r="A10" s="6" t="s">
        <v>34</v>
      </c>
      <c r="B10" s="6" t="s">
        <v>42</v>
      </c>
      <c r="C10" s="6">
        <v>9</v>
      </c>
      <c r="D10" s="6">
        <v>8</v>
      </c>
      <c r="E10" s="6">
        <v>6</v>
      </c>
      <c r="F10" s="6">
        <f t="shared" si="0"/>
        <v>7.25</v>
      </c>
      <c r="G10" s="7" t="str">
        <f t="shared" si="1"/>
        <v>0.5</v>
      </c>
      <c r="H10" s="6">
        <f t="shared" si="2"/>
        <v>7.25</v>
      </c>
      <c r="I10" s="6" t="str">
        <f t="shared" si="3"/>
        <v>khá</v>
      </c>
    </row>
    <row r="11" spans="1:9" x14ac:dyDescent="0.3">
      <c r="A11" s="70"/>
      <c r="B11" s="69" t="s">
        <v>43</v>
      </c>
    </row>
    <row r="12" spans="1:9" x14ac:dyDescent="0.3">
      <c r="A12" s="70"/>
      <c r="B12" s="70"/>
    </row>
    <row r="13" spans="1:9" x14ac:dyDescent="0.3">
      <c r="A13" s="6" t="s">
        <v>46</v>
      </c>
      <c r="B13" s="6" t="s">
        <v>47</v>
      </c>
    </row>
    <row r="14" spans="1:9" x14ac:dyDescent="0.3">
      <c r="A14" s="6" t="s">
        <v>29</v>
      </c>
      <c r="B14" s="7" t="s">
        <v>48</v>
      </c>
    </row>
    <row r="15" spans="1:9" x14ac:dyDescent="0.3">
      <c r="A15" s="6" t="s">
        <v>44</v>
      </c>
      <c r="B15" s="7">
        <v>1</v>
      </c>
    </row>
    <row r="16" spans="1:9" x14ac:dyDescent="0.3">
      <c r="A16" s="6" t="s">
        <v>45</v>
      </c>
      <c r="B16" s="7">
        <v>2</v>
      </c>
    </row>
  </sheetData>
  <mergeCells count="3">
    <mergeCell ref="A1:I1"/>
    <mergeCell ref="B11:B12"/>
    <mergeCell ref="A11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8394-1CE6-4916-860A-38E84990D339}">
  <dimension ref="A1:W19"/>
  <sheetViews>
    <sheetView tabSelected="1" workbookViewId="0">
      <selection activeCell="J4" sqref="J4"/>
    </sheetView>
  </sheetViews>
  <sheetFormatPr defaultRowHeight="14.4" x14ac:dyDescent="0.3"/>
  <cols>
    <col min="2" max="2" width="10.77734375" customWidth="1"/>
    <col min="4" max="4" width="9" customWidth="1"/>
    <col min="7" max="7" width="12.6640625" customWidth="1"/>
    <col min="8" max="8" width="11.88671875" customWidth="1"/>
    <col min="10" max="10" width="11.33203125" customWidth="1"/>
  </cols>
  <sheetData>
    <row r="1" spans="1:23" ht="44.4" customHeight="1" x14ac:dyDescent="0.45">
      <c r="A1" s="71" t="s">
        <v>49</v>
      </c>
      <c r="B1" s="72"/>
      <c r="C1" s="72"/>
      <c r="D1" s="72"/>
      <c r="E1" s="72"/>
      <c r="F1" s="72"/>
      <c r="G1" s="72"/>
      <c r="H1" s="72"/>
      <c r="I1" s="72"/>
      <c r="J1" s="72"/>
    </row>
    <row r="2" spans="1:23" ht="15" customHeight="1" x14ac:dyDescent="0.4">
      <c r="A2" s="8" t="s">
        <v>85</v>
      </c>
      <c r="B2" s="2"/>
      <c r="C2" s="2"/>
      <c r="D2" s="2"/>
      <c r="E2" s="2"/>
      <c r="F2" s="2"/>
      <c r="G2" s="2"/>
      <c r="H2" s="2"/>
      <c r="I2" s="2"/>
      <c r="J2" s="2"/>
    </row>
    <row r="3" spans="1:23" s="1" customFormat="1" ht="28.2" customHeight="1" x14ac:dyDescent="0.3">
      <c r="A3" s="13" t="s">
        <v>56</v>
      </c>
      <c r="B3" s="13" t="s">
        <v>57</v>
      </c>
      <c r="C3" s="13" t="s">
        <v>58</v>
      </c>
      <c r="D3" s="14" t="s">
        <v>59</v>
      </c>
      <c r="E3" s="14" t="s">
        <v>60</v>
      </c>
      <c r="F3" s="14" t="s">
        <v>61</v>
      </c>
      <c r="G3" s="14" t="s">
        <v>62</v>
      </c>
      <c r="H3" s="14" t="s">
        <v>63</v>
      </c>
      <c r="I3" s="13" t="s">
        <v>64</v>
      </c>
      <c r="J3" s="13" t="s">
        <v>65</v>
      </c>
      <c r="K3" s="83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x14ac:dyDescent="0.3">
      <c r="A4" s="3">
        <v>1</v>
      </c>
      <c r="B4" s="3" t="s">
        <v>66</v>
      </c>
      <c r="C4" s="3" t="s">
        <v>71</v>
      </c>
      <c r="D4" s="3" t="s">
        <v>79</v>
      </c>
      <c r="E4" s="3">
        <v>24</v>
      </c>
      <c r="F4" s="3" t="str">
        <f>HLOOKUP(LEFT(D4,1),$B$16:$E$18,2,0)</f>
        <v>Nón</v>
      </c>
      <c r="G4" s="3">
        <f>HLOOKUP(LEFT(D4,1),$B$16:$E$18,3,0)</f>
        <v>15</v>
      </c>
      <c r="H4" s="3" t="str">
        <f>IF(RIGHT(D4,1)="1","phân xưởng 1","phân xưởng 2")</f>
        <v>phân xưởng 1</v>
      </c>
      <c r="I4" s="3" t="str">
        <f>IF(E4&gt;=30,"300",IF(E4&gt;=20,"200","150"))</f>
        <v>200</v>
      </c>
      <c r="J4" s="3"/>
    </row>
    <row r="5" spans="1:23" x14ac:dyDescent="0.3">
      <c r="A5" s="3">
        <v>2</v>
      </c>
      <c r="B5" s="3" t="s">
        <v>67</v>
      </c>
      <c r="C5" s="3" t="s">
        <v>72</v>
      </c>
      <c r="D5" s="3" t="s">
        <v>81</v>
      </c>
      <c r="E5" s="3">
        <v>22</v>
      </c>
      <c r="F5" s="3" t="str">
        <f t="shared" ref="F5:F11" si="0">HLOOKUP(LEFT(D5,1),$B$16:$E$18,2,0)</f>
        <v>túi Xách</v>
      </c>
      <c r="G5" s="3">
        <f t="shared" ref="G5:G11" si="1">HLOOKUP(LEFT(D5,1),$B$16:$E$18,3,0)</f>
        <v>20</v>
      </c>
      <c r="H5" s="3" t="str">
        <f t="shared" ref="H5:H11" si="2">IF(RIGHT(D5,1)="1","phân xưởng 1","phân xưởng 2")</f>
        <v>phân xưởng 2</v>
      </c>
      <c r="I5" s="3" t="str">
        <f t="shared" ref="I5:I11" si="3">IF(E5&gt;=30,"300",IF(E5&gt;=20,"200","150"))</f>
        <v>200</v>
      </c>
      <c r="J5" s="3"/>
    </row>
    <row r="6" spans="1:23" x14ac:dyDescent="0.3">
      <c r="A6" s="3">
        <v>3</v>
      </c>
      <c r="B6" s="3" t="s">
        <v>68</v>
      </c>
      <c r="C6" s="3" t="s">
        <v>73</v>
      </c>
      <c r="D6" s="3" t="s">
        <v>79</v>
      </c>
      <c r="E6" s="3">
        <v>31</v>
      </c>
      <c r="F6" s="3" t="str">
        <f t="shared" si="0"/>
        <v>Nón</v>
      </c>
      <c r="G6" s="3">
        <f t="shared" si="1"/>
        <v>15</v>
      </c>
      <c r="H6" s="3" t="str">
        <f t="shared" si="2"/>
        <v>phân xưởng 1</v>
      </c>
      <c r="I6" s="3" t="str">
        <f t="shared" si="3"/>
        <v>300</v>
      </c>
      <c r="J6" s="3"/>
    </row>
    <row r="7" spans="1:23" x14ac:dyDescent="0.3">
      <c r="A7" s="3">
        <v>4</v>
      </c>
      <c r="B7" s="3" t="s">
        <v>69</v>
      </c>
      <c r="C7" s="3" t="s">
        <v>74</v>
      </c>
      <c r="D7" s="3" t="s">
        <v>82</v>
      </c>
      <c r="E7" s="3">
        <v>37</v>
      </c>
      <c r="F7" s="3" t="str">
        <f t="shared" si="0"/>
        <v>Dây nitj</v>
      </c>
      <c r="G7" s="3">
        <f t="shared" si="1"/>
        <v>5</v>
      </c>
      <c r="H7" s="3" t="str">
        <f t="shared" si="2"/>
        <v>phân xưởng 1</v>
      </c>
      <c r="I7" s="3" t="str">
        <f t="shared" si="3"/>
        <v>300</v>
      </c>
      <c r="J7" s="3"/>
    </row>
    <row r="8" spans="1:23" x14ac:dyDescent="0.3">
      <c r="A8" s="3">
        <v>5</v>
      </c>
      <c r="B8" s="3" t="s">
        <v>67</v>
      </c>
      <c r="C8" s="3" t="s">
        <v>75</v>
      </c>
      <c r="D8" s="3" t="s">
        <v>83</v>
      </c>
      <c r="E8" s="3">
        <v>43</v>
      </c>
      <c r="F8" s="3" t="str">
        <f t="shared" si="0"/>
        <v>Dây nitj</v>
      </c>
      <c r="G8" s="3">
        <f t="shared" si="1"/>
        <v>5</v>
      </c>
      <c r="H8" s="3" t="str">
        <f t="shared" si="2"/>
        <v>phân xưởng 2</v>
      </c>
      <c r="I8" s="3" t="str">
        <f t="shared" si="3"/>
        <v>300</v>
      </c>
      <c r="J8" s="3"/>
    </row>
    <row r="9" spans="1:23" x14ac:dyDescent="0.3">
      <c r="A9" s="3">
        <v>6</v>
      </c>
      <c r="B9" s="3" t="s">
        <v>68</v>
      </c>
      <c r="C9" s="3" t="s">
        <v>76</v>
      </c>
      <c r="D9" s="3" t="s">
        <v>84</v>
      </c>
      <c r="E9" s="3">
        <v>20</v>
      </c>
      <c r="F9" s="3" t="str">
        <f t="shared" si="0"/>
        <v>túi Xách</v>
      </c>
      <c r="G9" s="3">
        <f t="shared" si="1"/>
        <v>20</v>
      </c>
      <c r="H9" s="3" t="str">
        <f t="shared" si="2"/>
        <v>phân xưởng 1</v>
      </c>
      <c r="I9" s="3" t="str">
        <f t="shared" si="3"/>
        <v>200</v>
      </c>
      <c r="J9" s="3"/>
    </row>
    <row r="10" spans="1:23" x14ac:dyDescent="0.3">
      <c r="A10" s="3">
        <v>7</v>
      </c>
      <c r="B10" s="3" t="s">
        <v>70</v>
      </c>
      <c r="C10" s="3" t="s">
        <v>77</v>
      </c>
      <c r="D10" s="3" t="s">
        <v>80</v>
      </c>
      <c r="E10" s="3">
        <v>24</v>
      </c>
      <c r="F10" s="3" t="str">
        <f t="shared" si="0"/>
        <v>Nón</v>
      </c>
      <c r="G10" s="3">
        <f t="shared" si="1"/>
        <v>15</v>
      </c>
      <c r="H10" s="3" t="str">
        <f t="shared" si="2"/>
        <v>phân xưởng 2</v>
      </c>
      <c r="I10" s="3" t="str">
        <f t="shared" si="3"/>
        <v>200</v>
      </c>
      <c r="J10" s="3"/>
    </row>
    <row r="11" spans="1:23" x14ac:dyDescent="0.3">
      <c r="A11" s="3">
        <v>8</v>
      </c>
      <c r="B11" s="3" t="s">
        <v>66</v>
      </c>
      <c r="C11" s="3" t="s">
        <v>78</v>
      </c>
      <c r="D11" s="3" t="s">
        <v>83</v>
      </c>
      <c r="E11" s="3">
        <v>19</v>
      </c>
      <c r="F11" s="3" t="str">
        <f t="shared" si="0"/>
        <v>Dây nitj</v>
      </c>
      <c r="G11" s="3">
        <f t="shared" si="1"/>
        <v>5</v>
      </c>
      <c r="H11" s="3" t="str">
        <f t="shared" si="2"/>
        <v>phân xưởng 2</v>
      </c>
      <c r="I11" s="3" t="str">
        <f t="shared" si="3"/>
        <v>150</v>
      </c>
      <c r="J11" s="3"/>
    </row>
    <row r="15" spans="1:23" ht="15" thickBot="1" x14ac:dyDescent="0.35">
      <c r="B15" t="s">
        <v>86</v>
      </c>
      <c r="G15" t="s">
        <v>95</v>
      </c>
    </row>
    <row r="16" spans="1:23" ht="15" thickTop="1" x14ac:dyDescent="0.3">
      <c r="B16" s="9"/>
      <c r="C16" s="17" t="s">
        <v>89</v>
      </c>
      <c r="D16" s="17" t="s">
        <v>90</v>
      </c>
      <c r="E16" s="18" t="s">
        <v>91</v>
      </c>
      <c r="G16" s="19" t="s">
        <v>96</v>
      </c>
      <c r="H16" s="20" t="s">
        <v>97</v>
      </c>
    </row>
    <row r="17" spans="2:8" x14ac:dyDescent="0.3">
      <c r="B17" s="15" t="s">
        <v>87</v>
      </c>
      <c r="C17" s="3" t="s">
        <v>92</v>
      </c>
      <c r="D17" s="3" t="s">
        <v>93</v>
      </c>
      <c r="E17" s="10" t="s">
        <v>94</v>
      </c>
      <c r="G17" s="21">
        <v>15</v>
      </c>
      <c r="H17" s="10">
        <v>150</v>
      </c>
    </row>
    <row r="18" spans="2:8" ht="15" thickBot="1" x14ac:dyDescent="0.35">
      <c r="B18" s="16" t="s">
        <v>88</v>
      </c>
      <c r="C18" s="11">
        <v>15</v>
      </c>
      <c r="D18" s="11">
        <v>20</v>
      </c>
      <c r="E18" s="12">
        <v>5</v>
      </c>
      <c r="G18" s="21">
        <v>20</v>
      </c>
      <c r="H18" s="10">
        <v>200</v>
      </c>
    </row>
    <row r="19" spans="2:8" ht="15" thickTop="1" x14ac:dyDescent="0.3">
      <c r="G19" s="21">
        <v>30</v>
      </c>
      <c r="H19" s="10">
        <v>300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BA94-0B25-47CB-80D6-B43CEE77EE26}">
  <dimension ref="A1:G24"/>
  <sheetViews>
    <sheetView topLeftCell="A10" workbookViewId="0">
      <selection activeCell="G14" sqref="G14"/>
    </sheetView>
  </sheetViews>
  <sheetFormatPr defaultRowHeight="14.4" x14ac:dyDescent="0.3"/>
  <cols>
    <col min="3" max="3" width="16.109375" customWidth="1"/>
    <col min="7" max="7" width="12.5546875" customWidth="1"/>
  </cols>
  <sheetData>
    <row r="1" spans="1:7" ht="15.6" x14ac:dyDescent="0.3">
      <c r="A1" s="75" t="s">
        <v>98</v>
      </c>
      <c r="B1" s="75"/>
      <c r="C1" s="75"/>
      <c r="D1" s="75"/>
      <c r="E1" s="75"/>
      <c r="F1" s="22"/>
    </row>
    <row r="2" spans="1:7" ht="18" x14ac:dyDescent="0.35">
      <c r="A2" s="67" t="s">
        <v>99</v>
      </c>
      <c r="B2" s="74"/>
      <c r="C2" s="74"/>
      <c r="D2" s="74"/>
      <c r="E2" s="74"/>
      <c r="F2" s="74"/>
      <c r="G2" s="74"/>
    </row>
    <row r="3" spans="1:7" ht="15" thickBot="1" x14ac:dyDescent="0.35">
      <c r="E3" s="74" t="s">
        <v>100</v>
      </c>
      <c r="F3" s="74"/>
    </row>
    <row r="4" spans="1:7" ht="42.6" customHeight="1" thickTop="1" x14ac:dyDescent="0.3">
      <c r="A4" s="23" t="s">
        <v>56</v>
      </c>
      <c r="B4" s="24" t="s">
        <v>101</v>
      </c>
      <c r="C4" s="25" t="s">
        <v>102</v>
      </c>
      <c r="D4" s="26" t="s">
        <v>103</v>
      </c>
      <c r="E4" s="25" t="s">
        <v>104</v>
      </c>
      <c r="F4" s="25" t="s">
        <v>62</v>
      </c>
      <c r="G4" s="27" t="s">
        <v>105</v>
      </c>
    </row>
    <row r="5" spans="1:7" x14ac:dyDescent="0.3">
      <c r="A5" s="28">
        <v>1</v>
      </c>
      <c r="B5" s="3" t="s">
        <v>106</v>
      </c>
      <c r="C5" s="3"/>
      <c r="D5" s="3"/>
      <c r="E5" s="3">
        <v>1000</v>
      </c>
      <c r="F5" s="3"/>
      <c r="G5" s="10"/>
    </row>
    <row r="6" spans="1:7" x14ac:dyDescent="0.3">
      <c r="A6" s="28">
        <v>2</v>
      </c>
      <c r="B6" s="3" t="s">
        <v>108</v>
      </c>
      <c r="C6" s="3"/>
      <c r="D6" s="3"/>
      <c r="E6" s="3">
        <v>80</v>
      </c>
      <c r="F6" s="3"/>
      <c r="G6" s="10"/>
    </row>
    <row r="7" spans="1:7" x14ac:dyDescent="0.3">
      <c r="A7" s="28">
        <v>3</v>
      </c>
      <c r="B7" s="3" t="s">
        <v>107</v>
      </c>
      <c r="C7" s="3"/>
      <c r="D7" s="3"/>
      <c r="E7" s="3">
        <v>1200</v>
      </c>
      <c r="F7" s="3"/>
      <c r="G7" s="10"/>
    </row>
    <row r="8" spans="1:7" x14ac:dyDescent="0.3">
      <c r="A8" s="28">
        <v>4</v>
      </c>
      <c r="B8" s="3" t="s">
        <v>109</v>
      </c>
      <c r="C8" s="3"/>
      <c r="D8" s="3"/>
      <c r="E8" s="3">
        <v>20</v>
      </c>
      <c r="F8" s="3"/>
      <c r="G8" s="10"/>
    </row>
    <row r="9" spans="1:7" ht="15" thickBot="1" x14ac:dyDescent="0.35">
      <c r="A9" s="29">
        <v>5</v>
      </c>
      <c r="B9" s="11" t="s">
        <v>110</v>
      </c>
      <c r="C9" s="11"/>
      <c r="D9" s="11"/>
      <c r="E9" s="11">
        <v>80</v>
      </c>
      <c r="F9" s="11"/>
      <c r="G9" s="12"/>
    </row>
    <row r="10" spans="1:7" ht="15" thickTop="1" x14ac:dyDescent="0.3">
      <c r="F10" s="30" t="s">
        <v>111</v>
      </c>
      <c r="G10" s="30"/>
    </row>
    <row r="12" spans="1:7" ht="15" thickBot="1" x14ac:dyDescent="0.35">
      <c r="A12" t="s">
        <v>112</v>
      </c>
      <c r="E12" s="74" t="s">
        <v>122</v>
      </c>
      <c r="F12" s="74"/>
    </row>
    <row r="13" spans="1:7" ht="29.4" thickTop="1" x14ac:dyDescent="0.3">
      <c r="A13" s="31" t="s">
        <v>113</v>
      </c>
      <c r="B13" s="32" t="s">
        <v>114</v>
      </c>
      <c r="C13" s="33" t="s">
        <v>118</v>
      </c>
      <c r="E13" s="40" t="s">
        <v>123</v>
      </c>
      <c r="F13" s="41" t="s">
        <v>124</v>
      </c>
    </row>
    <row r="14" spans="1:7" x14ac:dyDescent="0.3">
      <c r="A14" s="34" t="s">
        <v>89</v>
      </c>
      <c r="B14" s="35" t="s">
        <v>115</v>
      </c>
      <c r="C14" s="36" t="s">
        <v>119</v>
      </c>
      <c r="E14" s="47" t="s">
        <v>144</v>
      </c>
      <c r="F14" s="42" t="s">
        <v>125</v>
      </c>
    </row>
    <row r="15" spans="1:7" ht="15" thickBot="1" x14ac:dyDescent="0.35">
      <c r="A15" s="34" t="s">
        <v>90</v>
      </c>
      <c r="B15" s="35" t="s">
        <v>116</v>
      </c>
      <c r="C15" s="36" t="s">
        <v>120</v>
      </c>
      <c r="E15" s="48" t="s">
        <v>145</v>
      </c>
      <c r="F15" s="43" t="s">
        <v>126</v>
      </c>
    </row>
    <row r="16" spans="1:7" ht="15.6" thickTop="1" thickBot="1" x14ac:dyDescent="0.35">
      <c r="A16" s="37" t="s">
        <v>91</v>
      </c>
      <c r="B16" s="38" t="s">
        <v>117</v>
      </c>
      <c r="C16" s="39" t="s">
        <v>121</v>
      </c>
    </row>
    <row r="17" spans="1:3" ht="15" thickTop="1" x14ac:dyDescent="0.3"/>
    <row r="19" spans="1:3" ht="15" thickBot="1" x14ac:dyDescent="0.35">
      <c r="A19" s="73" t="s">
        <v>127</v>
      </c>
      <c r="B19" s="73"/>
    </row>
    <row r="20" spans="1:3" ht="28.8" customHeight="1" thickTop="1" x14ac:dyDescent="0.3">
      <c r="A20" s="44" t="s">
        <v>128</v>
      </c>
      <c r="B20" s="45" t="s">
        <v>125</v>
      </c>
      <c r="C20" s="46" t="s">
        <v>126</v>
      </c>
    </row>
    <row r="21" spans="1:3" x14ac:dyDescent="0.3">
      <c r="A21" s="28" t="s">
        <v>89</v>
      </c>
      <c r="B21" s="3">
        <v>15000</v>
      </c>
      <c r="C21" s="10">
        <v>13000</v>
      </c>
    </row>
    <row r="22" spans="1:3" x14ac:dyDescent="0.3">
      <c r="A22" s="28" t="s">
        <v>90</v>
      </c>
      <c r="B22" s="3">
        <v>80000</v>
      </c>
      <c r="C22" s="10">
        <v>70000</v>
      </c>
    </row>
    <row r="23" spans="1:3" ht="15" thickBot="1" x14ac:dyDescent="0.35">
      <c r="A23" s="29" t="s">
        <v>91</v>
      </c>
      <c r="B23" s="11">
        <v>85000</v>
      </c>
      <c r="C23" s="12">
        <v>75000</v>
      </c>
    </row>
    <row r="24" spans="1:3" ht="15" thickTop="1" x14ac:dyDescent="0.3"/>
  </sheetData>
  <mergeCells count="5">
    <mergeCell ref="A19:B19"/>
    <mergeCell ref="A2:G2"/>
    <mergeCell ref="A1:E1"/>
    <mergeCell ref="E3:F3"/>
    <mergeCell ref="E12:F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3B66-1DBF-4CDD-ACFE-76F40B6BBBA9}">
  <dimension ref="A1:H16"/>
  <sheetViews>
    <sheetView topLeftCell="A4" workbookViewId="0">
      <selection activeCell="K11" sqref="K11"/>
    </sheetView>
  </sheetViews>
  <sheetFormatPr defaultRowHeight="14.4" x14ac:dyDescent="0.3"/>
  <cols>
    <col min="4" max="4" width="10.109375" customWidth="1"/>
    <col min="5" max="5" width="10.77734375" customWidth="1"/>
    <col min="6" max="6" width="18.21875" customWidth="1"/>
    <col min="8" max="8" width="11.33203125" customWidth="1"/>
  </cols>
  <sheetData>
    <row r="1" spans="1:8" x14ac:dyDescent="0.3">
      <c r="A1" s="73" t="s">
        <v>129</v>
      </c>
      <c r="B1" s="73"/>
      <c r="C1" s="73"/>
    </row>
    <row r="2" spans="1:8" x14ac:dyDescent="0.3">
      <c r="A2" s="76" t="s">
        <v>130</v>
      </c>
      <c r="B2" s="76"/>
      <c r="C2" s="76"/>
      <c r="D2" s="76"/>
      <c r="E2" s="76"/>
      <c r="F2" s="76"/>
      <c r="G2" s="76"/>
      <c r="H2" s="76"/>
    </row>
    <row r="3" spans="1:8" ht="28.2" customHeight="1" x14ac:dyDescent="0.3">
      <c r="A3" s="49" t="s">
        <v>56</v>
      </c>
      <c r="B3" s="49" t="s">
        <v>131</v>
      </c>
      <c r="C3" s="50" t="s">
        <v>132</v>
      </c>
      <c r="D3" s="50" t="s">
        <v>133</v>
      </c>
      <c r="E3" s="49" t="s">
        <v>134</v>
      </c>
      <c r="F3" s="49" t="s">
        <v>135</v>
      </c>
      <c r="G3" s="50" t="s">
        <v>136</v>
      </c>
      <c r="H3" s="50" t="s">
        <v>137</v>
      </c>
    </row>
    <row r="4" spans="1:8" ht="16.8" customHeight="1" x14ac:dyDescent="0.3">
      <c r="A4" s="3">
        <v>1</v>
      </c>
      <c r="B4" s="3" t="s">
        <v>138</v>
      </c>
      <c r="C4" s="3" t="s">
        <v>106</v>
      </c>
      <c r="D4" s="51">
        <v>35796</v>
      </c>
      <c r="E4" s="52">
        <v>35805</v>
      </c>
      <c r="F4" s="3"/>
      <c r="G4" s="3"/>
      <c r="H4" s="3"/>
    </row>
    <row r="5" spans="1:8" x14ac:dyDescent="0.3">
      <c r="A5" s="3">
        <v>2</v>
      </c>
      <c r="B5" s="3" t="s">
        <v>139</v>
      </c>
      <c r="C5" s="3" t="s">
        <v>108</v>
      </c>
      <c r="D5" s="51">
        <v>33618</v>
      </c>
      <c r="E5" s="52">
        <v>35810</v>
      </c>
      <c r="F5" s="3"/>
      <c r="G5" s="3"/>
      <c r="H5" s="3"/>
    </row>
    <row r="6" spans="1:8" x14ac:dyDescent="0.3">
      <c r="A6" s="3">
        <v>3</v>
      </c>
      <c r="B6" s="3" t="s">
        <v>138</v>
      </c>
      <c r="C6" s="3" t="s">
        <v>106</v>
      </c>
      <c r="D6" s="51">
        <v>35815</v>
      </c>
      <c r="E6" s="52">
        <v>35820</v>
      </c>
      <c r="F6" s="3"/>
      <c r="G6" s="3"/>
      <c r="H6" s="3"/>
    </row>
    <row r="7" spans="1:8" x14ac:dyDescent="0.3">
      <c r="A7" s="3">
        <v>4</v>
      </c>
      <c r="B7" s="3" t="s">
        <v>140</v>
      </c>
      <c r="C7" s="3" t="s">
        <v>110</v>
      </c>
      <c r="D7" s="51">
        <v>35810</v>
      </c>
      <c r="E7" s="52">
        <v>35815</v>
      </c>
      <c r="F7" s="3"/>
      <c r="G7" s="3"/>
      <c r="H7" s="3"/>
    </row>
    <row r="8" spans="1:8" x14ac:dyDescent="0.3">
      <c r="A8" s="3">
        <v>5</v>
      </c>
      <c r="B8" s="3" t="s">
        <v>141</v>
      </c>
      <c r="C8" s="3" t="s">
        <v>143</v>
      </c>
      <c r="D8" s="51">
        <v>35820</v>
      </c>
      <c r="E8" s="52">
        <v>35825</v>
      </c>
      <c r="F8" s="3"/>
      <c r="G8" s="3"/>
      <c r="H8" s="3"/>
    </row>
    <row r="9" spans="1:8" x14ac:dyDescent="0.3">
      <c r="A9" s="3">
        <v>6</v>
      </c>
      <c r="B9" s="3" t="s">
        <v>142</v>
      </c>
      <c r="C9" s="3" t="s">
        <v>107</v>
      </c>
      <c r="D9" s="51">
        <v>35796</v>
      </c>
      <c r="E9" s="52">
        <v>35825</v>
      </c>
      <c r="F9" s="3"/>
      <c r="G9" s="3"/>
      <c r="H9" s="3"/>
    </row>
    <row r="12" spans="1:8" x14ac:dyDescent="0.3">
      <c r="A12" s="77" t="s">
        <v>146</v>
      </c>
      <c r="B12" s="73"/>
      <c r="C12" s="73"/>
      <c r="D12" s="73"/>
    </row>
    <row r="13" spans="1:8" x14ac:dyDescent="0.3">
      <c r="A13" s="3" t="s">
        <v>147</v>
      </c>
      <c r="B13" s="3" t="s">
        <v>148</v>
      </c>
    </row>
    <row r="14" spans="1:8" x14ac:dyDescent="0.3">
      <c r="A14" s="3" t="s">
        <v>89</v>
      </c>
      <c r="B14" s="3">
        <v>500000</v>
      </c>
    </row>
    <row r="15" spans="1:8" x14ac:dyDescent="0.3">
      <c r="A15" s="3" t="s">
        <v>90</v>
      </c>
      <c r="B15" s="3">
        <v>300000</v>
      </c>
    </row>
    <row r="16" spans="1:8" x14ac:dyDescent="0.3">
      <c r="A16" s="3" t="s">
        <v>91</v>
      </c>
      <c r="B16" s="3">
        <v>200000</v>
      </c>
    </row>
  </sheetData>
  <mergeCells count="3">
    <mergeCell ref="A1:C1"/>
    <mergeCell ref="A2:H2"/>
    <mergeCell ref="A12:D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4A41-CDAB-4574-9209-08F90820647B}">
  <dimension ref="A1:H12"/>
  <sheetViews>
    <sheetView workbookViewId="0">
      <selection activeCell="O3" sqref="O3"/>
    </sheetView>
  </sheetViews>
  <sheetFormatPr defaultRowHeight="14.4" x14ac:dyDescent="0.3"/>
  <cols>
    <col min="1" max="1" width="8" customWidth="1"/>
    <col min="2" max="2" width="12.21875" customWidth="1"/>
    <col min="3" max="3" width="7.6640625" customWidth="1"/>
    <col min="4" max="4" width="9.6640625" customWidth="1"/>
  </cols>
  <sheetData>
    <row r="1" spans="1:8" ht="15.6" x14ac:dyDescent="0.3">
      <c r="A1" s="78" t="s">
        <v>149</v>
      </c>
      <c r="B1" s="74"/>
      <c r="C1" s="74"/>
      <c r="D1" s="74"/>
      <c r="E1" s="74"/>
      <c r="F1" s="74"/>
      <c r="G1" s="74"/>
      <c r="H1" s="74"/>
    </row>
    <row r="2" spans="1:8" ht="28.2" customHeight="1" x14ac:dyDescent="0.3">
      <c r="A2" s="53" t="s">
        <v>150</v>
      </c>
      <c r="B2" s="54" t="s">
        <v>151</v>
      </c>
      <c r="C2" s="54" t="s">
        <v>152</v>
      </c>
      <c r="D2" s="54" t="s">
        <v>153</v>
      </c>
      <c r="E2" s="54" t="s">
        <v>154</v>
      </c>
      <c r="F2" s="54" t="s">
        <v>155</v>
      </c>
      <c r="G2" s="53" t="s">
        <v>156</v>
      </c>
      <c r="H2" s="55" t="s">
        <v>157</v>
      </c>
    </row>
    <row r="3" spans="1:8" x14ac:dyDescent="0.3">
      <c r="A3" s="3" t="s">
        <v>158</v>
      </c>
      <c r="B3" s="56" t="s">
        <v>163</v>
      </c>
      <c r="C3" s="3"/>
      <c r="D3" s="3"/>
      <c r="E3" s="57">
        <v>8</v>
      </c>
      <c r="F3" s="57" t="s">
        <v>170</v>
      </c>
      <c r="G3" s="3"/>
      <c r="H3" s="3"/>
    </row>
    <row r="4" spans="1:8" x14ac:dyDescent="0.3">
      <c r="A4" s="3" t="s">
        <v>159</v>
      </c>
      <c r="B4" s="56" t="s">
        <v>164</v>
      </c>
      <c r="C4" s="3"/>
      <c r="D4" s="3"/>
      <c r="E4" s="57" t="s">
        <v>168</v>
      </c>
      <c r="F4" s="57">
        <v>8</v>
      </c>
      <c r="G4" s="3"/>
      <c r="H4" s="3"/>
    </row>
    <row r="5" spans="1:8" x14ac:dyDescent="0.3">
      <c r="A5" s="3" t="s">
        <v>160</v>
      </c>
      <c r="B5" s="56" t="s">
        <v>165</v>
      </c>
      <c r="C5" s="3"/>
      <c r="D5" s="3"/>
      <c r="E5" s="57">
        <v>8</v>
      </c>
      <c r="F5" s="57" t="s">
        <v>168</v>
      </c>
      <c r="G5" s="3"/>
      <c r="H5" s="3"/>
    </row>
    <row r="6" spans="1:8" x14ac:dyDescent="0.3">
      <c r="A6" s="3" t="s">
        <v>161</v>
      </c>
      <c r="B6" s="56" t="s">
        <v>166</v>
      </c>
      <c r="C6" s="3"/>
      <c r="D6" s="3"/>
      <c r="E6" s="57">
        <v>9</v>
      </c>
      <c r="F6" s="57" t="s">
        <v>168</v>
      </c>
      <c r="G6" s="3"/>
      <c r="H6" s="3"/>
    </row>
    <row r="7" spans="1:8" x14ac:dyDescent="0.3">
      <c r="A7" s="3" t="s">
        <v>162</v>
      </c>
      <c r="B7" s="56" t="s">
        <v>167</v>
      </c>
      <c r="C7" s="3"/>
      <c r="D7" s="3"/>
      <c r="E7" s="57" t="s">
        <v>169</v>
      </c>
      <c r="F7" s="57">
        <v>9</v>
      </c>
      <c r="G7" s="3"/>
      <c r="H7" s="3"/>
    </row>
    <row r="9" spans="1:8" x14ac:dyDescent="0.3">
      <c r="A9" s="3" t="s">
        <v>171</v>
      </c>
      <c r="B9" s="56" t="s">
        <v>152</v>
      </c>
      <c r="D9" s="3" t="s">
        <v>46</v>
      </c>
      <c r="E9" s="3" t="s">
        <v>153</v>
      </c>
    </row>
    <row r="10" spans="1:8" x14ac:dyDescent="0.3">
      <c r="A10" s="3" t="s">
        <v>172</v>
      </c>
      <c r="B10" s="56" t="s">
        <v>175</v>
      </c>
      <c r="D10" s="3" t="s">
        <v>44</v>
      </c>
      <c r="E10" s="3" t="s">
        <v>178</v>
      </c>
    </row>
    <row r="11" spans="1:8" x14ac:dyDescent="0.3">
      <c r="A11" s="3" t="s">
        <v>173</v>
      </c>
      <c r="B11" s="56" t="s">
        <v>176</v>
      </c>
      <c r="D11" s="3" t="s">
        <v>91</v>
      </c>
      <c r="E11" s="58" t="s">
        <v>179</v>
      </c>
    </row>
    <row r="12" spans="1:8" x14ac:dyDescent="0.3">
      <c r="A12" s="3" t="s">
        <v>174</v>
      </c>
      <c r="B12" s="56" t="s">
        <v>177</v>
      </c>
      <c r="D12" s="3" t="s">
        <v>29</v>
      </c>
      <c r="E12" s="58" t="s">
        <v>180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52F0-7E58-492C-AA74-E0075C2E4D83}">
  <dimension ref="A1:H15"/>
  <sheetViews>
    <sheetView workbookViewId="0">
      <selection activeCell="A14" sqref="A14:C15"/>
    </sheetView>
  </sheetViews>
  <sheetFormatPr defaultRowHeight="14.4" x14ac:dyDescent="0.3"/>
  <cols>
    <col min="1" max="1" width="15.44140625" customWidth="1"/>
    <col min="2" max="2" width="11.5546875" customWidth="1"/>
    <col min="3" max="3" width="10.6640625" customWidth="1"/>
    <col min="4" max="4" width="10.5546875" customWidth="1"/>
    <col min="5" max="5" width="11.77734375" customWidth="1"/>
    <col min="6" max="7" width="11.109375" customWidth="1"/>
    <col min="8" max="8" width="14.6640625" customWidth="1"/>
  </cols>
  <sheetData>
    <row r="1" spans="1:8" ht="27" customHeight="1" thickBot="1" x14ac:dyDescent="0.4">
      <c r="A1" s="79" t="s">
        <v>181</v>
      </c>
      <c r="B1" s="74"/>
      <c r="C1" s="74"/>
      <c r="D1" s="74"/>
      <c r="E1" s="74"/>
      <c r="F1" s="74"/>
      <c r="G1" s="74"/>
      <c r="H1" s="74"/>
    </row>
    <row r="2" spans="1:8" ht="15.6" thickTop="1" thickBot="1" x14ac:dyDescent="0.35">
      <c r="A2" s="80" t="s">
        <v>182</v>
      </c>
      <c r="B2" s="80"/>
      <c r="C2" s="80"/>
      <c r="D2" s="80"/>
      <c r="E2" s="80"/>
    </row>
    <row r="3" spans="1:8" ht="15.6" thickTop="1" thickBot="1" x14ac:dyDescent="0.35">
      <c r="A3" s="63" t="s">
        <v>147</v>
      </c>
      <c r="B3" s="63" t="s">
        <v>89</v>
      </c>
      <c r="C3" s="63" t="s">
        <v>90</v>
      </c>
      <c r="D3" s="63" t="s">
        <v>91</v>
      </c>
      <c r="E3" s="64"/>
    </row>
    <row r="4" spans="1:8" ht="15.6" thickTop="1" thickBot="1" x14ac:dyDescent="0.35">
      <c r="A4" s="63" t="s">
        <v>183</v>
      </c>
      <c r="B4" s="63">
        <v>300</v>
      </c>
      <c r="C4" s="63">
        <v>100</v>
      </c>
      <c r="D4" s="63">
        <v>70</v>
      </c>
      <c r="E4" s="64"/>
    </row>
    <row r="5" spans="1:8" ht="15.6" thickTop="1" thickBot="1" x14ac:dyDescent="0.35"/>
    <row r="6" spans="1:8" ht="32.4" customHeight="1" thickTop="1" thickBot="1" x14ac:dyDescent="0.35">
      <c r="A6" s="59" t="s">
        <v>56</v>
      </c>
      <c r="B6" s="59" t="s">
        <v>184</v>
      </c>
      <c r="C6" s="59" t="s">
        <v>185</v>
      </c>
      <c r="D6" s="59" t="s">
        <v>186</v>
      </c>
      <c r="E6" s="59" t="s">
        <v>187</v>
      </c>
      <c r="F6" s="59" t="s">
        <v>188</v>
      </c>
      <c r="G6" s="59" t="s">
        <v>189</v>
      </c>
      <c r="H6" s="60" t="s">
        <v>190</v>
      </c>
    </row>
    <row r="7" spans="1:8" ht="15.6" thickTop="1" thickBot="1" x14ac:dyDescent="0.35">
      <c r="A7" s="61">
        <v>1</v>
      </c>
      <c r="B7" s="61" t="s">
        <v>138</v>
      </c>
      <c r="C7" s="61" t="s">
        <v>106</v>
      </c>
      <c r="D7" s="62">
        <v>38353</v>
      </c>
      <c r="E7" s="62">
        <v>38362</v>
      </c>
      <c r="F7" s="61"/>
      <c r="G7" s="61"/>
      <c r="H7" s="61"/>
    </row>
    <row r="8" spans="1:8" ht="15.6" thickTop="1" thickBot="1" x14ac:dyDescent="0.35">
      <c r="A8" s="61">
        <v>2</v>
      </c>
      <c r="B8" s="61" t="s">
        <v>139</v>
      </c>
      <c r="C8" s="61" t="s">
        <v>108</v>
      </c>
      <c r="D8" s="62">
        <v>38367</v>
      </c>
      <c r="E8" s="62">
        <v>36175</v>
      </c>
      <c r="F8" s="61"/>
      <c r="G8" s="61"/>
      <c r="H8" s="61"/>
    </row>
    <row r="9" spans="1:8" ht="15.6" thickTop="1" thickBot="1" x14ac:dyDescent="0.35">
      <c r="A9" s="61">
        <v>3</v>
      </c>
      <c r="B9" s="61" t="s">
        <v>191</v>
      </c>
      <c r="C9" s="61" t="s">
        <v>107</v>
      </c>
      <c r="D9" s="62">
        <v>36180</v>
      </c>
      <c r="E9" s="62">
        <v>36189</v>
      </c>
      <c r="F9" s="61"/>
      <c r="G9" s="61"/>
      <c r="H9" s="61"/>
    </row>
    <row r="10" spans="1:8" ht="15.6" thickTop="1" thickBot="1" x14ac:dyDescent="0.35">
      <c r="A10" s="61">
        <v>4</v>
      </c>
      <c r="B10" s="61" t="s">
        <v>192</v>
      </c>
      <c r="C10" s="61" t="s">
        <v>110</v>
      </c>
      <c r="D10" s="62">
        <v>36175</v>
      </c>
      <c r="E10" s="62">
        <v>36179</v>
      </c>
      <c r="F10" s="61"/>
      <c r="G10" s="61"/>
      <c r="H10" s="61"/>
    </row>
    <row r="11" spans="1:8" ht="15.6" thickTop="1" thickBot="1" x14ac:dyDescent="0.35">
      <c r="A11" s="61">
        <v>5</v>
      </c>
      <c r="B11" s="61" t="s">
        <v>159</v>
      </c>
      <c r="C11" s="61" t="s">
        <v>107</v>
      </c>
      <c r="D11" s="62">
        <v>36186</v>
      </c>
      <c r="E11" s="62">
        <v>36190</v>
      </c>
      <c r="F11" s="61"/>
      <c r="G11" s="61"/>
      <c r="H11" s="61"/>
    </row>
    <row r="12" spans="1:8" ht="15.6" thickTop="1" thickBot="1" x14ac:dyDescent="0.35">
      <c r="A12" s="61">
        <v>6</v>
      </c>
      <c r="B12" s="61" t="s">
        <v>141</v>
      </c>
      <c r="C12" s="61" t="s">
        <v>143</v>
      </c>
      <c r="D12" s="62">
        <v>36170</v>
      </c>
      <c r="E12" s="62">
        <v>36190</v>
      </c>
      <c r="F12" s="61"/>
      <c r="G12" s="61"/>
      <c r="H12" s="61"/>
    </row>
    <row r="13" spans="1:8" ht="15" thickTop="1" x14ac:dyDescent="0.3"/>
    <row r="14" spans="1:8" x14ac:dyDescent="0.3">
      <c r="A14" s="81" t="s">
        <v>193</v>
      </c>
      <c r="B14" s="81"/>
      <c r="C14" s="3"/>
    </row>
    <row r="15" spans="1:8" ht="27" customHeight="1" x14ac:dyDescent="0.3">
      <c r="A15" s="82" t="s">
        <v>194</v>
      </c>
      <c r="B15" s="82"/>
      <c r="C15" s="3"/>
    </row>
  </sheetData>
  <mergeCells count="4">
    <mergeCell ref="A1:H1"/>
    <mergeCell ref="A2:E2"/>
    <mergeCell ref="A14:B14"/>
    <mergeCell ref="A15:B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E6E6-4D82-46AF-8CE0-64FB1B8AAD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Thống Kê Bán Hàng</vt:lpstr>
      <vt:lpstr>Kết Quả Thi Cuối Khóa</vt:lpstr>
      <vt:lpstr>Bán Hàng</vt:lpstr>
      <vt:lpstr>Bảng tổng kết cuối ngày</vt:lpstr>
      <vt:lpstr>BẢNG THEO DÕI KHÁCH HÀNG</vt:lpstr>
      <vt:lpstr>BẢNG ĐIỂM HỘI THI HỌC SINH GIỎ </vt:lpstr>
      <vt:lpstr>QUẢN LÝ KHÁCH SẠN THÀNH CÔNG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mạnh dũng nguyễn</cp:lastModifiedBy>
  <dcterms:created xsi:type="dcterms:W3CDTF">2023-03-29T05:14:53Z</dcterms:created>
  <dcterms:modified xsi:type="dcterms:W3CDTF">2023-04-03T09:32:05Z</dcterms:modified>
</cp:coreProperties>
</file>