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0490" windowHeight="7455" tabRatio="677"/>
  </bookViews>
  <sheets>
    <sheet name="Event Cost " sheetId="8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8" l="1"/>
  <c r="J37" i="8" l="1"/>
  <c r="J36" i="8"/>
  <c r="J38" i="8" s="1"/>
  <c r="F44" i="8" s="1"/>
  <c r="I36" i="8"/>
  <c r="H18" i="8" l="1"/>
  <c r="H30" i="8"/>
  <c r="H17" i="8" l="1"/>
  <c r="H19" i="8"/>
  <c r="H21" i="8"/>
  <c r="H22" i="8"/>
  <c r="H24" i="8"/>
  <c r="H36" i="8" s="1"/>
  <c r="H26" i="8"/>
  <c r="H28" i="8"/>
  <c r="H32" i="8"/>
  <c r="H33" i="8"/>
  <c r="H34" i="8"/>
  <c r="H35" i="8"/>
  <c r="H37" i="8" l="1"/>
  <c r="H38" i="8" s="1"/>
  <c r="H39" i="8" l="1"/>
  <c r="H40" i="8" s="1"/>
  <c r="K38" i="8"/>
</calcChain>
</file>

<file path=xl/sharedStrings.xml><?xml version="1.0" encoding="utf-8"?>
<sst xmlns="http://schemas.openxmlformats.org/spreadsheetml/2006/main" count="84" uniqueCount="78">
  <si>
    <t>S. No.</t>
  </si>
  <si>
    <t>Heads</t>
  </si>
  <si>
    <t>Description</t>
  </si>
  <si>
    <t>Rate</t>
  </si>
  <si>
    <t>Qty.</t>
  </si>
  <si>
    <t>No. of days</t>
  </si>
  <si>
    <t>Amount (INR)</t>
  </si>
  <si>
    <t>Creative Charges</t>
  </si>
  <si>
    <t>Watermark Marketing Pvt. Ltd.</t>
  </si>
  <si>
    <t xml:space="preserve">Activity: </t>
  </si>
  <si>
    <t xml:space="preserve">Location: </t>
  </si>
  <si>
    <t>Creatives</t>
  </si>
  <si>
    <t>Total Amount</t>
  </si>
  <si>
    <t>Sub Total</t>
  </si>
  <si>
    <t># 32, 1st Floor, Krishna Reddy Colony</t>
  </si>
  <si>
    <t>Domlur Layout</t>
  </si>
  <si>
    <t>Bangalore -560071</t>
  </si>
  <si>
    <t>Dell International Services India Pvt Ltd</t>
  </si>
  <si>
    <t>Organization</t>
  </si>
  <si>
    <t>Client Name</t>
  </si>
  <si>
    <t>GST @ 18%</t>
  </si>
  <si>
    <t>___________________</t>
  </si>
  <si>
    <t>Authorised Signatory</t>
  </si>
  <si>
    <t>Terms :</t>
  </si>
  <si>
    <t>1 - All payment by A/c payee cheques or drafts in favor of "Water Mark Marketing Pvt Ltd" Payable at New Delhi.</t>
  </si>
  <si>
    <t>2 - Taxes are applicable as per the Government Rules.</t>
  </si>
  <si>
    <t>Registered Office - GH-8/235, Paschim Vihar, New Delhi – 110087</t>
  </si>
  <si>
    <t>Corporate Office - # 32, 1st Floor, Krishna Reddy Colony, Domlur Layout, Bangalore - 560071</t>
  </si>
  <si>
    <t>Dept:</t>
  </si>
  <si>
    <t>Venue:</t>
  </si>
  <si>
    <t>Activity Dates:</t>
  </si>
  <si>
    <t>Fabrication</t>
  </si>
  <si>
    <t>Size</t>
  </si>
  <si>
    <t>Small Business</t>
  </si>
  <si>
    <t>Dell Office</t>
  </si>
  <si>
    <t>DM / Battle Card</t>
  </si>
  <si>
    <t>Lunch / Snacks</t>
  </si>
  <si>
    <t>eDM</t>
  </si>
  <si>
    <t>Other creatives</t>
  </si>
  <si>
    <t>Printing</t>
  </si>
  <si>
    <t>F&amp;B</t>
  </si>
  <si>
    <t>Giveaways</t>
  </si>
  <si>
    <t>Winners of Quiz</t>
  </si>
  <si>
    <t>Others</t>
  </si>
  <si>
    <t>Manpower</t>
  </si>
  <si>
    <t>Conveyence</t>
  </si>
  <si>
    <t>Transporatation</t>
  </si>
  <si>
    <t>Both Bangalore &amp; Gurgoan</t>
  </si>
  <si>
    <t>F&amp;B , etc</t>
  </si>
  <si>
    <t>Contingency</t>
  </si>
  <si>
    <t>Delhi GSTIN-07AABCW5474C1ZD</t>
  </si>
  <si>
    <t>Bangalore GSTIN - 29AABCW5474C1Z7</t>
  </si>
  <si>
    <t>HSN/SAC - 998596</t>
  </si>
  <si>
    <t>Bangalore &amp; Gurgoan</t>
  </si>
  <si>
    <t>per month charges</t>
  </si>
  <si>
    <t>including tissue napkin, plates, Spoons etc.</t>
  </si>
  <si>
    <t>Dangler/Wobbler/Poster/tent cards</t>
  </si>
  <si>
    <t>Battle Card</t>
  </si>
  <si>
    <t>1 winners each week</t>
  </si>
  <si>
    <t>Branding</t>
  </si>
  <si>
    <t>Kahoot subscription &amp; Management</t>
  </si>
  <si>
    <t>Branding at both Bangalore &amp; Gurgoan</t>
  </si>
  <si>
    <t>Post survey link</t>
  </si>
  <si>
    <t>Professional Fee @ 8%</t>
  </si>
  <si>
    <t>3 - Interest will be charged @ 24% per annum if payment is not made on or before the due date.</t>
  </si>
  <si>
    <t>4 - Objection, if any, must be brought to our notice within seven days of receiving the invoice.</t>
  </si>
  <si>
    <t>5 - All disputes subject to Delhi Court Jurisdiction Only.</t>
  </si>
  <si>
    <r>
      <t>For</t>
    </r>
    <r>
      <rPr>
        <b/>
        <sz val="10"/>
        <rFont val="Arial"/>
        <family val="2"/>
      </rPr>
      <t xml:space="preserve"> Watermark Marketing Pvt. Ltd.</t>
    </r>
  </si>
  <si>
    <r>
      <t>Accepted on behalf of</t>
    </r>
    <r>
      <rPr>
        <b/>
        <sz val="10"/>
        <color indexed="62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"Dell International Services India Pvt Ltd"</t>
    </r>
  </si>
  <si>
    <t>in USD</t>
  </si>
  <si>
    <t>Dilip Nahak</t>
  </si>
  <si>
    <t>SB Sales Enablement Program Q4 FY20</t>
  </si>
  <si>
    <t>Nov 2019 - Jan 2020</t>
  </si>
  <si>
    <t>Date of Issue :  10th December 2019</t>
  </si>
  <si>
    <t>Projected Cost</t>
  </si>
  <si>
    <t>P&amp;L</t>
  </si>
  <si>
    <t>p&amp;l</t>
  </si>
  <si>
    <t>WMM / B2B / 2998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</si>
</sst>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INR]\ #,##0.00"/>
    <numFmt numFmtId="165" formatCode="[$INR]\ #,##0"/>
    <numFmt numFmtId="166" formatCode="[$₹-4009]\ #,##0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62626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indexed="62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7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3" fillId="4" borderId="4" xfId="0" applyFont="1" applyFill="1" applyBorder="1" applyAlignment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0" borderId="3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2" xfId="0" applyNumberFormat="1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" fillId="0" borderId="13" xfId="0" applyNumberFormat="1" applyFont="1" applyFill="1" applyBorder="1" applyAlignment="1">
      <alignment horizontal="left"/>
    </xf>
    <xf numFmtId="0" fontId="3" fillId="0" borderId="14" xfId="0" applyNumberFormat="1" applyFont="1" applyFill="1" applyBorder="1" applyAlignment="1">
      <alignment horizontal="left"/>
    </xf>
    <xf numFmtId="0" fontId="3" fillId="4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  <xf numFmtId="0" fontId="9" fillId="0" borderId="0" xfId="0" applyFont="1"/>
    <xf numFmtId="0" fontId="4" fillId="2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164" fontId="4" fillId="0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 wrapText="1"/>
    </xf>
    <xf numFmtId="166" fontId="11" fillId="6" borderId="3" xfId="0" applyNumberFormat="1" applyFont="1" applyFill="1" applyBorder="1" applyAlignment="1">
      <alignment horizontal="left" vertical="center"/>
    </xf>
    <xf numFmtId="166" fontId="11" fillId="6" borderId="1" xfId="0" applyNumberFormat="1" applyFont="1" applyFill="1" applyBorder="1" applyAlignment="1">
      <alignment horizontal="left" vertical="center"/>
    </xf>
    <xf numFmtId="165" fontId="11" fillId="6" borderId="2" xfId="0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/>
    </xf>
    <xf numFmtId="165" fontId="4" fillId="0" borderId="2" xfId="0" applyNumberFormat="1" applyFont="1" applyFill="1" applyBorder="1" applyAlignment="1">
      <alignment horizontal="left" vertical="center"/>
    </xf>
    <xf numFmtId="166" fontId="11" fillId="6" borderId="7" xfId="0" applyNumberFormat="1" applyFont="1" applyFill="1" applyBorder="1" applyAlignment="1">
      <alignment horizontal="left" vertical="center"/>
    </xf>
    <xf numFmtId="166" fontId="11" fillId="6" borderId="8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1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4" fillId="0" borderId="0" xfId="0" applyFont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65" fontId="11" fillId="6" borderId="15" xfId="0" applyNumberFormat="1" applyFont="1" applyFill="1" applyBorder="1" applyAlignment="1">
      <alignment horizontal="left" vertical="center"/>
    </xf>
    <xf numFmtId="0" fontId="12" fillId="7" borderId="17" xfId="0" applyFont="1" applyFill="1" applyBorder="1" applyAlignment="1">
      <alignment horizontal="left"/>
    </xf>
    <xf numFmtId="165" fontId="12" fillId="7" borderId="16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 vertical="center" wrapText="1"/>
    </xf>
    <xf numFmtId="165" fontId="4" fillId="0" borderId="15" xfId="0" applyNumberFormat="1" applyFont="1" applyFill="1" applyBorder="1" applyAlignment="1">
      <alignment horizontal="left" vertical="center"/>
    </xf>
    <xf numFmtId="165" fontId="11" fillId="6" borderId="18" xfId="0" applyNumberFormat="1" applyFont="1" applyFill="1" applyBorder="1" applyAlignment="1">
      <alignment horizontal="left" vertical="center"/>
    </xf>
    <xf numFmtId="166" fontId="11" fillId="6" borderId="13" xfId="0" applyNumberFormat="1" applyFont="1" applyFill="1" applyBorder="1" applyAlignment="1">
      <alignment horizontal="left" vertical="center"/>
    </xf>
    <xf numFmtId="165" fontId="11" fillId="6" borderId="19" xfId="0" applyNumberFormat="1" applyFont="1" applyFill="1" applyBorder="1" applyAlignment="1">
      <alignment horizontal="left" vertical="center"/>
    </xf>
    <xf numFmtId="9" fontId="12" fillId="7" borderId="0" xfId="37" applyFont="1" applyFill="1" applyAlignment="1">
      <alignment horizontal="left"/>
    </xf>
    <xf numFmtId="9" fontId="4" fillId="7" borderId="0" xfId="37" applyFont="1" applyFill="1" applyAlignment="1">
      <alignment horizontal="left"/>
    </xf>
    <xf numFmtId="165" fontId="6" fillId="2" borderId="0" xfId="0" applyNumberFormat="1" applyFont="1" applyFill="1" applyAlignment="1">
      <alignment horizontal="left"/>
    </xf>
    <xf numFmtId="44" fontId="6" fillId="2" borderId="0" xfId="38" applyFont="1" applyFill="1" applyBorder="1" applyAlignment="1">
      <alignment horizontal="left"/>
    </xf>
    <xf numFmtId="44" fontId="6" fillId="0" borderId="0" xfId="38" applyFont="1" applyBorder="1" applyAlignment="1">
      <alignment horizontal="left"/>
    </xf>
    <xf numFmtId="44" fontId="6" fillId="0" borderId="0" xfId="38" applyFont="1" applyAlignment="1">
      <alignment horizontal="left"/>
    </xf>
    <xf numFmtId="44" fontId="4" fillId="7" borderId="0" xfId="38" applyFont="1" applyFill="1" applyAlignment="1">
      <alignment horizontal="left"/>
    </xf>
    <xf numFmtId="165" fontId="6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left"/>
    </xf>
  </cellXfs>
  <cellStyles count="39">
    <cellStyle name="Currency" xfId="38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Percent" xfId="37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57150</xdr:rowOff>
    </xdr:from>
    <xdr:to>
      <xdr:col>8</xdr:col>
      <xdr:colOff>47625</xdr:colOff>
      <xdr:row>3</xdr:row>
      <xdr:rowOff>120221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57150"/>
          <a:ext cx="1562100" cy="54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showGridLines="0" tabSelected="1" topLeftCell="C14" workbookViewId="0">
      <selection activeCell="L21" sqref="L21"/>
    </sheetView>
  </sheetViews>
  <sheetFormatPr defaultColWidth="18" defaultRowHeight="12.75" x14ac:dyDescent="0.2"/>
  <cols>
    <col min="1" max="1" width="17.140625" style="4" customWidth="1"/>
    <col min="2" max="2" width="35.7109375" style="4" bestFit="1" customWidth="1"/>
    <col min="3" max="3" width="60.85546875" style="4" bestFit="1" customWidth="1"/>
    <col min="4" max="4" width="5" style="4" bestFit="1" customWidth="1"/>
    <col min="5" max="5" width="7" style="4" bestFit="1" customWidth="1"/>
    <col min="6" max="6" width="6.7109375" style="4" bestFit="1" customWidth="1"/>
    <col min="7" max="7" width="11" style="4" bestFit="1" customWidth="1"/>
    <col min="8" max="9" width="12.85546875" style="4" bestFit="1" customWidth="1"/>
    <col min="10" max="16384" width="18" style="4"/>
  </cols>
  <sheetData>
    <row r="2" spans="1:10" x14ac:dyDescent="0.2">
      <c r="A2" s="1" t="s">
        <v>8</v>
      </c>
      <c r="B2" s="1"/>
      <c r="C2" s="2" t="s">
        <v>50</v>
      </c>
      <c r="D2" s="1"/>
      <c r="E2" s="1"/>
      <c r="F2" s="1"/>
      <c r="G2" s="3"/>
      <c r="H2" s="3"/>
    </row>
    <row r="3" spans="1:10" x14ac:dyDescent="0.2">
      <c r="A3" s="5" t="s">
        <v>14</v>
      </c>
      <c r="B3" s="5"/>
      <c r="C3" s="5" t="s">
        <v>51</v>
      </c>
      <c r="D3" s="1"/>
      <c r="E3" s="1"/>
      <c r="F3" s="1"/>
      <c r="G3" s="6"/>
      <c r="H3" s="3"/>
    </row>
    <row r="4" spans="1:10" x14ac:dyDescent="0.2">
      <c r="A4" s="2" t="s">
        <v>15</v>
      </c>
      <c r="B4" s="3"/>
      <c r="C4" s="2" t="s">
        <v>52</v>
      </c>
      <c r="D4" s="3"/>
      <c r="E4" s="2"/>
      <c r="F4" s="2"/>
      <c r="G4" s="2"/>
      <c r="H4" s="3"/>
    </row>
    <row r="5" spans="1:10" x14ac:dyDescent="0.2">
      <c r="A5" s="5" t="s">
        <v>16</v>
      </c>
      <c r="B5" s="5"/>
      <c r="C5" s="6"/>
      <c r="D5" s="6"/>
      <c r="E5" s="6"/>
      <c r="F5" s="6"/>
      <c r="G5" s="1"/>
      <c r="H5" s="3"/>
    </row>
    <row r="6" spans="1:10" ht="13.5" thickBot="1" x14ac:dyDescent="0.25">
      <c r="A6" s="7"/>
      <c r="B6" s="8"/>
      <c r="C6" s="6"/>
      <c r="D6" s="6"/>
      <c r="E6" s="6"/>
      <c r="F6" s="6"/>
      <c r="G6" s="9"/>
      <c r="H6" s="9"/>
    </row>
    <row r="7" spans="1:10" x14ac:dyDescent="0.2">
      <c r="A7" s="10" t="s">
        <v>73</v>
      </c>
      <c r="B7" s="11"/>
      <c r="C7" s="11"/>
      <c r="D7" s="11"/>
      <c r="E7" s="11"/>
      <c r="F7" s="11"/>
      <c r="G7" s="11"/>
      <c r="H7" s="12"/>
    </row>
    <row r="8" spans="1:10" x14ac:dyDescent="0.2">
      <c r="A8" s="13" t="s">
        <v>18</v>
      </c>
      <c r="B8" s="14" t="s">
        <v>17</v>
      </c>
      <c r="C8" s="15"/>
      <c r="D8" s="15"/>
      <c r="E8" s="15"/>
      <c r="F8" s="15"/>
      <c r="G8" s="15"/>
      <c r="H8" s="16"/>
      <c r="I8" s="4" t="s">
        <v>77</v>
      </c>
    </row>
    <row r="9" spans="1:10" x14ac:dyDescent="0.2">
      <c r="A9" s="13" t="s">
        <v>19</v>
      </c>
      <c r="B9" s="14" t="s">
        <v>70</v>
      </c>
      <c r="C9" s="15"/>
      <c r="D9" s="15"/>
      <c r="E9" s="15"/>
      <c r="F9" s="15"/>
      <c r="G9" s="15"/>
      <c r="H9" s="16"/>
    </row>
    <row r="10" spans="1:10" x14ac:dyDescent="0.2">
      <c r="A10" s="13" t="s">
        <v>9</v>
      </c>
      <c r="B10" s="14" t="s">
        <v>71</v>
      </c>
      <c r="C10" s="17"/>
      <c r="D10" s="17"/>
      <c r="E10" s="17"/>
      <c r="F10" s="15"/>
      <c r="G10" s="15"/>
      <c r="H10" s="16"/>
    </row>
    <row r="11" spans="1:10" x14ac:dyDescent="0.2">
      <c r="A11" s="13" t="s">
        <v>28</v>
      </c>
      <c r="B11" s="14" t="s">
        <v>33</v>
      </c>
      <c r="C11" s="15"/>
      <c r="D11" s="15"/>
      <c r="E11" s="15"/>
      <c r="F11" s="15"/>
      <c r="G11" s="15"/>
      <c r="H11" s="16"/>
    </row>
    <row r="12" spans="1:10" x14ac:dyDescent="0.2">
      <c r="A12" s="13" t="s">
        <v>29</v>
      </c>
      <c r="B12" s="14" t="s">
        <v>34</v>
      </c>
      <c r="C12" s="15"/>
      <c r="D12" s="15"/>
      <c r="E12" s="15"/>
      <c r="F12" s="15"/>
      <c r="G12" s="15"/>
      <c r="H12" s="16"/>
    </row>
    <row r="13" spans="1:10" x14ac:dyDescent="0.2">
      <c r="A13" s="13" t="s">
        <v>10</v>
      </c>
      <c r="B13" s="14" t="s">
        <v>53</v>
      </c>
      <c r="C13" s="18"/>
      <c r="D13" s="18"/>
      <c r="E13" s="18"/>
      <c r="F13" s="15"/>
      <c r="G13" s="15"/>
      <c r="H13" s="16"/>
    </row>
    <row r="14" spans="1:10" x14ac:dyDescent="0.2">
      <c r="A14" s="19" t="s">
        <v>30</v>
      </c>
      <c r="B14" s="20" t="s">
        <v>72</v>
      </c>
      <c r="C14" s="21"/>
      <c r="D14" s="21"/>
      <c r="E14" s="21"/>
      <c r="F14" s="22"/>
      <c r="G14" s="22"/>
      <c r="H14" s="23"/>
    </row>
    <row r="15" spans="1:10" x14ac:dyDescent="0.2">
      <c r="A15" s="24" t="s">
        <v>0</v>
      </c>
      <c r="B15" s="25" t="s">
        <v>1</v>
      </c>
      <c r="C15" s="26" t="s">
        <v>2</v>
      </c>
      <c r="D15" s="26" t="s">
        <v>32</v>
      </c>
      <c r="E15" s="26" t="s">
        <v>3</v>
      </c>
      <c r="F15" s="26" t="s">
        <v>4</v>
      </c>
      <c r="G15" s="26" t="s">
        <v>5</v>
      </c>
      <c r="H15" s="27" t="s">
        <v>6</v>
      </c>
      <c r="I15" s="27" t="s">
        <v>74</v>
      </c>
      <c r="J15" s="27" t="s">
        <v>75</v>
      </c>
    </row>
    <row r="16" spans="1:10" s="33" customFormat="1" x14ac:dyDescent="0.2">
      <c r="A16" s="28"/>
      <c r="B16" s="29" t="s">
        <v>11</v>
      </c>
      <c r="C16" s="30"/>
      <c r="D16" s="30"/>
      <c r="E16" s="31"/>
      <c r="F16" s="31"/>
      <c r="G16" s="31"/>
      <c r="H16" s="32"/>
      <c r="I16" s="31"/>
      <c r="J16" s="32"/>
    </row>
    <row r="17" spans="1:13" s="33" customFormat="1" x14ac:dyDescent="0.2">
      <c r="A17" s="34"/>
      <c r="B17" s="35" t="s">
        <v>7</v>
      </c>
      <c r="C17" s="35" t="s">
        <v>37</v>
      </c>
      <c r="D17" s="35">
        <v>1</v>
      </c>
      <c r="E17" s="35">
        <v>6500</v>
      </c>
      <c r="F17" s="35">
        <v>1</v>
      </c>
      <c r="G17" s="35">
        <v>5</v>
      </c>
      <c r="H17" s="35">
        <f>D17*E17*F17*G17</f>
        <v>32500</v>
      </c>
      <c r="I17" s="35">
        <v>570690</v>
      </c>
      <c r="J17" s="75">
        <f>H36-I17</f>
        <v>63710</v>
      </c>
    </row>
    <row r="18" spans="1:13" s="33" customFormat="1" x14ac:dyDescent="0.2">
      <c r="A18" s="34"/>
      <c r="B18" s="35" t="s">
        <v>62</v>
      </c>
      <c r="C18" s="35"/>
      <c r="D18" s="35">
        <v>1</v>
      </c>
      <c r="E18" s="35">
        <v>5000</v>
      </c>
      <c r="F18" s="35">
        <v>1</v>
      </c>
      <c r="G18" s="35">
        <v>1</v>
      </c>
      <c r="H18" s="35">
        <f>D18*E18*F18*G18</f>
        <v>5000</v>
      </c>
      <c r="I18" s="35"/>
      <c r="J18" s="35"/>
    </row>
    <row r="19" spans="1:13" s="33" customFormat="1" x14ac:dyDescent="0.2">
      <c r="A19" s="34"/>
      <c r="B19" s="35" t="s">
        <v>35</v>
      </c>
      <c r="C19" s="35" t="s">
        <v>38</v>
      </c>
      <c r="D19" s="35">
        <v>1</v>
      </c>
      <c r="E19" s="35">
        <v>5000</v>
      </c>
      <c r="F19" s="35">
        <v>0</v>
      </c>
      <c r="G19" s="35">
        <v>6</v>
      </c>
      <c r="H19" s="35">
        <f>D19*E19*F19*G19</f>
        <v>0</v>
      </c>
      <c r="I19" s="35"/>
      <c r="J19" s="35"/>
    </row>
    <row r="20" spans="1:13" s="33" customFormat="1" x14ac:dyDescent="0.2">
      <c r="A20" s="28"/>
      <c r="B20" s="29" t="s">
        <v>39</v>
      </c>
      <c r="C20" s="30"/>
      <c r="D20" s="30"/>
      <c r="E20" s="36"/>
      <c r="F20" s="31"/>
      <c r="G20" s="31"/>
      <c r="H20" s="32"/>
      <c r="I20" s="31"/>
      <c r="J20" s="32"/>
    </row>
    <row r="21" spans="1:13" s="33" customFormat="1" x14ac:dyDescent="0.2">
      <c r="A21" s="34"/>
      <c r="B21" s="35" t="s">
        <v>57</v>
      </c>
      <c r="C21" s="35"/>
      <c r="D21" s="35">
        <v>1</v>
      </c>
      <c r="E21" s="35">
        <v>78</v>
      </c>
      <c r="F21" s="35">
        <v>0</v>
      </c>
      <c r="G21" s="35">
        <v>12</v>
      </c>
      <c r="H21" s="35">
        <f>D21*E21*F21*G21</f>
        <v>0</v>
      </c>
      <c r="I21" s="35"/>
      <c r="J21" s="35"/>
    </row>
    <row r="22" spans="1:13" s="33" customFormat="1" x14ac:dyDescent="0.2">
      <c r="A22" s="34"/>
      <c r="B22" s="35" t="s">
        <v>56</v>
      </c>
      <c r="C22" s="35"/>
      <c r="D22" s="35">
        <v>1</v>
      </c>
      <c r="E22" s="35">
        <v>54</v>
      </c>
      <c r="F22" s="35">
        <v>500</v>
      </c>
      <c r="G22" s="35">
        <v>1</v>
      </c>
      <c r="H22" s="35">
        <f>D22*E22*F22*G22</f>
        <v>27000</v>
      </c>
      <c r="I22" s="35"/>
      <c r="J22" s="35"/>
      <c r="L22" s="82"/>
    </row>
    <row r="23" spans="1:13" s="33" customFormat="1" x14ac:dyDescent="0.2">
      <c r="A23" s="28"/>
      <c r="B23" s="29" t="s">
        <v>40</v>
      </c>
      <c r="C23" s="30"/>
      <c r="D23" s="30"/>
      <c r="E23" s="36"/>
      <c r="F23" s="31"/>
      <c r="G23" s="31"/>
      <c r="H23" s="32"/>
      <c r="I23" s="31"/>
      <c r="J23" s="32"/>
    </row>
    <row r="24" spans="1:13" s="33" customFormat="1" x14ac:dyDescent="0.2">
      <c r="A24" s="34"/>
      <c r="B24" s="37" t="s">
        <v>36</v>
      </c>
      <c r="C24" s="35" t="s">
        <v>55</v>
      </c>
      <c r="D24" s="35">
        <v>1</v>
      </c>
      <c r="E24" s="35">
        <v>375</v>
      </c>
      <c r="F24" s="35">
        <v>100</v>
      </c>
      <c r="G24" s="35">
        <v>10</v>
      </c>
      <c r="H24" s="35">
        <f>D24*E24*F24*G24</f>
        <v>375000</v>
      </c>
      <c r="I24" s="35"/>
      <c r="J24" s="35"/>
    </row>
    <row r="25" spans="1:13" s="33" customFormat="1" x14ac:dyDescent="0.2">
      <c r="A25" s="38"/>
      <c r="B25" s="39" t="s">
        <v>31</v>
      </c>
      <c r="C25" s="40"/>
      <c r="D25" s="40"/>
      <c r="E25" s="41"/>
      <c r="F25" s="40"/>
      <c r="G25" s="40"/>
      <c r="H25" s="42"/>
      <c r="I25" s="40"/>
      <c r="J25" s="42"/>
      <c r="K25" s="88"/>
    </row>
    <row r="26" spans="1:13" s="33" customFormat="1" x14ac:dyDescent="0.2">
      <c r="A26" s="34"/>
      <c r="B26" s="43" t="s">
        <v>60</v>
      </c>
      <c r="C26" s="44" t="s">
        <v>54</v>
      </c>
      <c r="D26" s="35">
        <v>1</v>
      </c>
      <c r="E26" s="35">
        <v>6000</v>
      </c>
      <c r="F26" s="35">
        <v>1</v>
      </c>
      <c r="G26" s="35">
        <v>1</v>
      </c>
      <c r="H26" s="35">
        <f>D26*E26*F26*G26</f>
        <v>6000</v>
      </c>
      <c r="I26" s="35"/>
      <c r="J26" s="35"/>
      <c r="K26" s="88"/>
    </row>
    <row r="27" spans="1:13" s="33" customFormat="1" x14ac:dyDescent="0.2">
      <c r="A27" s="38"/>
      <c r="B27" s="39" t="s">
        <v>41</v>
      </c>
      <c r="C27" s="40"/>
      <c r="D27" s="40"/>
      <c r="E27" s="41"/>
      <c r="F27" s="40"/>
      <c r="G27" s="40"/>
      <c r="H27" s="42"/>
      <c r="I27" s="40"/>
      <c r="J27" s="42"/>
      <c r="M27" s="82"/>
    </row>
    <row r="28" spans="1:13" s="33" customFormat="1" x14ac:dyDescent="0.2">
      <c r="A28" s="45"/>
      <c r="B28" s="44" t="s">
        <v>42</v>
      </c>
      <c r="C28" s="46" t="s">
        <v>58</v>
      </c>
      <c r="D28" s="35">
        <v>1</v>
      </c>
      <c r="E28" s="35">
        <v>2000</v>
      </c>
      <c r="F28" s="35">
        <v>2</v>
      </c>
      <c r="G28" s="35">
        <v>6</v>
      </c>
      <c r="H28" s="35">
        <f t="shared" ref="H28:H35" si="0">D28*E28*F28*G28</f>
        <v>24000</v>
      </c>
      <c r="I28" s="35"/>
      <c r="J28" s="35"/>
    </row>
    <row r="29" spans="1:13" s="33" customFormat="1" x14ac:dyDescent="0.2">
      <c r="A29" s="38"/>
      <c r="B29" s="39" t="s">
        <v>59</v>
      </c>
      <c r="C29" s="40"/>
      <c r="D29" s="40"/>
      <c r="E29" s="41"/>
      <c r="F29" s="40"/>
      <c r="G29" s="40"/>
      <c r="H29" s="42"/>
      <c r="I29" s="40"/>
      <c r="J29" s="42"/>
      <c r="K29" s="88"/>
      <c r="L29" s="82"/>
      <c r="M29" s="82"/>
    </row>
    <row r="30" spans="1:13" s="33" customFormat="1" x14ac:dyDescent="0.2">
      <c r="A30" s="45"/>
      <c r="B30" s="44" t="s">
        <v>61</v>
      </c>
      <c r="C30" s="46"/>
      <c r="D30" s="35">
        <v>1</v>
      </c>
      <c r="E30" s="35">
        <v>12500</v>
      </c>
      <c r="F30" s="35">
        <v>1</v>
      </c>
      <c r="G30" s="35">
        <v>1</v>
      </c>
      <c r="H30" s="35">
        <f t="shared" si="0"/>
        <v>12500</v>
      </c>
      <c r="I30" s="35"/>
      <c r="J30" s="35"/>
      <c r="K30" s="82"/>
      <c r="M30" s="82"/>
    </row>
    <row r="31" spans="1:13" s="33" customFormat="1" x14ac:dyDescent="0.2">
      <c r="A31" s="38"/>
      <c r="B31" s="39" t="s">
        <v>43</v>
      </c>
      <c r="C31" s="47"/>
      <c r="D31" s="47"/>
      <c r="E31" s="41"/>
      <c r="F31" s="40"/>
      <c r="G31" s="40"/>
      <c r="H31" s="42"/>
      <c r="I31" s="40"/>
      <c r="J31" s="42"/>
      <c r="L31" s="82"/>
    </row>
    <row r="32" spans="1:13" x14ac:dyDescent="0.2">
      <c r="A32" s="48"/>
      <c r="B32" s="49" t="s">
        <v>44</v>
      </c>
      <c r="C32" s="50" t="s">
        <v>47</v>
      </c>
      <c r="D32" s="35">
        <v>1</v>
      </c>
      <c r="E32" s="35">
        <v>5000</v>
      </c>
      <c r="F32" s="35">
        <v>1</v>
      </c>
      <c r="G32" s="35">
        <v>12</v>
      </c>
      <c r="H32" s="35">
        <f t="shared" si="0"/>
        <v>60000</v>
      </c>
      <c r="I32" s="35"/>
      <c r="J32" s="35"/>
      <c r="M32" s="87"/>
    </row>
    <row r="33" spans="1:13" s="33" customFormat="1" x14ac:dyDescent="0.2">
      <c r="A33" s="48"/>
      <c r="B33" s="51" t="s">
        <v>45</v>
      </c>
      <c r="C33" s="50" t="s">
        <v>47</v>
      </c>
      <c r="D33" s="35">
        <v>1</v>
      </c>
      <c r="E33" s="35">
        <v>1500</v>
      </c>
      <c r="F33" s="35">
        <v>1</v>
      </c>
      <c r="G33" s="35">
        <v>12</v>
      </c>
      <c r="H33" s="35">
        <f t="shared" si="0"/>
        <v>18000</v>
      </c>
      <c r="I33" s="35"/>
      <c r="J33" s="35"/>
      <c r="L33" s="82"/>
    </row>
    <row r="34" spans="1:13" s="33" customFormat="1" x14ac:dyDescent="0.2">
      <c r="A34" s="48"/>
      <c r="B34" s="51" t="s">
        <v>46</v>
      </c>
      <c r="C34" s="52" t="s">
        <v>48</v>
      </c>
      <c r="D34" s="35">
        <v>1</v>
      </c>
      <c r="E34" s="35">
        <v>1850</v>
      </c>
      <c r="F34" s="35">
        <v>2</v>
      </c>
      <c r="G34" s="35">
        <v>12</v>
      </c>
      <c r="H34" s="35">
        <f t="shared" si="0"/>
        <v>44400</v>
      </c>
      <c r="I34" s="35"/>
      <c r="J34" s="35"/>
      <c r="L34" s="82"/>
      <c r="M34" s="82"/>
    </row>
    <row r="35" spans="1:13" s="33" customFormat="1" x14ac:dyDescent="0.2">
      <c r="A35" s="48"/>
      <c r="B35" s="49" t="s">
        <v>49</v>
      </c>
      <c r="C35" s="50" t="s">
        <v>47</v>
      </c>
      <c r="D35" s="35">
        <v>1</v>
      </c>
      <c r="E35" s="35">
        <v>2500</v>
      </c>
      <c r="F35" s="35">
        <v>1</v>
      </c>
      <c r="G35" s="35">
        <v>12</v>
      </c>
      <c r="H35" s="35">
        <f t="shared" si="0"/>
        <v>30000</v>
      </c>
      <c r="I35" s="35"/>
      <c r="J35" s="35"/>
    </row>
    <row r="36" spans="1:13" x14ac:dyDescent="0.2">
      <c r="A36" s="53"/>
      <c r="B36" s="54" t="s">
        <v>6</v>
      </c>
      <c r="C36" s="54"/>
      <c r="D36" s="54"/>
      <c r="E36" s="54"/>
      <c r="F36" s="54"/>
      <c r="G36" s="54"/>
      <c r="H36" s="55">
        <f>SUM(H17:H35)</f>
        <v>634400</v>
      </c>
      <c r="I36" s="54">
        <f>SUM(I17:I35)</f>
        <v>570690</v>
      </c>
      <c r="J36" s="55">
        <f>SUM(J17:J35)</f>
        <v>63710</v>
      </c>
    </row>
    <row r="37" spans="1:13" ht="13.5" thickBot="1" x14ac:dyDescent="0.25">
      <c r="A37" s="56"/>
      <c r="B37" s="18" t="s">
        <v>63</v>
      </c>
      <c r="C37" s="18"/>
      <c r="D37" s="18"/>
      <c r="E37" s="18"/>
      <c r="F37" s="18"/>
      <c r="G37" s="18"/>
      <c r="H37" s="57">
        <f>+H36*8%</f>
        <v>50752</v>
      </c>
      <c r="I37" s="18"/>
      <c r="J37" s="57">
        <f>H37</f>
        <v>50752</v>
      </c>
    </row>
    <row r="38" spans="1:13" ht="13.5" thickBot="1" x14ac:dyDescent="0.25">
      <c r="A38" s="53"/>
      <c r="B38" s="54" t="s">
        <v>13</v>
      </c>
      <c r="C38" s="54"/>
      <c r="D38" s="54"/>
      <c r="E38" s="54"/>
      <c r="F38" s="54"/>
      <c r="G38" s="54"/>
      <c r="H38" s="72">
        <f>+H36+H37</f>
        <v>685152</v>
      </c>
      <c r="I38" s="78"/>
      <c r="J38" s="79">
        <f>SUM(J36:J37)</f>
        <v>114462</v>
      </c>
      <c r="K38" s="74">
        <f>H38/67</f>
        <v>10226.149253731342</v>
      </c>
      <c r="L38" s="73" t="s">
        <v>69</v>
      </c>
    </row>
    <row r="39" spans="1:13" x14ac:dyDescent="0.2">
      <c r="A39" s="56"/>
      <c r="B39" s="18" t="s">
        <v>20</v>
      </c>
      <c r="C39" s="18"/>
      <c r="D39" s="18"/>
      <c r="E39" s="18"/>
      <c r="F39" s="15"/>
      <c r="G39" s="18"/>
      <c r="H39" s="76">
        <f>+H38*18%</f>
        <v>123327.36</v>
      </c>
    </row>
    <row r="40" spans="1:13" ht="13.5" thickBot="1" x14ac:dyDescent="0.25">
      <c r="A40" s="58"/>
      <c r="B40" s="59" t="s">
        <v>12</v>
      </c>
      <c r="C40" s="59"/>
      <c r="D40" s="59"/>
      <c r="E40" s="59"/>
      <c r="F40" s="59"/>
      <c r="G40" s="59"/>
      <c r="H40" s="77">
        <f>+H38+H39</f>
        <v>808479.36</v>
      </c>
    </row>
    <row r="41" spans="1:13" x14ac:dyDescent="0.2">
      <c r="A41" s="60"/>
      <c r="B41" s="60"/>
      <c r="E41" s="60"/>
      <c r="F41" s="9"/>
      <c r="G41" s="60"/>
      <c r="H41" s="60"/>
    </row>
    <row r="42" spans="1:13" s="6" customFormat="1" x14ac:dyDescent="0.2">
      <c r="A42" s="9" t="s">
        <v>67</v>
      </c>
      <c r="B42" s="61"/>
      <c r="C42" s="62" t="s">
        <v>68</v>
      </c>
      <c r="D42" s="62"/>
      <c r="E42" s="62"/>
      <c r="F42" s="62"/>
      <c r="G42" s="63"/>
      <c r="H42" s="64"/>
    </row>
    <row r="43" spans="1:13" s="6" customFormat="1" x14ac:dyDescent="0.2">
      <c r="A43" s="9" t="s">
        <v>21</v>
      </c>
      <c r="B43" s="61"/>
      <c r="C43" s="9" t="s">
        <v>21</v>
      </c>
      <c r="D43" s="9"/>
      <c r="E43" s="9"/>
      <c r="F43" s="9"/>
      <c r="G43" s="9"/>
      <c r="H43" s="8"/>
    </row>
    <row r="44" spans="1:13" s="6" customFormat="1" x14ac:dyDescent="0.2">
      <c r="A44" s="62" t="s">
        <v>22</v>
      </c>
      <c r="B44" s="61"/>
      <c r="C44" s="62" t="s">
        <v>22</v>
      </c>
      <c r="D44" s="62"/>
      <c r="E44" s="80" t="s">
        <v>76</v>
      </c>
      <c r="F44" s="81">
        <f>J38/H38</f>
        <v>0.16706073980664143</v>
      </c>
      <c r="G44" s="86"/>
      <c r="H44" s="85"/>
      <c r="I44" s="83"/>
    </row>
    <row r="45" spans="1:13" s="6" customFormat="1" x14ac:dyDescent="0.2">
      <c r="A45" s="65"/>
      <c r="B45" s="8"/>
      <c r="C45" s="65"/>
      <c r="D45" s="65"/>
      <c r="E45" s="65"/>
      <c r="F45" s="65"/>
      <c r="G45" s="65"/>
      <c r="H45" s="4"/>
    </row>
    <row r="46" spans="1:13" s="6" customFormat="1" x14ac:dyDescent="0.2">
      <c r="A46" s="66" t="s">
        <v>23</v>
      </c>
      <c r="B46" s="60"/>
      <c r="C46" s="60"/>
      <c r="D46" s="60"/>
      <c r="E46" s="60"/>
      <c r="F46" s="84"/>
      <c r="G46" s="60"/>
      <c r="H46" s="60"/>
    </row>
    <row r="47" spans="1:13" s="6" customFormat="1" x14ac:dyDescent="0.2">
      <c r="A47" s="60" t="s">
        <v>24</v>
      </c>
      <c r="B47" s="67"/>
      <c r="C47" s="67"/>
      <c r="D47" s="67"/>
      <c r="E47" s="67"/>
      <c r="F47" s="67"/>
      <c r="G47" s="67"/>
      <c r="H47" s="67"/>
    </row>
    <row r="48" spans="1:13" s="6" customFormat="1" x14ac:dyDescent="0.2">
      <c r="A48" s="60" t="s">
        <v>25</v>
      </c>
      <c r="B48" s="67"/>
      <c r="C48" s="67"/>
      <c r="D48" s="67"/>
      <c r="E48" s="67"/>
      <c r="F48" s="67"/>
      <c r="G48" s="67"/>
      <c r="H48" s="67"/>
    </row>
    <row r="49" spans="1:8" s="6" customFormat="1" x14ac:dyDescent="0.2">
      <c r="A49" s="60" t="s">
        <v>64</v>
      </c>
      <c r="B49" s="67"/>
      <c r="C49" s="67"/>
      <c r="D49" s="67"/>
      <c r="E49" s="67"/>
      <c r="F49" s="67"/>
      <c r="G49" s="67"/>
    </row>
    <row r="50" spans="1:8" s="6" customFormat="1" x14ac:dyDescent="0.2">
      <c r="A50" s="60" t="s">
        <v>65</v>
      </c>
      <c r="B50" s="67"/>
      <c r="C50" s="67"/>
      <c r="D50" s="67"/>
      <c r="E50" s="67"/>
      <c r="F50" s="67"/>
      <c r="G50" s="67"/>
      <c r="H50" s="67"/>
    </row>
    <row r="51" spans="1:8" s="6" customFormat="1" x14ac:dyDescent="0.2">
      <c r="A51" s="60" t="s">
        <v>66</v>
      </c>
      <c r="B51" s="67"/>
      <c r="C51" s="67"/>
      <c r="D51" s="67"/>
      <c r="E51" s="67"/>
      <c r="F51" s="67"/>
      <c r="G51" s="67"/>
      <c r="H51" s="67"/>
    </row>
    <row r="52" spans="1:8" s="69" customFormat="1" x14ac:dyDescent="0.25">
      <c r="A52" s="68"/>
      <c r="B52" s="68"/>
      <c r="C52" s="68"/>
      <c r="D52" s="68"/>
      <c r="E52" s="68"/>
      <c r="F52" s="68"/>
      <c r="G52" s="68"/>
      <c r="H52" s="68"/>
    </row>
    <row r="53" spans="1:8" s="69" customFormat="1" x14ac:dyDescent="0.25">
      <c r="A53" s="70" t="s">
        <v>8</v>
      </c>
      <c r="B53" s="71"/>
      <c r="C53" s="71"/>
      <c r="D53" s="71"/>
      <c r="E53" s="68"/>
      <c r="F53" s="68"/>
      <c r="G53" s="68"/>
      <c r="H53" s="68"/>
    </row>
    <row r="54" spans="1:8" s="69" customFormat="1" x14ac:dyDescent="0.25">
      <c r="A54" s="71" t="s">
        <v>26</v>
      </c>
      <c r="B54" s="71"/>
      <c r="C54" s="71"/>
      <c r="D54" s="71"/>
      <c r="E54" s="68"/>
      <c r="F54" s="68"/>
      <c r="G54" s="68"/>
      <c r="H54" s="68"/>
    </row>
    <row r="55" spans="1:8" s="69" customFormat="1" x14ac:dyDescent="0.25">
      <c r="A55" s="71" t="s">
        <v>27</v>
      </c>
      <c r="B55" s="71"/>
      <c r="C55" s="71"/>
      <c r="D55" s="71"/>
      <c r="E55" s="68"/>
      <c r="F55" s="68"/>
      <c r="G55" s="68"/>
      <c r="H55" s="68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 Cost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2020-03-12T09:59:37Z</dcterms:modified>
</cp:coreProperties>
</file>