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ToBackup\ricerche\Mateuristici\STORi lancaster\codice\"/>
    </mc:Choice>
  </mc:AlternateContent>
  <xr:revisionPtr revIDLastSave="0" documentId="13_ncr:1_{C9AE88EC-0D2A-41E3-9845-2509F08E9714}" xr6:coauthVersionLast="47" xr6:coauthVersionMax="47" xr10:uidLastSave="{00000000-0000-0000-0000-000000000000}"/>
  <bookViews>
    <workbookView xWindow="1150" yWindow="1690" windowWidth="18050" windowHeight="11110" firstSheet="1" activeTab="4" xr2:uid="{4A7EC8E3-D6E4-4616-AC04-4DAD7B0477C8}"/>
  </bookViews>
  <sheets>
    <sheet name="EMPTY" sheetId="6" r:id="rId1"/>
    <sheet name="IP" sheetId="1" r:id="rId2"/>
    <sheet name="LagrCap" sheetId="3" r:id="rId3"/>
    <sheet name="LagrAss" sheetId="2" r:id="rId4"/>
    <sheet name="Local branching" sheetId="4" r:id="rId5"/>
    <sheet name="Corridor" sheetId="5" r:id="rId6"/>
  </sheets>
  <definedNames>
    <definedName name="solver_adj" localSheetId="5" hidden="1">Corridor!$B$7:$Y$7</definedName>
    <definedName name="solver_adj" localSheetId="1" hidden="1">IP!$B$2:$Y$2</definedName>
    <definedName name="solver_adj" localSheetId="3" hidden="1">LagrAss!$B$2:$Y$2</definedName>
    <definedName name="solver_adj" localSheetId="2" hidden="1">LagrCap!$B$2:$Y$2</definedName>
    <definedName name="solver_adj" localSheetId="4" hidden="1">'Local branching'!$B$9:$Y$9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eng" localSheetId="5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ng" localSheetId="4" hidden="1">2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5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0" localSheetId="5" hidden="1">Corridor!$B$7:$Y$7</definedName>
    <definedName name="solver_lhs1" localSheetId="5" hidden="1">Corridor!$B$7:$Y$7</definedName>
    <definedName name="solver_lhs1" localSheetId="1" hidden="1">IP!$AA$4:$AA$6</definedName>
    <definedName name="solver_lhs1" localSheetId="3" hidden="1">LagrAss!$AA$5:$AA$7</definedName>
    <definedName name="solver_lhs1" localSheetId="2" hidden="1">LagrCap!$AA$8:$AA$15</definedName>
    <definedName name="solver_lhs1" localSheetId="4" hidden="1">'Local branching'!$B$9:$Y$9</definedName>
    <definedName name="solver_lhs2" localSheetId="5" hidden="1">Corridor!$J$7:$Q$7</definedName>
    <definedName name="solver_lhs2" localSheetId="1" hidden="1">IP!$AA$7:$AA$14</definedName>
    <definedName name="solver_lhs2" localSheetId="3" hidden="1">LagrAss!$B$2:$Y$2</definedName>
    <definedName name="solver_lhs2" localSheetId="4" hidden="1">'Local branching'!$Z$11:$Z$13</definedName>
    <definedName name="solver_lhs3" localSheetId="5" hidden="1">Corridor!$Z$12:$Z$19</definedName>
    <definedName name="solver_lhs3" localSheetId="1" hidden="1">IP!$B$2:$Y$2</definedName>
    <definedName name="solver_lhs3" localSheetId="4" hidden="1">'Local branching'!$Z$14:$Z$21</definedName>
    <definedName name="solver_lhs4" localSheetId="5" hidden="1">Corridor!$Z$9:$Z$11</definedName>
    <definedName name="solver_lhs4" localSheetId="4" hidden="1">'Local branching'!$Z$6</definedName>
    <definedName name="solver_mip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5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5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5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5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5" hidden="1">4</definedName>
    <definedName name="solver_num" localSheetId="1" hidden="1">3</definedName>
    <definedName name="solver_num" localSheetId="3" hidden="1">2</definedName>
    <definedName name="solver_num" localSheetId="2" hidden="1">1</definedName>
    <definedName name="solver_num" localSheetId="4" hidden="1">4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5" hidden="1">Corridor!$AA$8</definedName>
    <definedName name="solver_opt" localSheetId="1" hidden="1">IP!$AB$3</definedName>
    <definedName name="solver_opt" localSheetId="3" hidden="1">LagrAss!$AB$4</definedName>
    <definedName name="solver_opt" localSheetId="2" hidden="1">LagrCap!$AB$4</definedName>
    <definedName name="solver_opt" localSheetId="4" hidden="1">'Local branching'!$AA$10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5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el0" localSheetId="5" hidden="1">4</definedName>
    <definedName name="solver_rel1" localSheetId="5" hidden="1">4</definedName>
    <definedName name="solver_rel1" localSheetId="1" hidden="1">1</definedName>
    <definedName name="solver_rel1" localSheetId="3" hidden="1">1</definedName>
    <definedName name="solver_rel1" localSheetId="2" hidden="1">2</definedName>
    <definedName name="solver_rel1" localSheetId="4" hidden="1">4</definedName>
    <definedName name="solver_rel2" localSheetId="5" hidden="1">2</definedName>
    <definedName name="solver_rel2" localSheetId="1" hidden="1">2</definedName>
    <definedName name="solver_rel2" localSheetId="3" hidden="1">5</definedName>
    <definedName name="solver_rel2" localSheetId="4" hidden="1">1</definedName>
    <definedName name="solver_rel3" localSheetId="5" hidden="1">2</definedName>
    <definedName name="solver_rel3" localSheetId="1" hidden="1">5</definedName>
    <definedName name="solver_rel3" localSheetId="4" hidden="1">2</definedName>
    <definedName name="solver_rel4" localSheetId="5" hidden="1">1</definedName>
    <definedName name="solver_rel4" localSheetId="4" hidden="1">1</definedName>
    <definedName name="solver_rhs0" localSheetId="5" hidden="1">"integer"</definedName>
    <definedName name="solver_rhs1" localSheetId="5" hidden="1">"integer"</definedName>
    <definedName name="solver_rhs1" localSheetId="1" hidden="1">IP!$AB$4:$AB$6</definedName>
    <definedName name="solver_rhs1" localSheetId="3" hidden="1">LagrAss!$AB$5:$AB$7</definedName>
    <definedName name="solver_rhs1" localSheetId="2" hidden="1">LagrCap!$AB$8:$AB$15</definedName>
    <definedName name="solver_rhs1" localSheetId="4" hidden="1">"integer"</definedName>
    <definedName name="solver_rhs2" localSheetId="5" hidden="1">Corridor!$J$4:$Q$4</definedName>
    <definedName name="solver_rhs2" localSheetId="1" hidden="1">IP!$AB$7:$AB$14</definedName>
    <definedName name="solver_rhs2" localSheetId="3" hidden="1">"binary"</definedName>
    <definedName name="solver_rhs2" localSheetId="4" hidden="1">'Local branching'!$AA$11:$AA$13</definedName>
    <definedName name="solver_rhs3" localSheetId="5" hidden="1">Corridor!$AA$12:$AA$19</definedName>
    <definedName name="solver_rhs3" localSheetId="1" hidden="1">"binary"</definedName>
    <definedName name="solver_rhs3" localSheetId="4" hidden="1">'Local branching'!$AA$14:$AA$21</definedName>
    <definedName name="solver_rhs4" localSheetId="5" hidden="1">Corridor!$AA$9:$AA$11</definedName>
    <definedName name="solver_rhs4" localSheetId="4" hidden="1">'Local branching'!$AA$6</definedName>
    <definedName name="solver_rlx" localSheetId="5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5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5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5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5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5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5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5" hidden="1">3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4" l="1"/>
  <c r="Z19" i="5"/>
  <c r="Z18" i="5"/>
  <c r="Z17" i="5"/>
  <c r="Z16" i="5"/>
  <c r="Z15" i="5"/>
  <c r="Z14" i="5"/>
  <c r="Z13" i="5"/>
  <c r="Z12" i="5"/>
  <c r="Z11" i="5"/>
  <c r="Z10" i="5"/>
  <c r="Z9" i="5"/>
  <c r="AA8" i="5"/>
  <c r="AA10" i="4"/>
  <c r="Z6" i="4"/>
  <c r="Z12" i="4"/>
  <c r="Z13" i="4"/>
  <c r="Z14" i="4"/>
  <c r="Z15" i="4"/>
  <c r="Z16" i="4"/>
  <c r="Z17" i="4"/>
  <c r="Z18" i="4"/>
  <c r="Z19" i="4"/>
  <c r="Z20" i="4"/>
  <c r="Z21" i="4"/>
  <c r="Z11" i="4"/>
  <c r="AA15" i="3"/>
  <c r="AA14" i="3"/>
  <c r="AA13" i="3"/>
  <c r="AA12" i="3"/>
  <c r="AA11" i="3"/>
  <c r="AA10" i="3"/>
  <c r="AA9" i="3"/>
  <c r="AA8" i="3"/>
  <c r="AA7" i="3"/>
  <c r="AC7" i="3" s="1"/>
  <c r="AA6" i="3"/>
  <c r="AC6" i="3" s="1"/>
  <c r="AA5" i="3"/>
  <c r="AC5" i="3" s="1"/>
  <c r="AA8" i="2"/>
  <c r="AC8" i="2" s="1"/>
  <c r="AA15" i="2"/>
  <c r="AC15" i="2" s="1"/>
  <c r="AA14" i="2"/>
  <c r="AC14" i="2" s="1"/>
  <c r="AA13" i="2"/>
  <c r="AC13" i="2" s="1"/>
  <c r="AA12" i="2"/>
  <c r="AC12" i="2" s="1"/>
  <c r="AA11" i="2"/>
  <c r="AC11" i="2" s="1"/>
  <c r="AA10" i="2"/>
  <c r="AC10" i="2" s="1"/>
  <c r="AA9" i="2"/>
  <c r="AC9" i="2" s="1"/>
  <c r="AA7" i="2"/>
  <c r="AA6" i="2"/>
  <c r="AA5" i="2"/>
  <c r="AA5" i="1"/>
  <c r="AA6" i="1"/>
  <c r="AA7" i="1"/>
  <c r="AA8" i="1"/>
  <c r="AA9" i="1"/>
  <c r="AA10" i="1"/>
  <c r="AA11" i="1"/>
  <c r="AA12" i="1"/>
  <c r="AA13" i="1"/>
  <c r="AA14" i="1"/>
  <c r="AA4" i="1"/>
  <c r="AB3" i="1"/>
  <c r="AC17" i="3" l="1"/>
  <c r="AC18" i="3" s="1"/>
  <c r="AE5" i="3" s="1"/>
  <c r="AC17" i="2"/>
  <c r="L4" i="3" l="1"/>
  <c r="N4" i="3"/>
  <c r="O4" i="3"/>
  <c r="J4" i="3"/>
  <c r="M4" i="3"/>
  <c r="P4" i="3"/>
  <c r="Q4" i="3"/>
  <c r="K4" i="3"/>
  <c r="AE7" i="3"/>
  <c r="AC18" i="2"/>
  <c r="AE6" i="3"/>
  <c r="AE10" i="2" l="1"/>
  <c r="AE8" i="2"/>
  <c r="AE15" i="2"/>
  <c r="AE12" i="2"/>
  <c r="AE13" i="2"/>
  <c r="T4" i="3"/>
  <c r="V4" i="3"/>
  <c r="W4" i="3"/>
  <c r="X4" i="3"/>
  <c r="Y4" i="3"/>
  <c r="R4" i="3"/>
  <c r="S4" i="3"/>
  <c r="U4" i="3"/>
  <c r="D4" i="3"/>
  <c r="F4" i="3"/>
  <c r="G4" i="3"/>
  <c r="H4" i="3"/>
  <c r="I4" i="3"/>
  <c r="B4" i="3"/>
  <c r="C4" i="3"/>
  <c r="E4" i="3"/>
  <c r="X4" i="2" l="1"/>
  <c r="P4" i="2"/>
  <c r="H4" i="2"/>
  <c r="AE14" i="2"/>
  <c r="O4" i="2"/>
  <c r="W4" i="2"/>
  <c r="G4" i="2"/>
  <c r="U4" i="2"/>
  <c r="M4" i="2"/>
  <c r="E4" i="2"/>
  <c r="K4" i="2"/>
  <c r="S4" i="2"/>
  <c r="C4" i="2"/>
  <c r="AE9" i="2"/>
  <c r="N4" i="2"/>
  <c r="F4" i="2"/>
  <c r="V4" i="2"/>
  <c r="I4" i="2"/>
  <c r="Y4" i="2"/>
  <c r="Q4" i="2"/>
  <c r="J4" i="2"/>
  <c r="R4" i="2"/>
  <c r="B4" i="2"/>
  <c r="AE11" i="2"/>
  <c r="L4" i="2"/>
  <c r="D4" i="2"/>
  <c r="T4" i="2"/>
  <c r="AB4" i="3"/>
  <c r="AB4" i="2" l="1"/>
</calcChain>
</file>

<file path=xl/sharedStrings.xml><?xml version="1.0" encoding="utf-8"?>
<sst xmlns="http://schemas.openxmlformats.org/spreadsheetml/2006/main" count="203" uniqueCount="50">
  <si>
    <t>cost</t>
  </si>
  <si>
    <t>x00</t>
  </si>
  <si>
    <t>x01</t>
  </si>
  <si>
    <t>x02</t>
  </si>
  <si>
    <t>x03</t>
  </si>
  <si>
    <t>x04</t>
  </si>
  <si>
    <t>x05</t>
  </si>
  <si>
    <t>x06</t>
  </si>
  <si>
    <t>x07</t>
  </si>
  <si>
    <t>x10</t>
  </si>
  <si>
    <t>x11</t>
  </si>
  <si>
    <t>x12</t>
  </si>
  <si>
    <t>x13</t>
  </si>
  <si>
    <t>x14</t>
  </si>
  <si>
    <t>x15</t>
  </si>
  <si>
    <t>x16</t>
  </si>
  <si>
    <t>x17</t>
  </si>
  <si>
    <t>x20</t>
  </si>
  <si>
    <t>x21</t>
  </si>
  <si>
    <t>x22</t>
  </si>
  <si>
    <t>x23</t>
  </si>
  <si>
    <t>x24</t>
  </si>
  <si>
    <t>x25</t>
  </si>
  <si>
    <t>x26</t>
  </si>
  <si>
    <t>x27</t>
  </si>
  <si>
    <t>c1</t>
  </si>
  <si>
    <t>c2</t>
  </si>
  <si>
    <t>c0</t>
  </si>
  <si>
    <t>a0</t>
  </si>
  <si>
    <t>a1</t>
  </si>
  <si>
    <t>a2</t>
  </si>
  <si>
    <t>a3</t>
  </si>
  <si>
    <t>a4</t>
  </si>
  <si>
    <t>a5</t>
  </si>
  <si>
    <t>a6</t>
  </si>
  <si>
    <t>a7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</si>
  <si>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(t)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</si>
  <si>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(t+1)</t>
    </r>
  </si>
  <si>
    <t>subgr</t>
  </si>
  <si>
    <t>subgr^2</t>
  </si>
  <si>
    <t>zub</t>
  </si>
  <si>
    <t>alpha</t>
  </si>
  <si>
    <t>sigma</t>
  </si>
  <si>
    <t>Initial xh</t>
  </si>
  <si>
    <t>k=</t>
  </si>
  <si>
    <t xml:space="preserve">cut </t>
  </si>
  <si>
    <t>x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</si>
  <si>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max</t>
    </r>
  </si>
  <si>
    <t>Allowed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</si>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</sst>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0" fillId="2" borderId="4" xfId="0" applyFill="1" applyBorder="1"/>
    <xf numFmtId="0" fontId="7" fillId="0" borderId="5" xfId="0" applyFont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1BF2-C5C3-463F-9BFC-4F746F0F87DA}">
  <dimension ref="A1"/>
  <sheetViews>
    <sheetView workbookViewId="0">
      <selection activeCell="E15" sqref="E15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16C1-3F8D-47A9-A119-D41B96E845AA}">
  <dimension ref="A1:AB14"/>
  <sheetViews>
    <sheetView workbookViewId="0">
      <selection activeCell="M22" sqref="M22"/>
    </sheetView>
  </sheetViews>
  <sheetFormatPr defaultColWidth="4.54296875" defaultRowHeight="14.5"/>
  <sheetData>
    <row r="1" spans="1:28" s="1" customForma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8" ht="15" thickBot="1"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1</v>
      </c>
      <c r="W2" s="3">
        <v>0</v>
      </c>
      <c r="X2" s="3">
        <v>0</v>
      </c>
      <c r="Y2" s="3">
        <v>1</v>
      </c>
    </row>
    <row r="3" spans="1:28" ht="15" thickBot="1">
      <c r="A3" t="s">
        <v>0</v>
      </c>
      <c r="B3" s="5">
        <v>10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s="5">
        <v>17</v>
      </c>
      <c r="J3" s="5">
        <v>22</v>
      </c>
      <c r="K3" s="5">
        <v>24</v>
      </c>
      <c r="L3" s="5">
        <v>26</v>
      </c>
      <c r="M3" s="5">
        <v>28</v>
      </c>
      <c r="N3" s="5">
        <v>30</v>
      </c>
      <c r="O3" s="5">
        <v>32</v>
      </c>
      <c r="P3" s="5">
        <v>34</v>
      </c>
      <c r="Q3" s="5">
        <v>36</v>
      </c>
      <c r="R3" s="5">
        <v>60</v>
      </c>
      <c r="S3" s="5">
        <v>64</v>
      </c>
      <c r="T3" s="5">
        <v>68</v>
      </c>
      <c r="U3" s="5">
        <v>72</v>
      </c>
      <c r="V3" s="5">
        <v>76</v>
      </c>
      <c r="W3" s="5">
        <v>80</v>
      </c>
      <c r="X3" s="5">
        <v>84</v>
      </c>
      <c r="Y3" s="5">
        <v>88</v>
      </c>
      <c r="AB3" s="2">
        <f>SUMPRODUCT(B3:Y3,B2:Y2)</f>
        <v>325</v>
      </c>
    </row>
    <row r="4" spans="1:28">
      <c r="A4" t="s">
        <v>27</v>
      </c>
      <c r="B4">
        <v>48</v>
      </c>
      <c r="C4">
        <v>47</v>
      </c>
      <c r="D4">
        <v>46</v>
      </c>
      <c r="E4">
        <v>45</v>
      </c>
      <c r="F4">
        <v>44</v>
      </c>
      <c r="G4">
        <v>43</v>
      </c>
      <c r="H4">
        <v>42</v>
      </c>
      <c r="I4">
        <v>41</v>
      </c>
      <c r="AA4" s="3">
        <f>SUMPRODUCT(B4:Y4,$B$2:$Y$2)</f>
        <v>131</v>
      </c>
      <c r="AB4">
        <v>160</v>
      </c>
    </row>
    <row r="5" spans="1:28">
      <c r="A5" t="s">
        <v>25</v>
      </c>
      <c r="J5">
        <v>38</v>
      </c>
      <c r="K5">
        <v>37</v>
      </c>
      <c r="L5">
        <v>36</v>
      </c>
      <c r="M5">
        <v>35</v>
      </c>
      <c r="N5">
        <v>34</v>
      </c>
      <c r="O5">
        <v>33</v>
      </c>
      <c r="P5">
        <v>32</v>
      </c>
      <c r="Q5">
        <v>31</v>
      </c>
      <c r="AA5" s="3">
        <f t="shared" ref="AA5:AA14" si="0">SUMPRODUCT(B5:Y5,$B$2:$Y$2)</f>
        <v>75</v>
      </c>
      <c r="AB5">
        <v>90</v>
      </c>
    </row>
    <row r="6" spans="1:28">
      <c r="A6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28</v>
      </c>
      <c r="S6" s="6">
        <v>27</v>
      </c>
      <c r="T6" s="6">
        <v>26</v>
      </c>
      <c r="U6" s="6">
        <v>25</v>
      </c>
      <c r="V6" s="6">
        <v>24</v>
      </c>
      <c r="W6" s="6">
        <v>23</v>
      </c>
      <c r="X6" s="6">
        <v>22</v>
      </c>
      <c r="Y6" s="6">
        <v>21</v>
      </c>
      <c r="AA6" s="3">
        <f t="shared" si="0"/>
        <v>70</v>
      </c>
      <c r="AB6">
        <v>70</v>
      </c>
    </row>
    <row r="7" spans="1:28">
      <c r="A7" t="s">
        <v>28</v>
      </c>
      <c r="B7">
        <v>1</v>
      </c>
      <c r="J7">
        <v>1</v>
      </c>
      <c r="R7">
        <v>1</v>
      </c>
      <c r="AA7" s="3">
        <f t="shared" si="0"/>
        <v>1</v>
      </c>
      <c r="AB7">
        <v>1</v>
      </c>
    </row>
    <row r="8" spans="1:28">
      <c r="A8" t="s">
        <v>29</v>
      </c>
      <c r="C8">
        <v>1</v>
      </c>
      <c r="K8">
        <v>1</v>
      </c>
      <c r="S8">
        <v>1</v>
      </c>
      <c r="AA8" s="3">
        <f t="shared" si="0"/>
        <v>1</v>
      </c>
      <c r="AB8">
        <v>1</v>
      </c>
    </row>
    <row r="9" spans="1:28">
      <c r="A9" t="s">
        <v>30</v>
      </c>
      <c r="D9">
        <v>1</v>
      </c>
      <c r="L9">
        <v>1</v>
      </c>
      <c r="T9">
        <v>1</v>
      </c>
      <c r="AA9" s="3">
        <f t="shared" si="0"/>
        <v>1</v>
      </c>
      <c r="AB9">
        <v>1</v>
      </c>
    </row>
    <row r="10" spans="1:28">
      <c r="A10" t="s">
        <v>31</v>
      </c>
      <c r="E10">
        <v>1</v>
      </c>
      <c r="M10">
        <v>1</v>
      </c>
      <c r="U10">
        <v>1</v>
      </c>
      <c r="AA10" s="3">
        <f t="shared" si="0"/>
        <v>1</v>
      </c>
      <c r="AB10">
        <v>1</v>
      </c>
    </row>
    <row r="11" spans="1:28">
      <c r="A11" t="s">
        <v>32</v>
      </c>
      <c r="F11">
        <v>1</v>
      </c>
      <c r="N11">
        <v>1</v>
      </c>
      <c r="V11">
        <v>1</v>
      </c>
      <c r="AA11" s="3">
        <f t="shared" si="0"/>
        <v>1</v>
      </c>
      <c r="AB11">
        <v>1</v>
      </c>
    </row>
    <row r="12" spans="1:28">
      <c r="A12" t="s">
        <v>33</v>
      </c>
      <c r="G12">
        <v>1</v>
      </c>
      <c r="O12">
        <v>1</v>
      </c>
      <c r="W12">
        <v>1</v>
      </c>
      <c r="AA12" s="3">
        <f t="shared" si="0"/>
        <v>1</v>
      </c>
      <c r="AB12">
        <v>1</v>
      </c>
    </row>
    <row r="13" spans="1:28">
      <c r="A13" t="s">
        <v>34</v>
      </c>
      <c r="H13">
        <v>1</v>
      </c>
      <c r="P13">
        <v>1</v>
      </c>
      <c r="X13">
        <v>1</v>
      </c>
      <c r="AA13" s="3">
        <f t="shared" si="0"/>
        <v>1</v>
      </c>
      <c r="AB13">
        <v>1</v>
      </c>
    </row>
    <row r="14" spans="1:28">
      <c r="A14" t="s">
        <v>35</v>
      </c>
      <c r="B14" s="6"/>
      <c r="C14" s="6"/>
      <c r="D14" s="6"/>
      <c r="E14" s="6"/>
      <c r="F14" s="6"/>
      <c r="G14" s="6"/>
      <c r="H14" s="6"/>
      <c r="I14" s="6">
        <v>1</v>
      </c>
      <c r="J14" s="6"/>
      <c r="K14" s="6"/>
      <c r="L14" s="6"/>
      <c r="M14" s="6"/>
      <c r="N14" s="6"/>
      <c r="O14" s="6"/>
      <c r="P14" s="6"/>
      <c r="Q14" s="6">
        <v>1</v>
      </c>
      <c r="R14" s="6"/>
      <c r="S14" s="6"/>
      <c r="T14" s="6"/>
      <c r="U14" s="6"/>
      <c r="V14" s="6"/>
      <c r="W14" s="6"/>
      <c r="X14" s="6"/>
      <c r="Y14" s="6">
        <v>1</v>
      </c>
      <c r="AA14" s="3">
        <f t="shared" si="0"/>
        <v>1</v>
      </c>
      <c r="A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FF27-D9D1-46AA-80DB-F1FC116F6AC8}">
  <dimension ref="A1:AE18"/>
  <sheetViews>
    <sheetView workbookViewId="0">
      <selection activeCell="N22" sqref="N22"/>
    </sheetView>
  </sheetViews>
  <sheetFormatPr defaultColWidth="4.453125" defaultRowHeight="14.5"/>
  <cols>
    <col min="2" max="18" width="4.6328125" bestFit="1" customWidth="1"/>
    <col min="28" max="28" width="5.90625" customWidth="1"/>
    <col min="29" max="29" width="7.1796875" customWidth="1"/>
  </cols>
  <sheetData>
    <row r="1" spans="1:3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t="s">
        <v>38</v>
      </c>
      <c r="AD1" s="7" t="s">
        <v>36</v>
      </c>
      <c r="AE1" s="7" t="s">
        <v>37</v>
      </c>
    </row>
    <row r="2" spans="1:31"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31" ht="15" thickBot="1">
      <c r="A3" t="s">
        <v>0</v>
      </c>
      <c r="B3" s="5">
        <v>10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s="5">
        <v>17</v>
      </c>
      <c r="J3" s="5">
        <v>22</v>
      </c>
      <c r="K3" s="5">
        <v>24</v>
      </c>
      <c r="L3" s="5">
        <v>26</v>
      </c>
      <c r="M3" s="5">
        <v>28</v>
      </c>
      <c r="N3" s="5">
        <v>30</v>
      </c>
      <c r="O3" s="5">
        <v>32</v>
      </c>
      <c r="P3" s="5">
        <v>34</v>
      </c>
      <c r="Q3" s="5">
        <v>36</v>
      </c>
      <c r="R3" s="5">
        <v>60</v>
      </c>
      <c r="S3" s="5">
        <v>64</v>
      </c>
      <c r="T3" s="5">
        <v>68</v>
      </c>
      <c r="U3" s="5">
        <v>72</v>
      </c>
      <c r="V3" s="5">
        <v>76</v>
      </c>
      <c r="W3" s="5">
        <v>80</v>
      </c>
      <c r="X3" s="5">
        <v>84</v>
      </c>
      <c r="Y3" s="5">
        <v>88</v>
      </c>
    </row>
    <row r="4" spans="1:31" ht="15" thickBot="1">
      <c r="B4">
        <f>B3+$AD$5</f>
        <v>10</v>
      </c>
      <c r="C4">
        <f t="shared" ref="C4:I4" si="0">C3+$AD$5</f>
        <v>11</v>
      </c>
      <c r="D4">
        <f t="shared" si="0"/>
        <v>12</v>
      </c>
      <c r="E4">
        <f t="shared" si="0"/>
        <v>13</v>
      </c>
      <c r="F4">
        <f t="shared" si="0"/>
        <v>14</v>
      </c>
      <c r="G4">
        <f t="shared" si="0"/>
        <v>15</v>
      </c>
      <c r="H4">
        <f t="shared" si="0"/>
        <v>16</v>
      </c>
      <c r="I4">
        <f t="shared" si="0"/>
        <v>17</v>
      </c>
      <c r="J4">
        <f>J3+$AD$6</f>
        <v>-28</v>
      </c>
      <c r="K4">
        <f t="shared" ref="K4:Q4" si="1">K3+$AD$6</f>
        <v>-26</v>
      </c>
      <c r="L4">
        <f t="shared" si="1"/>
        <v>-24</v>
      </c>
      <c r="M4">
        <f t="shared" si="1"/>
        <v>-22</v>
      </c>
      <c r="N4">
        <f t="shared" si="1"/>
        <v>-20</v>
      </c>
      <c r="O4">
        <f t="shared" si="1"/>
        <v>-18</v>
      </c>
      <c r="P4">
        <f t="shared" si="1"/>
        <v>-16</v>
      </c>
      <c r="Q4">
        <f t="shared" si="1"/>
        <v>-14</v>
      </c>
      <c r="R4">
        <f>R3+$AD$7</f>
        <v>20</v>
      </c>
      <c r="S4">
        <f t="shared" ref="S4:Y4" si="2">S3+$AD$7</f>
        <v>24</v>
      </c>
      <c r="T4">
        <f t="shared" si="2"/>
        <v>28</v>
      </c>
      <c r="U4">
        <f t="shared" si="2"/>
        <v>32</v>
      </c>
      <c r="V4">
        <f t="shared" si="2"/>
        <v>36</v>
      </c>
      <c r="W4">
        <f t="shared" si="2"/>
        <v>40</v>
      </c>
      <c r="X4">
        <f t="shared" si="2"/>
        <v>44</v>
      </c>
      <c r="Y4">
        <f t="shared" si="2"/>
        <v>48</v>
      </c>
      <c r="AB4" s="2">
        <f>SUMPRODUCT(B4:Y4,B2:Y2)+SUM(AD5:AD7)</f>
        <v>-258</v>
      </c>
    </row>
    <row r="5" spans="1:31">
      <c r="A5" t="s">
        <v>27</v>
      </c>
      <c r="B5" s="4">
        <v>48</v>
      </c>
      <c r="C5" s="4">
        <v>47</v>
      </c>
      <c r="D5" s="4">
        <v>46</v>
      </c>
      <c r="E5" s="4">
        <v>45</v>
      </c>
      <c r="F5" s="4">
        <v>44</v>
      </c>
      <c r="G5" s="4">
        <v>43</v>
      </c>
      <c r="H5" s="4">
        <v>42</v>
      </c>
      <c r="I5" s="4">
        <v>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AA5" s="3">
        <f>SUMPRODUCT(B5:Y5,$B$2:$Y$2)</f>
        <v>0</v>
      </c>
      <c r="AB5">
        <v>160</v>
      </c>
      <c r="AC5">
        <f>AA5-AB5</f>
        <v>-160</v>
      </c>
      <c r="AD5">
        <v>0</v>
      </c>
      <c r="AE5">
        <f>AD5+MIN(0,$AC$18*AC5)</f>
        <v>-3.2051124493056409</v>
      </c>
    </row>
    <row r="6" spans="1:31">
      <c r="A6" t="s">
        <v>25</v>
      </c>
      <c r="J6">
        <v>38</v>
      </c>
      <c r="K6">
        <v>37</v>
      </c>
      <c r="L6">
        <v>36</v>
      </c>
      <c r="M6">
        <v>35</v>
      </c>
      <c r="N6">
        <v>34</v>
      </c>
      <c r="O6">
        <v>33</v>
      </c>
      <c r="P6">
        <v>32</v>
      </c>
      <c r="Q6">
        <v>31</v>
      </c>
      <c r="AA6" s="3">
        <f t="shared" ref="AA6:AA15" si="3">SUMPRODUCT(B6:Y6,$B$2:$Y$2)</f>
        <v>276</v>
      </c>
      <c r="AB6">
        <v>90</v>
      </c>
      <c r="AC6">
        <f t="shared" ref="AC6:AC7" si="4">AA6-AB6</f>
        <v>186</v>
      </c>
      <c r="AD6">
        <v>-50</v>
      </c>
      <c r="AE6">
        <f t="shared" ref="AE6:AE7" si="5">AD6+MIN(0,$AC$18*AC6)</f>
        <v>-50</v>
      </c>
    </row>
    <row r="7" spans="1:31">
      <c r="A7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28</v>
      </c>
      <c r="S7" s="6">
        <v>27</v>
      </c>
      <c r="T7" s="6">
        <v>26</v>
      </c>
      <c r="U7" s="6">
        <v>25</v>
      </c>
      <c r="V7" s="6">
        <v>24</v>
      </c>
      <c r="W7" s="6">
        <v>23</v>
      </c>
      <c r="X7" s="6">
        <v>22</v>
      </c>
      <c r="Y7" s="6">
        <v>21</v>
      </c>
      <c r="AA7" s="3">
        <f t="shared" si="3"/>
        <v>0</v>
      </c>
      <c r="AB7">
        <v>70</v>
      </c>
      <c r="AC7">
        <f t="shared" si="4"/>
        <v>-70</v>
      </c>
      <c r="AD7">
        <v>-40</v>
      </c>
      <c r="AE7">
        <f t="shared" si="5"/>
        <v>-41.402236696571215</v>
      </c>
    </row>
    <row r="8" spans="1:31">
      <c r="A8" t="s">
        <v>28</v>
      </c>
      <c r="B8">
        <v>1</v>
      </c>
      <c r="J8">
        <v>1</v>
      </c>
      <c r="R8">
        <v>1</v>
      </c>
      <c r="AA8" s="3">
        <f>SUMPRODUCT(B8:Y8,$B$2:$Y$2)</f>
        <v>1</v>
      </c>
      <c r="AB8">
        <v>1</v>
      </c>
    </row>
    <row r="9" spans="1:31">
      <c r="A9" t="s">
        <v>29</v>
      </c>
      <c r="C9">
        <v>1</v>
      </c>
      <c r="K9">
        <v>1</v>
      </c>
      <c r="S9">
        <v>1</v>
      </c>
      <c r="AA9" s="3">
        <f t="shared" si="3"/>
        <v>1</v>
      </c>
      <c r="AB9">
        <v>1</v>
      </c>
    </row>
    <row r="10" spans="1:31">
      <c r="A10" t="s">
        <v>30</v>
      </c>
      <c r="D10">
        <v>1</v>
      </c>
      <c r="L10">
        <v>1</v>
      </c>
      <c r="T10">
        <v>1</v>
      </c>
      <c r="AA10" s="3">
        <f t="shared" si="3"/>
        <v>1</v>
      </c>
      <c r="AB10">
        <v>1</v>
      </c>
    </row>
    <row r="11" spans="1:31">
      <c r="A11" t="s">
        <v>31</v>
      </c>
      <c r="E11">
        <v>1</v>
      </c>
      <c r="M11">
        <v>1</v>
      </c>
      <c r="U11">
        <v>1</v>
      </c>
      <c r="AA11" s="3">
        <f t="shared" si="3"/>
        <v>1</v>
      </c>
      <c r="AB11">
        <v>1</v>
      </c>
    </row>
    <row r="12" spans="1:31">
      <c r="A12" t="s">
        <v>32</v>
      </c>
      <c r="F12">
        <v>1</v>
      </c>
      <c r="N12">
        <v>1</v>
      </c>
      <c r="V12">
        <v>1</v>
      </c>
      <c r="AA12" s="3">
        <f t="shared" si="3"/>
        <v>1</v>
      </c>
      <c r="AB12">
        <v>1</v>
      </c>
    </row>
    <row r="13" spans="1:31">
      <c r="A13" t="s">
        <v>33</v>
      </c>
      <c r="G13">
        <v>1</v>
      </c>
      <c r="O13">
        <v>1</v>
      </c>
      <c r="W13">
        <v>1</v>
      </c>
      <c r="AA13" s="3">
        <f t="shared" si="3"/>
        <v>1</v>
      </c>
      <c r="AB13">
        <v>1</v>
      </c>
    </row>
    <row r="14" spans="1:31">
      <c r="A14" t="s">
        <v>34</v>
      </c>
      <c r="H14">
        <v>1</v>
      </c>
      <c r="P14">
        <v>1</v>
      </c>
      <c r="X14">
        <v>1</v>
      </c>
      <c r="AA14" s="3">
        <f t="shared" si="3"/>
        <v>1</v>
      </c>
      <c r="AB14">
        <v>1</v>
      </c>
    </row>
    <row r="15" spans="1:31">
      <c r="A15" t="s">
        <v>35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AA15" s="3">
        <f t="shared" si="3"/>
        <v>1</v>
      </c>
      <c r="AB15">
        <v>1</v>
      </c>
    </row>
    <row r="17" spans="23:29">
      <c r="W17" s="8" t="s">
        <v>40</v>
      </c>
      <c r="X17">
        <v>326</v>
      </c>
      <c r="AA17" t="s">
        <v>39</v>
      </c>
      <c r="AC17">
        <f>SUMPRODUCT(AC5:AC7,AC5:AC7)</f>
        <v>65096</v>
      </c>
    </row>
    <row r="18" spans="23:29">
      <c r="W18" s="8" t="s">
        <v>41</v>
      </c>
      <c r="X18">
        <v>4</v>
      </c>
      <c r="AA18" t="s">
        <v>42</v>
      </c>
      <c r="AC18">
        <f>X18*(X17-AB3)/AC17</f>
        <v>2.0031952808160256E-2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EEC-CDD6-476F-AC23-738A4ACA6325}">
  <dimension ref="A1:AE18"/>
  <sheetViews>
    <sheetView workbookViewId="0">
      <selection activeCell="AD16" sqref="AD16"/>
    </sheetView>
  </sheetViews>
  <sheetFormatPr defaultColWidth="4.453125" defaultRowHeight="14.5"/>
  <cols>
    <col min="2" max="18" width="4.6328125" bestFit="1" customWidth="1"/>
    <col min="28" max="28" width="5.90625" customWidth="1"/>
  </cols>
  <sheetData>
    <row r="1" spans="1:3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t="s">
        <v>38</v>
      </c>
      <c r="AD1" s="7" t="s">
        <v>36</v>
      </c>
      <c r="AE1" s="7" t="s">
        <v>37</v>
      </c>
    </row>
    <row r="2" spans="1:31">
      <c r="B2" s="3">
        <v>1</v>
      </c>
      <c r="C2" s="3">
        <v>0</v>
      </c>
      <c r="D2" s="3">
        <v>0</v>
      </c>
      <c r="E2" s="3">
        <v>1</v>
      </c>
      <c r="F2" s="3">
        <v>0</v>
      </c>
      <c r="G2" s="3">
        <v>0</v>
      </c>
      <c r="H2" s="3">
        <v>1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1</v>
      </c>
      <c r="X2" s="3">
        <v>1</v>
      </c>
      <c r="Y2" s="3">
        <v>0</v>
      </c>
    </row>
    <row r="3" spans="1:31" ht="15" thickBot="1">
      <c r="A3" t="s">
        <v>0</v>
      </c>
      <c r="B3" s="5">
        <v>10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s="5">
        <v>17</v>
      </c>
      <c r="J3" s="5">
        <v>22</v>
      </c>
      <c r="K3" s="5">
        <v>24</v>
      </c>
      <c r="L3" s="5">
        <v>26</v>
      </c>
      <c r="M3" s="5">
        <v>28</v>
      </c>
      <c r="N3" s="5">
        <v>30</v>
      </c>
      <c r="O3" s="5">
        <v>32</v>
      </c>
      <c r="P3" s="5">
        <v>34</v>
      </c>
      <c r="Q3" s="5">
        <v>36</v>
      </c>
      <c r="R3" s="5">
        <v>60</v>
      </c>
      <c r="S3" s="5">
        <v>64</v>
      </c>
      <c r="T3" s="5">
        <v>68</v>
      </c>
      <c r="U3" s="5">
        <v>72</v>
      </c>
      <c r="V3" s="5">
        <v>76</v>
      </c>
      <c r="W3" s="5">
        <v>80</v>
      </c>
      <c r="X3" s="5">
        <v>84</v>
      </c>
      <c r="Y3" s="5">
        <v>88</v>
      </c>
    </row>
    <row r="4" spans="1:31" ht="15" thickBot="1">
      <c r="B4">
        <f>B3-AD8</f>
        <v>10</v>
      </c>
      <c r="C4">
        <f>C3-AD9</f>
        <v>11</v>
      </c>
      <c r="D4">
        <f>D3-AD10</f>
        <v>12</v>
      </c>
      <c r="E4">
        <f>E3-AD11</f>
        <v>13</v>
      </c>
      <c r="F4">
        <f>F3-AD12</f>
        <v>14</v>
      </c>
      <c r="G4">
        <f>G3-AD13</f>
        <v>15</v>
      </c>
      <c r="H4">
        <f>H3-AD14</f>
        <v>16</v>
      </c>
      <c r="I4">
        <f>I3-AD15</f>
        <v>17</v>
      </c>
      <c r="J4">
        <f>J3-AD8</f>
        <v>22</v>
      </c>
      <c r="K4">
        <f>K3-AD9</f>
        <v>24</v>
      </c>
      <c r="L4">
        <f>L3-AD10</f>
        <v>26</v>
      </c>
      <c r="M4">
        <f>M3-AD11</f>
        <v>28</v>
      </c>
      <c r="N4">
        <f>N3-AD12</f>
        <v>30</v>
      </c>
      <c r="O4">
        <f>O3-AD13</f>
        <v>32</v>
      </c>
      <c r="P4">
        <f>P3-AD14</f>
        <v>34</v>
      </c>
      <c r="Q4">
        <f>Q3-AD15</f>
        <v>36</v>
      </c>
      <c r="R4">
        <f>R3-AD8</f>
        <v>60</v>
      </c>
      <c r="S4">
        <f>S3-AD9</f>
        <v>64</v>
      </c>
      <c r="T4">
        <f>T3-AD10</f>
        <v>68</v>
      </c>
      <c r="U4">
        <f>U3-AD11</f>
        <v>72</v>
      </c>
      <c r="V4">
        <f>V3-AD12</f>
        <v>76</v>
      </c>
      <c r="W4">
        <f>W3-AD13</f>
        <v>80</v>
      </c>
      <c r="X4">
        <f>X3-AD14</f>
        <v>84</v>
      </c>
      <c r="Y4">
        <f>Y3-AD15</f>
        <v>88</v>
      </c>
      <c r="AB4" s="2">
        <f>SUMPRODUCT(B4:Y4,B2:Y2)+SUM(AD8:AD15)</f>
        <v>331</v>
      </c>
    </row>
    <row r="5" spans="1:31">
      <c r="A5" t="s">
        <v>27</v>
      </c>
      <c r="B5" s="4">
        <v>48</v>
      </c>
      <c r="C5" s="4">
        <v>47</v>
      </c>
      <c r="D5" s="4">
        <v>46</v>
      </c>
      <c r="E5" s="4">
        <v>45</v>
      </c>
      <c r="F5" s="4">
        <v>44</v>
      </c>
      <c r="G5" s="4">
        <v>43</v>
      </c>
      <c r="H5" s="4">
        <v>42</v>
      </c>
      <c r="I5" s="4">
        <v>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AA5" s="3">
        <f>SUMPRODUCT(B5:Y5,$B$2:$Y$2)</f>
        <v>135</v>
      </c>
      <c r="AB5">
        <v>160</v>
      </c>
    </row>
    <row r="6" spans="1:31">
      <c r="A6" t="s">
        <v>25</v>
      </c>
      <c r="J6">
        <v>38</v>
      </c>
      <c r="K6">
        <v>37</v>
      </c>
      <c r="L6">
        <v>36</v>
      </c>
      <c r="M6">
        <v>35</v>
      </c>
      <c r="N6">
        <v>34</v>
      </c>
      <c r="O6">
        <v>33</v>
      </c>
      <c r="P6">
        <v>32</v>
      </c>
      <c r="Q6">
        <v>31</v>
      </c>
      <c r="AA6" s="3">
        <f t="shared" ref="AA6:AA15" si="0">SUMPRODUCT(B6:Y6,$B$2:$Y$2)</f>
        <v>70</v>
      </c>
      <c r="AB6">
        <v>90</v>
      </c>
    </row>
    <row r="7" spans="1:31">
      <c r="A7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28</v>
      </c>
      <c r="S7" s="6">
        <v>27</v>
      </c>
      <c r="T7" s="6">
        <v>26</v>
      </c>
      <c r="U7" s="6">
        <v>25</v>
      </c>
      <c r="V7" s="6">
        <v>24</v>
      </c>
      <c r="W7" s="6">
        <v>23</v>
      </c>
      <c r="X7" s="6">
        <v>22</v>
      </c>
      <c r="Y7" s="6">
        <v>21</v>
      </c>
      <c r="AA7" s="3">
        <f t="shared" si="0"/>
        <v>70</v>
      </c>
      <c r="AB7">
        <v>70</v>
      </c>
    </row>
    <row r="8" spans="1:31">
      <c r="A8" t="s">
        <v>28</v>
      </c>
      <c r="B8">
        <v>1</v>
      </c>
      <c r="J8">
        <v>1</v>
      </c>
      <c r="R8">
        <v>1</v>
      </c>
      <c r="AA8" s="3">
        <f>SUMPRODUCT(B8:Y8,$B$2:$Y$2)</f>
        <v>2</v>
      </c>
      <c r="AB8">
        <v>1</v>
      </c>
      <c r="AC8">
        <f>AB8-AA8</f>
        <v>-1</v>
      </c>
      <c r="AD8">
        <v>0</v>
      </c>
      <c r="AE8">
        <f>AD8+$AC$18*AC8</f>
        <v>-48.9</v>
      </c>
    </row>
    <row r="9" spans="1:31">
      <c r="A9" t="s">
        <v>29</v>
      </c>
      <c r="C9">
        <v>1</v>
      </c>
      <c r="K9">
        <v>1</v>
      </c>
      <c r="S9">
        <v>1</v>
      </c>
      <c r="AA9" s="3">
        <f t="shared" si="0"/>
        <v>0</v>
      </c>
      <c r="AB9">
        <v>1</v>
      </c>
      <c r="AC9">
        <f t="shared" ref="AC9:AC15" si="1">AB9-AA9</f>
        <v>1</v>
      </c>
      <c r="AD9">
        <v>0</v>
      </c>
      <c r="AE9">
        <f t="shared" ref="AE9:AE15" si="2">AD9+$AC$18*AC9</f>
        <v>48.9</v>
      </c>
    </row>
    <row r="10" spans="1:31">
      <c r="A10" t="s">
        <v>30</v>
      </c>
      <c r="D10">
        <v>1</v>
      </c>
      <c r="L10">
        <v>1</v>
      </c>
      <c r="T10">
        <v>1</v>
      </c>
      <c r="AA10" s="3">
        <f t="shared" si="0"/>
        <v>0</v>
      </c>
      <c r="AB10">
        <v>1</v>
      </c>
      <c r="AC10">
        <f t="shared" si="1"/>
        <v>1</v>
      </c>
      <c r="AD10">
        <v>0</v>
      </c>
      <c r="AE10">
        <f>AD10+$AC$18*AC10</f>
        <v>48.9</v>
      </c>
    </row>
    <row r="11" spans="1:31">
      <c r="A11" t="s">
        <v>31</v>
      </c>
      <c r="E11">
        <v>1</v>
      </c>
      <c r="M11">
        <v>1</v>
      </c>
      <c r="U11">
        <v>1</v>
      </c>
      <c r="AA11" s="3">
        <f t="shared" si="0"/>
        <v>2</v>
      </c>
      <c r="AB11">
        <v>1</v>
      </c>
      <c r="AC11">
        <f t="shared" si="1"/>
        <v>-1</v>
      </c>
      <c r="AD11">
        <v>0</v>
      </c>
      <c r="AE11">
        <f t="shared" si="2"/>
        <v>-48.9</v>
      </c>
    </row>
    <row r="12" spans="1:31">
      <c r="A12" t="s">
        <v>32</v>
      </c>
      <c r="F12">
        <v>1</v>
      </c>
      <c r="N12">
        <v>1</v>
      </c>
      <c r="V12">
        <v>1</v>
      </c>
      <c r="AA12" s="3">
        <f t="shared" si="0"/>
        <v>0</v>
      </c>
      <c r="AB12">
        <v>1</v>
      </c>
      <c r="AC12">
        <f t="shared" si="1"/>
        <v>1</v>
      </c>
      <c r="AD12">
        <v>0</v>
      </c>
      <c r="AE12">
        <f t="shared" si="2"/>
        <v>48.9</v>
      </c>
    </row>
    <row r="13" spans="1:31">
      <c r="A13" t="s">
        <v>33</v>
      </c>
      <c r="G13">
        <v>1</v>
      </c>
      <c r="O13">
        <v>1</v>
      </c>
      <c r="W13">
        <v>1</v>
      </c>
      <c r="AA13" s="3">
        <f t="shared" si="0"/>
        <v>1</v>
      </c>
      <c r="AB13">
        <v>1</v>
      </c>
      <c r="AC13">
        <f t="shared" si="1"/>
        <v>0</v>
      </c>
      <c r="AD13">
        <v>0</v>
      </c>
      <c r="AE13">
        <f t="shared" si="2"/>
        <v>0</v>
      </c>
    </row>
    <row r="14" spans="1:31">
      <c r="A14" t="s">
        <v>34</v>
      </c>
      <c r="H14">
        <v>1</v>
      </c>
      <c r="P14">
        <v>1</v>
      </c>
      <c r="X14">
        <v>1</v>
      </c>
      <c r="AA14" s="3">
        <f t="shared" si="0"/>
        <v>3</v>
      </c>
      <c r="AB14">
        <v>1</v>
      </c>
      <c r="AC14">
        <f t="shared" si="1"/>
        <v>-2</v>
      </c>
      <c r="AD14">
        <v>0</v>
      </c>
      <c r="AE14">
        <f t="shared" si="2"/>
        <v>-97.8</v>
      </c>
    </row>
    <row r="15" spans="1:31">
      <c r="A15" t="s">
        <v>35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AA15" s="3">
        <f t="shared" si="0"/>
        <v>0</v>
      </c>
      <c r="AB15">
        <v>1</v>
      </c>
      <c r="AC15">
        <f t="shared" si="1"/>
        <v>1</v>
      </c>
      <c r="AD15">
        <v>0</v>
      </c>
      <c r="AE15">
        <f t="shared" si="2"/>
        <v>48.9</v>
      </c>
    </row>
    <row r="17" spans="23:29">
      <c r="W17" s="8" t="s">
        <v>40</v>
      </c>
      <c r="X17">
        <v>326</v>
      </c>
      <c r="AA17" t="s">
        <v>39</v>
      </c>
      <c r="AC17">
        <f>SUMPRODUCT(AC8:AC15,AC8:AC15)</f>
        <v>10</v>
      </c>
    </row>
    <row r="18" spans="23:29">
      <c r="W18" s="8" t="s">
        <v>41</v>
      </c>
      <c r="X18">
        <v>1.5</v>
      </c>
      <c r="AA18" t="s">
        <v>42</v>
      </c>
      <c r="AC18">
        <f>X18*(X17-AB3)/AC17</f>
        <v>48.9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68E2-065F-4B4B-957A-A966FBC07536}">
  <dimension ref="A1:AA21"/>
  <sheetViews>
    <sheetView tabSelected="1" workbookViewId="0">
      <selection activeCell="AD11" sqref="AD11"/>
    </sheetView>
  </sheetViews>
  <sheetFormatPr defaultColWidth="5.7265625" defaultRowHeight="14.5"/>
  <cols>
    <col min="1" max="1" width="5.90625" customWidth="1"/>
    <col min="2" max="25" width="4.1796875" customWidth="1"/>
    <col min="26" max="26" width="5.7265625" style="9"/>
  </cols>
  <sheetData>
    <row r="1" spans="1:27">
      <c r="A1" t="s">
        <v>43</v>
      </c>
      <c r="B1">
        <v>0</v>
      </c>
      <c r="C1">
        <v>0</v>
      </c>
      <c r="D1">
        <v>0</v>
      </c>
      <c r="E1">
        <v>1</v>
      </c>
      <c r="F1">
        <v>1</v>
      </c>
      <c r="G1">
        <v>2</v>
      </c>
      <c r="H1">
        <v>2</v>
      </c>
      <c r="I1">
        <v>2</v>
      </c>
      <c r="K1" s="8" t="s">
        <v>44</v>
      </c>
      <c r="L1">
        <v>4</v>
      </c>
    </row>
    <row r="3" spans="1:2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7"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</row>
    <row r="6" spans="1:27">
      <c r="A6" t="s">
        <v>45</v>
      </c>
      <c r="B6">
        <v>-1</v>
      </c>
      <c r="C6">
        <v>-1</v>
      </c>
      <c r="D6">
        <v>-1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-1</v>
      </c>
      <c r="N6">
        <v>-1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-1</v>
      </c>
      <c r="X6">
        <v>-1</v>
      </c>
      <c r="Y6">
        <v>-1</v>
      </c>
      <c r="Z6" s="9">
        <f>SUMPRODUCT(B6:Y6,$B$9:$Y$9)</f>
        <v>-4</v>
      </c>
      <c r="AA6">
        <f>L1-COUNT(B1:I1)</f>
        <v>-4</v>
      </c>
    </row>
    <row r="9" spans="1:27" ht="15" thickBot="1">
      <c r="A9" s="4" t="s">
        <v>46</v>
      </c>
      <c r="B9" s="10">
        <v>1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1</v>
      </c>
      <c r="U9" s="10">
        <v>0</v>
      </c>
      <c r="V9" s="10">
        <v>0</v>
      </c>
      <c r="W9" s="10">
        <v>1</v>
      </c>
      <c r="X9" s="10">
        <v>0</v>
      </c>
      <c r="Y9" s="10">
        <v>1</v>
      </c>
    </row>
    <row r="10" spans="1:27" ht="15" thickBot="1">
      <c r="A10" s="4" t="s">
        <v>0</v>
      </c>
      <c r="B10" s="4">
        <v>10</v>
      </c>
      <c r="C10" s="4">
        <v>11</v>
      </c>
      <c r="D10" s="4">
        <v>12</v>
      </c>
      <c r="E10" s="4">
        <v>13</v>
      </c>
      <c r="F10" s="4">
        <v>14</v>
      </c>
      <c r="G10" s="4">
        <v>15</v>
      </c>
      <c r="H10" s="4">
        <v>16</v>
      </c>
      <c r="I10" s="4">
        <v>17</v>
      </c>
      <c r="J10" s="4">
        <v>22</v>
      </c>
      <c r="K10" s="4">
        <v>24</v>
      </c>
      <c r="L10" s="4">
        <v>26</v>
      </c>
      <c r="M10" s="4">
        <v>28</v>
      </c>
      <c r="N10" s="4">
        <v>30</v>
      </c>
      <c r="O10" s="4">
        <v>32</v>
      </c>
      <c r="P10" s="4">
        <v>34</v>
      </c>
      <c r="Q10" s="4">
        <v>36</v>
      </c>
      <c r="R10" s="4">
        <v>60</v>
      </c>
      <c r="S10" s="4">
        <v>64</v>
      </c>
      <c r="T10" s="4">
        <v>68</v>
      </c>
      <c r="U10" s="4">
        <v>72</v>
      </c>
      <c r="V10" s="4">
        <v>76</v>
      </c>
      <c r="W10" s="4">
        <v>80</v>
      </c>
      <c r="X10" s="4">
        <v>84</v>
      </c>
      <c r="Y10" s="4">
        <v>88</v>
      </c>
      <c r="AA10" s="2">
        <f>SUMPRODUCT(B10:Y10,B9:Y9)</f>
        <v>331</v>
      </c>
    </row>
    <row r="11" spans="1:27">
      <c r="A11" s="4" t="s">
        <v>27</v>
      </c>
      <c r="B11" s="4">
        <v>48</v>
      </c>
      <c r="C11" s="4">
        <v>47</v>
      </c>
      <c r="D11" s="4">
        <v>46</v>
      </c>
      <c r="E11" s="4">
        <v>45</v>
      </c>
      <c r="F11" s="4">
        <v>44</v>
      </c>
      <c r="G11" s="4">
        <v>43</v>
      </c>
      <c r="H11" s="4">
        <v>42</v>
      </c>
      <c r="I11" s="4">
        <v>41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9">
        <f>SUMPRODUCT(B11:Y11,$B$9:$Y$9)</f>
        <v>137</v>
      </c>
      <c r="AA11">
        <v>160</v>
      </c>
    </row>
    <row r="12" spans="1:27">
      <c r="A12" t="s">
        <v>25</v>
      </c>
      <c r="J12">
        <v>38</v>
      </c>
      <c r="K12">
        <v>37</v>
      </c>
      <c r="L12">
        <v>36</v>
      </c>
      <c r="M12">
        <v>35</v>
      </c>
      <c r="N12">
        <v>34</v>
      </c>
      <c r="O12">
        <v>33</v>
      </c>
      <c r="P12">
        <v>32</v>
      </c>
      <c r="Q12">
        <v>31</v>
      </c>
      <c r="Z12" s="9">
        <f t="shared" ref="Z12:Z21" si="0">SUMPRODUCT(B12:Y12,$B$9:$Y$9)</f>
        <v>69</v>
      </c>
      <c r="AA12">
        <v>90</v>
      </c>
    </row>
    <row r="13" spans="1:27">
      <c r="A13" t="s">
        <v>26</v>
      </c>
      <c r="R13">
        <v>28</v>
      </c>
      <c r="S13">
        <v>27</v>
      </c>
      <c r="T13">
        <v>26</v>
      </c>
      <c r="U13">
        <v>25</v>
      </c>
      <c r="V13">
        <v>24</v>
      </c>
      <c r="W13">
        <v>23</v>
      </c>
      <c r="X13">
        <v>22</v>
      </c>
      <c r="Y13">
        <v>21</v>
      </c>
      <c r="Z13" s="9">
        <f t="shared" si="0"/>
        <v>70</v>
      </c>
      <c r="AA13">
        <v>70</v>
      </c>
    </row>
    <row r="14" spans="1:27">
      <c r="A14" s="4" t="s">
        <v>28</v>
      </c>
      <c r="B14" s="4">
        <v>1</v>
      </c>
      <c r="C14" s="4"/>
      <c r="D14" s="4"/>
      <c r="E14" s="4"/>
      <c r="F14" s="4"/>
      <c r="G14" s="4"/>
      <c r="H14" s="4"/>
      <c r="I14" s="4"/>
      <c r="J14" s="4">
        <v>1</v>
      </c>
      <c r="K14" s="4"/>
      <c r="L14" s="4"/>
      <c r="M14" s="4"/>
      <c r="N14" s="4"/>
      <c r="O14" s="4"/>
      <c r="P14" s="4"/>
      <c r="Q14" s="4"/>
      <c r="R14" s="4">
        <v>1</v>
      </c>
      <c r="S14" s="4"/>
      <c r="T14" s="4"/>
      <c r="U14" s="4"/>
      <c r="V14" s="4"/>
      <c r="W14" s="4"/>
      <c r="X14" s="4"/>
      <c r="Y14" s="4"/>
      <c r="Z14" s="9">
        <f t="shared" si="0"/>
        <v>1</v>
      </c>
      <c r="AA14">
        <v>1</v>
      </c>
    </row>
    <row r="15" spans="1:27">
      <c r="A15" t="s">
        <v>29</v>
      </c>
      <c r="C15">
        <v>1</v>
      </c>
      <c r="K15">
        <v>1</v>
      </c>
      <c r="S15">
        <v>1</v>
      </c>
      <c r="Z15" s="9">
        <f t="shared" si="0"/>
        <v>1</v>
      </c>
      <c r="AA15">
        <v>1</v>
      </c>
    </row>
    <row r="16" spans="1:27">
      <c r="A16" t="s">
        <v>30</v>
      </c>
      <c r="D16">
        <v>1</v>
      </c>
      <c r="L16">
        <v>1</v>
      </c>
      <c r="T16">
        <v>1</v>
      </c>
      <c r="Z16" s="9">
        <f t="shared" si="0"/>
        <v>1</v>
      </c>
      <c r="AA16">
        <v>1</v>
      </c>
    </row>
    <row r="17" spans="1:27">
      <c r="A17" t="s">
        <v>31</v>
      </c>
      <c r="E17">
        <v>1</v>
      </c>
      <c r="M17">
        <v>1</v>
      </c>
      <c r="U17">
        <v>1</v>
      </c>
      <c r="Z17" s="9">
        <f t="shared" si="0"/>
        <v>1</v>
      </c>
      <c r="AA17">
        <v>1</v>
      </c>
    </row>
    <row r="18" spans="1:27">
      <c r="A18" t="s">
        <v>32</v>
      </c>
      <c r="F18">
        <v>1</v>
      </c>
      <c r="N18">
        <v>1</v>
      </c>
      <c r="V18">
        <v>1</v>
      </c>
      <c r="Z18" s="9">
        <f t="shared" si="0"/>
        <v>1</v>
      </c>
      <c r="AA18">
        <v>1</v>
      </c>
    </row>
    <row r="19" spans="1:27">
      <c r="A19" t="s">
        <v>33</v>
      </c>
      <c r="G19">
        <v>1</v>
      </c>
      <c r="O19">
        <v>1</v>
      </c>
      <c r="W19">
        <v>1</v>
      </c>
      <c r="Z19" s="9">
        <f t="shared" si="0"/>
        <v>1</v>
      </c>
      <c r="AA19">
        <v>1</v>
      </c>
    </row>
    <row r="20" spans="1:27">
      <c r="A20" t="s">
        <v>34</v>
      </c>
      <c r="H20">
        <v>1</v>
      </c>
      <c r="P20">
        <v>1</v>
      </c>
      <c r="X20">
        <v>1</v>
      </c>
      <c r="Z20" s="9">
        <f t="shared" si="0"/>
        <v>1</v>
      </c>
      <c r="AA20">
        <v>1</v>
      </c>
    </row>
    <row r="21" spans="1:27">
      <c r="A21" s="6" t="s">
        <v>35</v>
      </c>
      <c r="B21" s="6"/>
      <c r="C21" s="6"/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6"/>
      <c r="Q21" s="6">
        <v>1</v>
      </c>
      <c r="R21" s="6"/>
      <c r="S21" s="6"/>
      <c r="T21" s="6"/>
      <c r="U21" s="6"/>
      <c r="V21" s="6"/>
      <c r="W21" s="6"/>
      <c r="X21" s="6"/>
      <c r="Y21" s="6">
        <v>1</v>
      </c>
      <c r="Z21" s="9">
        <f t="shared" si="0"/>
        <v>1</v>
      </c>
      <c r="AA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25C7-7BD9-422F-8ADF-8B824A0D9A63}">
  <dimension ref="A1:AC19"/>
  <sheetViews>
    <sheetView workbookViewId="0">
      <selection activeCell="AD12" sqref="AD12"/>
    </sheetView>
  </sheetViews>
  <sheetFormatPr defaultColWidth="5.7265625" defaultRowHeight="14.5"/>
  <cols>
    <col min="1" max="1" width="5.90625" customWidth="1"/>
    <col min="2" max="25" width="4.1796875" customWidth="1"/>
    <col min="26" max="26" width="5.7265625" style="9"/>
    <col min="28" max="28" width="8" bestFit="1" customWidth="1"/>
  </cols>
  <sheetData>
    <row r="1" spans="1:29">
      <c r="A1" t="s">
        <v>43</v>
      </c>
      <c r="B1">
        <v>0</v>
      </c>
      <c r="C1">
        <v>0</v>
      </c>
      <c r="D1">
        <v>0</v>
      </c>
      <c r="E1">
        <v>1</v>
      </c>
      <c r="F1">
        <v>1</v>
      </c>
      <c r="G1">
        <v>2</v>
      </c>
      <c r="H1">
        <v>2</v>
      </c>
      <c r="I1">
        <v>2</v>
      </c>
      <c r="K1" s="8"/>
      <c r="AB1" s="13" t="s">
        <v>47</v>
      </c>
      <c r="AC1" s="15">
        <v>2</v>
      </c>
    </row>
    <row r="2" spans="1:29" ht="15" thickBot="1">
      <c r="AB2" s="14" t="s">
        <v>48</v>
      </c>
      <c r="AC2" s="16" t="s">
        <v>49</v>
      </c>
    </row>
    <row r="3" spans="1:29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9"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</row>
    <row r="6" spans="1:29">
      <c r="A6" s="6"/>
      <c r="B6" s="6"/>
      <c r="C6" s="6"/>
      <c r="D6" s="6"/>
      <c r="E6" s="6"/>
      <c r="F6" s="6"/>
      <c r="G6" s="6"/>
      <c r="H6" s="6"/>
      <c r="I6" s="6"/>
      <c r="J6" s="12"/>
      <c r="K6" s="12"/>
      <c r="L6" s="12"/>
      <c r="M6" s="12"/>
      <c r="N6" s="12"/>
      <c r="O6" s="12"/>
      <c r="P6" s="12"/>
      <c r="Q6" s="12"/>
      <c r="R6" s="6"/>
      <c r="S6" s="6"/>
      <c r="T6" s="6"/>
      <c r="U6" s="6"/>
      <c r="V6" s="6"/>
      <c r="W6" s="6"/>
      <c r="X6" s="6"/>
      <c r="Y6" s="6"/>
    </row>
    <row r="7" spans="1:29" ht="15" thickBot="1">
      <c r="A7" s="5" t="s">
        <v>46</v>
      </c>
      <c r="B7" s="11">
        <v>1</v>
      </c>
      <c r="C7" s="11">
        <v>1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1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0</v>
      </c>
      <c r="V7" s="11">
        <v>0</v>
      </c>
      <c r="W7" s="11">
        <v>1</v>
      </c>
      <c r="X7" s="11">
        <v>0</v>
      </c>
      <c r="Y7" s="11">
        <v>1</v>
      </c>
    </row>
    <row r="8" spans="1:29" ht="15" thickBot="1">
      <c r="A8" t="s">
        <v>0</v>
      </c>
      <c r="B8">
        <v>10</v>
      </c>
      <c r="C8">
        <v>11</v>
      </c>
      <c r="D8">
        <v>12</v>
      </c>
      <c r="E8">
        <v>13</v>
      </c>
      <c r="F8">
        <v>14</v>
      </c>
      <c r="G8">
        <v>15</v>
      </c>
      <c r="H8">
        <v>16</v>
      </c>
      <c r="I8">
        <v>17</v>
      </c>
      <c r="J8">
        <v>22</v>
      </c>
      <c r="K8">
        <v>24</v>
      </c>
      <c r="L8">
        <v>26</v>
      </c>
      <c r="M8">
        <v>28</v>
      </c>
      <c r="N8">
        <v>30</v>
      </c>
      <c r="O8">
        <v>32</v>
      </c>
      <c r="P8">
        <v>34</v>
      </c>
      <c r="Q8">
        <v>36</v>
      </c>
      <c r="R8">
        <v>60</v>
      </c>
      <c r="S8">
        <v>64</v>
      </c>
      <c r="T8">
        <v>68</v>
      </c>
      <c r="U8">
        <v>72</v>
      </c>
      <c r="V8">
        <v>76</v>
      </c>
      <c r="W8">
        <v>80</v>
      </c>
      <c r="X8">
        <v>84</v>
      </c>
      <c r="Y8">
        <v>88</v>
      </c>
      <c r="AA8" s="2">
        <f>SUMPRODUCT(B8:Y8,B7:Y7)</f>
        <v>331</v>
      </c>
    </row>
    <row r="9" spans="1:29">
      <c r="A9" s="4" t="s">
        <v>27</v>
      </c>
      <c r="B9" s="4">
        <v>48</v>
      </c>
      <c r="C9" s="4">
        <v>47</v>
      </c>
      <c r="D9" s="4">
        <v>46</v>
      </c>
      <c r="E9" s="4">
        <v>45</v>
      </c>
      <c r="F9" s="4">
        <v>44</v>
      </c>
      <c r="G9" s="4">
        <v>43</v>
      </c>
      <c r="H9" s="4">
        <v>42</v>
      </c>
      <c r="I9" s="4">
        <v>41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9">
        <f>SUMPRODUCT(B9:Y9,$B$7:$Y$7)</f>
        <v>137</v>
      </c>
      <c r="AA9">
        <v>160</v>
      </c>
    </row>
    <row r="10" spans="1:29">
      <c r="A10" t="s">
        <v>25</v>
      </c>
      <c r="J10">
        <v>38</v>
      </c>
      <c r="K10">
        <v>37</v>
      </c>
      <c r="L10">
        <v>36</v>
      </c>
      <c r="M10">
        <v>35</v>
      </c>
      <c r="N10">
        <v>34</v>
      </c>
      <c r="O10">
        <v>33</v>
      </c>
      <c r="P10">
        <v>32</v>
      </c>
      <c r="Q10">
        <v>31</v>
      </c>
      <c r="Z10" s="9">
        <f t="shared" ref="Z10:Z19" si="0">SUMPRODUCT(B10:Y10,$B$7:$Y$7)</f>
        <v>69</v>
      </c>
      <c r="AA10">
        <v>90</v>
      </c>
    </row>
    <row r="11" spans="1:29">
      <c r="A11" t="s">
        <v>26</v>
      </c>
      <c r="R11">
        <v>28</v>
      </c>
      <c r="S11">
        <v>27</v>
      </c>
      <c r="T11">
        <v>26</v>
      </c>
      <c r="U11">
        <v>25</v>
      </c>
      <c r="V11">
        <v>24</v>
      </c>
      <c r="W11">
        <v>23</v>
      </c>
      <c r="X11">
        <v>22</v>
      </c>
      <c r="Y11">
        <v>21</v>
      </c>
      <c r="Z11" s="9">
        <f t="shared" si="0"/>
        <v>70</v>
      </c>
      <c r="AA11">
        <v>70</v>
      </c>
    </row>
    <row r="12" spans="1:29">
      <c r="A12" s="4" t="s">
        <v>28</v>
      </c>
      <c r="B12" s="4">
        <v>1</v>
      </c>
      <c r="C12" s="4"/>
      <c r="D12" s="4"/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/>
      <c r="P12" s="4"/>
      <c r="Q12" s="4"/>
      <c r="R12" s="4">
        <v>1</v>
      </c>
      <c r="S12" s="4"/>
      <c r="T12" s="4"/>
      <c r="U12" s="4"/>
      <c r="V12" s="4"/>
      <c r="W12" s="4"/>
      <c r="X12" s="4"/>
      <c r="Y12" s="4"/>
      <c r="Z12" s="9">
        <f t="shared" si="0"/>
        <v>1</v>
      </c>
      <c r="AA12">
        <v>1</v>
      </c>
    </row>
    <row r="13" spans="1:29">
      <c r="A13" t="s">
        <v>29</v>
      </c>
      <c r="C13">
        <v>1</v>
      </c>
      <c r="K13">
        <v>1</v>
      </c>
      <c r="S13">
        <v>1</v>
      </c>
      <c r="Z13" s="9">
        <f t="shared" si="0"/>
        <v>1</v>
      </c>
      <c r="AA13">
        <v>1</v>
      </c>
    </row>
    <row r="14" spans="1:29">
      <c r="A14" t="s">
        <v>30</v>
      </c>
      <c r="D14">
        <v>1</v>
      </c>
      <c r="L14">
        <v>1</v>
      </c>
      <c r="T14">
        <v>1</v>
      </c>
      <c r="Z14" s="9">
        <f t="shared" si="0"/>
        <v>1</v>
      </c>
      <c r="AA14">
        <v>1</v>
      </c>
    </row>
    <row r="15" spans="1:29">
      <c r="A15" t="s">
        <v>31</v>
      </c>
      <c r="E15">
        <v>1</v>
      </c>
      <c r="M15">
        <v>1</v>
      </c>
      <c r="U15">
        <v>1</v>
      </c>
      <c r="Z15" s="9">
        <f t="shared" si="0"/>
        <v>1</v>
      </c>
      <c r="AA15">
        <v>1</v>
      </c>
    </row>
    <row r="16" spans="1:29">
      <c r="A16" t="s">
        <v>32</v>
      </c>
      <c r="F16">
        <v>1</v>
      </c>
      <c r="N16">
        <v>1</v>
      </c>
      <c r="V16">
        <v>1</v>
      </c>
      <c r="Z16" s="9">
        <f t="shared" si="0"/>
        <v>1</v>
      </c>
      <c r="AA16">
        <v>1</v>
      </c>
    </row>
    <row r="17" spans="1:27">
      <c r="A17" t="s">
        <v>33</v>
      </c>
      <c r="G17">
        <v>1</v>
      </c>
      <c r="O17">
        <v>1</v>
      </c>
      <c r="W17">
        <v>1</v>
      </c>
      <c r="Z17" s="9">
        <f t="shared" si="0"/>
        <v>1</v>
      </c>
      <c r="AA17">
        <v>1</v>
      </c>
    </row>
    <row r="18" spans="1:27">
      <c r="A18" t="s">
        <v>34</v>
      </c>
      <c r="H18">
        <v>1</v>
      </c>
      <c r="P18">
        <v>1</v>
      </c>
      <c r="X18">
        <v>1</v>
      </c>
      <c r="Z18" s="9">
        <f t="shared" si="0"/>
        <v>1</v>
      </c>
      <c r="AA18">
        <v>1</v>
      </c>
    </row>
    <row r="19" spans="1:27">
      <c r="A19" s="6" t="s">
        <v>35</v>
      </c>
      <c r="B19" s="6"/>
      <c r="C19" s="6"/>
      <c r="D19" s="6"/>
      <c r="E19" s="6"/>
      <c r="F19" s="6"/>
      <c r="G19" s="6"/>
      <c r="H19" s="6"/>
      <c r="I19" s="6">
        <v>1</v>
      </c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>
        <v>1</v>
      </c>
      <c r="Z19" s="9">
        <f t="shared" si="0"/>
        <v>1</v>
      </c>
      <c r="AA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EMPTY</vt:lpstr>
      <vt:lpstr>IP</vt:lpstr>
      <vt:lpstr>LagrCap</vt:lpstr>
      <vt:lpstr>LagrAss</vt:lpstr>
      <vt:lpstr>Local branching</vt:lpstr>
      <vt:lpstr>Corridor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2024-01-13T16:05:25Z</dcterms:created>
  <dcterms:modified xsi:type="dcterms:W3CDTF">2024-02-14T11:55:49Z</dcterms:modified>
</cp:coreProperties>
</file>