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inturana\Downloads\"/>
    </mc:Choice>
  </mc:AlternateContent>
  <bookViews>
    <workbookView xWindow="0" yWindow="0" windowWidth="20490" windowHeight="7230" activeTab="1"/>
  </bookViews>
  <sheets>
    <sheet name="Summary" sheetId="1" r:id="rId1"/>
    <sheet name="Work Sheet" sheetId="2" r:id="rId2"/>
    <sheet name="Rev History" sheetId="3" state="hidden" r:id="rId3"/>
  </sheets>
  <externalReferences>
    <externalReference r:id="rId4"/>
  </externalReferences>
  <definedNames>
    <definedName name="_xlnm.Print_Area" localSheetId="0">Summary!$A$1:$U$93</definedName>
    <definedName name="_xlnm.Print_Area" localSheetId="1">'Work Sheet'!$B$1:$J$96</definedName>
    <definedName name="SCORE">[1]Summary!$L$77:$L$82</definedName>
  </definedNames>
  <calcPr calcId="162913"/>
</workbook>
</file>

<file path=xl/calcChain.xml><?xml version="1.0" encoding="utf-8"?>
<calcChain xmlns="http://schemas.openxmlformats.org/spreadsheetml/2006/main">
  <c r="A92" i="2" l="1"/>
  <c r="I66" i="1"/>
  <c r="K66" i="1"/>
  <c r="F79" i="2"/>
  <c r="F91" i="2"/>
  <c r="F90" i="2"/>
  <c r="F89" i="2"/>
  <c r="F88" i="2"/>
  <c r="F87" i="2"/>
  <c r="F86" i="2"/>
  <c r="F85" i="2"/>
  <c r="F84" i="2"/>
  <c r="F83" i="2"/>
  <c r="F82" i="2"/>
  <c r="F81" i="2"/>
  <c r="F80" i="2"/>
  <c r="F78" i="2"/>
  <c r="F77" i="2"/>
  <c r="F76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C65" i="1"/>
  <c r="P64" i="1"/>
  <c r="I64" i="1"/>
  <c r="C64" i="1"/>
  <c r="P63" i="1"/>
  <c r="I63" i="1"/>
  <c r="C63" i="1"/>
  <c r="P62" i="1"/>
  <c r="I62" i="1"/>
  <c r="C62" i="1"/>
  <c r="P61" i="1"/>
  <c r="I61" i="1"/>
  <c r="C61" i="1"/>
  <c r="P60" i="1"/>
  <c r="I68" i="1" s="1"/>
  <c r="F3" i="2"/>
  <c r="F74" i="2"/>
  <c r="F73" i="2"/>
  <c r="F72" i="2"/>
  <c r="F71" i="2"/>
  <c r="F70" i="2"/>
  <c r="F69" i="2"/>
  <c r="F67" i="2"/>
  <c r="F66" i="2"/>
  <c r="F65" i="2"/>
  <c r="F62" i="2"/>
  <c r="F61" i="2"/>
  <c r="F60" i="2"/>
  <c r="F58" i="2"/>
  <c r="F57" i="2"/>
  <c r="F56" i="2"/>
  <c r="F54" i="2"/>
  <c r="F53" i="2"/>
  <c r="F52" i="2"/>
  <c r="F50" i="2"/>
  <c r="F49" i="2"/>
  <c r="F47" i="2"/>
  <c r="F46" i="2"/>
  <c r="F45" i="2"/>
  <c r="F44" i="2"/>
  <c r="F42" i="2"/>
  <c r="F41" i="2"/>
  <c r="F40" i="2"/>
  <c r="F39" i="2"/>
  <c r="F38" i="2"/>
  <c r="F37" i="2"/>
  <c r="F35" i="2"/>
  <c r="F34" i="2"/>
  <c r="F33" i="2"/>
  <c r="F32" i="2"/>
  <c r="F31" i="2"/>
  <c r="F30" i="2"/>
  <c r="F29" i="2"/>
  <c r="F27" i="2"/>
  <c r="F26" i="2"/>
  <c r="F25" i="2"/>
  <c r="F22" i="2"/>
  <c r="F21" i="2"/>
  <c r="F20" i="2"/>
  <c r="F18" i="2"/>
  <c r="F17" i="2"/>
  <c r="F16" i="2"/>
  <c r="F15" i="2"/>
  <c r="F14" i="2"/>
  <c r="F12" i="2"/>
  <c r="F11" i="2"/>
  <c r="F10" i="2"/>
  <c r="F4" i="2"/>
  <c r="F5" i="2"/>
  <c r="F6" i="2"/>
  <c r="F7" i="2"/>
  <c r="A66" i="2"/>
  <c r="A67" i="2"/>
  <c r="A69" i="2"/>
  <c r="A75" i="2" s="1"/>
  <c r="K67" i="1" s="1"/>
  <c r="A70" i="2"/>
  <c r="A71" i="2"/>
  <c r="A72" i="2"/>
  <c r="A73" i="2"/>
  <c r="A74" i="2"/>
  <c r="A76" i="2"/>
  <c r="A93" i="2" s="1"/>
  <c r="K68" i="1" s="1"/>
  <c r="A77" i="2"/>
  <c r="A65" i="2"/>
  <c r="A68" i="2" s="1"/>
  <c r="A26" i="2"/>
  <c r="A27" i="2"/>
  <c r="A29" i="2"/>
  <c r="A30" i="2"/>
  <c r="A31" i="2"/>
  <c r="A32" i="2"/>
  <c r="A33" i="2"/>
  <c r="A34" i="2"/>
  <c r="A35" i="2"/>
  <c r="A37" i="2"/>
  <c r="A38" i="2"/>
  <c r="A39" i="2"/>
  <c r="A40" i="2"/>
  <c r="A41" i="2"/>
  <c r="A42" i="2"/>
  <c r="A44" i="2"/>
  <c r="A45" i="2"/>
  <c r="A46" i="2"/>
  <c r="A47" i="2"/>
  <c r="A49" i="2"/>
  <c r="A50" i="2"/>
  <c r="A52" i="2"/>
  <c r="A53" i="2"/>
  <c r="A54" i="2"/>
  <c r="A56" i="2"/>
  <c r="A57" i="2"/>
  <c r="A58" i="2"/>
  <c r="A60" i="2"/>
  <c r="A63" i="2" s="1"/>
  <c r="A61" i="2"/>
  <c r="A62" i="2"/>
  <c r="A25" i="2"/>
  <c r="A11" i="2"/>
  <c r="A12" i="2"/>
  <c r="A14" i="2"/>
  <c r="A15" i="2"/>
  <c r="A16" i="2"/>
  <c r="A17" i="2"/>
  <c r="A18" i="2"/>
  <c r="A20" i="2"/>
  <c r="A21" i="2"/>
  <c r="A22" i="2"/>
  <c r="A10" i="2"/>
  <c r="C25" i="1"/>
  <c r="I25" i="1"/>
  <c r="P25" i="1"/>
  <c r="C26" i="1"/>
  <c r="I26" i="1"/>
  <c r="P26" i="1"/>
  <c r="C27" i="1"/>
  <c r="I27" i="1"/>
  <c r="P27" i="1"/>
  <c r="C28" i="1"/>
  <c r="I28" i="1"/>
  <c r="C35" i="1"/>
  <c r="I35" i="1"/>
  <c r="P35" i="1"/>
  <c r="C36" i="1"/>
  <c r="I36" i="1"/>
  <c r="P36" i="1"/>
  <c r="C37" i="1"/>
  <c r="I37" i="1"/>
  <c r="P37" i="1"/>
  <c r="C38" i="1"/>
  <c r="I38" i="1"/>
  <c r="P38" i="1"/>
  <c r="C39" i="1"/>
  <c r="I39" i="1"/>
  <c r="P39" i="1"/>
  <c r="C40" i="1"/>
  <c r="I40" i="1"/>
  <c r="P40" i="1"/>
  <c r="C41" i="1"/>
  <c r="I41" i="1"/>
  <c r="P41" i="1"/>
  <c r="I50" i="1" s="1"/>
  <c r="C42" i="1"/>
  <c r="I42" i="1"/>
  <c r="P42" i="1"/>
  <c r="C43" i="1"/>
  <c r="I43" i="1"/>
  <c r="P43" i="1"/>
  <c r="C44" i="1"/>
  <c r="I44" i="1"/>
  <c r="P44" i="1"/>
  <c r="C45" i="1"/>
  <c r="C57" i="1"/>
  <c r="D83" i="1" s="1"/>
  <c r="I57" i="1"/>
  <c r="P57" i="1"/>
  <c r="AJ61" i="1" s="1"/>
  <c r="C58" i="1"/>
  <c r="I67" i="1" s="1"/>
  <c r="D84" i="1" s="1"/>
  <c r="I58" i="1"/>
  <c r="P58" i="1"/>
  <c r="C59" i="1"/>
  <c r="I59" i="1"/>
  <c r="P59" i="1"/>
  <c r="C60" i="1"/>
  <c r="I60" i="1"/>
  <c r="A3" i="2"/>
  <c r="C19" i="1"/>
  <c r="P19" i="1"/>
  <c r="A5" i="2"/>
  <c r="I20" i="1"/>
  <c r="A7" i="2"/>
  <c r="I19" i="1"/>
  <c r="A6" i="2"/>
  <c r="A4" i="2"/>
  <c r="C20" i="1"/>
  <c r="O67" i="1" l="1"/>
  <c r="C84" i="1" s="1"/>
  <c r="J84" i="1" s="1"/>
  <c r="O68" i="1"/>
  <c r="C85" i="1" s="1"/>
  <c r="J85" i="1" s="1"/>
  <c r="D85" i="1"/>
  <c r="A13" i="2"/>
  <c r="K29" i="1" s="1"/>
  <c r="A23" i="2"/>
  <c r="K31" i="1" s="1"/>
  <c r="A28" i="2"/>
  <c r="K46" i="1" s="1"/>
  <c r="A59" i="2"/>
  <c r="K52" i="1" s="1"/>
  <c r="K53" i="1"/>
  <c r="A55" i="2"/>
  <c r="K51" i="1" s="1"/>
  <c r="A36" i="2"/>
  <c r="K47" i="1" s="1"/>
  <c r="I52" i="1"/>
  <c r="D81" i="1" s="1"/>
  <c r="I47" i="1"/>
  <c r="D76" i="1" s="1"/>
  <c r="A51" i="2"/>
  <c r="K50" i="1" s="1"/>
  <c r="A48" i="2"/>
  <c r="K49" i="1" s="1"/>
  <c r="A43" i="2"/>
  <c r="K48" i="1" s="1"/>
  <c r="A19" i="2"/>
  <c r="K30" i="1" s="1"/>
  <c r="I30" i="1"/>
  <c r="D73" i="1" s="1"/>
  <c r="I29" i="1"/>
  <c r="D72" i="1" s="1"/>
  <c r="I49" i="1"/>
  <c r="D78" i="1" s="1"/>
  <c r="I51" i="1"/>
  <c r="D80" i="1" s="1"/>
  <c r="I31" i="1"/>
  <c r="D74" i="1" s="1"/>
  <c r="D79" i="1"/>
  <c r="A8" i="2"/>
  <c r="I21" i="1" s="1"/>
  <c r="I53" i="1"/>
  <c r="I48" i="1"/>
  <c r="I46" i="1"/>
  <c r="D75" i="1" s="1"/>
  <c r="C21" i="1"/>
  <c r="D71" i="1" s="1"/>
  <c r="O66" i="1" l="1"/>
  <c r="C83" i="1" s="1"/>
  <c r="O53" i="1"/>
  <c r="C82" i="1" s="1"/>
  <c r="J82" i="1" s="1"/>
  <c r="O52" i="1"/>
  <c r="C81" i="1" s="1"/>
  <c r="J81" i="1" s="1"/>
  <c r="O47" i="1"/>
  <c r="C76" i="1" s="1"/>
  <c r="J76" i="1" s="1"/>
  <c r="O30" i="1"/>
  <c r="C73" i="1" s="1"/>
  <c r="J73" i="1" s="1"/>
  <c r="O48" i="1"/>
  <c r="C77" i="1" s="1"/>
  <c r="J77" i="1" s="1"/>
  <c r="O29" i="1"/>
  <c r="C72" i="1" s="1"/>
  <c r="J72" i="1" s="1"/>
  <c r="O51" i="1"/>
  <c r="C80" i="1" s="1"/>
  <c r="J80" i="1" s="1"/>
  <c r="O50" i="1"/>
  <c r="C79" i="1" s="1"/>
  <c r="J79" i="1" s="1"/>
  <c r="O49" i="1"/>
  <c r="C78" i="1" s="1"/>
  <c r="J78" i="1" s="1"/>
  <c r="D77" i="1"/>
  <c r="D86" i="1" s="1"/>
  <c r="O46" i="1"/>
  <c r="C75" i="1" s="1"/>
  <c r="J75" i="1" s="1"/>
  <c r="O21" i="1"/>
  <c r="O31" i="1"/>
  <c r="C74" i="1" s="1"/>
  <c r="J74" i="1" s="1"/>
  <c r="D82" i="1"/>
  <c r="J83" i="1" l="1"/>
  <c r="C71" i="1"/>
  <c r="J71" i="1" s="1"/>
  <c r="C86" i="1" l="1"/>
  <c r="J86" i="1"/>
</calcChain>
</file>

<file path=xl/sharedStrings.xml><?xml version="1.0" encoding="utf-8"?>
<sst xmlns="http://schemas.openxmlformats.org/spreadsheetml/2006/main" count="920" uniqueCount="640">
  <si>
    <t>Date:</t>
  </si>
  <si>
    <t>Supplier Name:</t>
  </si>
  <si>
    <t>Supplier Representative Name:</t>
  </si>
  <si>
    <t>Supplier  Address :-</t>
  </si>
  <si>
    <t xml:space="preserve">Location </t>
  </si>
  <si>
    <t>Auditor: (SQA)</t>
  </si>
  <si>
    <t>Auditor: (Other)</t>
  </si>
  <si>
    <t>Plant Name</t>
  </si>
  <si>
    <t>1.0 QUALITY MANAGEMENT</t>
  </si>
  <si>
    <t>2 Roles &amp; Responsibilities, Org. charts</t>
  </si>
  <si>
    <t>4. Approved Drawing</t>
  </si>
  <si>
    <t>Total</t>
  </si>
  <si>
    <t xml:space="preserve">Potential  </t>
  </si>
  <si>
    <t xml:space="preserve"> 2.0 APQP, PPAP &amp; CHANGE MANAGEMENT</t>
  </si>
  <si>
    <t>6. APQP Process</t>
  </si>
  <si>
    <t>9. PFD</t>
  </si>
  <si>
    <t xml:space="preserve">10. PFMEA </t>
  </si>
  <si>
    <t>14.Change Management</t>
  </si>
  <si>
    <t>16. Change Management information</t>
  </si>
  <si>
    <t>Advance Product Quality Planning</t>
  </si>
  <si>
    <t>Production Part Approval Process</t>
  </si>
  <si>
    <t>Change Control Management</t>
  </si>
  <si>
    <t>3.0 PROCESS CONTROL</t>
  </si>
  <si>
    <t>17. Approved Supplier List</t>
  </si>
  <si>
    <t>18. Incoming Material inspection</t>
  </si>
  <si>
    <t>21. First piece approval</t>
  </si>
  <si>
    <t>22. Operating work instruction</t>
  </si>
  <si>
    <t>23. Operator understand Instructions</t>
  </si>
  <si>
    <t>24. Material Identification</t>
  </si>
  <si>
    <t>27. PDI report</t>
  </si>
  <si>
    <t>28. 100% visual inspection</t>
  </si>
  <si>
    <t>29. Final inspection sheet</t>
  </si>
  <si>
    <t>30. Review the Rejection.</t>
  </si>
  <si>
    <t>31. Corrective action</t>
  </si>
  <si>
    <t>33. Gauges condition</t>
  </si>
  <si>
    <t>34. Gauges calibration.</t>
  </si>
  <si>
    <t>35. R&amp;R Value</t>
  </si>
  <si>
    <t>36. Gauges Instruction.</t>
  </si>
  <si>
    <t>37. Control of NC product</t>
  </si>
  <si>
    <t>39. CAPA</t>
  </si>
  <si>
    <t>40. CAPA implements</t>
  </si>
  <si>
    <t>44. Packing standard</t>
  </si>
  <si>
    <t>45. Machine Check Sheet</t>
  </si>
  <si>
    <t>47. Preventive maintenance</t>
  </si>
  <si>
    <t>Incoming Inspection</t>
  </si>
  <si>
    <t>In-Process inspection</t>
  </si>
  <si>
    <t>Final inspection &amp; Rejection control</t>
  </si>
  <si>
    <t>Gauge &amp; Test Equipment Control.</t>
  </si>
  <si>
    <t>Control of NC Product.</t>
  </si>
  <si>
    <t>Corrective &amp; Preventive Actions.</t>
  </si>
  <si>
    <t>Packing and Storage</t>
  </si>
  <si>
    <t>Maintenance</t>
  </si>
  <si>
    <t>4.0 CONTINUAL IMPROVEMENT BY MANAGEMENT</t>
  </si>
  <si>
    <t xml:space="preserve">48. Continual improvement </t>
  </si>
  <si>
    <t>49 Reduce variation</t>
  </si>
  <si>
    <t>51. Training plan</t>
  </si>
  <si>
    <t>52. Training records</t>
  </si>
  <si>
    <t>53. Training effectiveness</t>
  </si>
  <si>
    <t>54. Work area &amp; 5'S</t>
  </si>
  <si>
    <t>55. Safety</t>
  </si>
  <si>
    <t>57. Records Controls</t>
  </si>
  <si>
    <t>58. Record retention</t>
  </si>
  <si>
    <t xml:space="preserve">Continual improvement </t>
  </si>
  <si>
    <t>Human Resorce</t>
  </si>
  <si>
    <t>Control of  Records</t>
  </si>
  <si>
    <t>Quality Management</t>
  </si>
  <si>
    <t>Pts</t>
  </si>
  <si>
    <t>Guideline of scoring:</t>
  </si>
  <si>
    <t>These elements does not exist.</t>
  </si>
  <si>
    <t>Element is not in place but a plan to implement is documented</t>
  </si>
  <si>
    <t>These elements were covered and is implemented effectively.</t>
  </si>
  <si>
    <t xml:space="preserve">1.If Scoring given below 3, reason/observations should be mentioned in Remark and asked for corrective actions from supplier.    </t>
  </si>
  <si>
    <t>2. Add up all grading points. Calculate the percentage of points scored out of maximum total possible points.</t>
  </si>
  <si>
    <t xml:space="preserve">Percentage Points Scored   </t>
  </si>
  <si>
    <t>Summary Scoring:</t>
  </si>
  <si>
    <t xml:space="preserve"> Excellent</t>
  </si>
  <si>
    <t xml:space="preserve">Acceptable </t>
  </si>
  <si>
    <t>Acceptable (but improvement required)</t>
  </si>
  <si>
    <t>Unacceptable (Reject)</t>
  </si>
  <si>
    <t>1. Score 65 and above will be considered as an approved vendor for new Vendors</t>
  </si>
  <si>
    <t>Overall</t>
  </si>
  <si>
    <t>2. Existing vendors will is required to submit corrective actions if rating code ranked below “B”</t>
  </si>
  <si>
    <t>Approved</t>
  </si>
  <si>
    <t>Approved, but need Documentation</t>
  </si>
  <si>
    <t>Not Approved</t>
  </si>
  <si>
    <t xml:space="preserve">Follow-Up Audit Date: </t>
  </si>
  <si>
    <t>Supplier Representative Name with Signature</t>
  </si>
  <si>
    <t>IAI Representative Name with Signature</t>
  </si>
  <si>
    <t xml:space="preserve"> </t>
  </si>
  <si>
    <t>1 QUALITY MANAGEMENT</t>
  </si>
  <si>
    <t>QUESTION:
ITEM /DESCRIPTION</t>
  </si>
  <si>
    <t>Evidence/ Document required</t>
  </si>
  <si>
    <t>Score</t>
  </si>
  <si>
    <t>R/YG</t>
  </si>
  <si>
    <t>Are the latest Imperial Auto Industries drawings and specification available?</t>
  </si>
  <si>
    <t>Drawing, 
Standards, SOR etc.</t>
  </si>
  <si>
    <t>2  APQP, PPAP &amp; CHANGE MANAGEMENT</t>
  </si>
  <si>
    <t>2.1 Advance Product Quality Planning</t>
  </si>
  <si>
    <t>2.2  Production Part Approval Process</t>
  </si>
  <si>
    <t>2.3 Change Control Management</t>
  </si>
  <si>
    <t>Does the supplier have an effective change control management system?</t>
  </si>
  <si>
    <t>ECN, ECR 
04 M Check sheet</t>
  </si>
  <si>
    <t>Does all changes identified for in-house and sub-supplier changes?</t>
  </si>
  <si>
    <t>ECN, ECR Check sheet,
Sub Supplier change request.</t>
  </si>
  <si>
    <t>Communication data (Mail records), validation data.</t>
  </si>
  <si>
    <t>3 PROCESS CONTROL</t>
  </si>
  <si>
    <t>3.1 Incoming Inspection</t>
  </si>
  <si>
    <t>Are raw materials purchased from standard sources?</t>
  </si>
  <si>
    <t>Approved vendor list</t>
  </si>
  <si>
    <t>Are all materials adequately checked before acceptance &amp; release to production?</t>
  </si>
  <si>
    <t xml:space="preserve">Inspection Standard, &amp; records. </t>
  </si>
  <si>
    <t>Are accepted, rejected and unchecked materials clearly labeled and separate from each other?</t>
  </si>
  <si>
    <t xml:space="preserve">Verify the tags/label are display at BOP parts &amp; stored parts  </t>
  </si>
  <si>
    <t>3.2 In-Process inspection</t>
  </si>
  <si>
    <t>Set-up work instruction. SOP, WI 
operating work instruction.etc.</t>
  </si>
  <si>
    <t>call to operator to explain instruction.</t>
  </si>
  <si>
    <t>Poke Yoke list.
poke yoke inspection sheet.</t>
  </si>
  <si>
    <t>verify any poke yoke - is it working.</t>
  </si>
  <si>
    <t>3.3 Final inspection &amp; Rejection control</t>
  </si>
  <si>
    <t>visual inspection data sheet</t>
  </si>
  <si>
    <t>Records of final inspection.
Records of defects found in F.I</t>
  </si>
  <si>
    <t>Daily rework data sheet.
daily rejection sheet / scrap note.</t>
  </si>
  <si>
    <t>Corrective action report.</t>
  </si>
  <si>
    <t>Is corrective action effective ? is action plan follow properly at shop floor ?</t>
  </si>
  <si>
    <t>verify the corrective action</t>
  </si>
  <si>
    <t>3.4 Gauge &amp; Test Equipment Control.</t>
  </si>
  <si>
    <t xml:space="preserve">Are all gauges are clean &amp; good condition? </t>
  </si>
  <si>
    <t>Gauges/instrument condition</t>
  </si>
  <si>
    <t xml:space="preserve">Calibration certificate. instrument no. Cal date / due date etc. </t>
  </si>
  <si>
    <t>Is instruments Repeatability and Reproducibility less than 10%?</t>
  </si>
  <si>
    <t>Instrument work instruction.</t>
  </si>
  <si>
    <t>3.5 Control of NC Product.</t>
  </si>
  <si>
    <t>Location is identified for NC product, RED color, locked area.</t>
  </si>
  <si>
    <t>3.6 Corrective &amp; Preventive Actions.</t>
  </si>
  <si>
    <t>Procedure of corrective action &amp; preventive action.</t>
  </si>
  <si>
    <t>corrective action implemented on shop floor.</t>
  </si>
  <si>
    <t>Does the actions deployed &amp; effective at sources?</t>
  </si>
  <si>
    <t>action plan are follow properly.</t>
  </si>
  <si>
    <t>3.7 Packing and Storage</t>
  </si>
  <si>
    <t>verify the location of packing &amp; storage.</t>
  </si>
  <si>
    <t>Does method of packing, storage and dispatch confirm damage free supplies?</t>
  </si>
  <si>
    <t xml:space="preserve">verify the packaging material. operator are follow the same. </t>
  </si>
  <si>
    <t>3.8 Maintenance</t>
  </si>
  <si>
    <t>Daily M/C Check sheet</t>
  </si>
  <si>
    <t>Verify the variable parameter</t>
  </si>
  <si>
    <t>Preventive maintenance plan
Preventive maintenance records</t>
  </si>
  <si>
    <t xml:space="preserve">4.1 Continual improvement </t>
  </si>
  <si>
    <t>Kaizen, Suggestion activities.</t>
  </si>
  <si>
    <t>4.3 Control of  Records</t>
  </si>
  <si>
    <t>Rejected</t>
  </si>
  <si>
    <t>Corrective action</t>
  </si>
  <si>
    <t>Audit Worksheet</t>
  </si>
  <si>
    <t>Observations</t>
  </si>
  <si>
    <t>Corrective action against NC's</t>
  </si>
  <si>
    <t>Improvement Activities</t>
  </si>
  <si>
    <t>Training plan</t>
  </si>
  <si>
    <t>Skill matrix, Competence matrix</t>
  </si>
  <si>
    <t>Work area should be clean</t>
  </si>
  <si>
    <t xml:space="preserve">Records </t>
  </si>
  <si>
    <t>4.2 Human Resource</t>
  </si>
  <si>
    <t>Trainings Records</t>
  </si>
  <si>
    <t>Health &amp; safety practice.</t>
  </si>
  <si>
    <t>Verify Organization chart &amp; roles &amp; Responsibilities matrix.</t>
  </si>
  <si>
    <t>Verify the in process inspection frequency.
Rev. no. &amp; History of control plan.</t>
  </si>
  <si>
    <t>Material identification, status
rejection &amp; hold material location,
proper tagging/labeling etc.</t>
  </si>
  <si>
    <t>PDI report, (farewell inspection)</t>
  </si>
  <si>
    <t>MSA Study
R &amp; R Value, NDC Value.</t>
  </si>
  <si>
    <t>Verify the records of NC products and ensure how to communication to concern person.</t>
  </si>
  <si>
    <t xml:space="preserve">there is no chance of damage/dirt/contamination of FG material. </t>
  </si>
  <si>
    <t>19.BOP labeling</t>
  </si>
  <si>
    <t>Human Resource</t>
  </si>
  <si>
    <t>verify the APQP process 
CFT Approach</t>
  </si>
  <si>
    <t>Risk Assessment
Feasibility Study.</t>
  </si>
  <si>
    <t>Improvement Activities display</t>
  </si>
  <si>
    <t>50. Improvement Activities display</t>
  </si>
  <si>
    <t>Auditor: (Plant Quality)</t>
  </si>
  <si>
    <t>Target Date</t>
  </si>
  <si>
    <t>Closing Date</t>
  </si>
  <si>
    <t>NA</t>
  </si>
  <si>
    <t>Change History:</t>
  </si>
  <si>
    <t>Date</t>
  </si>
  <si>
    <t>Rev No</t>
  </si>
  <si>
    <t>Brief Description of Changes</t>
  </si>
  <si>
    <t>Reason for Change</t>
  </si>
  <si>
    <t>Sept 29,16</t>
  </si>
  <si>
    <t>New Check Sheet</t>
  </si>
  <si>
    <t>Dec. 29,16</t>
  </si>
  <si>
    <t>00</t>
  </si>
  <si>
    <t>01</t>
  </si>
  <si>
    <t>Mission and Vision added</t>
  </si>
  <si>
    <t>To see supplier's mission and vision.</t>
  </si>
  <si>
    <t>New Check Sheet.</t>
  </si>
  <si>
    <t>S.No.</t>
  </si>
  <si>
    <t xml:space="preserve">NA </t>
  </si>
  <si>
    <t>QMS certification not available but in planning phase .</t>
  </si>
  <si>
    <t xml:space="preserve">Plant performance data available and maintained effectively </t>
  </si>
  <si>
    <t xml:space="preserve">Procedures defined but not followed. </t>
  </si>
  <si>
    <t>1. QMS Certificate</t>
  </si>
  <si>
    <t>Supplier Assessment and System audit report.</t>
  </si>
  <si>
    <t xml:space="preserve">All activities of APQP </t>
  </si>
  <si>
    <t xml:space="preserve">Verify PFD 
</t>
  </si>
  <si>
    <t xml:space="preserve">Is Process Flow Diagram available ?
</t>
  </si>
  <si>
    <t xml:space="preserve">Is  PFMEA available?
</t>
  </si>
  <si>
    <t>Verify  PFMEA,
PFMEA Rev. no. &amp; Rev History.</t>
  </si>
  <si>
    <t xml:space="preserve">
Sequence match with PFD</t>
  </si>
  <si>
    <t xml:space="preserve">Verify the Control plan.
</t>
  </si>
  <si>
    <t>Drawing, standard sheet etc.</t>
  </si>
  <si>
    <t>Is any Poke Yoke Installed in process to eliminate the cause of non conformities?</t>
  </si>
  <si>
    <t>Is all material (ok, hold, reject) identified with proper information? (parts details, Last &amp; Next operation, Heat code, checked by, correct status etc.)</t>
  </si>
  <si>
    <t>Is  any system for First set-up approval/in process inspection/last of parts inspection?</t>
  </si>
  <si>
    <t>Is Inspection standards (Specification, Process sheet etc.) available at work place on each machine</t>
  </si>
  <si>
    <t>Does the Poke Yoke Working? In case not working, is any guidelines or re-action plan ?</t>
  </si>
  <si>
    <t>Is  100% inspection of product for visual inspection and other criteria, if called for before dispatch?</t>
  </si>
  <si>
    <t>Is any check sheets or inspection data sheet available?</t>
  </si>
  <si>
    <t>Is any system for reviewing rejection or rework on daily work basis?</t>
  </si>
  <si>
    <t>Are all instruments calibrated?</t>
  </si>
  <si>
    <t>Is operating instructions available of variable &amp; attribute instruments/gauges?</t>
  </si>
  <si>
    <t>Does NC Products recorded and conveyed to the concerned process owner?</t>
  </si>
  <si>
    <t>Does Supplier have a system to implement the corrective &amp; Preventive Action?</t>
  </si>
  <si>
    <t>Are adequate packing and storage facilities?</t>
  </si>
  <si>
    <t>Is Daily Check sheet for Machine and tool (Visual) condition being followed and completed ?</t>
  </si>
  <si>
    <t>Is M/C Parameter (Air Pressure etc.) observed with in specification ?</t>
  </si>
  <si>
    <t>Is any system to improvement activities like kaizen, suggestion etc?</t>
  </si>
  <si>
    <t>Is operating work instruction available?</t>
  </si>
  <si>
    <t>Is Preventive Maintenance Schedule (PMS) plan on tools and is it followed?</t>
  </si>
  <si>
    <t>Are continual improvements activities display ?</t>
  </si>
  <si>
    <t>Is Training plan available?</t>
  </si>
  <si>
    <t>Are Training records available?</t>
  </si>
  <si>
    <t>Is the competence defined for the personnel performing  process?( Skill matrix)</t>
  </si>
  <si>
    <t>Is work area clean and organized? Are 5S Principles being utilized?</t>
  </si>
  <si>
    <t>Workplace Health and Safety practices are in place and are consistently adhered?</t>
  </si>
  <si>
    <t>Is work environment sufficient?</t>
  </si>
  <si>
    <t xml:space="preserve">Does the supplier keep records which can demonstrate “Effective control”? </t>
  </si>
  <si>
    <t>Does the supplier have a record retention process?</t>
  </si>
  <si>
    <t>as per QMS</t>
  </si>
  <si>
    <t>Approved, but need Improvement</t>
  </si>
  <si>
    <t xml:space="preserve">Remarks </t>
  </si>
  <si>
    <t>7. Feasibility</t>
  </si>
  <si>
    <t>8. APQP Time Plan</t>
  </si>
  <si>
    <t>11. PFMEA &amp; PFD Linkage</t>
  </si>
  <si>
    <t>12. Control Plan</t>
  </si>
  <si>
    <t>13. Sample size and inspection frequency</t>
  </si>
  <si>
    <t>15. Change Management Records</t>
  </si>
  <si>
    <t>20. Inprocess Inspection Standard</t>
  </si>
  <si>
    <t>25. Poke yoke List</t>
  </si>
  <si>
    <t>26. Poke yoke Efficency</t>
  </si>
  <si>
    <t>Is supplier take corrective action against rejection? (defect wise, part wise etc.)</t>
  </si>
  <si>
    <t>32. Corrective action effectiveness.</t>
  </si>
  <si>
    <t>38. Record of NC product</t>
  </si>
  <si>
    <t>42. Packing and storage facilities</t>
  </si>
  <si>
    <t>41. CAPA Effectiveness</t>
  </si>
  <si>
    <t>43.Packing condition</t>
  </si>
  <si>
    <t>46. Control of M/c parameters</t>
  </si>
  <si>
    <t>Is any system to reduce the variation?</t>
  </si>
  <si>
    <t>56. Work environment</t>
  </si>
  <si>
    <t>Work environment</t>
  </si>
  <si>
    <t>These elements are covered but is not implemented effectively.</t>
  </si>
  <si>
    <t>These elements are covered, but needs improvement.</t>
  </si>
  <si>
    <t>These elements are covered and implemented effectively.</t>
  </si>
  <si>
    <t>3. The Vendor is given three months  time to upgrade himself.</t>
  </si>
  <si>
    <t xml:space="preserve">Raw material vendors fixed and documented  effective in purchase function </t>
  </si>
  <si>
    <t xml:space="preserve">Raw material vendors fixed and documented but not effective in purchase function </t>
  </si>
  <si>
    <t xml:space="preserve">Inspection function is effectively Implemented </t>
  </si>
  <si>
    <t>Identification of parts is effective in Function.</t>
  </si>
  <si>
    <t xml:space="preserve">Identification of rejected, ok parts etc in function but need improvement </t>
  </si>
  <si>
    <t>Effective system for (Specification, Process sheet etc.) display  at work place on each machine</t>
  </si>
  <si>
    <t>System available and effectively implemented.</t>
  </si>
  <si>
    <t xml:space="preserve">Health and safety practices are properly followed </t>
  </si>
  <si>
    <t>PPE's defined for all process but not followed / weared by operators</t>
  </si>
  <si>
    <t xml:space="preserve">work environment not sufficient </t>
  </si>
  <si>
    <t>Certification available but parameter not effectively implemented.</t>
  </si>
  <si>
    <t>work environment is sufficient and properly utilized</t>
  </si>
  <si>
    <t>work environment is sufficient but not properly utilized</t>
  </si>
  <si>
    <t>work environment not sufficient but plan to change layout</t>
  </si>
  <si>
    <t>Work Area is in poor condition</t>
  </si>
  <si>
    <t xml:space="preserve">Work Area is cleaned </t>
  </si>
  <si>
    <t>Work Area is cleaned  but need improvement</t>
  </si>
  <si>
    <t>Work Area is cleaned  but not effective</t>
  </si>
  <si>
    <t>Work Area not in good condition</t>
  </si>
  <si>
    <t xml:space="preserve">No procedure to define  skill competence </t>
  </si>
  <si>
    <t xml:space="preserve">Skill matrix review mechanism not in function </t>
  </si>
  <si>
    <t xml:space="preserve">Effective mechanism  to review  skill competence  </t>
  </si>
  <si>
    <t>No record of training</t>
  </si>
  <si>
    <t xml:space="preserve">Record available for training </t>
  </si>
  <si>
    <t xml:space="preserve">Effective record of Training </t>
  </si>
  <si>
    <t xml:space="preserve"> Format / procedure defined  for record </t>
  </si>
  <si>
    <t xml:space="preserve"> Format / procedure defined but not in function </t>
  </si>
  <si>
    <t>No Check sheet inspection data available</t>
  </si>
  <si>
    <t>Supplier not aware about the continual improvements activities</t>
  </si>
  <si>
    <t xml:space="preserve">Supplier Implemented Kaizen , pokayoke but not as per the plan fixed  for activity </t>
  </si>
  <si>
    <t xml:space="preserve">Effective continual improvement approach </t>
  </si>
  <si>
    <t xml:space="preserve">There is no any system to reduce variation </t>
  </si>
  <si>
    <t xml:space="preserve">plan available to reduce the variation in processes </t>
  </si>
  <si>
    <t xml:space="preserve">Plan available but not followed to reduce variation </t>
  </si>
  <si>
    <t xml:space="preserve">Plan available, followed to reduce variation but not effective </t>
  </si>
  <si>
    <t xml:space="preserve">Effective approach on variation reduction </t>
  </si>
  <si>
    <t xml:space="preserve">No record of corrective action </t>
  </si>
  <si>
    <t>Does packing instructions available at dispatch / packing area and followed as per packing agreement with Imperial Auto Industries Ltd.?</t>
  </si>
  <si>
    <t xml:space="preserve">No facilities available for packaging </t>
  </si>
  <si>
    <t xml:space="preserve">Adequate facilities available for packaging </t>
  </si>
  <si>
    <t xml:space="preserve">Effective packaging instruction available  and followed. </t>
  </si>
  <si>
    <t xml:space="preserve">No instruction available for packaging </t>
  </si>
  <si>
    <t xml:space="preserve">No method defined for packaging </t>
  </si>
  <si>
    <t xml:space="preserve">Method of packing, storage and dispatch confirm damage free parts </t>
  </si>
  <si>
    <t xml:space="preserve">Plan to fix the layout for packaging area in workshop </t>
  </si>
  <si>
    <t xml:space="preserve">Method of packing, storage defined but need improvement </t>
  </si>
  <si>
    <t>Plan to fix the method of packaging for damage free supplies.</t>
  </si>
  <si>
    <t>Plan to fix the packing Qty as per IAI.</t>
  </si>
  <si>
    <t xml:space="preserve">Packing instruction fixed but not followed </t>
  </si>
  <si>
    <t>Packing instruction fixed and  followed  but  improvement needed .</t>
  </si>
  <si>
    <t>Daily Check sheet for Machine and tool (Visual) condition being followed and completed</t>
  </si>
  <si>
    <t xml:space="preserve">M/C Parameter (Air Pressure etc.) observed effectively </t>
  </si>
  <si>
    <t>Preventive Maintenance Schedule (PMS) plan on tools and is  followed effectively .</t>
  </si>
  <si>
    <t xml:space="preserve">Plan to fix the M/c parameter product wise </t>
  </si>
  <si>
    <t xml:space="preserve">Parameter fixed but not in working practice </t>
  </si>
  <si>
    <t xml:space="preserve">Plan to implement PMS Activity </t>
  </si>
  <si>
    <t>Certification available but improvement needed in systematic approach.</t>
  </si>
  <si>
    <t>Supplier has no Mission &amp; Vision.</t>
  </si>
  <si>
    <t>Mission and Vision is documented but no adherence for implementation.</t>
  </si>
  <si>
    <t>Organization structure and responsibilities not defined but formats and plan available.</t>
  </si>
  <si>
    <t>No ISO / IATF certification.</t>
  </si>
  <si>
    <t>No system /record of plant performance.</t>
  </si>
  <si>
    <t xml:space="preserve">Supplier is aware about Mission and Vision but not documented. </t>
  </si>
  <si>
    <t>Available but review mechanism not adequate.</t>
  </si>
  <si>
    <t>Company business is not aligned with Mission and Vision.</t>
  </si>
  <si>
    <t>Company business is aligned with Mission and Vision.</t>
  </si>
  <si>
    <t>No records of drawings and specification.</t>
  </si>
  <si>
    <t>There is plan to record the plant performance but no systematic procedure defined.</t>
  </si>
  <si>
    <t>Does the Supplier have a system for new product development and monitoring ?</t>
  </si>
  <si>
    <t>Supplier not aware about APQP process.</t>
  </si>
  <si>
    <t xml:space="preserve">APQP procedures is available but not in working practice </t>
  </si>
  <si>
    <t>Time plan and check sheet followed but not effective.</t>
  </si>
  <si>
    <t>Aware about the process but not documented record.</t>
  </si>
  <si>
    <t>Supplier has a plan to implement the process of feasibility study but no systematic procedure available.</t>
  </si>
  <si>
    <t xml:space="preserve"> Supplier has a systematic procedure but effectiveness is not evident.</t>
  </si>
  <si>
    <t>Does the basic requirements of New product development like APQP time line plan, prototype, pre-launch control plan, tool Insp. report, testing of materials followed ?</t>
  </si>
  <si>
    <t>Supplier not aware for the risk assessment and feasibility study.</t>
  </si>
  <si>
    <t xml:space="preserve">Supplier is aware about system for new product development but no documented procedure available. </t>
  </si>
  <si>
    <t>APQP procedures is available but not in working practice.</t>
  </si>
  <si>
    <t>Supplier is aware about PFD but not documented.</t>
  </si>
  <si>
    <t xml:space="preserve">Effective system and procedure followed for new product development. </t>
  </si>
  <si>
    <t xml:space="preserve">Procedure is available but PFMEA not done.  </t>
  </si>
  <si>
    <t>Is PFMEA sequence match with PFD ?</t>
  </si>
  <si>
    <t xml:space="preserve">PFMEA sequence  match with PFD but revision history not same.  </t>
  </si>
  <si>
    <t xml:space="preserve">Linkage available but all elements are not covered. </t>
  </si>
  <si>
    <t>All linkages are effectively implemented.</t>
  </si>
  <si>
    <t xml:space="preserve">Supplier is aware about Control Plan but no documented procedure. </t>
  </si>
  <si>
    <t xml:space="preserve">Supplier is aware about PFMEA but no documented procedure. </t>
  </si>
  <si>
    <t>Supplier not aware about the PFMEA sequence linkage with PFD.</t>
  </si>
  <si>
    <t>Supplier not aware about the Control Plan.</t>
  </si>
  <si>
    <t>Control plan available but not updated with revision history.</t>
  </si>
  <si>
    <t xml:space="preserve">Supplier is aware about sampling plan but no documented procedure. </t>
  </si>
  <si>
    <t>Document's are available but sample size not  match as per CP.</t>
  </si>
  <si>
    <t>Sample size and frequency defined  but not followed.</t>
  </si>
  <si>
    <t>Sample size and frequency effectively defined and followed.</t>
  </si>
  <si>
    <t>Supplier is not aware about the Change control system.</t>
  </si>
  <si>
    <t>Supplier has documented procedure and record  but not effective.</t>
  </si>
  <si>
    <t>Supplier has documented procedure and record  but not followed .</t>
  </si>
  <si>
    <t>All Changes are identified and  documented and informed to customer.</t>
  </si>
  <si>
    <t xml:space="preserve">All changes are identified and recorded </t>
  </si>
  <si>
    <t xml:space="preserve">Is  Control Plan (CP) available ?
</t>
  </si>
  <si>
    <t>Is sample sizes and check frequency for each operation reasonable ?</t>
  </si>
  <si>
    <t>Supplier is not aware about 4M change management.</t>
  </si>
  <si>
    <t xml:space="preserve">Supplier is aware about 4M change management but no documented procedure. </t>
  </si>
  <si>
    <t>Supplier has documented procedure  but not followed .</t>
  </si>
  <si>
    <t>Procedure is followed but records not maintained effectively.</t>
  </si>
  <si>
    <t>All Changes are identified and  documented and informed to IAI.</t>
  </si>
  <si>
    <t xml:space="preserve">Raw material vendors fixed but not approved by iAi </t>
  </si>
  <si>
    <t>Suppliers is aware about the inspection of incoming material but no documented procedure /record available.</t>
  </si>
  <si>
    <t>Supplier is not aware for the Inspection of incoming material</t>
  </si>
  <si>
    <t>Supplier has not fixed raw material sources.</t>
  </si>
  <si>
    <t xml:space="preserve">Supplier is not aware about the criticality of material identification . </t>
  </si>
  <si>
    <t xml:space="preserve">Supplier is aware about the criticality of material identification but no documented procedure. . </t>
  </si>
  <si>
    <t>Supplier is  not aware for the significance of setup approval.</t>
  </si>
  <si>
    <t>Supplier is aware about the first part approval but not documented procedure available.</t>
  </si>
  <si>
    <t>Inspection standard, First piece approval procedure  in function  and defined but not followed</t>
  </si>
  <si>
    <t>First piece approval records available but not effective .</t>
  </si>
  <si>
    <t xml:space="preserve">Work instruction and Sop displayed but not followed </t>
  </si>
  <si>
    <t xml:space="preserve">Effective  work practice of work instruction on the work station </t>
  </si>
  <si>
    <t>Effective work practice of First / Last piece approval.</t>
  </si>
  <si>
    <t>Does the operators understand the instructions?</t>
  </si>
  <si>
    <t>Supplier has no work instruction and SOP awareness.</t>
  </si>
  <si>
    <t xml:space="preserve">Plan to display SOP and work instructions </t>
  </si>
  <si>
    <t>Work instruction and SOP displayed and  followed but not effective .</t>
  </si>
  <si>
    <t xml:space="preserve">No work instruction available </t>
  </si>
  <si>
    <t>Work instruction available but not displayed at appropriate location</t>
  </si>
  <si>
    <t>Work instructions displayed but operator does not understand the  language .</t>
  </si>
  <si>
    <t xml:space="preserve">Supplier is not aware about Poka yoke. </t>
  </si>
  <si>
    <t>Poka yoke plan/procedure is available but not followed.</t>
  </si>
  <si>
    <t xml:space="preserve"> Poka yoke documented and implemented but  not effective .</t>
  </si>
  <si>
    <t>Effective approach on pokayoke implementation.</t>
  </si>
  <si>
    <t>Supplier is aware about poka yoke but no documented plan , procedure is available .</t>
  </si>
  <si>
    <t xml:space="preserve">No controlled document is maintained on poka yoke. </t>
  </si>
  <si>
    <t>Controlled document is there but not displayed at appropriate location.</t>
  </si>
  <si>
    <t xml:space="preserve">Controlled document is displayed on appropriate location but records not maintained on checklist. </t>
  </si>
  <si>
    <t xml:space="preserve">Records are maintained on checklist but some of poka yoke are not in working condition. </t>
  </si>
  <si>
    <t>All poka yoke are working effectively and records are maintained.</t>
  </si>
  <si>
    <t>Is quality inspector prepare PDIR before dispatch?</t>
  </si>
  <si>
    <t>Supplier is not aware about PDIR.</t>
  </si>
  <si>
    <t>Suppliers is aware about the PDIR documented procedure /record not available.</t>
  </si>
  <si>
    <t>Quality Gate/Firewall system not available</t>
  </si>
  <si>
    <t>Supplier is aware about the 100% inspection requirement but not followed</t>
  </si>
  <si>
    <t>Well maintained quality gate  and 100 % inspection effectively maintained</t>
  </si>
  <si>
    <t>100 % inspection done for parts but not recorded</t>
  </si>
  <si>
    <t>Part list for 100 % inspection not available, inspection done and recorded but not effective.</t>
  </si>
  <si>
    <t>No system /record of rejection analysis</t>
  </si>
  <si>
    <t>There is plan to record of rejection analysis but no systematic procedure defined.</t>
  </si>
  <si>
    <t xml:space="preserve">Rejection records available but no action taken </t>
  </si>
  <si>
    <t xml:space="preserve">Rejection records and analysis system maintained effectively </t>
  </si>
  <si>
    <t>Corrective action records available but no implementation at shop floor</t>
  </si>
  <si>
    <t>Corrective action recorded and implemented but not effective.</t>
  </si>
  <si>
    <t>All gauges are clean &amp; in good condition and stored properly in 2s condition.</t>
  </si>
  <si>
    <t>All gauges are clean &amp; in good condition but not  stored in 2s condition.</t>
  </si>
  <si>
    <t xml:space="preserve">All gauges and instrument cleaning frequency defined but not followed </t>
  </si>
  <si>
    <t>Gauges / instrument Cleaning frequency and storage condition not defined</t>
  </si>
  <si>
    <t>All gauges &amp; instrument are in bad condition.</t>
  </si>
  <si>
    <t>Supplier is not aware about the calibration.</t>
  </si>
  <si>
    <t>Supplier is aware about the calibration but no procedure and records available.</t>
  </si>
  <si>
    <t>Supplier is not aware about the MSA</t>
  </si>
  <si>
    <t>Supplier is aware about the MSA but no procedure and records available.</t>
  </si>
  <si>
    <t xml:space="preserve">Procedures defined for MSA but not followed. </t>
  </si>
  <si>
    <t>Procedures defined for MSA but not effective.</t>
  </si>
  <si>
    <t>Effective MSA activity implemented and followed.</t>
  </si>
  <si>
    <t>Effective calibration system activity implemented and followed.</t>
  </si>
  <si>
    <t xml:space="preserve">Work instruction and Sop displayed for instruments  but not followed </t>
  </si>
  <si>
    <t xml:space="preserve">Effective work practice and work instruction available for handling instruments. </t>
  </si>
  <si>
    <t>No rejection area , bins available on the work station.</t>
  </si>
  <si>
    <t xml:space="preserve">Plan to allot rejection bins and rejection area for NC products </t>
  </si>
  <si>
    <t>Effective system for handling the control of NC products .</t>
  </si>
  <si>
    <t xml:space="preserve">Supplier is not aware about procedure and records of NC products </t>
  </si>
  <si>
    <t>Supplier is aware about procedure of NC product but no records available.</t>
  </si>
  <si>
    <t xml:space="preserve">Procedures defined for control of NC product but not followed. </t>
  </si>
  <si>
    <t>Procedures defined for control of NC product, recording done but not effective.</t>
  </si>
  <si>
    <t>Effective approach for recording and control of NC product.</t>
  </si>
  <si>
    <t>Supplier is not aware about the CAPA system.</t>
  </si>
  <si>
    <t>Supplier is aware about the CAPA system but no records and Procedure  available..</t>
  </si>
  <si>
    <t xml:space="preserve">Procedure for CAPA defined but not followed. </t>
  </si>
  <si>
    <t xml:space="preserve">Procedure for CAPA defined and CAPA system available  but not effective. </t>
  </si>
  <si>
    <t xml:space="preserve">CAPA system maintained and recorded effectively </t>
  </si>
  <si>
    <t xml:space="preserve">Action taken against customer complaint and internal issues but not effective. </t>
  </si>
  <si>
    <t>Effective actions taken and followed against customer and internal issues.</t>
  </si>
  <si>
    <t xml:space="preserve">Supplier is not aware about effectiveness of CAPA monitoring  </t>
  </si>
  <si>
    <t xml:space="preserve">Procedure defined for CAPA review  but not followed </t>
  </si>
  <si>
    <t>Supplier is aware about CAPA review but no records available.</t>
  </si>
  <si>
    <t xml:space="preserve">Procedure and records defined for CAPA review  but not Effective </t>
  </si>
  <si>
    <t xml:space="preserve">Effective System  for CAPA review implementation  </t>
  </si>
  <si>
    <t>Supplier aware about the continual improvements activities but no documented procedure available .</t>
  </si>
  <si>
    <t xml:space="preserve">Procedure is available for continual improvement activities but not followed.   </t>
  </si>
  <si>
    <t>Procedure and records  available for continual improvement activities but not Effective</t>
  </si>
  <si>
    <t>Supplier is not aware about the record retention process</t>
  </si>
  <si>
    <t>Supplier is aware about the record retention process but not documented procedure available .</t>
  </si>
  <si>
    <t xml:space="preserve">Procedure is available for  retention process activities but not followed.   </t>
  </si>
  <si>
    <t xml:space="preserve">Procedure is available for retention process activities but not effective </t>
  </si>
  <si>
    <t>Supplier is not aware about the effective record control process</t>
  </si>
  <si>
    <t>Supplier is aware about the effective record control process but not documented procedure available .</t>
  </si>
  <si>
    <t xml:space="preserve">Procedure is available for effective record control process activities but not followed.   </t>
  </si>
  <si>
    <t xml:space="preserve">Procedure is available for record control process  activities but not effective </t>
  </si>
  <si>
    <t xml:space="preserve">Supplier is not aware for the maintaienece function </t>
  </si>
  <si>
    <t xml:space="preserve">Supplier is not aware for the criticality of m/c parameter </t>
  </si>
  <si>
    <t xml:space="preserve">Supplier is not aware for the Maintenance  function </t>
  </si>
  <si>
    <t>Mar.30,17</t>
  </si>
  <si>
    <t>Updated for auto fill option  and score criteria for rejection &lt;40%</t>
  </si>
  <si>
    <t xml:space="preserve">Time saving and lower rejection criteria </t>
  </si>
  <si>
    <t>Risk assessment done properly by covering all elements.</t>
  </si>
  <si>
    <t xml:space="preserve">PFD  available but no linkage with operating processes.  </t>
  </si>
  <si>
    <t xml:space="preserve">PFD  available, linkage with operating processes but revision history is not maintained. </t>
  </si>
  <si>
    <t xml:space="preserve">PFD Available with latest revision and followed effectively. </t>
  </si>
  <si>
    <t>PFMEA available but not covered  all failure modes, customer complaints etc.</t>
  </si>
  <si>
    <t>PFMEA available with latest revision and covered all elements effectively. All relevant actions taken against high RPN.</t>
  </si>
  <si>
    <t>CP available with latest revision and covered all elements effectively.</t>
  </si>
  <si>
    <t>Supplier aware about the Change control system but no documented procedure /record available.</t>
  </si>
  <si>
    <t>Does supplier inform IAI about any 4M changes before it is implemented ?</t>
  </si>
  <si>
    <t xml:space="preserve">Supplier has planned to fix the standard raw material sources </t>
  </si>
  <si>
    <t>Inspection standard, records and procedure in function  and defined but not followed</t>
  </si>
  <si>
    <t>Inspection standard, records and procedure are defined and followed but not effective.</t>
  </si>
  <si>
    <t xml:space="preserve">Formats, procedure and tags defined for identification of parts but not in practice </t>
  </si>
  <si>
    <t>Supplier is not aware for the Inspection of in process material.</t>
  </si>
  <si>
    <t>Suppliers is aware about the in process inspection but no documented procedure /record available.</t>
  </si>
  <si>
    <t>Language is appropriate but working method isn't as per work instruction</t>
  </si>
  <si>
    <t>Language is appropriate and working method as per work instruction.</t>
  </si>
  <si>
    <t xml:space="preserve">Plan to implement check sheet and inspection sheets </t>
  </si>
  <si>
    <t xml:space="preserve">Check sheet and inspection datasheet available but not in working practice </t>
  </si>
  <si>
    <t>Check sheet and inspection datasheet available  in working practice but not effective</t>
  </si>
  <si>
    <t>Effective record of check sheet and inspection sheets.</t>
  </si>
  <si>
    <t>Procedure available for corrective action but not followed .</t>
  </si>
  <si>
    <t xml:space="preserve">Effectively implemented on the shop floor </t>
  </si>
  <si>
    <t xml:space="preserve">Procedures defined for calibration but not followed. </t>
  </si>
  <si>
    <t>Procedures defined for calibration but not effective.</t>
  </si>
  <si>
    <t xml:space="preserve">Supplier is not aware about WI for instruments , gauges &amp; fixtures </t>
  </si>
  <si>
    <t>Supplier is aware about WI for instruments , gauges &amp; fixtures but not displayed.</t>
  </si>
  <si>
    <t>Rejection area and bins available on the work station but not in working practice</t>
  </si>
  <si>
    <t>Area defined for packaging  but  not in operative mode .</t>
  </si>
  <si>
    <t xml:space="preserve">Packaging and storage available but need improvement </t>
  </si>
  <si>
    <t>Bins / lockable cages used for control of NC product but not effective</t>
  </si>
  <si>
    <t xml:space="preserve">Method of packaging for damage free supplies but not in function / operative mode </t>
  </si>
  <si>
    <t xml:space="preserve">Plan to implement M/c Daily check sheet </t>
  </si>
  <si>
    <t xml:space="preserve">Daily check sheet available but not updated regularly </t>
  </si>
  <si>
    <t xml:space="preserve">Daily check sheet  filled but need to cover more m/c concerns </t>
  </si>
  <si>
    <t>Parameter fixed and in working practice but not recorded in process sheet.</t>
  </si>
  <si>
    <t xml:space="preserve">PMS fixed but not followed </t>
  </si>
  <si>
    <t xml:space="preserve">PMS plan adhered but not covered  all the parameters </t>
  </si>
  <si>
    <t>Supplier aware about the continual improvements activities but not implemented</t>
  </si>
  <si>
    <t xml:space="preserve">Supplier Implemented Kaizen , pokayoke but not documented the same </t>
  </si>
  <si>
    <t xml:space="preserve">No any training calendar defined </t>
  </si>
  <si>
    <t xml:space="preserve">Planning to fix the training calendar </t>
  </si>
  <si>
    <t xml:space="preserve">Training calendar fix for FY but not followed </t>
  </si>
  <si>
    <t xml:space="preserve">Training calendar fix for FY and  followed but need improvement </t>
  </si>
  <si>
    <t xml:space="preserve">Effective record of training plan </t>
  </si>
  <si>
    <t xml:space="preserve">Procedure defined to review skill matrix </t>
  </si>
  <si>
    <t xml:space="preserve">Skill matrix review mechanism in function but need improvement </t>
  </si>
  <si>
    <t>Supplier not aware about the health and safety practice</t>
  </si>
  <si>
    <t>Supplier is aware about the health and safety practice but PPE is not available at supplier end</t>
  </si>
  <si>
    <t>PPE is not available for all process and not followed</t>
  </si>
  <si>
    <t>work environment is sufficient and need more improvement for utilization</t>
  </si>
  <si>
    <t>Effective and systematic approach for record control process</t>
  </si>
  <si>
    <t>Effective and systematic approach for  record retention process</t>
  </si>
  <si>
    <t>No organization structure available /evident.</t>
  </si>
  <si>
    <t>Organization structure defined but KRA not fixed/measurable.</t>
  </si>
  <si>
    <t>Effective organization structure available.</t>
  </si>
  <si>
    <t>All latest drawing and specification available but system of record maintenance is not  effective.</t>
  </si>
  <si>
    <t>All latest drawing and specification available and system of record maintenance is effective.</t>
  </si>
  <si>
    <t xml:space="preserve">Does the supplier have certified the ISO 9001 or IATF 16949?                                                                 </t>
  </si>
  <si>
    <t xml:space="preserve">Is the Supplier analyze Risk assessment and Feasibility study during APQP Process ? </t>
  </si>
  <si>
    <t>Does the actions implemented for Customer complaints, Internal Issues, etc?</t>
  </si>
  <si>
    <t>Does any location / Bins / lockable cages identified to put the NC Products?</t>
  </si>
  <si>
    <t>Records available but no procedure to  maintain revision history.</t>
  </si>
  <si>
    <t>Procedure available but not followed.</t>
  </si>
  <si>
    <t>Performance record available but no action taken .</t>
  </si>
  <si>
    <t>Supplier is aware about system for new product development but no documented procedure .</t>
  </si>
  <si>
    <t>PFMEA sequence not match with PFD .</t>
  </si>
  <si>
    <t>Control plan available but not linked With PFD and PFMEA.</t>
  </si>
  <si>
    <t xml:space="preserve">Supplier not aware about Sampling Plan. </t>
  </si>
  <si>
    <t>Supplier not  aware about the PFD,No documents available.</t>
  </si>
  <si>
    <t>Supplier not  aware about the PFMEA,No documents available.</t>
  </si>
  <si>
    <t>Does Organization define the roles &amp; responsibilities ?</t>
  </si>
  <si>
    <t>Is the IAIL's supplier Quality manual available at supplier end? Supplier is following the guideline/agreement or not.</t>
  </si>
  <si>
    <t>IAIL's Supplier Quality Manual.</t>
  </si>
  <si>
    <r>
      <t xml:space="preserve">Is there any procedure to review plant performance ?
</t>
    </r>
    <r>
      <rPr>
        <sz val="10"/>
        <color rgb="FF00B0F0"/>
        <rFont val="Arial"/>
        <family val="2"/>
      </rPr>
      <t>Is there records/results available of performance ?</t>
    </r>
  </si>
  <si>
    <t>3. Supplier Quality manual</t>
  </si>
  <si>
    <t>5. Plant performance (plan vs actual)</t>
  </si>
  <si>
    <t>An assessment of the selected supplier’s risk to product conformity and uninterrupted supply of the organization’s product to their customers;</t>
  </si>
  <si>
    <t xml:space="preserve">Latest certificate and no. and expiry Date of Certificate with IAF No. for ISO 9001 &amp; IATF No. for IATF 16949. </t>
  </si>
  <si>
    <t>Applicable statutory and regulatory requirements</t>
  </si>
  <si>
    <t>Business continuity planning (e.g., disaster preparedness, contingency planning);</t>
  </si>
  <si>
    <t>Customer service.</t>
  </si>
  <si>
    <t>Current applicable statutory and regulatory requirements in the country of receipt, the country of shipment, and the customer-identified country of destination, if provided</t>
  </si>
  <si>
    <r>
      <t xml:space="preserve">KRA, </t>
    </r>
    <r>
      <rPr>
        <i/>
        <sz val="8"/>
        <color rgb="FF00B0F0"/>
        <rFont val="Arial"/>
        <family val="2"/>
      </rPr>
      <t>PPM plan vs actual,</t>
    </r>
    <r>
      <rPr>
        <i/>
        <sz val="8"/>
        <rFont val="Arial"/>
        <family val="2"/>
      </rPr>
      <t>Customer complain register, Internal rejection data, cost of poor quality.Delivery Performance, etc</t>
    </r>
  </si>
  <si>
    <t>An assessment of the software development capabilities, if applicable.</t>
  </si>
  <si>
    <t>Financial stability;</t>
  </si>
  <si>
    <t>Purchased product, material, or service complexity</t>
  </si>
  <si>
    <t>Required technology (product or process)</t>
  </si>
  <si>
    <t>Design and development capabilities (including project management)</t>
  </si>
  <si>
    <t>Manufacturing capability</t>
  </si>
  <si>
    <t>Logistics process</t>
  </si>
  <si>
    <t>As per CQI 19 Supplier QMS.</t>
  </si>
  <si>
    <t>As per Produt and Process software as well as M/c Software used.</t>
  </si>
  <si>
    <t xml:space="preserve">Verify </t>
  </si>
  <si>
    <t>59. Risk Assewssment</t>
  </si>
  <si>
    <t>60. Software development capabilities</t>
  </si>
  <si>
    <t>61. Volume of Automotive Business</t>
  </si>
  <si>
    <t>62. Financial stability (PBT)</t>
  </si>
  <si>
    <t>63. Purchased material complexity</t>
  </si>
  <si>
    <t>64. Technology requirement.</t>
  </si>
  <si>
    <t>65 Availability of Resources</t>
  </si>
  <si>
    <t>66. Design &amp; Development Capabilities</t>
  </si>
  <si>
    <t>67. Manufacturing capabilities</t>
  </si>
  <si>
    <t>68. Business continuity planning</t>
  </si>
  <si>
    <t>69. Logistics Process</t>
  </si>
  <si>
    <t>70. Customer service</t>
  </si>
  <si>
    <t>72. Applicable statutory &amp; regulatory requirements.</t>
  </si>
  <si>
    <t>71 Country of orign and country of receipt</t>
  </si>
  <si>
    <t>Supplier is not aware the contigency requirements and no contigency plan available</t>
  </si>
  <si>
    <t>Supplier is partially aware but not implemented the contigency requirements and only verbal contigency suggested.</t>
  </si>
  <si>
    <t>Supplier is aware and documented the partial requirments but not implemented all the contigency requirements.</t>
  </si>
  <si>
    <t>Complete Risk and contigency is in-place and validation conducted by supplier. Product conformity exists and no customer disruption.</t>
  </si>
  <si>
    <t>Supplier is aware the risks and documented the requirments but not implemented all the contigency requirements.</t>
  </si>
  <si>
    <t>No software capabilities</t>
  </si>
  <si>
    <t>Soft ware developed from out sourced and no internal validation available, but partial knowledge.</t>
  </si>
  <si>
    <t>in-house software capabilities, but no validation available</t>
  </si>
  <si>
    <t>An assessment of the software development capabilities, with complete validation evidenced.</t>
  </si>
  <si>
    <t>Software developed from out sourced and no knowledge.</t>
  </si>
  <si>
    <t>No Automotive business</t>
  </si>
  <si>
    <t>Only supplying to imperial auto</t>
  </si>
  <si>
    <t>Supplying to Tier 1 Automotive as well imperial auto and 100% Automotive business.</t>
  </si>
  <si>
    <t>Supplying to Tier 1 Automotive as well imperial auto with major non automotive customers.</t>
  </si>
  <si>
    <t>Supplying to OEM as well as imperial auto and 100% Automotive business.</t>
  </si>
  <si>
    <t>Depends on single customer only</t>
  </si>
  <si>
    <t>Some customers with less volume and less profitable product.</t>
  </si>
  <si>
    <t>Financial stability is good, but less market and future business depends on existing customers only.</t>
  </si>
  <si>
    <t>Financial stability is poor but existing customers has good opportunity of business to grow.</t>
  </si>
  <si>
    <t>Having good financial stability and no risk since market leader.</t>
  </si>
  <si>
    <t>No Purchased product, material, or service complexity is there.</t>
  </si>
  <si>
    <t>Purchased product, material, or service complexity is there, but action plan evidences to improve the same.</t>
  </si>
  <si>
    <t>Purchased product, material, or service complexity is there, No action plan evidences to improve the same.</t>
  </si>
  <si>
    <t>Always purchased product, material, or service complexity is exists.</t>
  </si>
  <si>
    <t>sometimes purchased product, material, or service complexity is exists.</t>
  </si>
  <si>
    <t>Very old technology is used and no improvement plan.</t>
  </si>
  <si>
    <t>Very old technology is used and  improvement plan is there, growth strategy slow in nature.</t>
  </si>
  <si>
    <t>Technology is used as per demand and no improvement plan.</t>
  </si>
  <si>
    <t>Technology is adopted as per global market trend and innovations is a culture in the organization</t>
  </si>
  <si>
    <t>Technology is adopted as per global market trend and innovations is not a culture.</t>
  </si>
  <si>
    <t>Insufficient resources.</t>
  </si>
  <si>
    <t>No resource planning, and ullization always in a stake.</t>
  </si>
  <si>
    <t>Resources planning is good and in-effective utilization.</t>
  </si>
  <si>
    <t>Resources planning is well and effective utilization.</t>
  </si>
  <si>
    <t>Adequacy of available resources exists with well planned (e.g., people, infrastructure);</t>
  </si>
  <si>
    <t>No design and development capabilities</t>
  </si>
  <si>
    <t>Design and development capabilities completely outsourced</t>
  </si>
  <si>
    <t>Design outsourced and having development capabilities</t>
  </si>
  <si>
    <t xml:space="preserve">Having in-house design and development capabilities </t>
  </si>
  <si>
    <t>Manufacturing capability is mostly outsourced</t>
  </si>
  <si>
    <t>Manufacturing capability is outsourced for our products.</t>
  </si>
  <si>
    <t>Manufacturing capability is partially outsourced for our products.</t>
  </si>
  <si>
    <t>Manufacturing capability is in-house for our products.</t>
  </si>
  <si>
    <t>Complete manufacturing capability exists.</t>
  </si>
  <si>
    <t>Business continuity planning (e.g., disaster preparedness, contingency planning); Complete Risk and contigency is in-place and validation conducted by supplier.</t>
  </si>
  <si>
    <t>No Logistics established</t>
  </si>
  <si>
    <t xml:space="preserve">Logistics is established, but not planned </t>
  </si>
  <si>
    <t xml:space="preserve">Logistics is established in frequently planned </t>
  </si>
  <si>
    <t>Depends on customer only for logistics.</t>
  </si>
  <si>
    <t>Poor service</t>
  </si>
  <si>
    <t>Excellent Customer service.</t>
  </si>
  <si>
    <t>Better Customer service.</t>
  </si>
  <si>
    <t>Good Customer service.</t>
  </si>
  <si>
    <t>Worst Service</t>
  </si>
  <si>
    <t>Current applicable statutory and regulatory requirements in the country of receipt, the country of shipment, and the customer-identified country of destination, not aware</t>
  </si>
  <si>
    <t>Current applicable statutory and regulatory requirements in the country of receipt, the country of shipment, and the customer-identified country of destination, aware but not implemented</t>
  </si>
  <si>
    <t>Current applicable statutory and regulatory requirements in the country of receipt, the country of shipment, and the customer-identified country of destination, is required to notify.</t>
  </si>
  <si>
    <t>Poor response and not want to introduce the same for Current applicable statutory and regulatory requirements in the country of receipt, the country of shipment, and the customer-identified country of destination.</t>
  </si>
  <si>
    <t>Applicable statutory and regulatory requirements not want to follow</t>
  </si>
  <si>
    <t>Applicable statutory and regulatory requirements not aware</t>
  </si>
  <si>
    <t>Applicable statutory and regulatory requirements proactively communicated and implemented.</t>
  </si>
  <si>
    <t>Applicable statutory and regulatory requirements aware and implemented.</t>
  </si>
  <si>
    <t>Applicable statutory and regulatory requirements required to notify and needs implementation.</t>
  </si>
  <si>
    <t>Volume of automotive business (absolute and as a percentage of total business &amp; Capacity)</t>
  </si>
  <si>
    <t>Adequacy of available resources (e.g., people, infrastructure, Capacity);</t>
  </si>
  <si>
    <t>&lt;65%</t>
  </si>
  <si>
    <t>65~75%</t>
  </si>
  <si>
    <t>&gt; 75 %</t>
  </si>
  <si>
    <t>≥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</si>
</sst>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3" x14ac:knownFonts="1">
    <font>
      <sz val="10"/>
      <name val="Arial"/>
    </font>
    <font>
      <sz val="11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1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70C0"/>
      <name val="Arial"/>
      <family val="2"/>
    </font>
    <font>
      <sz val="12"/>
      <color rgb="FF0070C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sz val="10"/>
      <color rgb="FF00B0F0"/>
      <name val="Arial"/>
      <family val="2"/>
    </font>
    <font>
      <i/>
      <sz val="8"/>
      <color rgb="FF00B0F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9" fillId="3" borderId="0" applyNumberFormat="0" applyBorder="0" applyAlignment="0" applyProtection="0"/>
    <xf numFmtId="0" fontId="23" fillId="20" borderId="1" applyNumberFormat="0" applyAlignment="0" applyProtection="0"/>
    <xf numFmtId="0" fontId="27" fillId="21" borderId="2" applyNumberFormat="0" applyAlignment="0" applyProtection="0"/>
    <xf numFmtId="0" fontId="33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34" fillId="0" borderId="3" applyNumberFormat="0" applyFill="0" applyAlignment="0" applyProtection="0"/>
    <xf numFmtId="0" fontId="31" fillId="0" borderId="4" applyNumberFormat="0" applyFill="0" applyAlignment="0" applyProtection="0"/>
    <xf numFmtId="0" fontId="36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8" fillId="7" borderId="1" applyNumberFormat="0" applyAlignment="0" applyProtection="0"/>
    <xf numFmtId="0" fontId="30" fillId="0" borderId="6" applyNumberFormat="0" applyFill="0" applyAlignment="0" applyProtection="0"/>
    <xf numFmtId="0" fontId="32" fillId="22" borderId="0" applyNumberFormat="0" applyBorder="0" applyAlignment="0" applyProtection="0"/>
    <xf numFmtId="0" fontId="37" fillId="23" borderId="7" applyNumberFormat="0" applyFont="0" applyAlignment="0" applyProtection="0"/>
    <xf numFmtId="0" fontId="21" fillId="20" borderId="8" applyNumberFormat="0" applyAlignment="0" applyProtection="0"/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26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358">
    <xf numFmtId="0" fontId="0" fillId="0" borderId="0" xfId="0">
      <alignment vertical="center"/>
    </xf>
    <xf numFmtId="0" fontId="0" fillId="0" borderId="0" xfId="42" applyFont="1" applyAlignment="1" applyProtection="1">
      <alignment horizontal="left" vertical="center"/>
    </xf>
    <xf numFmtId="0" fontId="1" fillId="0" borderId="0" xfId="42" applyFont="1" applyAlignment="1" applyProtection="1">
      <alignment horizontal="left" vertical="center"/>
    </xf>
    <xf numFmtId="0" fontId="2" fillId="0" borderId="0" xfId="42" applyFont="1" applyAlignment="1" applyProtection="1"/>
    <xf numFmtId="0" fontId="1" fillId="0" borderId="0" xfId="42" applyFont="1" applyAlignment="1" applyProtection="1"/>
    <xf numFmtId="0" fontId="3" fillId="0" borderId="0" xfId="0" applyFont="1" applyBorder="1" applyAlignment="1" applyProtection="1"/>
    <xf numFmtId="0" fontId="2" fillId="0" borderId="0" xfId="42" applyFont="1" applyAlignment="1" applyProtection="1">
      <alignment horizontal="left" vertical="center"/>
    </xf>
    <xf numFmtId="0" fontId="4" fillId="0" borderId="0" xfId="0" applyFont="1" applyBorder="1" applyAlignment="1"/>
    <xf numFmtId="0" fontId="2" fillId="0" borderId="0" xfId="42" applyFont="1" applyFill="1" applyAlignment="1" applyProtection="1">
      <alignment horizontal="left" vertical="center"/>
    </xf>
    <xf numFmtId="0" fontId="2" fillId="0" borderId="0" xfId="42" applyFont="1" applyAlignment="1" applyProtection="1">
      <alignment horizontal="center" vertical="center"/>
    </xf>
    <xf numFmtId="0" fontId="2" fillId="0" borderId="0" xfId="42" applyFont="1" applyAlignment="1" applyProtection="1">
      <alignment horizontal="left" vertical="center" wrapText="1"/>
    </xf>
    <xf numFmtId="0" fontId="7" fillId="0" borderId="10" xfId="42" applyNumberFormat="1" applyFont="1" applyBorder="1" applyAlignment="1" applyProtection="1">
      <alignment horizontal="left" vertical="center" wrapText="1"/>
    </xf>
    <xf numFmtId="0" fontId="1" fillId="0" borderId="0" xfId="42" applyNumberFormat="1" applyFont="1" applyBorder="1" applyAlignment="1" applyProtection="1">
      <alignment horizontal="left" vertical="center"/>
    </xf>
    <xf numFmtId="0" fontId="1" fillId="0" borderId="0" xfId="42" applyNumberFormat="1" applyFont="1" applyFill="1" applyBorder="1" applyAlignment="1" applyProtection="1">
      <alignment horizontal="left" vertical="center"/>
    </xf>
    <xf numFmtId="0" fontId="1" fillId="0" borderId="0" xfId="42" applyNumberFormat="1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/>
    <xf numFmtId="0" fontId="4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/>
    <xf numFmtId="0" fontId="11" fillId="0" borderId="0" xfId="0" applyFont="1" applyAlignment="1" applyProtection="1"/>
    <xf numFmtId="0" fontId="4" fillId="0" borderId="0" xfId="0" applyFont="1" applyBorder="1" applyAlignment="1" applyProtection="1"/>
    <xf numFmtId="49" fontId="4" fillId="24" borderId="0" xfId="0" applyNumberFormat="1" applyFont="1" applyFill="1" applyBorder="1" applyAlignment="1" applyProtection="1">
      <alignment horizontal="left"/>
    </xf>
    <xf numFmtId="0" fontId="4" fillId="24" borderId="11" xfId="0" applyFont="1" applyFill="1" applyBorder="1" applyAlignment="1" applyProtection="1"/>
    <xf numFmtId="0" fontId="4" fillId="24" borderId="12" xfId="0" applyFont="1" applyFill="1" applyBorder="1" applyAlignment="1" applyProtection="1"/>
    <xf numFmtId="0" fontId="4" fillId="24" borderId="13" xfId="0" applyFont="1" applyFill="1" applyBorder="1" applyAlignment="1" applyProtection="1"/>
    <xf numFmtId="0" fontId="4" fillId="24" borderId="0" xfId="0" applyFont="1" applyFill="1" applyBorder="1" applyAlignment="1" applyProtection="1"/>
    <xf numFmtId="0" fontId="4" fillId="24" borderId="14" xfId="0" applyFont="1" applyFill="1" applyBorder="1" applyAlignment="1" applyProtection="1"/>
    <xf numFmtId="0" fontId="4" fillId="24" borderId="15" xfId="0" applyFont="1" applyFill="1" applyBorder="1" applyAlignment="1" applyProtection="1"/>
    <xf numFmtId="0" fontId="4" fillId="24" borderId="16" xfId="0" applyFont="1" applyFill="1" applyBorder="1" applyAlignment="1" applyProtection="1"/>
    <xf numFmtId="0" fontId="4" fillId="24" borderId="17" xfId="0" applyFont="1" applyFill="1" applyBorder="1" applyAlignment="1" applyProtection="1"/>
    <xf numFmtId="0" fontId="4" fillId="0" borderId="13" xfId="0" applyFont="1" applyBorder="1" applyAlignment="1" applyProtection="1"/>
    <xf numFmtId="0" fontId="0" fillId="0" borderId="10" xfId="42" applyFont="1" applyFill="1" applyBorder="1" applyAlignment="1" applyProtection="1">
      <alignment horizontal="center" vertical="center"/>
    </xf>
    <xf numFmtId="0" fontId="0" fillId="0" borderId="0" xfId="42" applyFont="1" applyFill="1" applyBorder="1" applyAlignment="1" applyProtection="1">
      <alignment horizontal="left" vertical="center" wrapText="1"/>
    </xf>
    <xf numFmtId="0" fontId="0" fillId="0" borderId="18" xfId="42" applyFont="1" applyFill="1" applyBorder="1" applyAlignment="1" applyProtection="1">
      <alignment horizontal="left" vertical="center" wrapText="1"/>
    </xf>
    <xf numFmtId="0" fontId="10" fillId="0" borderId="13" xfId="0" applyFont="1" applyBorder="1" applyAlignment="1" applyProtection="1"/>
    <xf numFmtId="0" fontId="14" fillId="0" borderId="0" xfId="42" applyFont="1" applyFill="1" applyBorder="1" applyAlignment="1" applyProtection="1">
      <alignment vertical="center"/>
    </xf>
    <xf numFmtId="0" fontId="15" fillId="0" borderId="0" xfId="0" applyFont="1" applyBorder="1" applyAlignment="1" applyProtection="1"/>
    <xf numFmtId="0" fontId="14" fillId="0" borderId="0" xfId="42" applyFont="1" applyFill="1" applyBorder="1" applyAlignment="1" applyProtection="1">
      <alignment horizontal="right" vertical="center"/>
    </xf>
    <xf numFmtId="0" fontId="16" fillId="0" borderId="14" xfId="42" applyFont="1" applyFill="1" applyBorder="1" applyAlignment="1" applyProtection="1">
      <alignment horizontal="center"/>
    </xf>
    <xf numFmtId="0" fontId="16" fillId="0" borderId="15" xfId="42" applyFont="1" applyFill="1" applyBorder="1" applyAlignment="1" applyProtection="1">
      <alignment horizontal="center"/>
    </xf>
    <xf numFmtId="0" fontId="17" fillId="0" borderId="15" xfId="42" applyFont="1" applyFill="1" applyBorder="1" applyAlignment="1" applyProtection="1"/>
    <xf numFmtId="0" fontId="17" fillId="0" borderId="15" xfId="42" applyFont="1" applyFill="1" applyBorder="1" applyAlignment="1" applyProtection="1">
      <alignment horizontal="right"/>
    </xf>
    <xf numFmtId="0" fontId="17" fillId="0" borderId="15" xfId="42" applyFont="1" applyFill="1" applyBorder="1" applyAlignment="1" applyProtection="1">
      <alignment horizontal="center"/>
    </xf>
    <xf numFmtId="9" fontId="17" fillId="0" borderId="15" xfId="41" applyFont="1" applyFill="1" applyBorder="1" applyAlignment="1" applyProtection="1">
      <alignment horizontal="center"/>
    </xf>
    <xf numFmtId="0" fontId="16" fillId="0" borderId="13" xfId="42" applyFont="1" applyFill="1" applyBorder="1" applyAlignment="1" applyProtection="1">
      <alignment horizontal="center"/>
    </xf>
    <xf numFmtId="0" fontId="16" fillId="0" borderId="0" xfId="42" applyFont="1" applyFill="1" applyBorder="1" applyAlignment="1" applyProtection="1">
      <alignment horizontal="center"/>
    </xf>
    <xf numFmtId="0" fontId="17" fillId="0" borderId="0" xfId="42" applyFont="1" applyFill="1" applyBorder="1" applyAlignment="1" applyProtection="1"/>
    <xf numFmtId="0" fontId="17" fillId="0" borderId="0" xfId="42" applyFont="1" applyFill="1" applyBorder="1" applyAlignment="1" applyProtection="1">
      <alignment horizontal="right"/>
    </xf>
    <xf numFmtId="0" fontId="17" fillId="0" borderId="0" xfId="42" applyFont="1" applyFill="1" applyBorder="1" applyAlignment="1" applyProtection="1">
      <alignment horizontal="center"/>
    </xf>
    <xf numFmtId="9" fontId="17" fillId="0" borderId="0" xfId="41" applyFont="1" applyFill="1" applyBorder="1" applyAlignment="1" applyProtection="1">
      <alignment horizontal="center"/>
    </xf>
    <xf numFmtId="0" fontId="0" fillId="0" borderId="19" xfId="42" applyFont="1" applyFill="1" applyBorder="1" applyAlignment="1" applyProtection="1">
      <alignment horizontal="center" vertical="center"/>
    </xf>
    <xf numFmtId="0" fontId="10" fillId="0" borderId="20" xfId="0" applyFont="1" applyBorder="1" applyAlignment="1" applyProtection="1"/>
    <xf numFmtId="0" fontId="0" fillId="0" borderId="21" xfId="42" applyFont="1" applyFill="1" applyBorder="1" applyAlignment="1" applyProtection="1">
      <alignment horizontal="center" vertical="center"/>
    </xf>
    <xf numFmtId="0" fontId="0" fillId="0" borderId="21" xfId="42" applyFont="1" applyFill="1" applyBorder="1" applyAlignment="1" applyProtection="1">
      <alignment vertical="center"/>
    </xf>
    <xf numFmtId="0" fontId="4" fillId="0" borderId="21" xfId="0" applyFont="1" applyBorder="1" applyAlignment="1" applyProtection="1"/>
    <xf numFmtId="0" fontId="0" fillId="0" borderId="21" xfId="42" applyFont="1" applyFill="1" applyBorder="1" applyAlignment="1" applyProtection="1">
      <alignment horizontal="right" vertical="center"/>
    </xf>
    <xf numFmtId="0" fontId="0" fillId="0" borderId="0" xfId="42" applyFont="1" applyFill="1" applyBorder="1" applyAlignment="1" applyProtection="1">
      <alignment horizontal="center" vertical="center"/>
    </xf>
    <xf numFmtId="0" fontId="0" fillId="0" borderId="0" xfId="42" applyFont="1" applyFill="1" applyBorder="1" applyAlignment="1" applyProtection="1">
      <alignment vertical="center"/>
    </xf>
    <xf numFmtId="0" fontId="0" fillId="0" borderId="0" xfId="42" applyFont="1" applyFill="1" applyBorder="1" applyAlignment="1" applyProtection="1">
      <alignment horizontal="right" vertical="center"/>
    </xf>
    <xf numFmtId="0" fontId="0" fillId="0" borderId="0" xfId="0" applyFont="1" applyBorder="1" applyAlignment="1" applyProtection="1"/>
    <xf numFmtId="0" fontId="4" fillId="0" borderId="22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/>
    </xf>
    <xf numFmtId="0" fontId="0" fillId="0" borderId="0" xfId="42" applyFont="1" applyFill="1" applyBorder="1" applyAlignment="1" applyProtection="1">
      <alignment horizontal="left" vertical="center"/>
    </xf>
    <xf numFmtId="0" fontId="14" fillId="0" borderId="21" xfId="42" applyFont="1" applyFill="1" applyBorder="1" applyAlignment="1" applyProtection="1">
      <alignment vertical="center"/>
    </xf>
    <xf numFmtId="0" fontId="15" fillId="0" borderId="21" xfId="0" applyFont="1" applyBorder="1" applyAlignment="1" applyProtection="1"/>
    <xf numFmtId="0" fontId="14" fillId="0" borderId="21" xfId="42" applyFont="1" applyFill="1" applyBorder="1" applyAlignment="1" applyProtection="1">
      <alignment horizontal="right" vertical="center"/>
    </xf>
    <xf numFmtId="0" fontId="14" fillId="0" borderId="0" xfId="42" applyFont="1" applyFill="1" applyBorder="1" applyAlignment="1" applyProtection="1">
      <alignment horizontal="center" vertical="center"/>
    </xf>
    <xf numFmtId="9" fontId="14" fillId="0" borderId="0" xfId="41" applyFont="1" applyFill="1" applyBorder="1" applyAlignment="1" applyProtection="1">
      <alignment horizontal="center" vertical="center"/>
    </xf>
    <xf numFmtId="0" fontId="18" fillId="0" borderId="15" xfId="42" applyFont="1" applyFill="1" applyBorder="1" applyAlignment="1" applyProtection="1">
      <alignment horizontal="center"/>
    </xf>
    <xf numFmtId="1" fontId="16" fillId="0" borderId="15" xfId="42" applyNumberFormat="1" applyFont="1" applyFill="1" applyBorder="1" applyAlignment="1" applyProtection="1"/>
    <xf numFmtId="0" fontId="4" fillId="0" borderId="15" xfId="0" applyFont="1" applyBorder="1" applyAlignment="1" applyProtection="1"/>
    <xf numFmtId="0" fontId="18" fillId="0" borderId="0" xfId="42" applyFont="1" applyFill="1" applyBorder="1" applyAlignment="1" applyProtection="1">
      <alignment horizontal="center"/>
    </xf>
    <xf numFmtId="1" fontId="16" fillId="0" borderId="0" xfId="42" applyNumberFormat="1" applyFont="1" applyFill="1" applyBorder="1" applyAlignment="1" applyProtection="1"/>
    <xf numFmtId="0" fontId="4" fillId="0" borderId="10" xfId="0" applyFont="1" applyBorder="1" applyAlignment="1" applyProtection="1">
      <alignment horizontal="center"/>
    </xf>
    <xf numFmtId="0" fontId="0" fillId="0" borderId="24" xfId="42" applyFont="1" applyFill="1" applyBorder="1" applyAlignment="1" applyProtection="1">
      <alignment vertical="center"/>
    </xf>
    <xf numFmtId="0" fontId="4" fillId="0" borderId="23" xfId="0" applyFont="1" applyBorder="1" applyAlignment="1" applyProtection="1"/>
    <xf numFmtId="0" fontId="4" fillId="0" borderId="0" xfId="0" applyNumberFormat="1" applyFont="1" applyBorder="1" applyAlignment="1" applyProtection="1"/>
    <xf numFmtId="0" fontId="4" fillId="0" borderId="21" xfId="0" applyNumberFormat="1" applyFont="1" applyBorder="1" applyAlignment="1" applyProtection="1"/>
    <xf numFmtId="0" fontId="4" fillId="24" borderId="25" xfId="0" applyFont="1" applyFill="1" applyBorder="1" applyAlignment="1" applyProtection="1"/>
    <xf numFmtId="0" fontId="4" fillId="24" borderId="0" xfId="0" applyFont="1" applyFill="1" applyBorder="1" applyAlignment="1">
      <alignment horizontal="right"/>
    </xf>
    <xf numFmtId="0" fontId="4" fillId="24" borderId="26" xfId="0" applyFont="1" applyFill="1" applyBorder="1" applyAlignment="1" applyProtection="1"/>
    <xf numFmtId="0" fontId="4" fillId="24" borderId="0" xfId="0" applyFont="1" applyFill="1" applyBorder="1" applyAlignment="1"/>
    <xf numFmtId="0" fontId="4" fillId="24" borderId="27" xfId="0" applyFont="1" applyFill="1" applyBorder="1" applyAlignment="1" applyProtection="1"/>
    <xf numFmtId="0" fontId="4" fillId="24" borderId="28" xfId="0" applyFont="1" applyFill="1" applyBorder="1" applyAlignment="1" applyProtection="1"/>
    <xf numFmtId="0" fontId="4" fillId="24" borderId="29" xfId="0" applyFont="1" applyFill="1" applyBorder="1" applyAlignment="1" applyProtection="1"/>
    <xf numFmtId="0" fontId="4" fillId="0" borderId="26" xfId="0" applyFont="1" applyBorder="1" applyAlignment="1" applyProtection="1">
      <alignment horizontal="center" vertical="center"/>
    </xf>
    <xf numFmtId="0" fontId="4" fillId="0" borderId="26" xfId="0" applyFont="1" applyBorder="1" applyAlignment="1" applyProtection="1"/>
    <xf numFmtId="0" fontId="4" fillId="0" borderId="28" xfId="0" applyFont="1" applyBorder="1" applyAlignment="1" applyProtection="1"/>
    <xf numFmtId="0" fontId="15" fillId="0" borderId="28" xfId="0" applyFont="1" applyBorder="1" applyAlignment="1" applyProtection="1"/>
    <xf numFmtId="0" fontId="10" fillId="0" borderId="26" xfId="0" applyFont="1" applyBorder="1" applyAlignment="1" applyProtection="1"/>
    <xf numFmtId="0" fontId="4" fillId="0" borderId="29" xfId="0" applyFont="1" applyBorder="1" applyAlignment="1" applyProtection="1"/>
    <xf numFmtId="0" fontId="10" fillId="0" borderId="21" xfId="0" applyFont="1" applyBorder="1" applyAlignment="1" applyProtection="1"/>
    <xf numFmtId="0" fontId="10" fillId="0" borderId="30" xfId="0" applyFont="1" applyBorder="1" applyAlignment="1" applyProtection="1"/>
    <xf numFmtId="0" fontId="10" fillId="0" borderId="28" xfId="0" applyFont="1" applyBorder="1" applyAlignment="1" applyProtection="1"/>
    <xf numFmtId="0" fontId="4" fillId="0" borderId="31" xfId="0" applyFont="1" applyBorder="1" applyAlignment="1" applyProtection="1"/>
    <xf numFmtId="0" fontId="4" fillId="0" borderId="13" xfId="0" applyFont="1" applyBorder="1" applyAlignment="1" applyProtection="1">
      <alignment vertical="center"/>
    </xf>
    <xf numFmtId="9" fontId="0" fillId="24" borderId="32" xfId="41" applyFont="1" applyFill="1" applyBorder="1" applyAlignment="1" applyProtection="1">
      <alignment horizontal="center" vertical="center"/>
    </xf>
    <xf numFmtId="1" fontId="0" fillId="24" borderId="33" xfId="41" applyNumberFormat="1" applyFont="1" applyFill="1" applyBorder="1" applyAlignment="1" applyProtection="1">
      <alignment horizontal="center" vertical="center"/>
    </xf>
    <xf numFmtId="9" fontId="0" fillId="24" borderId="34" xfId="41" applyFont="1" applyFill="1" applyBorder="1" applyAlignment="1" applyProtection="1">
      <alignment horizontal="center" vertical="center"/>
    </xf>
    <xf numFmtId="1" fontId="0" fillId="24" borderId="10" xfId="41" applyNumberFormat="1" applyFont="1" applyFill="1" applyBorder="1" applyAlignment="1" applyProtection="1">
      <alignment horizontal="center" vertical="center"/>
    </xf>
    <xf numFmtId="0" fontId="11" fillId="0" borderId="13" xfId="0" applyFont="1" applyBorder="1" applyAlignment="1" applyProtection="1"/>
    <xf numFmtId="9" fontId="18" fillId="24" borderId="35" xfId="41" applyFont="1" applyFill="1" applyBorder="1" applyAlignment="1" applyProtection="1">
      <alignment horizontal="center" vertical="center"/>
    </xf>
    <xf numFmtId="1" fontId="18" fillId="24" borderId="36" xfId="42" applyNumberFormat="1" applyFont="1" applyFill="1" applyBorder="1" applyAlignment="1" applyProtection="1">
      <alignment horizontal="center" vertical="center"/>
    </xf>
    <xf numFmtId="0" fontId="19" fillId="0" borderId="0" xfId="42" applyFont="1" applyFill="1" applyBorder="1" applyAlignment="1" applyProtection="1"/>
    <xf numFmtId="0" fontId="14" fillId="24" borderId="0" xfId="42" applyFont="1" applyFill="1" applyBorder="1" applyAlignment="1" applyProtection="1">
      <alignment horizontal="center"/>
    </xf>
    <xf numFmtId="0" fontId="19" fillId="0" borderId="0" xfId="42" applyFont="1" applyFill="1" applyBorder="1" applyAlignment="1" applyProtection="1">
      <alignment horizontal="center" vertical="center"/>
    </xf>
    <xf numFmtId="9" fontId="4" fillId="0" borderId="0" xfId="0" applyNumberFormat="1" applyFont="1" applyBorder="1" applyAlignment="1" applyProtection="1">
      <alignment horizontal="center"/>
    </xf>
    <xf numFmtId="0" fontId="4" fillId="24" borderId="0" xfId="0" applyFont="1" applyFill="1" applyBorder="1" applyAlignment="1" applyProtection="1">
      <alignment horizontal="right" vertical="top" wrapText="1"/>
    </xf>
    <xf numFmtId="0" fontId="4" fillId="24" borderId="0" xfId="0" applyFont="1" applyFill="1" applyBorder="1" applyAlignment="1" applyProtection="1">
      <alignment horizontal="left" vertical="top" wrapText="1"/>
    </xf>
    <xf numFmtId="0" fontId="4" fillId="24" borderId="0" xfId="0" applyFont="1" applyFill="1" applyBorder="1" applyAlignment="1" applyProtection="1">
      <alignment vertical="top"/>
    </xf>
    <xf numFmtId="0" fontId="4" fillId="24" borderId="14" xfId="0" applyFont="1" applyFill="1" applyBorder="1" applyAlignment="1" applyProtection="1">
      <alignment horizontal="left" vertical="top" wrapText="1"/>
    </xf>
    <xf numFmtId="0" fontId="4" fillId="24" borderId="15" xfId="0" applyFont="1" applyFill="1" applyBorder="1" applyAlignment="1" applyProtection="1">
      <alignment horizontal="left" vertical="top" wrapText="1"/>
    </xf>
    <xf numFmtId="0" fontId="4" fillId="24" borderId="15" xfId="0" applyFont="1" applyFill="1" applyBorder="1" applyAlignment="1" applyProtection="1">
      <alignment horizontal="left" vertical="top"/>
    </xf>
    <xf numFmtId="0" fontId="16" fillId="0" borderId="13" xfId="42" applyFont="1" applyFill="1" applyBorder="1" applyAlignment="1" applyProtection="1"/>
    <xf numFmtId="0" fontId="16" fillId="0" borderId="0" xfId="42" applyFont="1" applyFill="1" applyBorder="1" applyAlignment="1" applyProtection="1"/>
    <xf numFmtId="0" fontId="16" fillId="0" borderId="17" xfId="42" applyFont="1" applyFill="1" applyBorder="1" applyAlignment="1" applyProtection="1"/>
    <xf numFmtId="0" fontId="4" fillId="0" borderId="37" xfId="0" applyFont="1" applyBorder="1" applyAlignment="1" applyProtection="1">
      <alignment vertical="center"/>
    </xf>
    <xf numFmtId="0" fontId="0" fillId="0" borderId="38" xfId="42" applyFont="1" applyFill="1" applyBorder="1" applyAlignment="1" applyProtection="1">
      <alignment vertical="center"/>
    </xf>
    <xf numFmtId="0" fontId="4" fillId="0" borderId="38" xfId="0" applyFont="1" applyBorder="1" applyAlignment="1" applyProtection="1">
      <alignment vertical="center"/>
    </xf>
    <xf numFmtId="0" fontId="17" fillId="23" borderId="32" xfId="42" applyFont="1" applyFill="1" applyBorder="1" applyAlignment="1" applyProtection="1">
      <alignment horizontal="center" vertical="center"/>
    </xf>
    <xf numFmtId="0" fontId="17" fillId="17" borderId="34" xfId="42" applyFont="1" applyFill="1" applyBorder="1" applyAlignment="1" applyProtection="1">
      <alignment horizontal="center" vertical="center"/>
    </xf>
    <xf numFmtId="0" fontId="0" fillId="23" borderId="39" xfId="42" applyFont="1" applyFill="1" applyBorder="1" applyAlignment="1" applyProtection="1">
      <alignment horizontal="left" vertical="center"/>
    </xf>
    <xf numFmtId="0" fontId="0" fillId="23" borderId="40" xfId="42" applyFont="1" applyFill="1" applyBorder="1" applyAlignment="1" applyProtection="1">
      <alignment horizontal="left" vertical="center"/>
    </xf>
    <xf numFmtId="0" fontId="0" fillId="24" borderId="41" xfId="42" applyNumberFormat="1" applyFont="1" applyFill="1" applyBorder="1" applyAlignment="1" applyProtection="1">
      <alignment horizontal="center" vertical="center"/>
    </xf>
    <xf numFmtId="0" fontId="17" fillId="25" borderId="34" xfId="42" applyFont="1" applyFill="1" applyBorder="1" applyAlignment="1" applyProtection="1">
      <alignment horizontal="center" vertical="center"/>
    </xf>
    <xf numFmtId="0" fontId="17" fillId="10" borderId="42" xfId="42" applyFont="1" applyFill="1" applyBorder="1" applyAlignment="1" applyProtection="1">
      <alignment horizontal="center" vertical="center"/>
    </xf>
    <xf numFmtId="0" fontId="0" fillId="23" borderId="43" xfId="42" applyFont="1" applyFill="1" applyBorder="1" applyAlignment="1" applyProtection="1">
      <alignment horizontal="left" vertical="center"/>
    </xf>
    <xf numFmtId="0" fontId="0" fillId="23" borderId="21" xfId="42" applyFont="1" applyFill="1" applyBorder="1" applyAlignment="1" applyProtection="1">
      <alignment horizontal="left" vertical="center"/>
    </xf>
    <xf numFmtId="0" fontId="0" fillId="24" borderId="39" xfId="42" applyNumberFormat="1" applyFont="1" applyFill="1" applyBorder="1" applyAlignment="1" applyProtection="1">
      <alignment horizontal="center" vertical="center"/>
    </xf>
    <xf numFmtId="0" fontId="18" fillId="24" borderId="44" xfId="42" applyFont="1" applyFill="1" applyBorder="1" applyAlignment="1" applyProtection="1">
      <alignment horizontal="center" vertical="center"/>
    </xf>
    <xf numFmtId="0" fontId="19" fillId="0" borderId="0" xfId="42" applyFont="1" applyFill="1" applyBorder="1" applyAlignment="1" applyProtection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26" xfId="0" applyFont="1" applyBorder="1" applyAlignment="1" applyProtection="1">
      <alignment vertical="center"/>
    </xf>
    <xf numFmtId="0" fontId="0" fillId="23" borderId="45" xfId="42" applyFont="1" applyFill="1" applyBorder="1" applyAlignment="1" applyProtection="1">
      <alignment horizontal="left" vertical="center"/>
    </xf>
    <xf numFmtId="0" fontId="0" fillId="23" borderId="30" xfId="42" applyFont="1" applyFill="1" applyBorder="1" applyAlignment="1" applyProtection="1">
      <alignment horizontal="left" vertical="center"/>
    </xf>
    <xf numFmtId="0" fontId="11" fillId="0" borderId="26" xfId="0" applyFont="1" applyBorder="1" applyAlignment="1" applyProtection="1"/>
    <xf numFmtId="0" fontId="4" fillId="24" borderId="0" xfId="0" applyFont="1" applyFill="1" applyBorder="1" applyAlignment="1" applyProtection="1">
      <alignment horizontal="right" vertical="top"/>
    </xf>
    <xf numFmtId="0" fontId="4" fillId="0" borderId="0" xfId="0" applyFont="1" applyBorder="1" applyAlignment="1" applyProtection="1">
      <alignment horizontal="right"/>
    </xf>
    <xf numFmtId="0" fontId="0" fillId="0" borderId="38" xfId="42" applyFont="1" applyFill="1" applyBorder="1" applyAlignment="1" applyProtection="1">
      <alignment horizontal="right" vertical="center"/>
    </xf>
    <xf numFmtId="0" fontId="4" fillId="0" borderId="46" xfId="0" applyFont="1" applyBorder="1" applyAlignment="1" applyProtection="1">
      <alignment vertical="center"/>
    </xf>
    <xf numFmtId="0" fontId="38" fillId="0" borderId="0" xfId="42" applyNumberFormat="1" applyFont="1" applyFill="1" applyBorder="1" applyAlignment="1" applyProtection="1">
      <alignment horizontal="left"/>
    </xf>
    <xf numFmtId="0" fontId="3" fillId="0" borderId="0" xfId="0" applyNumberFormat="1" applyFont="1" applyBorder="1" applyAlignment="1" applyProtection="1"/>
    <xf numFmtId="0" fontId="39" fillId="0" borderId="10" xfId="42" applyNumberFormat="1" applyFont="1" applyBorder="1" applyAlignment="1" applyProtection="1">
      <alignment horizontal="left" vertical="center" wrapText="1"/>
    </xf>
    <xf numFmtId="0" fontId="43" fillId="0" borderId="0" xfId="0" applyFont="1">
      <alignment vertical="center"/>
    </xf>
    <xf numFmtId="0" fontId="0" fillId="24" borderId="47" xfId="42" applyNumberFormat="1" applyFont="1" applyFill="1" applyBorder="1" applyAlignment="1" applyProtection="1">
      <alignment horizontal="center" vertical="center"/>
    </xf>
    <xf numFmtId="0" fontId="0" fillId="24" borderId="48" xfId="42" applyFont="1" applyFill="1" applyBorder="1" applyAlignment="1" applyProtection="1">
      <alignment horizontal="center" vertical="center"/>
    </xf>
    <xf numFmtId="0" fontId="14" fillId="0" borderId="49" xfId="42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37" fillId="0" borderId="10" xfId="0" applyFont="1" applyBorder="1" applyAlignment="1">
      <alignment horizontal="left" vertical="center" wrapText="1"/>
    </xf>
    <xf numFmtId="0" fontId="37" fillId="0" borderId="10" xfId="0" applyFont="1" applyBorder="1" applyAlignment="1">
      <alignment vertical="center" wrapText="1"/>
    </xf>
    <xf numFmtId="0" fontId="37" fillId="0" borderId="0" xfId="0" applyFont="1" applyAlignment="1">
      <alignment vertical="center"/>
    </xf>
    <xf numFmtId="0" fontId="37" fillId="0" borderId="10" xfId="0" applyFont="1" applyBorder="1" applyAlignment="1">
      <alignment horizontal="justify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6" fillId="26" borderId="10" xfId="42" applyNumberFormat="1" applyFont="1" applyFill="1" applyBorder="1" applyAlignment="1" applyProtection="1">
      <alignment horizontal="left" vertical="center"/>
    </xf>
    <xf numFmtId="0" fontId="5" fillId="26" borderId="10" xfId="42" applyNumberFormat="1" applyFont="1" applyFill="1" applyBorder="1" applyAlignment="1" applyProtection="1">
      <alignment horizontal="center" vertical="center"/>
    </xf>
    <xf numFmtId="0" fontId="0" fillId="0" borderId="10" xfId="42" applyNumberFormat="1" applyFont="1" applyBorder="1" applyAlignment="1" applyProtection="1">
      <alignment horizontal="left" vertical="center" wrapText="1"/>
    </xf>
    <xf numFmtId="0" fontId="0" fillId="0" borderId="10" xfId="42" applyNumberFormat="1" applyFont="1" applyBorder="1" applyAlignment="1" applyProtection="1">
      <alignment horizontal="center" vertical="center" wrapText="1"/>
    </xf>
    <xf numFmtId="0" fontId="16" fillId="0" borderId="10" xfId="42" applyNumberFormat="1" applyFont="1" applyBorder="1" applyAlignment="1" applyProtection="1">
      <alignment horizontal="center" vertical="center"/>
    </xf>
    <xf numFmtId="0" fontId="16" fillId="0" borderId="10" xfId="42" applyNumberFormat="1" applyFont="1" applyBorder="1" applyAlignment="1" applyProtection="1">
      <alignment horizontal="center" vertical="center" wrapText="1"/>
    </xf>
    <xf numFmtId="0" fontId="37" fillId="27" borderId="10" xfId="42" applyNumberFormat="1" applyFont="1" applyFill="1" applyBorder="1" applyAlignment="1" applyProtection="1">
      <alignment horizontal="center" vertical="center"/>
    </xf>
    <xf numFmtId="0" fontId="1" fillId="0" borderId="10" xfId="42" applyNumberFormat="1" applyFont="1" applyBorder="1" applyAlignment="1" applyProtection="1">
      <alignment horizontal="center" vertical="center"/>
    </xf>
    <xf numFmtId="0" fontId="37" fillId="0" borderId="10" xfId="42" applyNumberFormat="1" applyFont="1" applyFill="1" applyBorder="1" applyAlignment="1" applyProtection="1">
      <alignment horizontal="left" vertical="center" wrapText="1"/>
    </xf>
    <xf numFmtId="0" fontId="1" fillId="0" borderId="10" xfId="42" applyFont="1" applyBorder="1" applyAlignment="1" applyProtection="1">
      <alignment horizontal="left" vertical="center"/>
    </xf>
    <xf numFmtId="0" fontId="0" fillId="0" borderId="10" xfId="42" applyNumberFormat="1" applyFont="1" applyFill="1" applyBorder="1" applyAlignment="1" applyProtection="1">
      <alignment horizontal="left" vertical="center" wrapText="1"/>
    </xf>
    <xf numFmtId="0" fontId="1" fillId="27" borderId="10" xfId="42" applyNumberFormat="1" applyFont="1" applyFill="1" applyBorder="1" applyAlignment="1" applyProtection="1">
      <alignment horizontal="center" vertical="center"/>
    </xf>
    <xf numFmtId="0" fontId="44" fillId="27" borderId="10" xfId="42" applyNumberFormat="1" applyFont="1" applyFill="1" applyBorder="1" applyAlignment="1" applyProtection="1">
      <alignment horizontal="center" vertical="center"/>
    </xf>
    <xf numFmtId="0" fontId="44" fillId="27" borderId="10" xfId="42" applyFont="1" applyFill="1" applyBorder="1" applyAlignment="1" applyProtection="1">
      <alignment horizontal="center" vertical="center"/>
    </xf>
    <xf numFmtId="0" fontId="1" fillId="0" borderId="10" xfId="42" applyNumberFormat="1" applyFont="1" applyFill="1" applyBorder="1" applyAlignment="1" applyProtection="1">
      <alignment horizontal="left" vertical="center" wrapText="1"/>
    </xf>
    <xf numFmtId="0" fontId="37" fillId="27" borderId="41" xfId="42" applyNumberFormat="1" applyFont="1" applyFill="1" applyBorder="1" applyAlignment="1" applyProtection="1">
      <alignment horizontal="center" vertical="center"/>
    </xf>
    <xf numFmtId="0" fontId="1" fillId="0" borderId="41" xfId="42" applyFont="1" applyBorder="1" applyAlignment="1" applyProtection="1">
      <alignment horizontal="left" vertical="center"/>
    </xf>
    <xf numFmtId="0" fontId="46" fillId="0" borderId="50" xfId="42" applyFont="1" applyBorder="1" applyAlignment="1" applyProtection="1">
      <alignment horizontal="center" vertical="center"/>
    </xf>
    <xf numFmtId="0" fontId="1" fillId="0" borderId="50" xfId="42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1" fillId="0" borderId="15" xfId="42" applyNumberFormat="1" applyFont="1" applyBorder="1" applyAlignment="1" applyProtection="1">
      <alignment horizontal="left" vertical="center" wrapText="1"/>
    </xf>
    <xf numFmtId="0" fontId="2" fillId="0" borderId="0" xfId="42" applyFont="1" applyFill="1" applyBorder="1" applyAlignment="1" applyProtection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53" xfId="42" applyFont="1" applyBorder="1" applyAlignment="1" applyProtection="1">
      <alignment horizontal="center" vertical="center"/>
    </xf>
    <xf numFmtId="0" fontId="1" fillId="0" borderId="53" xfId="42" applyFont="1" applyBorder="1" applyAlignment="1" applyProtection="1">
      <alignment horizontal="center" vertical="center"/>
    </xf>
    <xf numFmtId="0" fontId="46" fillId="0" borderId="53" xfId="42" applyFont="1" applyFill="1" applyBorder="1" applyAlignment="1" applyProtection="1">
      <alignment horizontal="center" vertical="center"/>
    </xf>
    <xf numFmtId="0" fontId="46" fillId="0" borderId="53" xfId="42" applyFont="1" applyBorder="1" applyAlignment="1" applyProtection="1">
      <alignment horizontal="center" vertical="center"/>
    </xf>
    <xf numFmtId="0" fontId="47" fillId="0" borderId="53" xfId="42" applyFont="1" applyBorder="1" applyAlignment="1" applyProtection="1">
      <alignment horizontal="center" vertical="center"/>
    </xf>
    <xf numFmtId="0" fontId="0" fillId="0" borderId="34" xfId="42" applyNumberFormat="1" applyFont="1" applyBorder="1" applyAlignment="1" applyProtection="1">
      <alignment horizontal="center" vertical="center"/>
    </xf>
    <xf numFmtId="0" fontId="1" fillId="0" borderId="34" xfId="42" applyNumberFormat="1" applyFont="1" applyBorder="1" applyAlignment="1" applyProtection="1">
      <alignment horizontal="center" vertical="center"/>
    </xf>
    <xf numFmtId="0" fontId="2" fillId="26" borderId="34" xfId="42" applyNumberFormat="1" applyFont="1" applyFill="1" applyBorder="1" applyAlignment="1" applyProtection="1">
      <alignment horizontal="center" vertical="center"/>
    </xf>
    <xf numFmtId="0" fontId="1" fillId="0" borderId="34" xfId="42" applyNumberFormat="1" applyFont="1" applyFill="1" applyBorder="1" applyAlignment="1" applyProtection="1">
      <alignment horizontal="center" vertical="center"/>
    </xf>
    <xf numFmtId="0" fontId="1" fillId="0" borderId="50" xfId="42" applyNumberFormat="1" applyFont="1" applyBorder="1" applyAlignment="1" applyProtection="1">
      <alignment horizontal="center" vertical="center"/>
    </xf>
    <xf numFmtId="0" fontId="3" fillId="0" borderId="51" xfId="0" applyNumberFormat="1" applyFont="1" applyBorder="1" applyAlignment="1" applyProtection="1"/>
    <xf numFmtId="0" fontId="17" fillId="28" borderId="34" xfId="42" applyFont="1" applyFill="1" applyBorder="1" applyAlignment="1" applyProtection="1">
      <alignment horizontal="center" vertical="center"/>
    </xf>
    <xf numFmtId="0" fontId="0" fillId="0" borderId="10" xfId="42" applyNumberFormat="1" applyFont="1" applyFill="1" applyBorder="1" applyAlignment="1" applyProtection="1">
      <alignment horizontal="left" wrapText="1"/>
    </xf>
    <xf numFmtId="0" fontId="1" fillId="0" borderId="0" xfId="42" applyFont="1" applyFill="1" applyBorder="1" applyAlignment="1" applyProtection="1">
      <alignment horizontal="left" vertical="center"/>
    </xf>
    <xf numFmtId="0" fontId="1" fillId="0" borderId="53" xfId="42" applyFont="1" applyFill="1" applyBorder="1" applyAlignment="1" applyProtection="1">
      <alignment horizontal="center" vertical="center"/>
    </xf>
    <xf numFmtId="0" fontId="7" fillId="0" borderId="10" xfId="42" applyNumberFormat="1" applyFont="1" applyFill="1" applyBorder="1" applyAlignment="1" applyProtection="1">
      <alignment horizontal="left" vertical="center" wrapText="1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1" fillId="0" borderId="10" xfId="42" applyNumberFormat="1" applyFont="1" applyFill="1" applyBorder="1" applyAlignment="1" applyProtection="1">
      <alignment horizontal="center" vertical="center"/>
    </xf>
    <xf numFmtId="0" fontId="1" fillId="0" borderId="10" xfId="42" applyFont="1" applyFill="1" applyBorder="1" applyAlignment="1" applyProtection="1">
      <alignment horizontal="left" vertical="center"/>
    </xf>
    <xf numFmtId="0" fontId="1" fillId="0" borderId="41" xfId="42" applyFont="1" applyFill="1" applyBorder="1" applyAlignment="1" applyProtection="1">
      <alignment horizontal="left" vertical="center"/>
    </xf>
    <xf numFmtId="0" fontId="1" fillId="0" borderId="0" xfId="42" applyFont="1" applyFill="1" applyAlignment="1" applyProtection="1">
      <alignment horizontal="left" vertical="center"/>
    </xf>
    <xf numFmtId="0" fontId="5" fillId="0" borderId="0" xfId="42" applyNumberFormat="1" applyFont="1" applyFill="1" applyBorder="1" applyAlignment="1" applyProtection="1">
      <alignment horizontal="center" vertical="center"/>
    </xf>
    <xf numFmtId="0" fontId="37" fillId="0" borderId="0" xfId="42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/>
    <xf numFmtId="0" fontId="2" fillId="0" borderId="0" xfId="42" applyFont="1" applyFill="1" applyBorder="1" applyAlignment="1" applyProtection="1">
      <alignment horizontal="center" vertical="center"/>
    </xf>
    <xf numFmtId="0" fontId="48" fillId="0" borderId="0" xfId="42" applyFont="1" applyFill="1" applyBorder="1" applyAlignment="1" applyProtection="1">
      <alignment horizontal="left" vertical="center"/>
    </xf>
    <xf numFmtId="0" fontId="1" fillId="0" borderId="0" xfId="42" applyFont="1" applyFill="1" applyBorder="1" applyAlignment="1" applyProtection="1"/>
    <xf numFmtId="0" fontId="1" fillId="0" borderId="0" xfId="42" applyFont="1" applyFill="1" applyBorder="1" applyAlignment="1" applyProtection="1">
      <alignment vertical="center"/>
    </xf>
    <xf numFmtId="0" fontId="1" fillId="0" borderId="0" xfId="42" applyFont="1" applyFill="1" applyBorder="1" applyAlignment="1" applyProtection="1">
      <alignment horizontal="left" vertical="center" wrapText="1"/>
    </xf>
    <xf numFmtId="0" fontId="0" fillId="0" borderId="10" xfId="42" applyFont="1" applyFill="1" applyBorder="1" applyAlignment="1" applyProtection="1">
      <alignment horizontal="left" vertical="center" wrapText="1"/>
    </xf>
    <xf numFmtId="0" fontId="48" fillId="0" borderId="53" xfId="42" applyFont="1" applyFill="1" applyBorder="1" applyAlignment="1" applyProtection="1">
      <alignment horizontal="center" vertical="center"/>
    </xf>
    <xf numFmtId="0" fontId="48" fillId="0" borderId="34" xfId="42" applyNumberFormat="1" applyFont="1" applyFill="1" applyBorder="1" applyAlignment="1" applyProtection="1">
      <alignment horizontal="center" vertical="center"/>
    </xf>
    <xf numFmtId="0" fontId="49" fillId="0" borderId="10" xfId="42" applyNumberFormat="1" applyFont="1" applyFill="1" applyBorder="1" applyAlignment="1" applyProtection="1">
      <alignment horizontal="left" vertical="center" wrapText="1"/>
    </xf>
    <xf numFmtId="0" fontId="50" fillId="0" borderId="10" xfId="42" applyNumberFormat="1" applyFont="1" applyFill="1" applyBorder="1" applyAlignment="1" applyProtection="1">
      <alignment horizontal="left" vertical="center" wrapText="1"/>
    </xf>
    <xf numFmtId="0" fontId="48" fillId="0" borderId="10" xfId="42" applyNumberFormat="1" applyFont="1" applyFill="1" applyBorder="1" applyAlignment="1" applyProtection="1">
      <alignment horizontal="center" vertical="center"/>
    </xf>
    <xf numFmtId="0" fontId="48" fillId="0" borderId="10" xfId="42" applyFont="1" applyFill="1" applyBorder="1" applyAlignment="1" applyProtection="1">
      <alignment horizontal="left" vertical="center"/>
    </xf>
    <xf numFmtId="0" fontId="48" fillId="0" borderId="41" xfId="42" applyFont="1" applyFill="1" applyBorder="1" applyAlignment="1" applyProtection="1">
      <alignment horizontal="left" vertical="center"/>
    </xf>
    <xf numFmtId="0" fontId="48" fillId="0" borderId="0" xfId="42" applyFont="1" applyFill="1" applyAlignment="1" applyProtection="1">
      <alignment horizontal="left" vertical="center"/>
    </xf>
    <xf numFmtId="0" fontId="37" fillId="0" borderId="10" xfId="42" applyFont="1" applyFill="1" applyBorder="1" applyAlignment="1" applyProtection="1">
      <alignment horizontal="left" vertical="center" wrapText="1"/>
    </xf>
    <xf numFmtId="0" fontId="45" fillId="0" borderId="10" xfId="42" applyFont="1" applyFill="1" applyBorder="1" applyAlignment="1" applyProtection="1">
      <alignment horizontal="left" vertical="center" wrapText="1"/>
    </xf>
    <xf numFmtId="0" fontId="49" fillId="0" borderId="10" xfId="42" applyFont="1" applyFill="1" applyBorder="1" applyAlignment="1" applyProtection="1">
      <alignment horizontal="left" vertical="center" wrapText="1"/>
    </xf>
    <xf numFmtId="0" fontId="2" fillId="0" borderId="0" xfId="42" applyFont="1" applyFill="1" applyAlignment="1" applyProtection="1">
      <alignment horizontal="left" vertical="center" wrapText="1"/>
    </xf>
    <xf numFmtId="0" fontId="0" fillId="0" borderId="0" xfId="42" applyNumberFormat="1" applyFont="1" applyFill="1" applyBorder="1" applyAlignment="1" applyProtection="1">
      <alignment wrapText="1"/>
    </xf>
    <xf numFmtId="0" fontId="1" fillId="0" borderId="0" xfId="42" applyNumberFormat="1" applyFont="1" applyFill="1" applyBorder="1" applyAlignment="1" applyProtection="1">
      <alignment horizontal="center" vertical="center"/>
    </xf>
    <xf numFmtId="0" fontId="1" fillId="27" borderId="41" xfId="42" applyNumberFormat="1" applyFont="1" applyFill="1" applyBorder="1" applyAlignment="1" applyProtection="1">
      <alignment horizontal="center" vertical="center"/>
    </xf>
    <xf numFmtId="0" fontId="44" fillId="27" borderId="41" xfId="42" applyFont="1" applyFill="1" applyBorder="1" applyAlignment="1" applyProtection="1">
      <alignment horizontal="center" vertical="center"/>
    </xf>
    <xf numFmtId="0" fontId="3" fillId="0" borderId="28" xfId="0" applyNumberFormat="1" applyFont="1" applyBorder="1" applyAlignment="1" applyProtection="1"/>
    <xf numFmtId="0" fontId="1" fillId="0" borderId="29" xfId="42" applyNumberFormat="1" applyFont="1" applyBorder="1" applyAlignment="1" applyProtection="1">
      <alignment horizontal="center" vertical="center" wrapText="1"/>
    </xf>
    <xf numFmtId="0" fontId="2" fillId="26" borderId="55" xfId="42" applyNumberFormat="1" applyFont="1" applyFill="1" applyBorder="1" applyAlignment="1" applyProtection="1">
      <alignment horizontal="center" vertical="center"/>
    </xf>
    <xf numFmtId="0" fontId="5" fillId="26" borderId="56" xfId="42" applyNumberFormat="1" applyFont="1" applyFill="1" applyBorder="1" applyAlignment="1" applyProtection="1">
      <alignment horizontal="left" vertical="center" wrapText="1"/>
    </xf>
    <xf numFmtId="0" fontId="6" fillId="26" borderId="56" xfId="42" applyNumberFormat="1" applyFont="1" applyFill="1" applyBorder="1" applyAlignment="1" applyProtection="1">
      <alignment horizontal="left" vertical="center"/>
    </xf>
    <xf numFmtId="0" fontId="5" fillId="26" borderId="56" xfId="42" applyNumberFormat="1" applyFont="1" applyFill="1" applyBorder="1" applyAlignment="1" applyProtection="1">
      <alignment horizontal="center" vertical="center"/>
    </xf>
    <xf numFmtId="0" fontId="5" fillId="26" borderId="57" xfId="42" applyNumberFormat="1" applyFont="1" applyFill="1" applyBorder="1" applyAlignment="1" applyProtection="1">
      <alignment horizontal="center" vertical="center"/>
    </xf>
    <xf numFmtId="0" fontId="1" fillId="0" borderId="0" xfId="42" applyNumberFormat="1" applyFont="1" applyBorder="1" applyAlignment="1" applyProtection="1">
      <alignment horizontal="center" vertical="center"/>
    </xf>
    <xf numFmtId="0" fontId="1" fillId="0" borderId="28" xfId="42" applyNumberFormat="1" applyFont="1" applyBorder="1" applyAlignment="1" applyProtection="1">
      <alignment horizontal="left" vertical="center"/>
    </xf>
    <xf numFmtId="0" fontId="3" fillId="0" borderId="10" xfId="0" applyFont="1" applyBorder="1" applyAlignment="1" applyProtection="1"/>
    <xf numFmtId="0" fontId="1" fillId="27" borderId="10" xfId="42" applyFont="1" applyFill="1" applyBorder="1" applyAlignment="1" applyProtection="1">
      <alignment horizontal="left" vertical="center"/>
    </xf>
    <xf numFmtId="0" fontId="1" fillId="0" borderId="10" xfId="42" applyFont="1" applyBorder="1" applyAlignment="1" applyProtection="1"/>
    <xf numFmtId="0" fontId="1" fillId="0" borderId="0" xfId="42" applyFont="1" applyBorder="1" applyAlignment="1" applyProtection="1">
      <alignment vertical="center"/>
    </xf>
    <xf numFmtId="0" fontId="1" fillId="0" borderId="0" xfId="42" applyFont="1" applyBorder="1" applyAlignment="1" applyProtection="1">
      <alignment horizontal="left" vertical="center"/>
    </xf>
    <xf numFmtId="0" fontId="5" fillId="26" borderId="41" xfId="42" applyNumberFormat="1" applyFont="1" applyFill="1" applyBorder="1" applyAlignment="1" applyProtection="1">
      <alignment horizontal="center" vertical="center"/>
    </xf>
    <xf numFmtId="0" fontId="1" fillId="0" borderId="15" xfId="42" applyFont="1" applyBorder="1" applyAlignment="1" applyProtection="1">
      <alignment horizontal="left" vertical="center" wrapText="1"/>
    </xf>
    <xf numFmtId="0" fontId="0" fillId="0" borderId="0" xfId="42" applyFont="1" applyFill="1" applyAlignment="1" applyProtection="1">
      <alignment horizontal="left" vertical="center" wrapText="1"/>
    </xf>
    <xf numFmtId="0" fontId="37" fillId="0" borderId="0" xfId="42" applyFont="1" applyFill="1" applyAlignment="1" applyProtection="1">
      <alignment horizontal="left" vertical="center"/>
    </xf>
    <xf numFmtId="0" fontId="0" fillId="0" borderId="0" xfId="42" applyFont="1" applyFill="1" applyAlignment="1" applyProtection="1">
      <alignment horizontal="left" vertical="center"/>
    </xf>
    <xf numFmtId="0" fontId="2" fillId="0" borderId="0" xfId="42" applyFont="1" applyFill="1" applyAlignment="1" applyProtection="1"/>
    <xf numFmtId="0" fontId="1" fillId="0" borderId="0" xfId="42" applyFont="1" applyFill="1" applyAlignment="1" applyProtection="1"/>
    <xf numFmtId="0" fontId="0" fillId="0" borderId="54" xfId="42" applyFont="1" applyFill="1" applyBorder="1" applyAlignment="1" applyProtection="1">
      <alignment horizontal="left" vertical="center" wrapText="1"/>
    </xf>
    <xf numFmtId="0" fontId="1" fillId="0" borderId="10" xfId="42" applyFont="1" applyFill="1" applyBorder="1" applyAlignment="1" applyProtection="1">
      <alignment horizontal="left" vertical="center" wrapText="1"/>
    </xf>
    <xf numFmtId="0" fontId="1" fillId="0" borderId="0" xfId="42" applyFont="1" applyAlignment="1" applyProtection="1">
      <alignment horizontal="center" vertical="center" wrapText="1"/>
    </xf>
    <xf numFmtId="0" fontId="37" fillId="0" borderId="10" xfId="0" quotePrefix="1" applyFont="1" applyBorder="1" applyAlignment="1">
      <alignment horizontal="center" vertical="center" wrapText="1"/>
    </xf>
    <xf numFmtId="0" fontId="2" fillId="0" borderId="0" xfId="42" applyFont="1" applyBorder="1" applyAlignment="1" applyProtection="1">
      <alignment horizontal="left" vertical="center"/>
    </xf>
    <xf numFmtId="0" fontId="1" fillId="0" borderId="15" xfId="42" applyNumberFormat="1" applyFont="1" applyBorder="1" applyAlignment="1" applyProtection="1">
      <alignment vertical="center" wrapText="1"/>
    </xf>
    <xf numFmtId="0" fontId="51" fillId="0" borderId="10" xfId="42" applyNumberFormat="1" applyFont="1" applyFill="1" applyBorder="1" applyAlignment="1" applyProtection="1">
      <alignment horizontal="left" vertical="center" wrapText="1"/>
    </xf>
    <xf numFmtId="0" fontId="1" fillId="0" borderId="0" xfId="42" applyFont="1" applyFill="1" applyBorder="1" applyAlignment="1" applyProtection="1">
      <alignment horizontal="left" vertical="center"/>
    </xf>
    <xf numFmtId="0" fontId="1" fillId="0" borderId="0" xfId="42" applyFont="1" applyFill="1" applyBorder="1" applyAlignment="1" applyProtection="1">
      <alignment horizontal="left" vertical="center"/>
    </xf>
    <xf numFmtId="0" fontId="7" fillId="28" borderId="10" xfId="42" applyNumberFormat="1" applyFont="1" applyFill="1" applyBorder="1" applyAlignment="1" applyProtection="1">
      <alignment horizontal="left" vertical="center" wrapText="1"/>
    </xf>
    <xf numFmtId="0" fontId="2" fillId="0" borderId="10" xfId="42" applyFont="1" applyBorder="1" applyAlignment="1" applyProtection="1">
      <alignment horizontal="left" vertical="center" wrapText="1"/>
    </xf>
    <xf numFmtId="0" fontId="2" fillId="0" borderId="10" xfId="42" applyFont="1" applyBorder="1" applyAlignment="1" applyProtection="1">
      <alignment horizontal="center" vertical="center" wrapText="1"/>
    </xf>
    <xf numFmtId="0" fontId="1" fillId="0" borderId="15" xfId="42" applyNumberFormat="1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left"/>
    </xf>
    <xf numFmtId="0" fontId="37" fillId="30" borderId="10" xfId="42" applyFont="1" applyFill="1" applyBorder="1" applyAlignment="1" applyProtection="1">
      <alignment horizontal="center" vertical="center"/>
    </xf>
    <xf numFmtId="0" fontId="37" fillId="0" borderId="10" xfId="42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left"/>
    </xf>
    <xf numFmtId="0" fontId="4" fillId="28" borderId="13" xfId="0" applyFont="1" applyFill="1" applyBorder="1" applyAlignment="1" applyProtection="1"/>
    <xf numFmtId="0" fontId="4" fillId="30" borderId="13" xfId="0" applyFont="1" applyFill="1" applyBorder="1" applyAlignment="1" applyProtection="1"/>
    <xf numFmtId="0" fontId="4" fillId="30" borderId="0" xfId="0" applyFont="1" applyFill="1" applyBorder="1" applyAlignment="1" applyProtection="1"/>
    <xf numFmtId="0" fontId="1" fillId="28" borderId="10" xfId="42" applyNumberFormat="1" applyFont="1" applyFill="1" applyBorder="1" applyAlignment="1" applyProtection="1">
      <alignment horizontal="center" vertical="center"/>
    </xf>
    <xf numFmtId="0" fontId="1" fillId="28" borderId="34" xfId="42" applyNumberFormat="1" applyFont="1" applyFill="1" applyBorder="1" applyAlignment="1" applyProtection="1">
      <alignment horizontal="center" vertical="center"/>
    </xf>
    <xf numFmtId="0" fontId="10" fillId="30" borderId="0" xfId="0" applyFont="1" applyFill="1" applyBorder="1" applyAlignment="1" applyProtection="1"/>
    <xf numFmtId="0" fontId="46" fillId="28" borderId="50" xfId="42" applyFont="1" applyFill="1" applyBorder="1" applyAlignment="1" applyProtection="1">
      <alignment horizontal="center" vertical="center"/>
    </xf>
    <xf numFmtId="2" fontId="46" fillId="0" borderId="53" xfId="42" applyNumberFormat="1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0" fillId="0" borderId="24" xfId="42" applyFont="1" applyFill="1" applyBorder="1" applyAlignment="1" applyProtection="1">
      <alignment horizontal="left" vertical="center" wrapText="1"/>
    </xf>
    <xf numFmtId="0" fontId="0" fillId="0" borderId="0" xfId="42" applyFont="1" applyFill="1" applyBorder="1" applyAlignment="1" applyProtection="1">
      <alignment horizontal="left" vertical="center" wrapText="1"/>
    </xf>
    <xf numFmtId="0" fontId="0" fillId="0" borderId="18" xfId="42" applyFont="1" applyFill="1" applyBorder="1" applyAlignment="1" applyProtection="1">
      <alignment horizontal="left" vertical="center" wrapText="1"/>
    </xf>
    <xf numFmtId="0" fontId="42" fillId="29" borderId="23" xfId="34" applyFont="1" applyFill="1" applyBorder="1" applyAlignment="1" applyProtection="1">
      <alignment horizontal="center"/>
      <protection locked="0"/>
    </xf>
    <xf numFmtId="0" fontId="4" fillId="24" borderId="0" xfId="0" applyFont="1" applyFill="1" applyBorder="1" applyAlignment="1" applyProtection="1">
      <alignment horizontal="center"/>
    </xf>
    <xf numFmtId="0" fontId="12" fillId="24" borderId="12" xfId="0" applyFont="1" applyFill="1" applyBorder="1" applyAlignment="1">
      <alignment horizontal="center" vertical="center"/>
    </xf>
    <xf numFmtId="0" fontId="12" fillId="24" borderId="0" xfId="0" applyFont="1" applyFill="1" applyBorder="1" applyAlignment="1">
      <alignment horizontal="center" vertical="center"/>
    </xf>
    <xf numFmtId="0" fontId="4" fillId="24" borderId="13" xfId="0" applyFont="1" applyFill="1" applyBorder="1" applyAlignment="1" applyProtection="1">
      <alignment horizontal="left"/>
    </xf>
    <xf numFmtId="0" fontId="4" fillId="24" borderId="0" xfId="0" applyFont="1" applyFill="1" applyBorder="1" applyAlignment="1" applyProtection="1">
      <alignment horizontal="left"/>
    </xf>
    <xf numFmtId="0" fontId="4" fillId="24" borderId="0" xfId="0" applyFont="1" applyFill="1" applyBorder="1" applyAlignment="1" applyProtection="1">
      <alignment horizontal="right"/>
    </xf>
    <xf numFmtId="0" fontId="14" fillId="0" borderId="16" xfId="42" applyFont="1" applyFill="1" applyBorder="1" applyAlignment="1" applyProtection="1">
      <alignment horizontal="center" vertical="center"/>
    </xf>
    <xf numFmtId="0" fontId="14" fillId="0" borderId="17" xfId="42" applyFont="1" applyFill="1" applyBorder="1" applyAlignment="1" applyProtection="1">
      <alignment horizontal="center" vertical="center"/>
    </xf>
    <xf numFmtId="0" fontId="14" fillId="0" borderId="27" xfId="42" applyFont="1" applyFill="1" applyBorder="1" applyAlignment="1" applyProtection="1">
      <alignment horizontal="center" vertical="center"/>
    </xf>
    <xf numFmtId="0" fontId="37" fillId="0" borderId="0" xfId="42" applyFont="1" applyFill="1" applyBorder="1" applyAlignment="1" applyProtection="1">
      <alignment horizontal="left" vertical="center" wrapText="1"/>
    </xf>
    <xf numFmtId="0" fontId="0" fillId="0" borderId="28" xfId="42" applyFont="1" applyFill="1" applyBorder="1" applyAlignment="1" applyProtection="1">
      <alignment horizontal="left" vertical="center" wrapText="1"/>
    </xf>
    <xf numFmtId="10" fontId="15" fillId="0" borderId="0" xfId="0" applyNumberFormat="1" applyFont="1" applyBorder="1" applyAlignment="1" applyProtection="1">
      <alignment horizontal="center"/>
    </xf>
    <xf numFmtId="0" fontId="0" fillId="0" borderId="21" xfId="42" applyFont="1" applyFill="1" applyBorder="1" applyAlignment="1" applyProtection="1">
      <alignment horizontal="center" vertical="center"/>
    </xf>
    <xf numFmtId="0" fontId="0" fillId="0" borderId="21" xfId="41" applyNumberFormat="1" applyFont="1" applyFill="1" applyBorder="1" applyAlignment="1" applyProtection="1">
      <alignment horizontal="center" vertical="center"/>
    </xf>
    <xf numFmtId="10" fontId="4" fillId="0" borderId="21" xfId="0" applyNumberFormat="1" applyFont="1" applyBorder="1" applyAlignment="1" applyProtection="1">
      <alignment horizontal="center"/>
    </xf>
    <xf numFmtId="0" fontId="0" fillId="0" borderId="0" xfId="42" applyFont="1" applyFill="1" applyBorder="1" applyAlignment="1" applyProtection="1">
      <alignment horizontal="center" vertical="center"/>
    </xf>
    <xf numFmtId="0" fontId="0" fillId="0" borderId="0" xfId="41" applyNumberFormat="1" applyFont="1" applyFill="1" applyBorder="1" applyAlignment="1" applyProtection="1">
      <alignment horizontal="center" vertical="center"/>
    </xf>
    <xf numFmtId="10" fontId="4" fillId="0" borderId="0" xfId="0" applyNumberFormat="1" applyFont="1" applyBorder="1" applyAlignment="1" applyProtection="1">
      <alignment horizontal="center"/>
    </xf>
    <xf numFmtId="0" fontId="0" fillId="0" borderId="24" xfId="0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0" fillId="0" borderId="58" xfId="42" applyFont="1" applyFill="1" applyBorder="1" applyAlignment="1" applyProtection="1">
      <alignment horizontal="left" vertical="center" wrapText="1"/>
    </xf>
    <xf numFmtId="0" fontId="0" fillId="0" borderId="23" xfId="42" applyFont="1" applyFill="1" applyBorder="1" applyAlignment="1" applyProtection="1">
      <alignment horizontal="left" vertical="center" wrapText="1"/>
    </xf>
    <xf numFmtId="0" fontId="0" fillId="0" borderId="0" xfId="42" applyNumberFormat="1" applyFont="1" applyFill="1" applyBorder="1" applyAlignment="1" applyProtection="1">
      <alignment horizontal="center" vertical="center"/>
    </xf>
    <xf numFmtId="0" fontId="0" fillId="0" borderId="21" xfId="42" applyNumberFormat="1" applyFont="1" applyFill="1" applyBorder="1" applyAlignment="1" applyProtection="1">
      <alignment horizontal="center" vertical="center"/>
    </xf>
    <xf numFmtId="0" fontId="1" fillId="0" borderId="43" xfId="42" applyFont="1" applyFill="1" applyBorder="1" applyAlignment="1" applyProtection="1">
      <alignment horizontal="left" vertical="center"/>
    </xf>
    <xf numFmtId="0" fontId="1" fillId="0" borderId="21" xfId="42" applyFont="1" applyFill="1" applyBorder="1" applyAlignment="1" applyProtection="1">
      <alignment horizontal="left" vertical="center"/>
    </xf>
    <xf numFmtId="0" fontId="1" fillId="0" borderId="59" xfId="42" applyFont="1" applyFill="1" applyBorder="1" applyAlignment="1" applyProtection="1">
      <alignment horizontal="left" vertical="center"/>
    </xf>
    <xf numFmtId="0" fontId="1" fillId="0" borderId="0" xfId="42" applyFont="1" applyFill="1" applyBorder="1" applyAlignment="1" applyProtection="1">
      <alignment horizontal="left" vertical="center"/>
    </xf>
    <xf numFmtId="0" fontId="1" fillId="0" borderId="24" xfId="42" applyFont="1" applyFill="1" applyBorder="1" applyAlignment="1" applyProtection="1">
      <alignment horizontal="left" vertical="center"/>
    </xf>
    <xf numFmtId="0" fontId="11" fillId="0" borderId="0" xfId="40" applyNumberFormat="1" applyFont="1" applyFill="1" applyBorder="1" applyAlignment="1" applyProtection="1">
      <alignment horizontal="center" vertical="center"/>
    </xf>
    <xf numFmtId="0" fontId="11" fillId="0" borderId="28" xfId="40" applyNumberFormat="1" applyFont="1" applyFill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left" vertical="center" wrapText="1"/>
    </xf>
    <xf numFmtId="0" fontId="40" fillId="0" borderId="50" xfId="0" applyFont="1" applyBorder="1" applyAlignment="1" applyProtection="1">
      <alignment horizontal="left" vertical="center" wrapText="1"/>
    </xf>
    <xf numFmtId="0" fontId="40" fillId="0" borderId="65" xfId="0" applyFont="1" applyBorder="1" applyAlignment="1" applyProtection="1">
      <alignment horizontal="left" vertical="center" wrapText="1"/>
    </xf>
    <xf numFmtId="0" fontId="40" fillId="0" borderId="17" xfId="0" applyFont="1" applyBorder="1" applyAlignment="1" applyProtection="1">
      <alignment horizontal="left" vertical="center" wrapText="1"/>
    </xf>
    <xf numFmtId="0" fontId="40" fillId="0" borderId="27" xfId="0" applyFont="1" applyBorder="1" applyAlignment="1" applyProtection="1">
      <alignment horizontal="left" vertical="center" wrapText="1"/>
    </xf>
    <xf numFmtId="0" fontId="1" fillId="0" borderId="60" xfId="42" applyFont="1" applyFill="1" applyBorder="1" applyAlignment="1" applyProtection="1">
      <alignment horizontal="left" vertical="center"/>
    </xf>
    <xf numFmtId="0" fontId="1" fillId="0" borderId="17" xfId="42" applyFont="1" applyFill="1" applyBorder="1" applyAlignment="1" applyProtection="1">
      <alignment horizontal="left" vertical="center"/>
    </xf>
    <xf numFmtId="0" fontId="1" fillId="0" borderId="61" xfId="42" applyFont="1" applyFill="1" applyBorder="1" applyAlignment="1" applyProtection="1">
      <alignment horizontal="left" vertical="center"/>
    </xf>
    <xf numFmtId="0" fontId="17" fillId="23" borderId="62" xfId="42" applyFont="1" applyFill="1" applyBorder="1" applyAlignment="1" applyProtection="1">
      <alignment horizontal="left" vertical="center"/>
    </xf>
    <xf numFmtId="0" fontId="17" fillId="23" borderId="63" xfId="42" applyFont="1" applyFill="1" applyBorder="1" applyAlignment="1" applyProtection="1">
      <alignment horizontal="left" vertical="center"/>
    </xf>
    <xf numFmtId="0" fontId="17" fillId="23" borderId="64" xfId="42" applyFont="1" applyFill="1" applyBorder="1" applyAlignment="1" applyProtection="1">
      <alignment horizontal="left" vertical="center"/>
    </xf>
    <xf numFmtId="0" fontId="40" fillId="0" borderId="28" xfId="0" applyFont="1" applyBorder="1" applyAlignment="1" applyProtection="1">
      <alignment horizontal="left" vertical="center" wrapText="1"/>
    </xf>
    <xf numFmtId="1" fontId="19" fillId="24" borderId="17" xfId="42" applyNumberFormat="1" applyFont="1" applyFill="1" applyBorder="1" applyAlignment="1" applyProtection="1">
      <alignment horizontal="center" vertical="center"/>
    </xf>
    <xf numFmtId="1" fontId="19" fillId="24" borderId="27" xfId="42" applyNumberFormat="1" applyFont="1" applyFill="1" applyBorder="1" applyAlignment="1" applyProtection="1">
      <alignment horizontal="center" vertical="center"/>
    </xf>
    <xf numFmtId="0" fontId="1" fillId="0" borderId="66" xfId="42" applyFont="1" applyFill="1" applyBorder="1" applyAlignment="1" applyProtection="1">
      <alignment horizontal="center" vertical="center" wrapText="1"/>
    </xf>
    <xf numFmtId="0" fontId="1" fillId="0" borderId="67" xfId="42" applyFont="1" applyFill="1" applyBorder="1" applyAlignment="1" applyProtection="1">
      <alignment horizontal="center" vertical="center" wrapText="1"/>
    </xf>
    <xf numFmtId="0" fontId="41" fillId="0" borderId="0" xfId="0" applyFont="1" applyBorder="1" applyAlignment="1">
      <alignment horizontal="left" vertical="center" wrapText="1"/>
    </xf>
    <xf numFmtId="0" fontId="41" fillId="0" borderId="18" xfId="0" applyFont="1" applyBorder="1" applyAlignment="1">
      <alignment horizontal="left" vertical="center" wrapText="1"/>
    </xf>
    <xf numFmtId="0" fontId="18" fillId="24" borderId="68" xfId="42" applyFont="1" applyFill="1" applyBorder="1" applyAlignment="1" applyProtection="1">
      <alignment horizontal="center" vertical="center"/>
    </xf>
    <xf numFmtId="0" fontId="18" fillId="24" borderId="69" xfId="42" applyFont="1" applyFill="1" applyBorder="1" applyAlignment="1" applyProtection="1">
      <alignment horizontal="center" vertical="center"/>
    </xf>
    <xf numFmtId="0" fontId="18" fillId="24" borderId="70" xfId="42" applyFont="1" applyFill="1" applyBorder="1" applyAlignment="1" applyProtection="1">
      <alignment horizontal="center" vertical="center"/>
    </xf>
    <xf numFmtId="0" fontId="41" fillId="0" borderId="23" xfId="0" applyFont="1" applyBorder="1" applyAlignment="1">
      <alignment horizontal="left" vertical="center" wrapText="1"/>
    </xf>
    <xf numFmtId="0" fontId="41" fillId="0" borderId="71" xfId="0" applyFont="1" applyBorder="1" applyAlignment="1">
      <alignment horizontal="left" vertical="center" wrapText="1"/>
    </xf>
    <xf numFmtId="0" fontId="4" fillId="24" borderId="13" xfId="0" applyFont="1" applyFill="1" applyBorder="1" applyAlignment="1" applyProtection="1">
      <alignment horizontal="center" vertical="top" wrapText="1"/>
    </xf>
    <xf numFmtId="0" fontId="4" fillId="24" borderId="0" xfId="0" applyFont="1" applyFill="1" applyBorder="1" applyAlignment="1" applyProtection="1">
      <alignment horizontal="center" vertical="top" wrapText="1"/>
    </xf>
    <xf numFmtId="9" fontId="11" fillId="0" borderId="0" xfId="0" applyNumberFormat="1" applyFont="1" applyFill="1" applyBorder="1" applyAlignment="1" applyProtection="1">
      <alignment horizontal="center" vertical="center"/>
    </xf>
    <xf numFmtId="9" fontId="11" fillId="0" borderId="28" xfId="0" applyNumberFormat="1" applyFont="1" applyFill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left" vertical="center"/>
    </xf>
    <xf numFmtId="9" fontId="11" fillId="0" borderId="17" xfId="0" applyNumberFormat="1" applyFont="1" applyFill="1" applyBorder="1" applyAlignment="1" applyProtection="1">
      <alignment horizontal="center" vertical="center"/>
    </xf>
    <xf numFmtId="9" fontId="11" fillId="0" borderId="27" xfId="0" applyNumberFormat="1" applyFont="1" applyFill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1" fillId="0" borderId="29" xfId="0" applyFont="1" applyBorder="1" applyAlignment="1" applyProtection="1">
      <alignment horizontal="center" vertical="center"/>
    </xf>
    <xf numFmtId="0" fontId="5" fillId="26" borderId="56" xfId="42" applyNumberFormat="1" applyFont="1" applyFill="1" applyBorder="1" applyAlignment="1" applyProtection="1">
      <alignment horizontal="left" vertical="center" wrapText="1"/>
    </xf>
    <xf numFmtId="0" fontId="2" fillId="0" borderId="56" xfId="42" applyNumberFormat="1" applyFont="1" applyBorder="1" applyAlignment="1" applyProtection="1">
      <alignment vertical="center"/>
    </xf>
    <xf numFmtId="0" fontId="5" fillId="26" borderId="10" xfId="42" applyNumberFormat="1" applyFont="1" applyFill="1" applyBorder="1" applyAlignment="1" applyProtection="1">
      <alignment horizontal="left" vertical="center" wrapText="1"/>
    </xf>
    <xf numFmtId="0" fontId="2" fillId="0" borderId="10" xfId="42" applyNumberFormat="1" applyFont="1" applyBorder="1" applyAlignment="1" applyProtection="1">
      <alignment horizontal="left" vertical="center" wrapText="1"/>
    </xf>
    <xf numFmtId="0" fontId="44" fillId="27" borderId="10" xfId="42" applyNumberFormat="1" applyFont="1" applyFill="1" applyBorder="1" applyAlignment="1" applyProtection="1">
      <alignment horizontal="left" vertical="center"/>
    </xf>
    <xf numFmtId="0" fontId="2" fillId="27" borderId="10" xfId="42" applyFont="1" applyFill="1" applyBorder="1" applyAlignment="1" applyProtection="1">
      <alignment horizontal="center" vertical="center"/>
    </xf>
    <xf numFmtId="0" fontId="1" fillId="0" borderId="15" xfId="42" applyNumberFormat="1" applyFont="1" applyBorder="1" applyAlignment="1" applyProtection="1">
      <alignment horizontal="left" vertical="center" wrapText="1"/>
    </xf>
    <xf numFmtId="0" fontId="2" fillId="0" borderId="10" xfId="42" applyNumberFormat="1" applyFont="1" applyBorder="1" applyAlignment="1" applyProtection="1">
      <alignment vertical="center"/>
    </xf>
    <xf numFmtId="0" fontId="9" fillId="26" borderId="10" xfId="42" applyNumberFormat="1" applyFont="1" applyFill="1" applyBorder="1" applyAlignment="1" applyProtection="1">
      <alignment horizontal="left" vertical="center" wrapText="1"/>
    </xf>
    <xf numFmtId="0" fontId="0" fillId="0" borderId="10" xfId="42" applyNumberFormat="1" applyFont="1" applyBorder="1" applyAlignment="1" applyProtection="1">
      <alignment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Prozent 2" xfId="41"/>
    <cellStyle name="Standard 2" xfId="42"/>
    <cellStyle name="Title" xfId="43" builtinId="15" customBuiltin="1"/>
    <cellStyle name="Total" xfId="44" builtinId="25" customBuiltin="1"/>
    <cellStyle name="Warning Text" xfId="45" builtinId="11" customBuiltin="1"/>
  </cellStyles>
  <dxfs count="1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ndense val="0"/>
        <extend val="0"/>
        <color indexed="9"/>
      </font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fgColor indexed="64"/>
          <bgColor indexed="10"/>
        </patternFill>
      </fill>
    </dxf>
    <dxf>
      <font>
        <b/>
        <i val="0"/>
        <condense val="0"/>
        <extend val="0"/>
      </font>
      <fill>
        <patternFill>
          <fgColor indexed="64"/>
          <bgColor indexed="13"/>
        </patternFill>
      </fill>
    </dxf>
    <dxf>
      <font>
        <b/>
        <i val="0"/>
        <condense val="0"/>
        <extend val="0"/>
      </font>
      <fill>
        <patternFill>
          <fgColor indexed="64"/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2.jpg@01D1FC59.041551D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66675</xdr:rowOff>
    </xdr:from>
    <xdr:to>
      <xdr:col>3</xdr:col>
      <xdr:colOff>295275</xdr:colOff>
      <xdr:row>2</xdr:row>
      <xdr:rowOff>28575</xdr:rowOff>
    </xdr:to>
    <xdr:pic>
      <xdr:nvPicPr>
        <xdr:cNvPr id="16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8333" r="87526" b="79167"/>
        <a:stretch>
          <a:fillRect/>
        </a:stretch>
      </xdr:blipFill>
      <xdr:spPr bwMode="auto">
        <a:xfrm>
          <a:off x="219075" y="66675"/>
          <a:ext cx="9525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161925</xdr:colOff>
      <xdr:row>0</xdr:row>
      <xdr:rowOff>123825</xdr:rowOff>
    </xdr:from>
    <xdr:to>
      <xdr:col>5</xdr:col>
      <xdr:colOff>400050</xdr:colOff>
      <xdr:row>2</xdr:row>
      <xdr:rowOff>38100</xdr:rowOff>
    </xdr:to>
    <xdr:pic>
      <xdr:nvPicPr>
        <xdr:cNvPr id="1616" name="Picture 1" descr="Imperial Autos Logo_blue_white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1038225" y="123825"/>
          <a:ext cx="9525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86</xdr:row>
          <xdr:rowOff>95250</xdr:rowOff>
        </xdr:from>
        <xdr:to>
          <xdr:col>3</xdr:col>
          <xdr:colOff>161925</xdr:colOff>
          <xdr:row>89</xdr:row>
          <xdr:rowOff>57150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86</xdr:row>
          <xdr:rowOff>95250</xdr:rowOff>
        </xdr:from>
        <xdr:to>
          <xdr:col>9</xdr:col>
          <xdr:colOff>371475</xdr:colOff>
          <xdr:row>89</xdr:row>
          <xdr:rowOff>57150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352425</xdr:colOff>
          <xdr:row>86</xdr:row>
          <xdr:rowOff>95250</xdr:rowOff>
        </xdr:from>
        <xdr:to>
          <xdr:col>14</xdr:col>
          <xdr:colOff>104775</xdr:colOff>
          <xdr:row>89</xdr:row>
          <xdr:rowOff>57150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0</xdr:rowOff>
    </xdr:from>
    <xdr:to>
      <xdr:col>6</xdr:col>
      <xdr:colOff>438150</xdr:colOff>
      <xdr:row>0</xdr:row>
      <xdr:rowOff>9525</xdr:rowOff>
    </xdr:to>
    <xdr:sp macro="" textlink="">
      <xdr:nvSpPr>
        <xdr:cNvPr id="14895" name="Rectangle 1"/>
        <xdr:cNvSpPr>
          <a:spLocks noChangeArrowheads="1"/>
        </xdr:cNvSpPr>
      </xdr:nvSpPr>
      <xdr:spPr bwMode="auto">
        <a:xfrm>
          <a:off x="7286625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323850</xdr:colOff>
      <xdr:row>0</xdr:row>
      <xdr:rowOff>0</xdr:rowOff>
    </xdr:from>
    <xdr:to>
      <xdr:col>6</xdr:col>
      <xdr:colOff>438150</xdr:colOff>
      <xdr:row>0</xdr:row>
      <xdr:rowOff>9525</xdr:rowOff>
    </xdr:to>
    <xdr:sp macro="" textlink="">
      <xdr:nvSpPr>
        <xdr:cNvPr id="14896" name="Rectangle 2"/>
        <xdr:cNvSpPr>
          <a:spLocks noChangeArrowheads="1"/>
        </xdr:cNvSpPr>
      </xdr:nvSpPr>
      <xdr:spPr bwMode="auto">
        <a:xfrm>
          <a:off x="7286625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219075</xdr:colOff>
      <xdr:row>0</xdr:row>
      <xdr:rowOff>0</xdr:rowOff>
    </xdr:from>
    <xdr:to>
      <xdr:col>7</xdr:col>
      <xdr:colOff>0</xdr:colOff>
      <xdr:row>0</xdr:row>
      <xdr:rowOff>9525</xdr:rowOff>
    </xdr:to>
    <xdr:sp macro="" textlink="">
      <xdr:nvSpPr>
        <xdr:cNvPr id="14897" name="Rectangle 3"/>
        <xdr:cNvSpPr>
          <a:spLocks noChangeArrowheads="1"/>
        </xdr:cNvSpPr>
      </xdr:nvSpPr>
      <xdr:spPr bwMode="auto">
        <a:xfrm>
          <a:off x="7181850" y="0"/>
          <a:ext cx="2667000" cy="95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333375</xdr:colOff>
      <xdr:row>0</xdr:row>
      <xdr:rowOff>0</xdr:rowOff>
    </xdr:from>
    <xdr:to>
      <xdr:col>6</xdr:col>
      <xdr:colOff>447675</xdr:colOff>
      <xdr:row>0</xdr:row>
      <xdr:rowOff>9525</xdr:rowOff>
    </xdr:to>
    <xdr:sp macro="" textlink="">
      <xdr:nvSpPr>
        <xdr:cNvPr id="14898" name="Rectangle 4"/>
        <xdr:cNvSpPr>
          <a:spLocks noChangeArrowheads="1"/>
        </xdr:cNvSpPr>
      </xdr:nvSpPr>
      <xdr:spPr bwMode="auto">
        <a:xfrm>
          <a:off x="7296150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sp macro="" textlink="">
      <xdr:nvSpPr>
        <xdr:cNvPr id="14899" name="Rectangle 5"/>
        <xdr:cNvSpPr>
          <a:spLocks noChangeArrowheads="1"/>
        </xdr:cNvSpPr>
      </xdr:nvSpPr>
      <xdr:spPr bwMode="auto">
        <a:xfrm>
          <a:off x="9848850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sp macro="" textlink="">
      <xdr:nvSpPr>
        <xdr:cNvPr id="14900" name="Rectangle 6"/>
        <xdr:cNvSpPr>
          <a:spLocks noChangeArrowheads="1"/>
        </xdr:cNvSpPr>
      </xdr:nvSpPr>
      <xdr:spPr bwMode="auto">
        <a:xfrm>
          <a:off x="9848850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sp macro="" textlink="">
      <xdr:nvSpPr>
        <xdr:cNvPr id="14901" name="Rectangle 7"/>
        <xdr:cNvSpPr>
          <a:spLocks noChangeArrowheads="1"/>
        </xdr:cNvSpPr>
      </xdr:nvSpPr>
      <xdr:spPr bwMode="auto">
        <a:xfrm>
          <a:off x="9848850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133350</xdr:colOff>
      <xdr:row>0</xdr:row>
      <xdr:rowOff>0</xdr:rowOff>
    </xdr:from>
    <xdr:to>
      <xdr:col>6</xdr:col>
      <xdr:colOff>247650</xdr:colOff>
      <xdr:row>0</xdr:row>
      <xdr:rowOff>9525</xdr:rowOff>
    </xdr:to>
    <xdr:sp macro="" textlink="">
      <xdr:nvSpPr>
        <xdr:cNvPr id="14902" name="Rectangle 8"/>
        <xdr:cNvSpPr>
          <a:spLocks noChangeArrowheads="1"/>
        </xdr:cNvSpPr>
      </xdr:nvSpPr>
      <xdr:spPr bwMode="auto">
        <a:xfrm>
          <a:off x="7096125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sp macro="" textlink="">
      <xdr:nvSpPr>
        <xdr:cNvPr id="14903" name="Rectangle 9"/>
        <xdr:cNvSpPr>
          <a:spLocks noChangeArrowheads="1"/>
        </xdr:cNvSpPr>
      </xdr:nvSpPr>
      <xdr:spPr bwMode="auto">
        <a:xfrm>
          <a:off x="9848850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0</xdr:row>
      <xdr:rowOff>9525</xdr:rowOff>
    </xdr:to>
    <xdr:sp macro="" textlink="">
      <xdr:nvSpPr>
        <xdr:cNvPr id="14904" name="Rectangle 10"/>
        <xdr:cNvSpPr>
          <a:spLocks noChangeArrowheads="1"/>
        </xdr:cNvSpPr>
      </xdr:nvSpPr>
      <xdr:spPr bwMode="auto">
        <a:xfrm>
          <a:off x="9848850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161925</xdr:colOff>
      <xdr:row>0</xdr:row>
      <xdr:rowOff>0</xdr:rowOff>
    </xdr:from>
    <xdr:to>
      <xdr:col>2</xdr:col>
      <xdr:colOff>276225</xdr:colOff>
      <xdr:row>0</xdr:row>
      <xdr:rowOff>9525</xdr:rowOff>
    </xdr:to>
    <xdr:sp macro="" textlink="">
      <xdr:nvSpPr>
        <xdr:cNvPr id="14905" name="Rectangle 11"/>
        <xdr:cNvSpPr>
          <a:spLocks noChangeArrowheads="1"/>
        </xdr:cNvSpPr>
      </xdr:nvSpPr>
      <xdr:spPr bwMode="auto">
        <a:xfrm>
          <a:off x="485775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0</xdr:row>
      <xdr:rowOff>0</xdr:rowOff>
    </xdr:from>
    <xdr:to>
      <xdr:col>3</xdr:col>
      <xdr:colOff>133350</xdr:colOff>
      <xdr:row>0</xdr:row>
      <xdr:rowOff>9525</xdr:rowOff>
    </xdr:to>
    <xdr:sp macro="" textlink="">
      <xdr:nvSpPr>
        <xdr:cNvPr id="14906" name="Rectangle 12"/>
        <xdr:cNvSpPr>
          <a:spLocks noChangeArrowheads="1"/>
        </xdr:cNvSpPr>
      </xdr:nvSpPr>
      <xdr:spPr bwMode="auto">
        <a:xfrm>
          <a:off x="3724275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161925</xdr:colOff>
      <xdr:row>0</xdr:row>
      <xdr:rowOff>0</xdr:rowOff>
    </xdr:from>
    <xdr:to>
      <xdr:col>2</xdr:col>
      <xdr:colOff>276225</xdr:colOff>
      <xdr:row>0</xdr:row>
      <xdr:rowOff>9525</xdr:rowOff>
    </xdr:to>
    <xdr:sp macro="" textlink="">
      <xdr:nvSpPr>
        <xdr:cNvPr id="14907" name="Rectangle 15"/>
        <xdr:cNvSpPr>
          <a:spLocks noChangeArrowheads="1"/>
        </xdr:cNvSpPr>
      </xdr:nvSpPr>
      <xdr:spPr bwMode="auto">
        <a:xfrm>
          <a:off x="485775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123825</xdr:colOff>
      <xdr:row>0</xdr:row>
      <xdr:rowOff>0</xdr:rowOff>
    </xdr:from>
    <xdr:to>
      <xdr:col>3</xdr:col>
      <xdr:colOff>238125</xdr:colOff>
      <xdr:row>0</xdr:row>
      <xdr:rowOff>9525</xdr:rowOff>
    </xdr:to>
    <xdr:sp macro="" textlink="">
      <xdr:nvSpPr>
        <xdr:cNvPr id="14908" name="Rectangle 16"/>
        <xdr:cNvSpPr>
          <a:spLocks noChangeArrowheads="1"/>
        </xdr:cNvSpPr>
      </xdr:nvSpPr>
      <xdr:spPr bwMode="auto">
        <a:xfrm>
          <a:off x="3829050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0</xdr:row>
      <xdr:rowOff>0</xdr:rowOff>
    </xdr:from>
    <xdr:to>
      <xdr:col>7</xdr:col>
      <xdr:colOff>247650</xdr:colOff>
      <xdr:row>0</xdr:row>
      <xdr:rowOff>9525</xdr:rowOff>
    </xdr:to>
    <xdr:sp macro="" textlink="">
      <xdr:nvSpPr>
        <xdr:cNvPr id="14909" name="Rectangle 8"/>
        <xdr:cNvSpPr>
          <a:spLocks noChangeArrowheads="1"/>
        </xdr:cNvSpPr>
      </xdr:nvSpPr>
      <xdr:spPr bwMode="auto">
        <a:xfrm>
          <a:off x="9982200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9525</xdr:colOff>
      <xdr:row>0</xdr:row>
      <xdr:rowOff>9525</xdr:rowOff>
    </xdr:to>
    <xdr:sp macro="" textlink="">
      <xdr:nvSpPr>
        <xdr:cNvPr id="14910" name="Rectangle 5"/>
        <xdr:cNvSpPr>
          <a:spLocks noChangeArrowheads="1"/>
        </xdr:cNvSpPr>
      </xdr:nvSpPr>
      <xdr:spPr bwMode="auto">
        <a:xfrm>
          <a:off x="1385887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9525</xdr:colOff>
      <xdr:row>0</xdr:row>
      <xdr:rowOff>9525</xdr:rowOff>
    </xdr:to>
    <xdr:sp macro="" textlink="">
      <xdr:nvSpPr>
        <xdr:cNvPr id="14911" name="Rectangle 6"/>
        <xdr:cNvSpPr>
          <a:spLocks noChangeArrowheads="1"/>
        </xdr:cNvSpPr>
      </xdr:nvSpPr>
      <xdr:spPr bwMode="auto">
        <a:xfrm>
          <a:off x="1385887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9525</xdr:colOff>
      <xdr:row>0</xdr:row>
      <xdr:rowOff>9525</xdr:rowOff>
    </xdr:to>
    <xdr:sp macro="" textlink="">
      <xdr:nvSpPr>
        <xdr:cNvPr id="14912" name="Rectangle 7"/>
        <xdr:cNvSpPr>
          <a:spLocks noChangeArrowheads="1"/>
        </xdr:cNvSpPr>
      </xdr:nvSpPr>
      <xdr:spPr bwMode="auto">
        <a:xfrm>
          <a:off x="1385887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9525</xdr:colOff>
      <xdr:row>0</xdr:row>
      <xdr:rowOff>9525</xdr:rowOff>
    </xdr:to>
    <xdr:sp macro="" textlink="">
      <xdr:nvSpPr>
        <xdr:cNvPr id="14913" name="Rectangle 9"/>
        <xdr:cNvSpPr>
          <a:spLocks noChangeArrowheads="1"/>
        </xdr:cNvSpPr>
      </xdr:nvSpPr>
      <xdr:spPr bwMode="auto">
        <a:xfrm>
          <a:off x="1385887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9525</xdr:colOff>
      <xdr:row>0</xdr:row>
      <xdr:rowOff>9525</xdr:rowOff>
    </xdr:to>
    <xdr:sp macro="" textlink="">
      <xdr:nvSpPr>
        <xdr:cNvPr id="14914" name="Rectangle 10"/>
        <xdr:cNvSpPr>
          <a:spLocks noChangeArrowheads="1"/>
        </xdr:cNvSpPr>
      </xdr:nvSpPr>
      <xdr:spPr bwMode="auto">
        <a:xfrm>
          <a:off x="1385887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133350</xdr:colOff>
      <xdr:row>0</xdr:row>
      <xdr:rowOff>0</xdr:rowOff>
    </xdr:from>
    <xdr:to>
      <xdr:col>8</xdr:col>
      <xdr:colOff>247650</xdr:colOff>
      <xdr:row>0</xdr:row>
      <xdr:rowOff>9525</xdr:rowOff>
    </xdr:to>
    <xdr:sp macro="" textlink="">
      <xdr:nvSpPr>
        <xdr:cNvPr id="14915" name="Rectangle 8"/>
        <xdr:cNvSpPr>
          <a:spLocks noChangeArrowheads="1"/>
        </xdr:cNvSpPr>
      </xdr:nvSpPr>
      <xdr:spPr bwMode="auto">
        <a:xfrm>
          <a:off x="13992225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0</xdr:row>
      <xdr:rowOff>9525</xdr:rowOff>
    </xdr:to>
    <xdr:sp macro="" textlink="">
      <xdr:nvSpPr>
        <xdr:cNvPr id="14916" name="Rectangle 5"/>
        <xdr:cNvSpPr>
          <a:spLocks noChangeArrowheads="1"/>
        </xdr:cNvSpPr>
      </xdr:nvSpPr>
      <xdr:spPr bwMode="auto">
        <a:xfrm>
          <a:off x="1528762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0</xdr:row>
      <xdr:rowOff>9525</xdr:rowOff>
    </xdr:to>
    <xdr:sp macro="" textlink="">
      <xdr:nvSpPr>
        <xdr:cNvPr id="14917" name="Rectangle 6"/>
        <xdr:cNvSpPr>
          <a:spLocks noChangeArrowheads="1"/>
        </xdr:cNvSpPr>
      </xdr:nvSpPr>
      <xdr:spPr bwMode="auto">
        <a:xfrm>
          <a:off x="1528762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0</xdr:row>
      <xdr:rowOff>9525</xdr:rowOff>
    </xdr:to>
    <xdr:sp macro="" textlink="">
      <xdr:nvSpPr>
        <xdr:cNvPr id="14918" name="Rectangle 7"/>
        <xdr:cNvSpPr>
          <a:spLocks noChangeArrowheads="1"/>
        </xdr:cNvSpPr>
      </xdr:nvSpPr>
      <xdr:spPr bwMode="auto">
        <a:xfrm>
          <a:off x="1528762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0</xdr:row>
      <xdr:rowOff>9525</xdr:rowOff>
    </xdr:to>
    <xdr:sp macro="" textlink="">
      <xdr:nvSpPr>
        <xdr:cNvPr id="14919" name="Rectangle 9"/>
        <xdr:cNvSpPr>
          <a:spLocks noChangeArrowheads="1"/>
        </xdr:cNvSpPr>
      </xdr:nvSpPr>
      <xdr:spPr bwMode="auto">
        <a:xfrm>
          <a:off x="1528762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0</xdr:row>
      <xdr:rowOff>9525</xdr:rowOff>
    </xdr:to>
    <xdr:sp macro="" textlink="">
      <xdr:nvSpPr>
        <xdr:cNvPr id="14920" name="Rectangle 10"/>
        <xdr:cNvSpPr>
          <a:spLocks noChangeArrowheads="1"/>
        </xdr:cNvSpPr>
      </xdr:nvSpPr>
      <xdr:spPr bwMode="auto">
        <a:xfrm>
          <a:off x="15287625" y="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133350</xdr:colOff>
      <xdr:row>0</xdr:row>
      <xdr:rowOff>0</xdr:rowOff>
    </xdr:from>
    <xdr:to>
      <xdr:col>9</xdr:col>
      <xdr:colOff>247650</xdr:colOff>
      <xdr:row>0</xdr:row>
      <xdr:rowOff>9525</xdr:rowOff>
    </xdr:to>
    <xdr:sp macro="" textlink="">
      <xdr:nvSpPr>
        <xdr:cNvPr id="14921" name="Rectangle 8"/>
        <xdr:cNvSpPr>
          <a:spLocks noChangeArrowheads="1"/>
        </xdr:cNvSpPr>
      </xdr:nvSpPr>
      <xdr:spPr bwMode="auto">
        <a:xfrm>
          <a:off x="15420975" y="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sp macro="" textlink="">
      <xdr:nvSpPr>
        <xdr:cNvPr id="14922" name="Rectangle 5"/>
        <xdr:cNvSpPr>
          <a:spLocks noChangeArrowheads="1"/>
        </xdr:cNvSpPr>
      </xdr:nvSpPr>
      <xdr:spPr bwMode="auto">
        <a:xfrm>
          <a:off x="15287625" y="253365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sp macro="" textlink="">
      <xdr:nvSpPr>
        <xdr:cNvPr id="14923" name="Rectangle 6"/>
        <xdr:cNvSpPr>
          <a:spLocks noChangeArrowheads="1"/>
        </xdr:cNvSpPr>
      </xdr:nvSpPr>
      <xdr:spPr bwMode="auto">
        <a:xfrm>
          <a:off x="15287625" y="253365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sp macro="" textlink="">
      <xdr:nvSpPr>
        <xdr:cNvPr id="14924" name="Rectangle 7"/>
        <xdr:cNvSpPr>
          <a:spLocks noChangeArrowheads="1"/>
        </xdr:cNvSpPr>
      </xdr:nvSpPr>
      <xdr:spPr bwMode="auto">
        <a:xfrm>
          <a:off x="15287625" y="253365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sp macro="" textlink="">
      <xdr:nvSpPr>
        <xdr:cNvPr id="14925" name="Rectangle 9"/>
        <xdr:cNvSpPr>
          <a:spLocks noChangeArrowheads="1"/>
        </xdr:cNvSpPr>
      </xdr:nvSpPr>
      <xdr:spPr bwMode="auto">
        <a:xfrm>
          <a:off x="15287625" y="253365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sp macro="" textlink="">
      <xdr:nvSpPr>
        <xdr:cNvPr id="14926" name="Rectangle 10"/>
        <xdr:cNvSpPr>
          <a:spLocks noChangeArrowheads="1"/>
        </xdr:cNvSpPr>
      </xdr:nvSpPr>
      <xdr:spPr bwMode="auto">
        <a:xfrm>
          <a:off x="15287625" y="253365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133350</xdr:colOff>
      <xdr:row>7</xdr:row>
      <xdr:rowOff>0</xdr:rowOff>
    </xdr:from>
    <xdr:to>
      <xdr:col>9</xdr:col>
      <xdr:colOff>247650</xdr:colOff>
      <xdr:row>7</xdr:row>
      <xdr:rowOff>9525</xdr:rowOff>
    </xdr:to>
    <xdr:sp macro="" textlink="">
      <xdr:nvSpPr>
        <xdr:cNvPr id="14927" name="Rectangle 8"/>
        <xdr:cNvSpPr>
          <a:spLocks noChangeArrowheads="1"/>
        </xdr:cNvSpPr>
      </xdr:nvSpPr>
      <xdr:spPr bwMode="auto">
        <a:xfrm>
          <a:off x="15420975" y="253365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sp macro="" textlink="">
      <xdr:nvSpPr>
        <xdr:cNvPr id="14928" name="Rectangle 5"/>
        <xdr:cNvSpPr>
          <a:spLocks noChangeArrowheads="1"/>
        </xdr:cNvSpPr>
      </xdr:nvSpPr>
      <xdr:spPr bwMode="auto">
        <a:xfrm>
          <a:off x="15287625" y="796290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sp macro="" textlink="">
      <xdr:nvSpPr>
        <xdr:cNvPr id="14929" name="Rectangle 6"/>
        <xdr:cNvSpPr>
          <a:spLocks noChangeArrowheads="1"/>
        </xdr:cNvSpPr>
      </xdr:nvSpPr>
      <xdr:spPr bwMode="auto">
        <a:xfrm>
          <a:off x="15287625" y="796290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sp macro="" textlink="">
      <xdr:nvSpPr>
        <xdr:cNvPr id="14930" name="Rectangle 7"/>
        <xdr:cNvSpPr>
          <a:spLocks noChangeArrowheads="1"/>
        </xdr:cNvSpPr>
      </xdr:nvSpPr>
      <xdr:spPr bwMode="auto">
        <a:xfrm>
          <a:off x="15287625" y="796290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sp macro="" textlink="">
      <xdr:nvSpPr>
        <xdr:cNvPr id="14931" name="Rectangle 9"/>
        <xdr:cNvSpPr>
          <a:spLocks noChangeArrowheads="1"/>
        </xdr:cNvSpPr>
      </xdr:nvSpPr>
      <xdr:spPr bwMode="auto">
        <a:xfrm>
          <a:off x="15287625" y="796290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sp macro="" textlink="">
      <xdr:nvSpPr>
        <xdr:cNvPr id="14932" name="Rectangle 10"/>
        <xdr:cNvSpPr>
          <a:spLocks noChangeArrowheads="1"/>
        </xdr:cNvSpPr>
      </xdr:nvSpPr>
      <xdr:spPr bwMode="auto">
        <a:xfrm>
          <a:off x="15287625" y="7962900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133350</xdr:colOff>
      <xdr:row>22</xdr:row>
      <xdr:rowOff>0</xdr:rowOff>
    </xdr:from>
    <xdr:to>
      <xdr:col>9</xdr:col>
      <xdr:colOff>247650</xdr:colOff>
      <xdr:row>22</xdr:row>
      <xdr:rowOff>9525</xdr:rowOff>
    </xdr:to>
    <xdr:sp macro="" textlink="">
      <xdr:nvSpPr>
        <xdr:cNvPr id="14933" name="Rectangle 8"/>
        <xdr:cNvSpPr>
          <a:spLocks noChangeArrowheads="1"/>
        </xdr:cNvSpPr>
      </xdr:nvSpPr>
      <xdr:spPr bwMode="auto">
        <a:xfrm>
          <a:off x="15420975" y="7962900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62</xdr:row>
      <xdr:rowOff>0</xdr:rowOff>
    </xdr:from>
    <xdr:to>
      <xdr:col>9</xdr:col>
      <xdr:colOff>9525</xdr:colOff>
      <xdr:row>62</xdr:row>
      <xdr:rowOff>9525</xdr:rowOff>
    </xdr:to>
    <xdr:sp macro="" textlink="">
      <xdr:nvSpPr>
        <xdr:cNvPr id="14934" name="Rectangle 5"/>
        <xdr:cNvSpPr>
          <a:spLocks noChangeArrowheads="1"/>
        </xdr:cNvSpPr>
      </xdr:nvSpPr>
      <xdr:spPr bwMode="auto">
        <a:xfrm>
          <a:off x="15287625" y="22755225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62</xdr:row>
      <xdr:rowOff>0</xdr:rowOff>
    </xdr:from>
    <xdr:to>
      <xdr:col>9</xdr:col>
      <xdr:colOff>9525</xdr:colOff>
      <xdr:row>62</xdr:row>
      <xdr:rowOff>9525</xdr:rowOff>
    </xdr:to>
    <xdr:sp macro="" textlink="">
      <xdr:nvSpPr>
        <xdr:cNvPr id="14935" name="Rectangle 6"/>
        <xdr:cNvSpPr>
          <a:spLocks noChangeArrowheads="1"/>
        </xdr:cNvSpPr>
      </xdr:nvSpPr>
      <xdr:spPr bwMode="auto">
        <a:xfrm>
          <a:off x="15287625" y="22755225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62</xdr:row>
      <xdr:rowOff>0</xdr:rowOff>
    </xdr:from>
    <xdr:to>
      <xdr:col>9</xdr:col>
      <xdr:colOff>9525</xdr:colOff>
      <xdr:row>62</xdr:row>
      <xdr:rowOff>9525</xdr:rowOff>
    </xdr:to>
    <xdr:sp macro="" textlink="">
      <xdr:nvSpPr>
        <xdr:cNvPr id="14936" name="Rectangle 7"/>
        <xdr:cNvSpPr>
          <a:spLocks noChangeArrowheads="1"/>
        </xdr:cNvSpPr>
      </xdr:nvSpPr>
      <xdr:spPr bwMode="auto">
        <a:xfrm>
          <a:off x="15287625" y="22755225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62</xdr:row>
      <xdr:rowOff>0</xdr:rowOff>
    </xdr:from>
    <xdr:to>
      <xdr:col>9</xdr:col>
      <xdr:colOff>9525</xdr:colOff>
      <xdr:row>62</xdr:row>
      <xdr:rowOff>9525</xdr:rowOff>
    </xdr:to>
    <xdr:sp macro="" textlink="">
      <xdr:nvSpPr>
        <xdr:cNvPr id="14937" name="Rectangle 9"/>
        <xdr:cNvSpPr>
          <a:spLocks noChangeArrowheads="1"/>
        </xdr:cNvSpPr>
      </xdr:nvSpPr>
      <xdr:spPr bwMode="auto">
        <a:xfrm>
          <a:off x="15287625" y="22755225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62</xdr:row>
      <xdr:rowOff>0</xdr:rowOff>
    </xdr:from>
    <xdr:to>
      <xdr:col>9</xdr:col>
      <xdr:colOff>9525</xdr:colOff>
      <xdr:row>62</xdr:row>
      <xdr:rowOff>9525</xdr:rowOff>
    </xdr:to>
    <xdr:sp macro="" textlink="">
      <xdr:nvSpPr>
        <xdr:cNvPr id="14938" name="Rectangle 10"/>
        <xdr:cNvSpPr>
          <a:spLocks noChangeArrowheads="1"/>
        </xdr:cNvSpPr>
      </xdr:nvSpPr>
      <xdr:spPr bwMode="auto">
        <a:xfrm>
          <a:off x="15287625" y="22755225"/>
          <a:ext cx="9525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133350</xdr:colOff>
      <xdr:row>62</xdr:row>
      <xdr:rowOff>0</xdr:rowOff>
    </xdr:from>
    <xdr:to>
      <xdr:col>9</xdr:col>
      <xdr:colOff>247650</xdr:colOff>
      <xdr:row>62</xdr:row>
      <xdr:rowOff>9525</xdr:rowOff>
    </xdr:to>
    <xdr:sp macro="" textlink="">
      <xdr:nvSpPr>
        <xdr:cNvPr id="14939" name="Rectangle 8"/>
        <xdr:cNvSpPr>
          <a:spLocks noChangeArrowheads="1"/>
        </xdr:cNvSpPr>
      </xdr:nvSpPr>
      <xdr:spPr bwMode="auto">
        <a:xfrm>
          <a:off x="15420975" y="22755225"/>
          <a:ext cx="114300" cy="9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93</xdr:row>
          <xdr:rowOff>0</xdr:rowOff>
        </xdr:from>
        <xdr:to>
          <xdr:col>6</xdr:col>
          <xdr:colOff>2886075</xdr:colOff>
          <xdr:row>93</xdr:row>
          <xdr:rowOff>219075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2200275</xdr:colOff>
          <xdr:row>93</xdr:row>
          <xdr:rowOff>85725</xdr:rowOff>
        </xdr:from>
        <xdr:to>
          <xdr:col>3</xdr:col>
          <xdr:colOff>1514475</xdr:colOff>
          <xdr:row>93</xdr:row>
          <xdr:rowOff>304800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1390650</xdr:colOff>
          <xdr:row>93</xdr:row>
          <xdr:rowOff>9525</xdr:rowOff>
        </xdr:from>
        <xdr:to>
          <xdr:col>3</xdr:col>
          <xdr:colOff>1695450</xdr:colOff>
          <xdr:row>93</xdr:row>
          <xdr:rowOff>238125</xdr:rowOff>
        </xdr:to>
        <xdr:sp macro="" textlink="">
          <xdr:nvSpPr>
            <xdr:cNvPr id="9946" name="Check Box 3802" hidden="1">
              <a:extLst>
                <a:ext uri="{63B3BB69-23CF-44E3-9099-C40C66FF867C}">
                  <a14:compatExt spid="_x0000_s9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kushal1\Desktop\SQA\Imperial%20Auto\Narayan\Supplier%20audit%20Check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ork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U97"/>
  <sheetViews>
    <sheetView showGridLines="0" view="pageBreakPreview" topLeftCell="A38" zoomScaleNormal="85" zoomScaleSheetLayoutView="100" workbookViewId="0">
      <selection activeCell="T38" sqref="T38"/>
    </sheetView>
  </sheetViews>
  <sheetFormatPr defaultColWidth="11.42578125" defaultRowHeight="12.75" x14ac:dyDescent="0.2"/>
  <cols>
    <col min="1" max="1" width="2" style="20" customWidth="1"/>
    <col min="2" max="2" width="3.5703125" style="20" customWidth="1"/>
    <col min="3" max="3" width="8.5703125" style="20" customWidth="1"/>
    <col min="4" max="4" width="9.5703125" style="20" customWidth="1"/>
    <col min="5" max="5" width="3.5703125" style="20" customWidth="1"/>
    <col min="6" max="6" width="11.42578125" style="20"/>
    <col min="7" max="8" width="10.5703125" style="20" customWidth="1"/>
    <col min="9" max="9" width="6.5703125" style="20" customWidth="1"/>
    <col min="10" max="10" width="12.5703125" style="20" customWidth="1"/>
    <col min="11" max="11" width="6.5703125" style="20" customWidth="1"/>
    <col min="12" max="13" width="4.85546875" style="20" customWidth="1"/>
    <col min="14" max="14" width="8.5703125" style="20" customWidth="1"/>
    <col min="15" max="15" width="5.140625" style="20" customWidth="1"/>
    <col min="16" max="16" width="6.85546875" style="20" customWidth="1"/>
    <col min="17" max="18" width="10.5703125" style="20" customWidth="1"/>
    <col min="19" max="19" width="11" style="20" customWidth="1"/>
    <col min="20" max="20" width="2.5703125" style="20" customWidth="1"/>
    <col min="21" max="21" width="0.42578125" style="20" customWidth="1"/>
    <col min="22" max="16384" width="11.42578125" style="20"/>
  </cols>
  <sheetData>
    <row r="1" spans="1:21" ht="18" customHeight="1" thickTop="1" x14ac:dyDescent="0.2">
      <c r="A1" s="21"/>
      <c r="B1" s="22"/>
      <c r="C1" s="23"/>
      <c r="D1" s="23"/>
      <c r="E1" s="23"/>
      <c r="F1" s="23"/>
      <c r="G1" s="284" t="s">
        <v>198</v>
      </c>
      <c r="H1" s="284"/>
      <c r="I1" s="284"/>
      <c r="J1" s="284"/>
      <c r="K1" s="284"/>
      <c r="L1" s="284"/>
      <c r="M1" s="284"/>
      <c r="N1" s="284"/>
      <c r="O1" s="284"/>
      <c r="P1" s="284"/>
      <c r="Q1" s="23"/>
      <c r="R1" s="23"/>
      <c r="S1" s="23"/>
      <c r="T1" s="23"/>
      <c r="U1" s="79"/>
    </row>
    <row r="2" spans="1:21" ht="18" customHeight="1" x14ac:dyDescent="0.2">
      <c r="A2" s="21"/>
      <c r="B2" s="24"/>
      <c r="C2" s="25"/>
      <c r="D2" s="25"/>
      <c r="E2" s="25"/>
      <c r="F2" s="2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80" t="s">
        <v>0</v>
      </c>
      <c r="R2" s="282"/>
      <c r="S2" s="282"/>
      <c r="T2" s="25"/>
      <c r="U2" s="81"/>
    </row>
    <row r="3" spans="1:21" ht="4.5" customHeight="1" x14ac:dyDescent="0.2">
      <c r="A3" s="21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82"/>
      <c r="S3" s="25"/>
      <c r="T3" s="25"/>
      <c r="U3" s="81"/>
    </row>
    <row r="4" spans="1:21" ht="5.0999999999999996" customHeight="1" thickBot="1" x14ac:dyDescent="0.25">
      <c r="A4" s="21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81"/>
    </row>
    <row r="5" spans="1:21" ht="12" customHeight="1" x14ac:dyDescent="0.2">
      <c r="A5" s="21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83"/>
      <c r="U5" s="81"/>
    </row>
    <row r="6" spans="1:21" ht="12" customHeight="1" x14ac:dyDescent="0.2">
      <c r="A6" s="21"/>
      <c r="B6" s="286" t="s">
        <v>1</v>
      </c>
      <c r="C6" s="287"/>
      <c r="D6" s="287"/>
      <c r="E6" s="25"/>
      <c r="F6" s="282"/>
      <c r="G6" s="282"/>
      <c r="H6" s="282"/>
      <c r="I6" s="282"/>
      <c r="J6" s="25"/>
      <c r="K6" s="283" t="s">
        <v>2</v>
      </c>
      <c r="L6" s="283"/>
      <c r="M6" s="283"/>
      <c r="N6" s="283"/>
      <c r="O6" s="283"/>
      <c r="P6" s="283"/>
      <c r="Q6" s="282"/>
      <c r="R6" s="282"/>
      <c r="S6" s="282"/>
      <c r="T6" s="84"/>
      <c r="U6" s="81"/>
    </row>
    <row r="7" spans="1:21" ht="12" customHeight="1" x14ac:dyDescent="0.2">
      <c r="A7" s="21"/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84"/>
      <c r="U7" s="81"/>
    </row>
    <row r="8" spans="1:21" ht="12" customHeight="1" x14ac:dyDescent="0.2">
      <c r="A8" s="21"/>
      <c r="B8" s="286" t="s">
        <v>3</v>
      </c>
      <c r="C8" s="287"/>
      <c r="D8" s="287"/>
      <c r="E8" s="25"/>
      <c r="F8" s="282"/>
      <c r="G8" s="282"/>
      <c r="H8" s="282"/>
      <c r="I8" s="282"/>
      <c r="J8" s="25"/>
      <c r="K8" s="25"/>
      <c r="L8" s="288" t="s">
        <v>4</v>
      </c>
      <c r="M8" s="288"/>
      <c r="N8" s="288"/>
      <c r="O8" s="288"/>
      <c r="P8" s="288"/>
      <c r="Q8" s="282"/>
      <c r="R8" s="282"/>
      <c r="S8" s="282"/>
      <c r="T8" s="84"/>
      <c r="U8" s="81"/>
    </row>
    <row r="9" spans="1:21" ht="12" customHeight="1" thickBot="1" x14ac:dyDescent="0.25">
      <c r="A9" s="21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85"/>
      <c r="U9" s="81"/>
    </row>
    <row r="10" spans="1:21" ht="12" customHeight="1" thickBot="1" x14ac:dyDescent="0.25">
      <c r="A10" s="2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81"/>
    </row>
    <row r="11" spans="1:21" ht="12" customHeight="1" x14ac:dyDescent="0.2">
      <c r="A11" s="21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83"/>
      <c r="U11" s="81"/>
    </row>
    <row r="12" spans="1:21" ht="12" customHeight="1" x14ac:dyDescent="0.2">
      <c r="A12" s="21"/>
      <c r="B12" s="24" t="s">
        <v>5</v>
      </c>
      <c r="C12" s="25"/>
      <c r="D12" s="25"/>
      <c r="E12" s="25"/>
      <c r="F12" s="282"/>
      <c r="G12" s="282"/>
      <c r="H12" s="282"/>
      <c r="I12" s="282"/>
      <c r="J12" s="25"/>
      <c r="K12" s="25"/>
      <c r="L12" s="25"/>
      <c r="M12" s="288" t="s">
        <v>6</v>
      </c>
      <c r="N12" s="288"/>
      <c r="O12" s="288"/>
      <c r="P12" s="288"/>
      <c r="Q12" s="282"/>
      <c r="R12" s="282"/>
      <c r="S12" s="282"/>
      <c r="T12" s="84"/>
      <c r="U12" s="81"/>
    </row>
    <row r="13" spans="1:21" ht="12" customHeight="1" x14ac:dyDescent="0.2">
      <c r="A13" s="21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84"/>
      <c r="U13" s="81"/>
    </row>
    <row r="14" spans="1:21" ht="12" customHeight="1" x14ac:dyDescent="0.2">
      <c r="A14" s="21"/>
      <c r="B14" s="24" t="s">
        <v>175</v>
      </c>
      <c r="C14" s="25"/>
      <c r="D14" s="25"/>
      <c r="E14" s="25"/>
      <c r="F14" s="282"/>
      <c r="G14" s="282"/>
      <c r="H14" s="282"/>
      <c r="I14" s="282"/>
      <c r="J14" s="25"/>
      <c r="K14" s="25"/>
      <c r="L14" s="25"/>
      <c r="M14" s="288" t="s">
        <v>7</v>
      </c>
      <c r="N14" s="288"/>
      <c r="O14" s="288"/>
      <c r="P14" s="288"/>
      <c r="Q14" s="282"/>
      <c r="R14" s="282"/>
      <c r="S14" s="282"/>
      <c r="T14" s="84"/>
      <c r="U14" s="81"/>
    </row>
    <row r="15" spans="1:21" ht="12" customHeight="1" thickBot="1" x14ac:dyDescent="0.25">
      <c r="A15" s="21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5"/>
      <c r="U15" s="81"/>
    </row>
    <row r="16" spans="1:21" ht="12" customHeight="1" x14ac:dyDescent="0.2">
      <c r="A16" s="21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81"/>
    </row>
    <row r="17" spans="1:21" ht="5.0999999999999996" customHeight="1" thickBot="1" x14ac:dyDescent="0.25">
      <c r="A17" s="21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81"/>
    </row>
    <row r="18" spans="1:21" s="15" customFormat="1" ht="12" customHeight="1" x14ac:dyDescent="0.2">
      <c r="B18" s="289" t="s">
        <v>8</v>
      </c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1"/>
      <c r="U18" s="86"/>
    </row>
    <row r="19" spans="1:21" ht="12" customHeight="1" x14ac:dyDescent="0.2">
      <c r="B19" s="30"/>
      <c r="C19" s="31">
        <f>'Work Sheet'!E3</f>
        <v>4</v>
      </c>
      <c r="D19" s="280" t="s">
        <v>197</v>
      </c>
      <c r="E19" s="280"/>
      <c r="F19" s="280"/>
      <c r="G19" s="280"/>
      <c r="H19" s="281"/>
      <c r="I19" s="31">
        <f>'Work Sheet'!E4</f>
        <v>4</v>
      </c>
      <c r="J19" s="280" t="s">
        <v>9</v>
      </c>
      <c r="K19" s="280"/>
      <c r="L19" s="280"/>
      <c r="M19" s="280"/>
      <c r="N19" s="280"/>
      <c r="O19" s="281"/>
      <c r="P19" s="31">
        <f>'Work Sheet'!E5</f>
        <v>4</v>
      </c>
      <c r="Q19" s="292" t="s">
        <v>538</v>
      </c>
      <c r="R19" s="280"/>
      <c r="S19" s="280"/>
      <c r="T19" s="293"/>
      <c r="U19" s="87"/>
    </row>
    <row r="20" spans="1:21" ht="12" customHeight="1" x14ac:dyDescent="0.2">
      <c r="B20" s="30"/>
      <c r="C20" s="31">
        <f>'Work Sheet'!E6</f>
        <v>4</v>
      </c>
      <c r="D20" s="280" t="s">
        <v>10</v>
      </c>
      <c r="E20" s="280"/>
      <c r="F20" s="280"/>
      <c r="G20" s="280"/>
      <c r="H20" s="281"/>
      <c r="I20" s="31">
        <f>'Work Sheet'!E7</f>
        <v>4</v>
      </c>
      <c r="J20" s="292" t="s">
        <v>539</v>
      </c>
      <c r="K20" s="280"/>
      <c r="L20" s="280"/>
      <c r="M20" s="280"/>
      <c r="N20" s="280"/>
      <c r="O20" s="280"/>
      <c r="P20" s="54"/>
      <c r="T20" s="88"/>
      <c r="U20" s="87"/>
    </row>
    <row r="21" spans="1:21" s="16" customFormat="1" ht="12" customHeight="1" x14ac:dyDescent="0.25">
      <c r="B21" s="34"/>
      <c r="C21" s="147">
        <f>SUM(C19:C20,I19:I20,P19)</f>
        <v>20</v>
      </c>
      <c r="D21" s="35" t="s">
        <v>11</v>
      </c>
      <c r="E21" s="36"/>
      <c r="F21" s="35"/>
      <c r="G21" s="36"/>
      <c r="H21" s="37" t="s">
        <v>12</v>
      </c>
      <c r="I21" s="67">
        <f>'Work Sheet'!A8</f>
        <v>20</v>
      </c>
      <c r="J21" s="67"/>
      <c r="K21" s="68"/>
      <c r="L21" s="68"/>
      <c r="M21" s="36"/>
      <c r="N21" s="36"/>
      <c r="O21" s="294">
        <f>C21/I21</f>
        <v>1</v>
      </c>
      <c r="P21" s="294"/>
      <c r="Q21" s="294"/>
      <c r="R21" s="36"/>
      <c r="S21" s="36"/>
      <c r="T21" s="89"/>
      <c r="U21" s="90"/>
    </row>
    <row r="22" spans="1:21" ht="4.5" customHeight="1" thickBot="1" x14ac:dyDescent="0.3">
      <c r="B22" s="38"/>
      <c r="C22" s="39"/>
      <c r="D22" s="39"/>
      <c r="E22" s="40"/>
      <c r="F22" s="41"/>
      <c r="G22" s="42"/>
      <c r="H22" s="43"/>
      <c r="I22" s="69"/>
      <c r="J22" s="69"/>
      <c r="K22" s="70"/>
      <c r="L22" s="71"/>
      <c r="M22" s="71"/>
      <c r="N22" s="71"/>
      <c r="O22" s="71"/>
      <c r="P22" s="71"/>
      <c r="Q22" s="71"/>
      <c r="R22" s="71"/>
      <c r="S22" s="71"/>
      <c r="T22" s="91"/>
      <c r="U22" s="87"/>
    </row>
    <row r="23" spans="1:21" ht="3" customHeight="1" thickBot="1" x14ac:dyDescent="0.3">
      <c r="B23" s="44"/>
      <c r="C23" s="45"/>
      <c r="D23" s="45"/>
      <c r="E23" s="46"/>
      <c r="F23" s="47"/>
      <c r="G23" s="48"/>
      <c r="H23" s="49"/>
      <c r="I23" s="72"/>
      <c r="J23" s="72"/>
      <c r="K23" s="73"/>
      <c r="U23" s="87"/>
    </row>
    <row r="24" spans="1:21" s="15" customFormat="1" ht="12" customHeight="1" x14ac:dyDescent="0.2">
      <c r="B24" s="289" t="s">
        <v>13</v>
      </c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1"/>
      <c r="U24" s="86"/>
    </row>
    <row r="25" spans="1:21" ht="12" customHeight="1" x14ac:dyDescent="0.2">
      <c r="B25" s="30"/>
      <c r="C25" s="31">
        <f>'Work Sheet'!E10</f>
        <v>4</v>
      </c>
      <c r="D25" s="280" t="s">
        <v>14</v>
      </c>
      <c r="E25" s="280"/>
      <c r="F25" s="280"/>
      <c r="G25" s="280"/>
      <c r="H25" s="281"/>
      <c r="I25" s="31">
        <f>'Work Sheet'!E11</f>
        <v>4</v>
      </c>
      <c r="J25" s="280" t="s">
        <v>237</v>
      </c>
      <c r="K25" s="280"/>
      <c r="L25" s="280"/>
      <c r="M25" s="280"/>
      <c r="N25" s="280"/>
      <c r="O25" s="281"/>
      <c r="P25" s="74">
        <f>'Work Sheet'!E12</f>
        <v>4</v>
      </c>
      <c r="Q25" s="277" t="s">
        <v>238</v>
      </c>
      <c r="R25" s="278"/>
      <c r="S25" s="278"/>
      <c r="T25" s="88"/>
      <c r="U25" s="87"/>
    </row>
    <row r="26" spans="1:21" ht="12" customHeight="1" x14ac:dyDescent="0.2">
      <c r="B26" s="30"/>
      <c r="C26" s="31">
        <f>'Work Sheet'!E14</f>
        <v>4</v>
      </c>
      <c r="D26" s="280" t="s">
        <v>15</v>
      </c>
      <c r="E26" s="280"/>
      <c r="F26" s="280"/>
      <c r="G26" s="280"/>
      <c r="H26" s="281"/>
      <c r="I26" s="31">
        <f>'Work Sheet'!E15</f>
        <v>4</v>
      </c>
      <c r="J26" s="280" t="s">
        <v>16</v>
      </c>
      <c r="K26" s="280"/>
      <c r="L26" s="280"/>
      <c r="M26" s="280"/>
      <c r="N26" s="280"/>
      <c r="O26" s="281"/>
      <c r="P26" s="74">
        <f>'Work Sheet'!E16</f>
        <v>4</v>
      </c>
      <c r="Q26" s="277" t="s">
        <v>239</v>
      </c>
      <c r="R26" s="278"/>
      <c r="S26" s="278"/>
      <c r="T26" s="88"/>
      <c r="U26" s="87"/>
    </row>
    <row r="27" spans="1:21" ht="12" customHeight="1" x14ac:dyDescent="0.2">
      <c r="B27" s="30"/>
      <c r="C27" s="31">
        <f>'Work Sheet'!E17</f>
        <v>4</v>
      </c>
      <c r="D27" s="280" t="s">
        <v>240</v>
      </c>
      <c r="E27" s="280"/>
      <c r="F27" s="280"/>
      <c r="G27" s="280"/>
      <c r="H27" s="281"/>
      <c r="I27" s="31">
        <f>'Work Sheet'!E18</f>
        <v>4</v>
      </c>
      <c r="J27" s="280" t="s">
        <v>241</v>
      </c>
      <c r="K27" s="280"/>
      <c r="L27" s="280"/>
      <c r="M27" s="280"/>
      <c r="N27" s="280"/>
      <c r="O27" s="281"/>
      <c r="P27" s="74">
        <f>'Work Sheet'!E20</f>
        <v>4</v>
      </c>
      <c r="Q27" s="277" t="s">
        <v>17</v>
      </c>
      <c r="R27" s="278"/>
      <c r="S27" s="278"/>
      <c r="T27" s="88"/>
      <c r="U27" s="87"/>
    </row>
    <row r="28" spans="1:21" ht="12" customHeight="1" x14ac:dyDescent="0.2">
      <c r="B28" s="30"/>
      <c r="C28" s="50">
        <f>'Work Sheet'!E21</f>
        <v>4</v>
      </c>
      <c r="D28" s="280" t="s">
        <v>242</v>
      </c>
      <c r="E28" s="280"/>
      <c r="F28" s="280"/>
      <c r="G28" s="280"/>
      <c r="H28" s="281"/>
      <c r="I28" s="50">
        <f>'Work Sheet'!E22</f>
        <v>4</v>
      </c>
      <c r="J28" s="75" t="s">
        <v>18</v>
      </c>
      <c r="K28" s="57"/>
      <c r="L28" s="57"/>
      <c r="M28" s="57"/>
      <c r="N28" s="57"/>
      <c r="O28" s="57"/>
      <c r="P28" s="54"/>
      <c r="T28" s="88"/>
      <c r="U28" s="87"/>
    </row>
    <row r="29" spans="1:21" s="16" customFormat="1" ht="12" customHeight="1" x14ac:dyDescent="0.25">
      <c r="B29" s="51"/>
      <c r="C29" s="52">
        <v>2.1</v>
      </c>
      <c r="D29" s="53" t="s">
        <v>19</v>
      </c>
      <c r="E29" s="53"/>
      <c r="F29" s="53"/>
      <c r="G29" s="54"/>
      <c r="H29" s="55"/>
      <c r="I29" s="295">
        <f>SUM(C25,I25,P25)</f>
        <v>12</v>
      </c>
      <c r="J29" s="295"/>
      <c r="K29" s="296">
        <f>'Work Sheet'!A13</f>
        <v>12</v>
      </c>
      <c r="L29" s="296"/>
      <c r="M29" s="296"/>
      <c r="N29" s="54"/>
      <c r="O29" s="297">
        <f>I29/K29</f>
        <v>1</v>
      </c>
      <c r="P29" s="297"/>
      <c r="Q29" s="297"/>
      <c r="R29" s="92"/>
      <c r="S29" s="92"/>
      <c r="T29" s="93"/>
      <c r="U29" s="90"/>
    </row>
    <row r="30" spans="1:21" s="16" customFormat="1" ht="12" customHeight="1" x14ac:dyDescent="0.25">
      <c r="B30" s="34"/>
      <c r="C30" s="56">
        <v>2.2000000000000002</v>
      </c>
      <c r="D30" s="57" t="s">
        <v>20</v>
      </c>
      <c r="E30" s="20"/>
      <c r="F30" s="57"/>
      <c r="G30" s="20"/>
      <c r="H30" s="58"/>
      <c r="I30" s="298">
        <f>SUM(C26,I26,P26,C27,I27)</f>
        <v>20</v>
      </c>
      <c r="J30" s="298"/>
      <c r="K30" s="299">
        <f>'Work Sheet'!A19</f>
        <v>20</v>
      </c>
      <c r="L30" s="299"/>
      <c r="M30" s="299"/>
      <c r="N30" s="20"/>
      <c r="O30" s="300">
        <f>I30/K30</f>
        <v>1</v>
      </c>
      <c r="P30" s="300"/>
      <c r="Q30" s="300"/>
      <c r="T30" s="94"/>
      <c r="U30" s="90"/>
    </row>
    <row r="31" spans="1:21" s="16" customFormat="1" ht="12" customHeight="1" x14ac:dyDescent="0.25">
      <c r="B31" s="34"/>
      <c r="C31" s="56">
        <v>2.2999999999999998</v>
      </c>
      <c r="D31" s="57" t="s">
        <v>21</v>
      </c>
      <c r="E31" s="20"/>
      <c r="F31" s="57"/>
      <c r="G31" s="20"/>
      <c r="H31" s="58"/>
      <c r="I31" s="298">
        <f>SUM(P27,C28,I28)</f>
        <v>12</v>
      </c>
      <c r="J31" s="298"/>
      <c r="K31" s="299">
        <f>'Work Sheet'!A23</f>
        <v>12</v>
      </c>
      <c r="L31" s="299"/>
      <c r="M31" s="299"/>
      <c r="N31" s="20"/>
      <c r="O31" s="300">
        <f>I31/K31</f>
        <v>1</v>
      </c>
      <c r="P31" s="300"/>
      <c r="Q31" s="300"/>
      <c r="T31" s="94"/>
      <c r="U31" s="90"/>
    </row>
    <row r="32" spans="1:21" ht="3.75" customHeight="1" thickBot="1" x14ac:dyDescent="0.3">
      <c r="B32" s="38"/>
      <c r="C32" s="39"/>
      <c r="D32" s="39"/>
      <c r="E32" s="40"/>
      <c r="F32" s="41"/>
      <c r="G32" s="42"/>
      <c r="H32" s="43"/>
      <c r="I32" s="69"/>
      <c r="J32" s="69"/>
      <c r="K32" s="70"/>
      <c r="L32" s="71"/>
      <c r="M32" s="71"/>
      <c r="N32" s="71"/>
      <c r="O32" s="71"/>
      <c r="P32" s="71"/>
      <c r="Q32" s="71"/>
      <c r="R32" s="71"/>
      <c r="S32" s="71"/>
      <c r="T32" s="91"/>
      <c r="U32" s="87"/>
    </row>
    <row r="33" spans="2:21" ht="2.25" customHeight="1" thickBot="1" x14ac:dyDescent="0.3">
      <c r="B33" s="44"/>
      <c r="C33" s="45"/>
      <c r="D33" s="45"/>
      <c r="E33" s="46"/>
      <c r="F33" s="47"/>
      <c r="G33" s="48"/>
      <c r="H33" s="49"/>
      <c r="I33" s="72"/>
      <c r="J33" s="72"/>
      <c r="K33" s="73"/>
      <c r="U33" s="87"/>
    </row>
    <row r="34" spans="2:21" s="15" customFormat="1" ht="12" customHeight="1" x14ac:dyDescent="0.2">
      <c r="B34" s="289" t="s">
        <v>22</v>
      </c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1"/>
      <c r="U34" s="86"/>
    </row>
    <row r="35" spans="2:21" ht="12" customHeight="1" x14ac:dyDescent="0.2">
      <c r="B35" s="30"/>
      <c r="C35" s="31">
        <f>'Work Sheet'!E25</f>
        <v>4</v>
      </c>
      <c r="D35" s="279" t="s">
        <v>23</v>
      </c>
      <c r="E35" s="280"/>
      <c r="F35" s="280"/>
      <c r="G35" s="280"/>
      <c r="H35" s="281"/>
      <c r="I35" s="31">
        <f>'Work Sheet'!E26</f>
        <v>4</v>
      </c>
      <c r="J35" s="279" t="s">
        <v>24</v>
      </c>
      <c r="K35" s="280"/>
      <c r="L35" s="280"/>
      <c r="M35" s="280"/>
      <c r="N35" s="280"/>
      <c r="O35" s="281"/>
      <c r="P35" s="31">
        <f>'Work Sheet'!E27</f>
        <v>4</v>
      </c>
      <c r="Q35" s="277" t="s">
        <v>169</v>
      </c>
      <c r="R35" s="278"/>
      <c r="S35" s="278"/>
      <c r="T35" s="88"/>
      <c r="U35" s="87"/>
    </row>
    <row r="36" spans="2:21" ht="12" customHeight="1" x14ac:dyDescent="0.2">
      <c r="B36" s="30"/>
      <c r="C36" s="31">
        <f>'Work Sheet'!E29</f>
        <v>4</v>
      </c>
      <c r="D36" s="279" t="s">
        <v>243</v>
      </c>
      <c r="E36" s="280"/>
      <c r="F36" s="280"/>
      <c r="G36" s="280"/>
      <c r="H36" s="281"/>
      <c r="I36" s="31">
        <f>'Work Sheet'!E30</f>
        <v>4</v>
      </c>
      <c r="J36" s="279" t="s">
        <v>25</v>
      </c>
      <c r="K36" s="280"/>
      <c r="L36" s="280"/>
      <c r="M36" s="280"/>
      <c r="N36" s="280"/>
      <c r="O36" s="281"/>
      <c r="P36" s="31">
        <f>'Work Sheet'!E31</f>
        <v>4</v>
      </c>
      <c r="Q36" s="277" t="s">
        <v>26</v>
      </c>
      <c r="R36" s="278"/>
      <c r="S36" s="278"/>
      <c r="T36" s="88"/>
      <c r="U36" s="87"/>
    </row>
    <row r="37" spans="2:21" ht="12" customHeight="1" x14ac:dyDescent="0.2">
      <c r="B37" s="30"/>
      <c r="C37" s="31">
        <f>'Work Sheet'!E32</f>
        <v>4</v>
      </c>
      <c r="D37" s="279" t="s">
        <v>27</v>
      </c>
      <c r="E37" s="280"/>
      <c r="F37" s="280"/>
      <c r="G37" s="280"/>
      <c r="H37" s="281"/>
      <c r="I37" s="31">
        <f>'Work Sheet'!E33</f>
        <v>4</v>
      </c>
      <c r="J37" s="279" t="s">
        <v>28</v>
      </c>
      <c r="K37" s="280"/>
      <c r="L37" s="280"/>
      <c r="M37" s="280"/>
      <c r="N37" s="280"/>
      <c r="O37" s="281"/>
      <c r="P37" s="31">
        <f>'Work Sheet'!E34</f>
        <v>4</v>
      </c>
      <c r="Q37" s="277" t="s">
        <v>244</v>
      </c>
      <c r="R37" s="278"/>
      <c r="S37" s="278"/>
      <c r="T37" s="88"/>
      <c r="U37" s="87"/>
    </row>
    <row r="38" spans="2:21" ht="12" customHeight="1" x14ac:dyDescent="0.2">
      <c r="B38" s="30"/>
      <c r="C38" s="31">
        <f>'Work Sheet'!E35</f>
        <v>4</v>
      </c>
      <c r="D38" s="279" t="s">
        <v>245</v>
      </c>
      <c r="E38" s="280"/>
      <c r="F38" s="280"/>
      <c r="G38" s="280"/>
      <c r="H38" s="281"/>
      <c r="I38" s="31">
        <f>'Work Sheet'!E37</f>
        <v>4</v>
      </c>
      <c r="J38" s="279" t="s">
        <v>29</v>
      </c>
      <c r="K38" s="280"/>
      <c r="L38" s="280"/>
      <c r="M38" s="280"/>
      <c r="N38" s="280"/>
      <c r="O38" s="281"/>
      <c r="P38" s="31">
        <f>'Work Sheet'!E38</f>
        <v>4</v>
      </c>
      <c r="Q38" s="277" t="s">
        <v>30</v>
      </c>
      <c r="R38" s="278"/>
      <c r="S38" s="278"/>
      <c r="T38" s="88"/>
      <c r="U38" s="87"/>
    </row>
    <row r="39" spans="2:21" ht="12" customHeight="1" x14ac:dyDescent="0.2">
      <c r="B39" s="30"/>
      <c r="C39" s="31">
        <f>'Work Sheet'!E39</f>
        <v>4</v>
      </c>
      <c r="D39" s="279" t="s">
        <v>31</v>
      </c>
      <c r="E39" s="280"/>
      <c r="F39" s="280"/>
      <c r="G39" s="280"/>
      <c r="H39" s="281"/>
      <c r="I39" s="31">
        <f>'Work Sheet'!E40</f>
        <v>4</v>
      </c>
      <c r="J39" s="279" t="s">
        <v>32</v>
      </c>
      <c r="K39" s="280"/>
      <c r="L39" s="280"/>
      <c r="M39" s="280"/>
      <c r="N39" s="280"/>
      <c r="O39" s="281"/>
      <c r="P39" s="31">
        <f>'Work Sheet'!E41</f>
        <v>4</v>
      </c>
      <c r="Q39" s="277" t="s">
        <v>33</v>
      </c>
      <c r="R39" s="278"/>
      <c r="S39" s="278"/>
      <c r="T39" s="88"/>
      <c r="U39" s="87"/>
    </row>
    <row r="40" spans="2:21" ht="12" customHeight="1" x14ac:dyDescent="0.2">
      <c r="B40" s="30"/>
      <c r="C40" s="31">
        <f>'Work Sheet'!E42</f>
        <v>4</v>
      </c>
      <c r="D40" s="279" t="s">
        <v>247</v>
      </c>
      <c r="E40" s="280"/>
      <c r="F40" s="280"/>
      <c r="G40" s="280"/>
      <c r="H40" s="281"/>
      <c r="I40" s="31">
        <f>'Work Sheet'!E44</f>
        <v>4</v>
      </c>
      <c r="J40" s="20" t="s">
        <v>34</v>
      </c>
      <c r="K40" s="32"/>
      <c r="L40" s="32"/>
      <c r="M40" s="32"/>
      <c r="N40" s="32"/>
      <c r="O40" s="33"/>
      <c r="P40" s="31">
        <f>'Work Sheet'!E45</f>
        <v>4</v>
      </c>
      <c r="Q40" s="277" t="s">
        <v>35</v>
      </c>
      <c r="R40" s="278"/>
      <c r="S40" s="278"/>
      <c r="T40" s="88"/>
      <c r="U40" s="87"/>
    </row>
    <row r="41" spans="2:21" ht="12" customHeight="1" x14ac:dyDescent="0.2">
      <c r="B41" s="30"/>
      <c r="C41" s="31">
        <f>'Work Sheet'!E46</f>
        <v>4</v>
      </c>
      <c r="D41" s="59" t="s">
        <v>36</v>
      </c>
      <c r="I41" s="31">
        <f>'Work Sheet'!E47</f>
        <v>4</v>
      </c>
      <c r="J41" s="279" t="s">
        <v>37</v>
      </c>
      <c r="K41" s="280"/>
      <c r="L41" s="280"/>
      <c r="M41" s="280"/>
      <c r="N41" s="280"/>
      <c r="O41" s="281"/>
      <c r="P41" s="31">
        <f>'Work Sheet'!E49</f>
        <v>4</v>
      </c>
      <c r="Q41" s="277" t="s">
        <v>38</v>
      </c>
      <c r="R41" s="278"/>
      <c r="S41" s="278"/>
      <c r="T41" s="88"/>
      <c r="U41" s="87"/>
    </row>
    <row r="42" spans="2:21" ht="12" customHeight="1" x14ac:dyDescent="0.2">
      <c r="B42" s="30"/>
      <c r="C42" s="31">
        <f>'Work Sheet'!E50</f>
        <v>4</v>
      </c>
      <c r="D42" s="279" t="s">
        <v>248</v>
      </c>
      <c r="E42" s="280"/>
      <c r="F42" s="280"/>
      <c r="G42" s="280"/>
      <c r="H42" s="281"/>
      <c r="I42" s="31">
        <f>'Work Sheet'!E52</f>
        <v>4</v>
      </c>
      <c r="J42" s="279" t="s">
        <v>39</v>
      </c>
      <c r="K42" s="280"/>
      <c r="L42" s="280"/>
      <c r="M42" s="280"/>
      <c r="N42" s="280"/>
      <c r="O42" s="281"/>
      <c r="P42" s="31">
        <f>'Work Sheet'!E53</f>
        <v>4</v>
      </c>
      <c r="Q42" s="277" t="s">
        <v>40</v>
      </c>
      <c r="R42" s="278"/>
      <c r="S42" s="278"/>
      <c r="T42" s="88"/>
      <c r="U42" s="87"/>
    </row>
    <row r="43" spans="2:21" ht="12" customHeight="1" x14ac:dyDescent="0.2">
      <c r="B43" s="30"/>
      <c r="C43" s="31">
        <f>'Work Sheet'!E54</f>
        <v>4</v>
      </c>
      <c r="D43" s="279" t="s">
        <v>250</v>
      </c>
      <c r="E43" s="280"/>
      <c r="F43" s="280"/>
      <c r="G43" s="280"/>
      <c r="H43" s="281"/>
      <c r="I43" s="31">
        <f>'Work Sheet'!E56</f>
        <v>4</v>
      </c>
      <c r="J43" s="279" t="s">
        <v>249</v>
      </c>
      <c r="K43" s="280"/>
      <c r="L43" s="280"/>
      <c r="M43" s="280"/>
      <c r="N43" s="280"/>
      <c r="O43" s="281"/>
      <c r="P43" s="31">
        <f>'Work Sheet'!E57</f>
        <v>4</v>
      </c>
      <c r="Q43" s="301" t="s">
        <v>251</v>
      </c>
      <c r="R43" s="302"/>
      <c r="S43" s="302"/>
      <c r="T43" s="88"/>
      <c r="U43" s="87"/>
    </row>
    <row r="44" spans="2:21" ht="12" customHeight="1" x14ac:dyDescent="0.2">
      <c r="B44" s="30"/>
      <c r="C44" s="31">
        <f>'Work Sheet'!E58</f>
        <v>4</v>
      </c>
      <c r="D44" s="279" t="s">
        <v>41</v>
      </c>
      <c r="E44" s="280"/>
      <c r="F44" s="280"/>
      <c r="G44" s="280"/>
      <c r="H44" s="281"/>
      <c r="I44" s="31">
        <f>'Work Sheet'!E60</f>
        <v>4</v>
      </c>
      <c r="J44" s="279" t="s">
        <v>42</v>
      </c>
      <c r="K44" s="280"/>
      <c r="L44" s="280"/>
      <c r="M44" s="280"/>
      <c r="N44" s="280"/>
      <c r="O44" s="281"/>
      <c r="P44" s="31">
        <f>'Work Sheet'!E61</f>
        <v>4</v>
      </c>
      <c r="Q44" s="277" t="s">
        <v>252</v>
      </c>
      <c r="R44" s="278"/>
      <c r="S44" s="278"/>
      <c r="T44" s="88"/>
      <c r="U44" s="87"/>
    </row>
    <row r="45" spans="2:21" ht="12" customHeight="1" x14ac:dyDescent="0.2">
      <c r="B45" s="60"/>
      <c r="C45" s="31">
        <f>'Work Sheet'!E62</f>
        <v>4</v>
      </c>
      <c r="D45" s="303" t="s">
        <v>43</v>
      </c>
      <c r="E45" s="304"/>
      <c r="F45" s="304"/>
      <c r="G45" s="304"/>
      <c r="H45" s="304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95"/>
      <c r="U45" s="87"/>
    </row>
    <row r="46" spans="2:21" s="16" customFormat="1" ht="12" customHeight="1" x14ac:dyDescent="0.25">
      <c r="B46" s="34"/>
      <c r="C46" s="61">
        <v>3.1</v>
      </c>
      <c r="D46" s="62" t="s">
        <v>44</v>
      </c>
      <c r="E46" s="36"/>
      <c r="F46" s="36"/>
      <c r="G46" s="36"/>
      <c r="H46" s="37"/>
      <c r="I46" s="305">
        <f>SUM(C35,I35,P35)</f>
        <v>12</v>
      </c>
      <c r="J46" s="305"/>
      <c r="K46" s="299">
        <f>'Work Sheet'!A28</f>
        <v>12</v>
      </c>
      <c r="L46" s="299"/>
      <c r="M46" s="299"/>
      <c r="N46" s="77"/>
      <c r="O46" s="300">
        <f>I46/K46</f>
        <v>1</v>
      </c>
      <c r="P46" s="300"/>
      <c r="Q46" s="300"/>
      <c r="T46" s="94"/>
      <c r="U46" s="90"/>
    </row>
    <row r="47" spans="2:21" s="16" customFormat="1" ht="12" customHeight="1" x14ac:dyDescent="0.25">
      <c r="B47" s="34"/>
      <c r="C47" s="61">
        <v>3.2</v>
      </c>
      <c r="D47" s="62" t="s">
        <v>45</v>
      </c>
      <c r="E47" s="36"/>
      <c r="F47" s="36"/>
      <c r="G47" s="36"/>
      <c r="H47" s="58"/>
      <c r="I47" s="305">
        <f>SUM(C36,I36,P36,C37,I37,P37,C38)</f>
        <v>28</v>
      </c>
      <c r="J47" s="305"/>
      <c r="K47" s="299">
        <f>'Work Sheet'!A36</f>
        <v>28</v>
      </c>
      <c r="L47" s="299"/>
      <c r="M47" s="299"/>
      <c r="N47" s="77"/>
      <c r="O47" s="300">
        <f>I47/K47</f>
        <v>1</v>
      </c>
      <c r="P47" s="300"/>
      <c r="Q47" s="300"/>
      <c r="T47" s="94"/>
      <c r="U47" s="90"/>
    </row>
    <row r="48" spans="2:21" s="16" customFormat="1" ht="12" customHeight="1" x14ac:dyDescent="0.25">
      <c r="B48" s="34"/>
      <c r="C48" s="61">
        <v>3.3</v>
      </c>
      <c r="D48" s="62" t="s">
        <v>46</v>
      </c>
      <c r="E48" s="36"/>
      <c r="F48" s="36"/>
      <c r="G48" s="36"/>
      <c r="H48" s="58"/>
      <c r="I48" s="305">
        <f>SUM(I38,P38,C39,I39,P39,C40)</f>
        <v>24</v>
      </c>
      <c r="J48" s="305"/>
      <c r="K48" s="299">
        <f>'Work Sheet'!A43</f>
        <v>24</v>
      </c>
      <c r="L48" s="299"/>
      <c r="M48" s="299"/>
      <c r="N48" s="77"/>
      <c r="O48" s="300">
        <f t="shared" ref="O48:O53" si="0">I48/K48</f>
        <v>1</v>
      </c>
      <c r="P48" s="300"/>
      <c r="Q48" s="300"/>
      <c r="T48" s="94"/>
      <c r="U48" s="90"/>
    </row>
    <row r="49" spans="2:36" s="16" customFormat="1" ht="12" customHeight="1" x14ac:dyDescent="0.25">
      <c r="B49" s="34"/>
      <c r="C49" s="61">
        <v>3.4</v>
      </c>
      <c r="D49" s="62" t="s">
        <v>47</v>
      </c>
      <c r="E49" s="36"/>
      <c r="F49" s="36"/>
      <c r="G49" s="36"/>
      <c r="H49" s="58"/>
      <c r="I49" s="305">
        <f>SUM(I40,P40,C41,I41)</f>
        <v>16</v>
      </c>
      <c r="J49" s="305"/>
      <c r="K49" s="299">
        <f>'Work Sheet'!A48</f>
        <v>16</v>
      </c>
      <c r="L49" s="299"/>
      <c r="M49" s="299"/>
      <c r="N49" s="77"/>
      <c r="O49" s="300">
        <f t="shared" si="0"/>
        <v>1</v>
      </c>
      <c r="P49" s="300"/>
      <c r="Q49" s="300"/>
      <c r="T49" s="94"/>
      <c r="U49" s="90"/>
    </row>
    <row r="50" spans="2:36" s="16" customFormat="1" ht="12" customHeight="1" x14ac:dyDescent="0.25">
      <c r="B50" s="34"/>
      <c r="C50" s="61">
        <v>3.5</v>
      </c>
      <c r="D50" s="62" t="s">
        <v>48</v>
      </c>
      <c r="E50" s="36"/>
      <c r="F50" s="36"/>
      <c r="G50" s="36"/>
      <c r="H50" s="58"/>
      <c r="I50" s="305">
        <f>SUM(P41,C42)</f>
        <v>8</v>
      </c>
      <c r="J50" s="305"/>
      <c r="K50" s="299">
        <f>'Work Sheet'!A51</f>
        <v>8</v>
      </c>
      <c r="L50" s="299"/>
      <c r="M50" s="299"/>
      <c r="N50" s="77"/>
      <c r="O50" s="300">
        <f t="shared" si="0"/>
        <v>1</v>
      </c>
      <c r="P50" s="300"/>
      <c r="Q50" s="300"/>
      <c r="T50" s="94"/>
      <c r="U50" s="90"/>
    </row>
    <row r="51" spans="2:36" s="16" customFormat="1" ht="12" customHeight="1" x14ac:dyDescent="0.25">
      <c r="B51" s="34"/>
      <c r="C51" s="61">
        <v>3.6</v>
      </c>
      <c r="D51" s="62" t="s">
        <v>49</v>
      </c>
      <c r="E51" s="36"/>
      <c r="F51" s="36"/>
      <c r="G51" s="36"/>
      <c r="H51" s="58"/>
      <c r="I51" s="305">
        <f>SUM(I42,P42,C43)</f>
        <v>12</v>
      </c>
      <c r="J51" s="305"/>
      <c r="K51" s="299">
        <f>'Work Sheet'!A55</f>
        <v>12</v>
      </c>
      <c r="L51" s="299"/>
      <c r="M51" s="299"/>
      <c r="N51" s="77"/>
      <c r="O51" s="300">
        <f t="shared" si="0"/>
        <v>1</v>
      </c>
      <c r="P51" s="300"/>
      <c r="Q51" s="300"/>
      <c r="T51" s="94"/>
      <c r="U51" s="90"/>
    </row>
    <row r="52" spans="2:36" s="16" customFormat="1" ht="12" customHeight="1" x14ac:dyDescent="0.25">
      <c r="B52" s="34"/>
      <c r="C52" s="61">
        <v>3.7</v>
      </c>
      <c r="D52" s="63" t="s">
        <v>50</v>
      </c>
      <c r="E52" s="36"/>
      <c r="F52" s="35"/>
      <c r="G52" s="36"/>
      <c r="H52" s="58"/>
      <c r="I52" s="305">
        <f>SUM(I43,P43,C44)</f>
        <v>12</v>
      </c>
      <c r="J52" s="305"/>
      <c r="K52" s="299">
        <f>'Work Sheet'!A59</f>
        <v>12</v>
      </c>
      <c r="L52" s="299"/>
      <c r="M52" s="299"/>
      <c r="N52" s="77"/>
      <c r="O52" s="300">
        <f t="shared" si="0"/>
        <v>1</v>
      </c>
      <c r="P52" s="300"/>
      <c r="Q52" s="300"/>
      <c r="T52" s="94"/>
      <c r="U52" s="90"/>
    </row>
    <row r="53" spans="2:36" s="16" customFormat="1" ht="12" customHeight="1" x14ac:dyDescent="0.25">
      <c r="B53" s="34"/>
      <c r="C53" s="61">
        <v>3.8</v>
      </c>
      <c r="D53" s="63" t="s">
        <v>51</v>
      </c>
      <c r="E53" s="36"/>
      <c r="F53" s="35"/>
      <c r="G53" s="36"/>
      <c r="H53" s="58"/>
      <c r="I53" s="305">
        <f>SUM(I44,P44,C45)</f>
        <v>12</v>
      </c>
      <c r="J53" s="305"/>
      <c r="K53" s="299">
        <f>'Work Sheet'!A63</f>
        <v>12</v>
      </c>
      <c r="L53" s="299"/>
      <c r="M53" s="299"/>
      <c r="N53" s="77"/>
      <c r="O53" s="300">
        <f t="shared" si="0"/>
        <v>1</v>
      </c>
      <c r="P53" s="300"/>
      <c r="Q53" s="300"/>
      <c r="T53" s="94"/>
      <c r="U53" s="90"/>
    </row>
    <row r="54" spans="2:36" ht="3" customHeight="1" thickBot="1" x14ac:dyDescent="0.3">
      <c r="B54" s="38"/>
      <c r="C54" s="39"/>
      <c r="D54" s="39"/>
      <c r="E54" s="40"/>
      <c r="F54" s="41"/>
      <c r="G54" s="42"/>
      <c r="H54" s="43"/>
      <c r="I54" s="69"/>
      <c r="J54" s="69"/>
      <c r="K54" s="70"/>
      <c r="L54" s="71"/>
      <c r="M54" s="71"/>
      <c r="N54" s="71"/>
      <c r="O54" s="71"/>
      <c r="P54" s="71"/>
      <c r="Q54" s="71"/>
      <c r="R54" s="71"/>
      <c r="S54" s="71"/>
      <c r="T54" s="91"/>
      <c r="U54" s="87"/>
    </row>
    <row r="55" spans="2:36" ht="2.25" customHeight="1" thickBot="1" x14ac:dyDescent="0.3">
      <c r="B55" s="44"/>
      <c r="C55" s="45"/>
      <c r="D55" s="45"/>
      <c r="E55" s="46"/>
      <c r="F55" s="47"/>
      <c r="G55" s="48"/>
      <c r="H55" s="49"/>
      <c r="I55" s="72"/>
      <c r="J55" s="72"/>
      <c r="K55" s="73"/>
      <c r="U55" s="87"/>
    </row>
    <row r="56" spans="2:36" s="15" customFormat="1" ht="12" customHeight="1" x14ac:dyDescent="0.2">
      <c r="B56" s="289" t="s">
        <v>52</v>
      </c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1"/>
      <c r="U56" s="86"/>
      <c r="W56" s="63" t="s">
        <v>53</v>
      </c>
      <c r="X56" s="63"/>
      <c r="Y56" s="63"/>
      <c r="Z56" s="63"/>
      <c r="AA56" s="63"/>
      <c r="AB56" s="20"/>
    </row>
    <row r="57" spans="2:36" ht="12" customHeight="1" x14ac:dyDescent="0.2">
      <c r="B57" s="30"/>
      <c r="C57" s="31">
        <f>'Work Sheet'!E65</f>
        <v>4</v>
      </c>
      <c r="D57" s="279" t="s">
        <v>53</v>
      </c>
      <c r="E57" s="280"/>
      <c r="F57" s="280"/>
      <c r="G57" s="280"/>
      <c r="H57" s="281"/>
      <c r="I57" s="31">
        <f>'Work Sheet'!E66</f>
        <v>4</v>
      </c>
      <c r="J57" s="279" t="s">
        <v>54</v>
      </c>
      <c r="K57" s="280"/>
      <c r="L57" s="280"/>
      <c r="M57" s="280"/>
      <c r="N57" s="280"/>
      <c r="O57" s="281"/>
      <c r="P57" s="31">
        <f>'Work Sheet'!E67</f>
        <v>4</v>
      </c>
      <c r="Q57" s="277" t="s">
        <v>174</v>
      </c>
      <c r="R57" s="278"/>
      <c r="S57" s="278"/>
      <c r="T57" s="88"/>
      <c r="U57" s="87"/>
      <c r="W57" s="63" t="s">
        <v>561</v>
      </c>
      <c r="X57" s="63"/>
      <c r="Y57" s="63"/>
      <c r="Z57" s="63"/>
      <c r="AA57" s="63"/>
    </row>
    <row r="58" spans="2:36" ht="12" customHeight="1" x14ac:dyDescent="0.2">
      <c r="B58" s="270"/>
      <c r="C58" s="31">
        <f>'Work Sheet'!E69</f>
        <v>4</v>
      </c>
      <c r="D58" s="279" t="s">
        <v>55</v>
      </c>
      <c r="E58" s="280"/>
      <c r="F58" s="280"/>
      <c r="G58" s="280"/>
      <c r="H58" s="281"/>
      <c r="I58" s="31">
        <f>'Work Sheet'!E70</f>
        <v>4</v>
      </c>
      <c r="J58" s="279" t="s">
        <v>56</v>
      </c>
      <c r="K58" s="280"/>
      <c r="L58" s="280"/>
      <c r="M58" s="280"/>
      <c r="N58" s="280"/>
      <c r="O58" s="281"/>
      <c r="P58" s="31">
        <f>'Work Sheet'!E71</f>
        <v>4</v>
      </c>
      <c r="Q58" s="277" t="s">
        <v>57</v>
      </c>
      <c r="R58" s="278"/>
      <c r="S58" s="278"/>
      <c r="T58" s="88"/>
      <c r="U58" s="87"/>
      <c r="W58" s="63" t="s">
        <v>567</v>
      </c>
      <c r="X58" s="63"/>
      <c r="Y58" s="63"/>
      <c r="Z58" s="63"/>
      <c r="AA58" s="63"/>
    </row>
    <row r="59" spans="2:36" ht="12" customHeight="1" x14ac:dyDescent="0.2">
      <c r="B59" s="270"/>
      <c r="C59" s="31">
        <f>'Work Sheet'!E72</f>
        <v>4</v>
      </c>
      <c r="D59" s="279" t="s">
        <v>58</v>
      </c>
      <c r="E59" s="280"/>
      <c r="F59" s="280"/>
      <c r="G59" s="280"/>
      <c r="H59" s="281"/>
      <c r="I59" s="31">
        <f>'Work Sheet'!E73</f>
        <v>4</v>
      </c>
      <c r="J59" s="279" t="s">
        <v>59</v>
      </c>
      <c r="K59" s="280"/>
      <c r="L59" s="280"/>
      <c r="M59" s="280"/>
      <c r="N59" s="280"/>
      <c r="O59" s="281"/>
      <c r="P59" s="31">
        <f>'Work Sheet'!E74</f>
        <v>4</v>
      </c>
      <c r="Q59" s="277" t="s">
        <v>254</v>
      </c>
      <c r="R59" s="278"/>
      <c r="S59" s="278"/>
      <c r="T59" s="88"/>
      <c r="U59" s="87"/>
      <c r="W59" s="63" t="s">
        <v>569</v>
      </c>
      <c r="X59" s="63"/>
      <c r="Y59" s="63"/>
      <c r="Z59" s="63"/>
      <c r="AA59" s="63"/>
    </row>
    <row r="60" spans="2:36" ht="12" customHeight="1" x14ac:dyDescent="0.2">
      <c r="B60" s="270"/>
      <c r="C60" s="31">
        <f>'Work Sheet'!E76</f>
        <v>4</v>
      </c>
      <c r="D60" s="279" t="s">
        <v>60</v>
      </c>
      <c r="E60" s="280"/>
      <c r="F60" s="280"/>
      <c r="G60" s="280"/>
      <c r="H60" s="281"/>
      <c r="I60" s="31">
        <f>'Work Sheet'!E77</f>
        <v>4</v>
      </c>
      <c r="J60" s="279" t="s">
        <v>61</v>
      </c>
      <c r="K60" s="280"/>
      <c r="L60" s="280"/>
      <c r="M60" s="280"/>
      <c r="N60" s="280"/>
      <c r="O60" s="281"/>
      <c r="P60" s="31">
        <f>'Work Sheet'!E78</f>
        <v>4</v>
      </c>
      <c r="Q60" s="277" t="s">
        <v>557</v>
      </c>
      <c r="R60" s="278"/>
      <c r="S60" s="278"/>
      <c r="T60" s="88"/>
      <c r="U60" s="87"/>
      <c r="W60" s="63" t="s">
        <v>54</v>
      </c>
      <c r="X60" s="63"/>
      <c r="Y60" s="63"/>
      <c r="Z60" s="63"/>
      <c r="AA60" s="63"/>
      <c r="AB60" s="271"/>
    </row>
    <row r="61" spans="2:36" ht="12" customHeight="1" x14ac:dyDescent="0.2">
      <c r="B61" s="269"/>
      <c r="C61" s="31">
        <f>'Work Sheet'!E79</f>
        <v>4</v>
      </c>
      <c r="D61" s="279" t="s">
        <v>558</v>
      </c>
      <c r="E61" s="280"/>
      <c r="F61" s="280"/>
      <c r="G61" s="280"/>
      <c r="H61" s="281"/>
      <c r="I61" s="31">
        <f>'Work Sheet'!E79</f>
        <v>4</v>
      </c>
      <c r="J61" s="279" t="s">
        <v>559</v>
      </c>
      <c r="K61" s="280"/>
      <c r="L61" s="280"/>
      <c r="M61" s="280"/>
      <c r="N61" s="280"/>
      <c r="O61" s="281"/>
      <c r="P61" s="31">
        <f>'Work Sheet'!E81</f>
        <v>4</v>
      </c>
      <c r="Q61" s="277" t="s">
        <v>560</v>
      </c>
      <c r="R61" s="278"/>
      <c r="S61" s="278"/>
      <c r="T61" s="88"/>
      <c r="U61" s="87"/>
      <c r="W61" s="63" t="s">
        <v>562</v>
      </c>
      <c r="X61" s="63"/>
      <c r="Y61" s="63"/>
      <c r="Z61" s="63"/>
      <c r="AA61" s="63"/>
      <c r="AB61" s="63"/>
      <c r="AJ61" s="20">
        <f t="shared" ref="AJ61" si="1">SUM(P57:P65)</f>
        <v>32</v>
      </c>
    </row>
    <row r="62" spans="2:36" ht="12" customHeight="1" x14ac:dyDescent="0.2">
      <c r="B62" s="30"/>
      <c r="C62" s="31">
        <f>'Work Sheet'!E82</f>
        <v>4</v>
      </c>
      <c r="D62" s="279" t="s">
        <v>561</v>
      </c>
      <c r="E62" s="280"/>
      <c r="F62" s="280"/>
      <c r="G62" s="280"/>
      <c r="H62" s="281"/>
      <c r="I62" s="31">
        <f>'Work Sheet'!E83</f>
        <v>4</v>
      </c>
      <c r="J62" s="279" t="s">
        <v>562</v>
      </c>
      <c r="K62" s="280"/>
      <c r="L62" s="280"/>
      <c r="M62" s="280"/>
      <c r="N62" s="280"/>
      <c r="O62" s="281"/>
      <c r="P62" s="31">
        <f>'Work Sheet'!E84</f>
        <v>4</v>
      </c>
      <c r="Q62" s="265" t="s">
        <v>563</v>
      </c>
      <c r="R62" s="265"/>
      <c r="S62" s="265"/>
      <c r="T62" s="88"/>
      <c r="U62" s="87"/>
      <c r="W62" s="63" t="s">
        <v>565</v>
      </c>
      <c r="X62" s="63"/>
      <c r="Y62" s="63"/>
      <c r="Z62" s="63"/>
      <c r="AA62" s="63"/>
      <c r="AB62" s="63"/>
      <c r="AC62" s="271"/>
    </row>
    <row r="63" spans="2:36" ht="12" customHeight="1" x14ac:dyDescent="0.2">
      <c r="B63" s="30"/>
      <c r="C63" s="31">
        <f>'Work Sheet'!E85</f>
        <v>4</v>
      </c>
      <c r="D63" s="279" t="s">
        <v>564</v>
      </c>
      <c r="E63" s="280"/>
      <c r="F63" s="280"/>
      <c r="G63" s="280"/>
      <c r="H63" s="281"/>
      <c r="I63" s="31">
        <f>'Work Sheet'!E86</f>
        <v>4</v>
      </c>
      <c r="J63" s="279" t="s">
        <v>565</v>
      </c>
      <c r="K63" s="280"/>
      <c r="L63" s="280"/>
      <c r="M63" s="280"/>
      <c r="N63" s="280"/>
      <c r="O63" s="281"/>
      <c r="P63" s="31">
        <f>'Work Sheet'!E87</f>
        <v>4</v>
      </c>
      <c r="Q63" s="277" t="s">
        <v>566</v>
      </c>
      <c r="R63" s="278"/>
      <c r="S63" s="278"/>
      <c r="T63" s="88"/>
      <c r="U63" s="87"/>
      <c r="W63" s="63" t="s">
        <v>568</v>
      </c>
      <c r="X63" s="63"/>
      <c r="Y63" s="63"/>
      <c r="Z63" s="63"/>
      <c r="AA63" s="63"/>
      <c r="AB63" s="63"/>
      <c r="AC63" s="271"/>
    </row>
    <row r="64" spans="2:36" ht="12" customHeight="1" x14ac:dyDescent="0.2">
      <c r="B64" s="30"/>
      <c r="C64" s="31">
        <f>'Work Sheet'!E88</f>
        <v>4</v>
      </c>
      <c r="D64" s="279" t="s">
        <v>567</v>
      </c>
      <c r="E64" s="280"/>
      <c r="F64" s="280"/>
      <c r="G64" s="280"/>
      <c r="H64" s="281"/>
      <c r="I64" s="31">
        <f>'Work Sheet'!E89</f>
        <v>4</v>
      </c>
      <c r="J64" s="279" t="s">
        <v>568</v>
      </c>
      <c r="K64" s="280"/>
      <c r="L64" s="280"/>
      <c r="M64" s="280"/>
      <c r="N64" s="280"/>
      <c r="O64" s="281"/>
      <c r="P64" s="31">
        <f>'Work Sheet'!E90</f>
        <v>4</v>
      </c>
      <c r="Q64" s="277" t="s">
        <v>570</v>
      </c>
      <c r="R64" s="278"/>
      <c r="S64" s="278"/>
      <c r="T64" s="88"/>
      <c r="U64" s="87"/>
      <c r="W64" s="268" t="s">
        <v>174</v>
      </c>
      <c r="X64" s="268"/>
      <c r="Y64" s="268"/>
      <c r="Z64" s="63"/>
      <c r="AA64" s="63"/>
      <c r="AB64" s="63"/>
      <c r="AC64" s="271"/>
    </row>
    <row r="65" spans="2:29" ht="12" customHeight="1" x14ac:dyDescent="0.25">
      <c r="B65" s="30"/>
      <c r="C65" s="31">
        <f>'Work Sheet'!E91</f>
        <v>4</v>
      </c>
      <c r="D65" s="279" t="s">
        <v>569</v>
      </c>
      <c r="E65" s="280"/>
      <c r="F65" s="280"/>
      <c r="G65" s="280"/>
      <c r="H65" s="281"/>
      <c r="I65" s="266" t="s">
        <v>193</v>
      </c>
      <c r="J65" s="279"/>
      <c r="K65" s="280"/>
      <c r="L65" s="280"/>
      <c r="M65" s="280"/>
      <c r="N65" s="280"/>
      <c r="O65" s="281"/>
      <c r="P65" s="267" t="s">
        <v>193</v>
      </c>
      <c r="Q65" s="277"/>
      <c r="R65" s="278"/>
      <c r="S65" s="278"/>
      <c r="T65" s="88"/>
      <c r="U65" s="87"/>
      <c r="W65" s="268" t="s">
        <v>557</v>
      </c>
      <c r="X65" s="268"/>
      <c r="Y65" s="268"/>
      <c r="Z65" s="274"/>
      <c r="AA65" s="274"/>
      <c r="AB65" s="274"/>
      <c r="AC65" s="271"/>
    </row>
    <row r="66" spans="2:29" s="16" customFormat="1" ht="12" customHeight="1" x14ac:dyDescent="0.25">
      <c r="B66" s="51"/>
      <c r="C66" s="52">
        <v>4.0999999999999996</v>
      </c>
      <c r="D66" s="53" t="s">
        <v>62</v>
      </c>
      <c r="E66" s="64"/>
      <c r="F66" s="64"/>
      <c r="G66" s="65"/>
      <c r="H66" s="66"/>
      <c r="I66" s="306">
        <f>SUM(C57,I57,P57,P60,C62,I62,P62,C63,I63,P63,C64,I64,P64,C65)</f>
        <v>56</v>
      </c>
      <c r="J66" s="306"/>
      <c r="K66" s="296">
        <f>SUM('Work Sheet'!A92+'Work Sheet'!A68)</f>
        <v>56</v>
      </c>
      <c r="L66" s="296"/>
      <c r="M66" s="296"/>
      <c r="N66" s="78"/>
      <c r="O66" s="297">
        <f>I66/K66</f>
        <v>1</v>
      </c>
      <c r="P66" s="297"/>
      <c r="Q66" s="297"/>
      <c r="R66" s="92"/>
      <c r="S66" s="92"/>
      <c r="T66" s="93"/>
      <c r="U66" s="90"/>
      <c r="W66" s="268" t="s">
        <v>563</v>
      </c>
      <c r="X66" s="268"/>
      <c r="Y66" s="268"/>
      <c r="Z66" s="274"/>
      <c r="AA66" s="274"/>
      <c r="AB66" s="274"/>
      <c r="AC66" s="274"/>
    </row>
    <row r="67" spans="2:29" s="16" customFormat="1" ht="12" customHeight="1" x14ac:dyDescent="0.25">
      <c r="B67" s="34"/>
      <c r="C67" s="56">
        <v>4.2</v>
      </c>
      <c r="D67" s="57" t="s">
        <v>170</v>
      </c>
      <c r="E67" s="36"/>
      <c r="F67" s="35"/>
      <c r="G67" s="36"/>
      <c r="H67" s="37"/>
      <c r="I67" s="305">
        <f>SUM(C58,I58,P58,C59,I59,P59)</f>
        <v>24</v>
      </c>
      <c r="J67" s="305"/>
      <c r="K67" s="299">
        <f>'Work Sheet'!A75</f>
        <v>24</v>
      </c>
      <c r="L67" s="299"/>
      <c r="M67" s="299"/>
      <c r="N67" s="77"/>
      <c r="O67" s="300">
        <f>I67/K67</f>
        <v>1</v>
      </c>
      <c r="P67" s="300"/>
      <c r="Q67" s="300"/>
      <c r="T67" s="94"/>
      <c r="U67" s="90"/>
      <c r="W67" s="268" t="s">
        <v>566</v>
      </c>
      <c r="X67" s="268"/>
      <c r="Y67" s="268"/>
      <c r="Z67" s="271"/>
      <c r="AA67" s="271"/>
      <c r="AB67" s="271"/>
      <c r="AC67" s="274"/>
    </row>
    <row r="68" spans="2:29" ht="12" customHeight="1" x14ac:dyDescent="0.25">
      <c r="B68" s="34"/>
      <c r="C68" s="56">
        <v>4.3</v>
      </c>
      <c r="D68" s="57" t="s">
        <v>64</v>
      </c>
      <c r="E68" s="36"/>
      <c r="F68" s="35"/>
      <c r="G68" s="36"/>
      <c r="H68" s="37"/>
      <c r="I68" s="305">
        <f>SUM(C60,I60)+P60+C61+I61</f>
        <v>20</v>
      </c>
      <c r="J68" s="305"/>
      <c r="K68" s="299">
        <f>'Work Sheet'!A93</f>
        <v>20</v>
      </c>
      <c r="L68" s="299"/>
      <c r="M68" s="299"/>
      <c r="N68" s="77"/>
      <c r="O68" s="300">
        <f>I68/K68</f>
        <v>1</v>
      </c>
      <c r="P68" s="300"/>
      <c r="Q68" s="300"/>
      <c r="R68" s="16"/>
      <c r="S68" s="16"/>
      <c r="T68" s="94"/>
      <c r="U68" s="87"/>
      <c r="W68" s="277" t="s">
        <v>570</v>
      </c>
      <c r="X68" s="278"/>
      <c r="Y68" s="278"/>
      <c r="AC68" s="271"/>
    </row>
    <row r="69" spans="2:29" ht="2.25" customHeight="1" thickBot="1" x14ac:dyDescent="0.3">
      <c r="B69" s="38"/>
      <c r="C69" s="39"/>
      <c r="D69" s="39"/>
      <c r="E69" s="40"/>
      <c r="F69" s="41"/>
      <c r="G69" s="42"/>
      <c r="H69" s="43"/>
      <c r="I69" s="69"/>
      <c r="J69" s="69"/>
      <c r="K69" s="70"/>
      <c r="L69" s="71"/>
      <c r="M69" s="71"/>
      <c r="N69" s="71"/>
      <c r="O69" s="71"/>
      <c r="P69" s="71"/>
      <c r="Q69" s="71"/>
      <c r="R69" s="71"/>
      <c r="S69" s="71"/>
      <c r="T69" s="91"/>
      <c r="U69" s="87"/>
      <c r="W69" s="268" t="s">
        <v>570</v>
      </c>
    </row>
    <row r="70" spans="2:29" s="17" customFormat="1" ht="3.75" customHeight="1" thickBot="1" x14ac:dyDescent="0.25">
      <c r="B70" s="96"/>
      <c r="U70" s="133"/>
      <c r="X70" s="268"/>
      <c r="Y70" s="268"/>
    </row>
    <row r="71" spans="2:29" s="17" customFormat="1" ht="19.5" customHeight="1" x14ac:dyDescent="0.2">
      <c r="B71" s="96"/>
      <c r="C71" s="97">
        <f>O21</f>
        <v>1</v>
      </c>
      <c r="D71" s="98">
        <f>C21</f>
        <v>20</v>
      </c>
      <c r="E71" s="319" t="s">
        <v>65</v>
      </c>
      <c r="F71" s="320"/>
      <c r="G71" s="320"/>
      <c r="H71" s="320"/>
      <c r="I71" s="321"/>
      <c r="J71" s="146" t="str">
        <f t="shared" ref="J71:J76" si="2">IF(C71&gt;0.65,"GREEN",IF(C71&gt;0.495,"YELLOW","RED"))</f>
        <v>GREEN</v>
      </c>
      <c r="L71" s="120" t="s">
        <v>66</v>
      </c>
      <c r="M71" s="322" t="s">
        <v>67</v>
      </c>
      <c r="N71" s="323"/>
      <c r="O71" s="323"/>
      <c r="P71" s="323"/>
      <c r="Q71" s="323"/>
      <c r="R71" s="323"/>
      <c r="S71" s="324"/>
      <c r="U71" s="133"/>
    </row>
    <row r="72" spans="2:29" s="17" customFormat="1" ht="19.5" customHeight="1" x14ac:dyDescent="0.2">
      <c r="B72" s="96"/>
      <c r="C72" s="99">
        <f>O29</f>
        <v>1</v>
      </c>
      <c r="D72" s="100">
        <f>I29</f>
        <v>12</v>
      </c>
      <c r="E72" s="307" t="s">
        <v>19</v>
      </c>
      <c r="F72" s="308"/>
      <c r="G72" s="308"/>
      <c r="H72" s="308"/>
      <c r="I72" s="309"/>
      <c r="J72" s="145" t="str">
        <f t="shared" si="2"/>
        <v>GREEN</v>
      </c>
      <c r="L72" s="121">
        <v>0</v>
      </c>
      <c r="M72" s="122" t="s">
        <v>68</v>
      </c>
      <c r="N72" s="123"/>
      <c r="O72" s="123"/>
      <c r="P72" s="123"/>
      <c r="Q72" s="123"/>
      <c r="R72" s="123"/>
      <c r="S72" s="134"/>
      <c r="U72" s="133"/>
    </row>
    <row r="73" spans="2:29" s="17" customFormat="1" ht="19.5" customHeight="1" x14ac:dyDescent="0.2">
      <c r="B73" s="96"/>
      <c r="C73" s="99">
        <f>O30</f>
        <v>1</v>
      </c>
      <c r="D73" s="100">
        <f>I30</f>
        <v>20</v>
      </c>
      <c r="E73" s="307" t="s">
        <v>20</v>
      </c>
      <c r="F73" s="308" t="s">
        <v>20</v>
      </c>
      <c r="G73" s="308" t="s">
        <v>20</v>
      </c>
      <c r="H73" s="308" t="s">
        <v>20</v>
      </c>
      <c r="I73" s="309" t="s">
        <v>20</v>
      </c>
      <c r="J73" s="124" t="str">
        <f t="shared" si="2"/>
        <v>GREEN</v>
      </c>
      <c r="L73" s="121">
        <v>1</v>
      </c>
      <c r="M73" s="122" t="s">
        <v>69</v>
      </c>
      <c r="N73" s="123"/>
      <c r="O73" s="123"/>
      <c r="P73" s="123"/>
      <c r="Q73" s="123"/>
      <c r="R73" s="123"/>
      <c r="S73" s="134"/>
      <c r="U73" s="133"/>
    </row>
    <row r="74" spans="2:29" s="17" customFormat="1" ht="19.5" customHeight="1" x14ac:dyDescent="0.2">
      <c r="B74" s="96"/>
      <c r="C74" s="99">
        <f>O31</f>
        <v>1</v>
      </c>
      <c r="D74" s="100">
        <f>I31</f>
        <v>12</v>
      </c>
      <c r="E74" s="307" t="s">
        <v>21</v>
      </c>
      <c r="F74" s="308" t="s">
        <v>21</v>
      </c>
      <c r="G74" s="308" t="s">
        <v>21</v>
      </c>
      <c r="H74" s="308" t="s">
        <v>21</v>
      </c>
      <c r="I74" s="309" t="s">
        <v>21</v>
      </c>
      <c r="J74" s="124" t="str">
        <f t="shared" si="2"/>
        <v>GREEN</v>
      </c>
      <c r="L74" s="196">
        <v>2</v>
      </c>
      <c r="M74" s="122" t="s">
        <v>256</v>
      </c>
      <c r="N74" s="123"/>
      <c r="O74" s="123"/>
      <c r="P74" s="123"/>
      <c r="Q74" s="123"/>
      <c r="R74" s="123"/>
      <c r="S74" s="134"/>
      <c r="U74" s="133"/>
    </row>
    <row r="75" spans="2:29" ht="19.5" customHeight="1" x14ac:dyDescent="0.2">
      <c r="B75" s="96"/>
      <c r="C75" s="99">
        <f>O46</f>
        <v>1</v>
      </c>
      <c r="D75" s="100">
        <f>I46</f>
        <v>12</v>
      </c>
      <c r="E75" s="307" t="s">
        <v>44</v>
      </c>
      <c r="F75" s="308" t="s">
        <v>44</v>
      </c>
      <c r="G75" s="308" t="s">
        <v>44</v>
      </c>
      <c r="H75" s="308" t="s">
        <v>44</v>
      </c>
      <c r="I75" s="309" t="s">
        <v>44</v>
      </c>
      <c r="J75" s="124" t="str">
        <f t="shared" si="2"/>
        <v>GREEN</v>
      </c>
      <c r="K75" s="17"/>
      <c r="L75" s="125">
        <v>3</v>
      </c>
      <c r="M75" s="122" t="s">
        <v>257</v>
      </c>
      <c r="N75" s="123"/>
      <c r="O75" s="123"/>
      <c r="P75" s="123"/>
      <c r="Q75" s="123"/>
      <c r="R75" s="123"/>
      <c r="S75" s="134"/>
      <c r="T75" s="17"/>
      <c r="U75" s="87"/>
    </row>
    <row r="76" spans="2:29" ht="19.5" customHeight="1" thickBot="1" x14ac:dyDescent="0.25">
      <c r="B76" s="96"/>
      <c r="C76" s="99">
        <f>O47</f>
        <v>1</v>
      </c>
      <c r="D76" s="100">
        <f>I47</f>
        <v>28</v>
      </c>
      <c r="E76" s="307" t="s">
        <v>45</v>
      </c>
      <c r="F76" s="308" t="s">
        <v>45</v>
      </c>
      <c r="G76" s="308" t="s">
        <v>45</v>
      </c>
      <c r="H76" s="308" t="s">
        <v>45</v>
      </c>
      <c r="I76" s="309" t="s">
        <v>45</v>
      </c>
      <c r="J76" s="124" t="str">
        <f t="shared" si="2"/>
        <v>GREEN</v>
      </c>
      <c r="K76" s="17"/>
      <c r="L76" s="126">
        <v>4</v>
      </c>
      <c r="M76" s="127" t="s">
        <v>258</v>
      </c>
      <c r="N76" s="128"/>
      <c r="O76" s="128"/>
      <c r="P76" s="128"/>
      <c r="Q76" s="128"/>
      <c r="R76" s="128"/>
      <c r="S76" s="135"/>
      <c r="T76" s="17"/>
      <c r="U76" s="87"/>
    </row>
    <row r="77" spans="2:29" ht="19.5" customHeight="1" x14ac:dyDescent="0.2">
      <c r="B77" s="96"/>
      <c r="C77" s="99">
        <f t="shared" ref="C77:C82" si="3">O48</f>
        <v>1</v>
      </c>
      <c r="D77" s="100">
        <f t="shared" ref="D77:D82" si="4">I48</f>
        <v>24</v>
      </c>
      <c r="E77" s="307" t="s">
        <v>46</v>
      </c>
      <c r="F77" s="308" t="s">
        <v>46</v>
      </c>
      <c r="G77" s="308" t="s">
        <v>46</v>
      </c>
      <c r="H77" s="308" t="s">
        <v>46</v>
      </c>
      <c r="I77" s="309" t="s">
        <v>46</v>
      </c>
      <c r="J77" s="124" t="str">
        <f t="shared" ref="J77:J86" si="5">IF(C77&gt;0.65,"GREEN",IF(C77&gt;0.495,"YELLOW","RED"))</f>
        <v>GREEN</v>
      </c>
      <c r="K77" s="317" t="s">
        <v>71</v>
      </c>
      <c r="L77" s="317"/>
      <c r="M77" s="317"/>
      <c r="N77" s="317"/>
      <c r="O77" s="317"/>
      <c r="P77" s="317"/>
      <c r="Q77" s="317"/>
      <c r="R77" s="317"/>
      <c r="S77" s="317"/>
      <c r="T77" s="318"/>
      <c r="U77" s="87"/>
    </row>
    <row r="78" spans="2:29" ht="19.5" customHeight="1" x14ac:dyDescent="0.2">
      <c r="B78" s="96"/>
      <c r="C78" s="99">
        <f t="shared" si="3"/>
        <v>1</v>
      </c>
      <c r="D78" s="100">
        <f t="shared" si="4"/>
        <v>16</v>
      </c>
      <c r="E78" s="307" t="s">
        <v>47</v>
      </c>
      <c r="F78" s="308" t="s">
        <v>47</v>
      </c>
      <c r="G78" s="308" t="s">
        <v>47</v>
      </c>
      <c r="H78" s="308" t="s">
        <v>47</v>
      </c>
      <c r="I78" s="309" t="s">
        <v>47</v>
      </c>
      <c r="J78" s="124" t="str">
        <f t="shared" si="5"/>
        <v>GREEN</v>
      </c>
      <c r="K78" s="314" t="s">
        <v>72</v>
      </c>
      <c r="L78" s="314"/>
      <c r="M78" s="314"/>
      <c r="N78" s="314"/>
      <c r="O78" s="314"/>
      <c r="P78" s="314"/>
      <c r="Q78" s="314"/>
      <c r="R78" s="314"/>
      <c r="S78" s="314"/>
      <c r="T78" s="325"/>
      <c r="U78" s="87"/>
    </row>
    <row r="79" spans="2:29" s="18" customFormat="1" ht="19.5" customHeight="1" thickBot="1" x14ac:dyDescent="0.25">
      <c r="B79" s="96"/>
      <c r="C79" s="99">
        <f t="shared" si="3"/>
        <v>1</v>
      </c>
      <c r="D79" s="100">
        <f t="shared" si="4"/>
        <v>8</v>
      </c>
      <c r="E79" s="307" t="s">
        <v>48</v>
      </c>
      <c r="F79" s="308" t="s">
        <v>48</v>
      </c>
      <c r="G79" s="308" t="s">
        <v>48</v>
      </c>
      <c r="H79" s="308" t="s">
        <v>48</v>
      </c>
      <c r="I79" s="309" t="s">
        <v>48</v>
      </c>
      <c r="J79" s="124" t="str">
        <f t="shared" si="5"/>
        <v>GREEN</v>
      </c>
      <c r="K79" s="314" t="s">
        <v>259</v>
      </c>
      <c r="L79" s="315"/>
      <c r="M79" s="315"/>
      <c r="N79" s="315"/>
      <c r="O79" s="315"/>
      <c r="P79" s="315"/>
      <c r="Q79" s="315"/>
      <c r="R79" s="315"/>
      <c r="S79" s="315"/>
      <c r="T79" s="316"/>
      <c r="U79" s="136"/>
    </row>
    <row r="80" spans="2:29" s="19" customFormat="1" ht="19.5" customHeight="1" thickBot="1" x14ac:dyDescent="0.25">
      <c r="B80" s="96"/>
      <c r="C80" s="99">
        <f t="shared" si="3"/>
        <v>1</v>
      </c>
      <c r="D80" s="100">
        <f t="shared" si="4"/>
        <v>12</v>
      </c>
      <c r="E80" s="307" t="s">
        <v>49</v>
      </c>
      <c r="F80" s="308" t="s">
        <v>49</v>
      </c>
      <c r="G80" s="308" t="s">
        <v>49</v>
      </c>
      <c r="H80" s="308" t="s">
        <v>49</v>
      </c>
      <c r="I80" s="309" t="s">
        <v>49</v>
      </c>
      <c r="J80" s="124" t="str">
        <f t="shared" si="5"/>
        <v>GREEN</v>
      </c>
      <c r="K80" s="326" t="s">
        <v>73</v>
      </c>
      <c r="L80" s="326"/>
      <c r="M80" s="326"/>
      <c r="N80" s="326"/>
      <c r="O80" s="326"/>
      <c r="P80" s="326"/>
      <c r="Q80" s="326"/>
      <c r="R80" s="326"/>
      <c r="S80" s="326"/>
      <c r="T80" s="327"/>
      <c r="U80" s="136"/>
    </row>
    <row r="81" spans="1:229" s="19" customFormat="1" ht="19.5" customHeight="1" thickBot="1" x14ac:dyDescent="0.25">
      <c r="B81" s="96"/>
      <c r="C81" s="99">
        <f t="shared" si="3"/>
        <v>1</v>
      </c>
      <c r="D81" s="100">
        <f t="shared" si="4"/>
        <v>12</v>
      </c>
      <c r="E81" s="307" t="s">
        <v>50</v>
      </c>
      <c r="F81" s="308" t="s">
        <v>50</v>
      </c>
      <c r="G81" s="308" t="s">
        <v>50</v>
      </c>
      <c r="H81" s="308" t="s">
        <v>50</v>
      </c>
      <c r="I81" s="309" t="s">
        <v>50</v>
      </c>
      <c r="J81" s="129" t="str">
        <f>IF(C81&gt;0.65,"GREEN",IF(C81&gt;0.495,"YELLOW","RED"))</f>
        <v>GREEN</v>
      </c>
      <c r="K81" s="328" t="s">
        <v>74</v>
      </c>
      <c r="L81" s="328"/>
      <c r="M81" s="328"/>
      <c r="N81" s="320" t="s">
        <v>75</v>
      </c>
      <c r="O81" s="319"/>
      <c r="P81" s="319"/>
      <c r="Q81" s="319"/>
      <c r="R81" s="319"/>
      <c r="S81" s="342" t="s">
        <v>639</v>
      </c>
      <c r="T81" s="343"/>
      <c r="U81" s="136"/>
    </row>
    <row r="82" spans="1:229" s="19" customFormat="1" ht="19.5" customHeight="1" thickBot="1" x14ac:dyDescent="0.25">
      <c r="B82" s="96"/>
      <c r="C82" s="99">
        <f t="shared" si="3"/>
        <v>1</v>
      </c>
      <c r="D82" s="100">
        <f t="shared" si="4"/>
        <v>12</v>
      </c>
      <c r="E82" s="307" t="s">
        <v>51</v>
      </c>
      <c r="F82" s="308"/>
      <c r="G82" s="308"/>
      <c r="H82" s="308"/>
      <c r="I82" s="309"/>
      <c r="J82" s="129" t="str">
        <f>IF(C82&gt;0.65,"GREEN",IF(C82&gt;0.495,"YELLOW","RED"))</f>
        <v>GREEN</v>
      </c>
      <c r="K82" s="328"/>
      <c r="L82" s="328"/>
      <c r="M82" s="328"/>
      <c r="N82" s="310" t="s">
        <v>76</v>
      </c>
      <c r="O82" s="311"/>
      <c r="P82" s="311"/>
      <c r="Q82" s="311"/>
      <c r="R82" s="311"/>
      <c r="S82" s="312" t="s">
        <v>638</v>
      </c>
      <c r="T82" s="313"/>
      <c r="U82" s="136"/>
    </row>
    <row r="83" spans="1:229" s="19" customFormat="1" ht="19.5" customHeight="1" thickBot="1" x14ac:dyDescent="0.25">
      <c r="B83" s="96"/>
      <c r="C83" s="99">
        <f>O66</f>
        <v>1</v>
      </c>
      <c r="D83" s="100">
        <f>I66</f>
        <v>56</v>
      </c>
      <c r="E83" s="307" t="s">
        <v>62</v>
      </c>
      <c r="F83" s="308" t="s">
        <v>62</v>
      </c>
      <c r="G83" s="308" t="s">
        <v>62</v>
      </c>
      <c r="H83" s="308" t="s">
        <v>62</v>
      </c>
      <c r="I83" s="309" t="s">
        <v>62</v>
      </c>
      <c r="J83" s="129" t="str">
        <f t="shared" si="5"/>
        <v>GREEN</v>
      </c>
      <c r="K83" s="328"/>
      <c r="L83" s="328"/>
      <c r="M83" s="328"/>
      <c r="N83" s="310" t="s">
        <v>77</v>
      </c>
      <c r="O83" s="311"/>
      <c r="P83" s="311"/>
      <c r="Q83" s="311"/>
      <c r="R83" s="311"/>
      <c r="S83" s="339" t="s">
        <v>637</v>
      </c>
      <c r="T83" s="340"/>
      <c r="U83" s="136"/>
    </row>
    <row r="84" spans="1:229" s="19" customFormat="1" ht="19.5" customHeight="1" thickBot="1" x14ac:dyDescent="0.25">
      <c r="B84" s="96"/>
      <c r="C84" s="99">
        <f>O67</f>
        <v>1</v>
      </c>
      <c r="D84" s="100">
        <f>I67</f>
        <v>24</v>
      </c>
      <c r="E84" s="307" t="s">
        <v>170</v>
      </c>
      <c r="F84" s="308" t="s">
        <v>63</v>
      </c>
      <c r="G84" s="308" t="s">
        <v>63</v>
      </c>
      <c r="H84" s="308" t="s">
        <v>63</v>
      </c>
      <c r="I84" s="309" t="s">
        <v>63</v>
      </c>
      <c r="J84" s="129" t="str">
        <f>IF(C84&gt;0.65,"GREEN",IF(C84&gt;0.495,"YELLOW","RED"))</f>
        <v>GREEN</v>
      </c>
      <c r="K84" s="329"/>
      <c r="L84" s="329"/>
      <c r="M84" s="329"/>
      <c r="N84" s="341" t="s">
        <v>78</v>
      </c>
      <c r="O84" s="341"/>
      <c r="P84" s="341"/>
      <c r="Q84" s="341"/>
      <c r="R84" s="341"/>
      <c r="S84" s="344" t="s">
        <v>636</v>
      </c>
      <c r="T84" s="345"/>
      <c r="U84" s="136"/>
    </row>
    <row r="85" spans="1:229" s="19" customFormat="1" ht="19.5" customHeight="1" x14ac:dyDescent="0.2">
      <c r="B85" s="96"/>
      <c r="C85" s="99">
        <f>O68</f>
        <v>1</v>
      </c>
      <c r="D85" s="100">
        <f>I68</f>
        <v>20</v>
      </c>
      <c r="E85" s="307" t="s">
        <v>64</v>
      </c>
      <c r="F85" s="308" t="s">
        <v>64</v>
      </c>
      <c r="G85" s="308" t="s">
        <v>64</v>
      </c>
      <c r="H85" s="308" t="s">
        <v>64</v>
      </c>
      <c r="I85" s="309" t="s">
        <v>64</v>
      </c>
      <c r="J85" s="129" t="str">
        <f>IF(C85&gt;0.65,"GREEN",IF(C85&gt;0.495,"YELLOW","RED"))</f>
        <v>GREEN</v>
      </c>
      <c r="K85" s="330" t="s">
        <v>79</v>
      </c>
      <c r="L85" s="330"/>
      <c r="M85" s="330"/>
      <c r="N85" s="330"/>
      <c r="O85" s="330"/>
      <c r="P85" s="330"/>
      <c r="Q85" s="330"/>
      <c r="R85" s="330"/>
      <c r="S85" s="330"/>
      <c r="T85" s="331"/>
      <c r="U85" s="136"/>
    </row>
    <row r="86" spans="1:229" s="19" customFormat="1" ht="24" customHeight="1" thickBot="1" x14ac:dyDescent="0.25">
      <c r="B86" s="101"/>
      <c r="C86" s="102">
        <f>IF(D86=0,"",SUM(C71:C85)/COUNT(C71:C85))</f>
        <v>1</v>
      </c>
      <c r="D86" s="103">
        <f>SUM(D71:D85)</f>
        <v>288</v>
      </c>
      <c r="E86" s="332" t="s">
        <v>80</v>
      </c>
      <c r="F86" s="333"/>
      <c r="G86" s="333"/>
      <c r="H86" s="333"/>
      <c r="I86" s="334"/>
      <c r="J86" s="130" t="str">
        <f t="shared" si="5"/>
        <v>GREEN</v>
      </c>
      <c r="K86" s="335" t="s">
        <v>81</v>
      </c>
      <c r="L86" s="335"/>
      <c r="M86" s="335"/>
      <c r="N86" s="335"/>
      <c r="O86" s="335"/>
      <c r="P86" s="335"/>
      <c r="Q86" s="335"/>
      <c r="R86" s="335"/>
      <c r="S86" s="335"/>
      <c r="T86" s="336"/>
      <c r="U86" s="136"/>
    </row>
    <row r="87" spans="1:229" ht="7.5" customHeight="1" thickBot="1" x14ac:dyDescent="0.3">
      <c r="B87" s="30"/>
      <c r="C87" s="104"/>
      <c r="D87" s="105"/>
      <c r="G87" s="106"/>
      <c r="H87" s="107"/>
      <c r="I87" s="131"/>
      <c r="J87" s="115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87"/>
    </row>
    <row r="88" spans="1:229" ht="2.25" customHeight="1" x14ac:dyDescent="0.2">
      <c r="A88" s="21"/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83"/>
      <c r="U88" s="81"/>
    </row>
    <row r="89" spans="1:229" ht="15" customHeight="1" x14ac:dyDescent="0.2">
      <c r="A89" s="21"/>
      <c r="B89" s="337" t="s">
        <v>82</v>
      </c>
      <c r="C89" s="338"/>
      <c r="D89" s="108"/>
      <c r="E89" s="109"/>
      <c r="G89" s="110" t="s">
        <v>83</v>
      </c>
      <c r="H89" s="110"/>
      <c r="I89" s="110"/>
      <c r="J89" s="110"/>
      <c r="L89" s="110" t="s">
        <v>84</v>
      </c>
      <c r="P89" s="110"/>
      <c r="Q89" s="137" t="s">
        <v>85</v>
      </c>
      <c r="R89" s="282"/>
      <c r="S89" s="282"/>
      <c r="T89" s="84"/>
      <c r="U89" s="81"/>
    </row>
    <row r="90" spans="1:229" ht="7.5" customHeight="1" thickBot="1" x14ac:dyDescent="0.25">
      <c r="A90" s="21"/>
      <c r="B90" s="111"/>
      <c r="C90" s="112"/>
      <c r="D90" s="112"/>
      <c r="E90" s="11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27"/>
      <c r="S90" s="27"/>
      <c r="T90" s="85"/>
      <c r="U90" s="81"/>
    </row>
    <row r="91" spans="1:229" ht="6" customHeight="1" x14ac:dyDescent="0.2">
      <c r="B91" s="114"/>
      <c r="C91" s="115"/>
      <c r="D91" s="115"/>
      <c r="E91" s="116"/>
      <c r="F91" s="116"/>
      <c r="G91" s="116"/>
      <c r="H91" s="116"/>
      <c r="I91" s="115"/>
      <c r="J91" s="115"/>
      <c r="K91" s="115"/>
      <c r="T91" s="138"/>
      <c r="U91" s="87"/>
    </row>
    <row r="92" spans="1:229" ht="15" customHeight="1" x14ac:dyDescent="0.2">
      <c r="B92" s="114"/>
      <c r="C92" s="282"/>
      <c r="D92" s="282"/>
      <c r="E92" s="282"/>
      <c r="F92" s="282"/>
      <c r="G92" s="282"/>
      <c r="H92" s="282"/>
      <c r="I92" s="115"/>
      <c r="J92" s="115"/>
      <c r="K92" s="115"/>
      <c r="N92" s="282"/>
      <c r="O92" s="282"/>
      <c r="P92" s="282"/>
      <c r="Q92" s="282"/>
      <c r="R92" s="282"/>
      <c r="S92" s="282"/>
      <c r="U92" s="87"/>
    </row>
    <row r="93" spans="1:229" s="17" customFormat="1" ht="12" customHeight="1" thickBot="1" x14ac:dyDescent="0.25">
      <c r="B93" s="117"/>
      <c r="C93" s="118" t="s">
        <v>86</v>
      </c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39" t="s">
        <v>87</v>
      </c>
      <c r="T93" s="119"/>
      <c r="U93" s="140"/>
    </row>
    <row r="94" spans="1:229" s="7" customFormat="1" ht="13.5" thickTop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</row>
    <row r="97" spans="10:10" ht="15" x14ac:dyDescent="0.2">
      <c r="J97" s="144"/>
    </row>
  </sheetData>
  <protectedRanges>
    <protectedRange sqref="R2:S2 Q6:S6 Q8:S8 F6:I6 F8:I8 F12:I12 F14:I14 Q12:S12 Q14:S14 B89:T92 T91:T93" name="Range1"/>
  </protectedRanges>
  <mergeCells count="172">
    <mergeCell ref="N92:Q92"/>
    <mergeCell ref="R92:S92"/>
    <mergeCell ref="C92:F92"/>
    <mergeCell ref="G92:H92"/>
    <mergeCell ref="K81:M84"/>
    <mergeCell ref="E85:I85"/>
    <mergeCell ref="K85:T85"/>
    <mergeCell ref="E86:I86"/>
    <mergeCell ref="K86:T86"/>
    <mergeCell ref="B89:C89"/>
    <mergeCell ref="R89:S89"/>
    <mergeCell ref="E83:I83"/>
    <mergeCell ref="N83:R83"/>
    <mergeCell ref="S83:T83"/>
    <mergeCell ref="E84:I84"/>
    <mergeCell ref="N84:R84"/>
    <mergeCell ref="E81:I81"/>
    <mergeCell ref="N81:R81"/>
    <mergeCell ref="S81:T81"/>
    <mergeCell ref="S84:T84"/>
    <mergeCell ref="E74:I74"/>
    <mergeCell ref="E75:I75"/>
    <mergeCell ref="E82:I82"/>
    <mergeCell ref="N82:R82"/>
    <mergeCell ref="S82:T82"/>
    <mergeCell ref="E76:I76"/>
    <mergeCell ref="E79:I79"/>
    <mergeCell ref="K79:T79"/>
    <mergeCell ref="I67:J67"/>
    <mergeCell ref="K67:M67"/>
    <mergeCell ref="O67:Q67"/>
    <mergeCell ref="E77:I77"/>
    <mergeCell ref="K77:T77"/>
    <mergeCell ref="E78:I78"/>
    <mergeCell ref="I68:J68"/>
    <mergeCell ref="K68:M68"/>
    <mergeCell ref="O68:Q68"/>
    <mergeCell ref="E71:I71"/>
    <mergeCell ref="M71:S71"/>
    <mergeCell ref="E72:I72"/>
    <mergeCell ref="K78:T78"/>
    <mergeCell ref="E80:I80"/>
    <mergeCell ref="K80:T80"/>
    <mergeCell ref="E73:I73"/>
    <mergeCell ref="D60:H60"/>
    <mergeCell ref="J60:O60"/>
    <mergeCell ref="I66:J66"/>
    <mergeCell ref="K66:M66"/>
    <mergeCell ref="O66:Q66"/>
    <mergeCell ref="D61:H61"/>
    <mergeCell ref="J61:O61"/>
    <mergeCell ref="D62:H62"/>
    <mergeCell ref="J62:O62"/>
    <mergeCell ref="D63:H63"/>
    <mergeCell ref="J63:O63"/>
    <mergeCell ref="Q61:S61"/>
    <mergeCell ref="Q60:S60"/>
    <mergeCell ref="Q63:S63"/>
    <mergeCell ref="D64:H64"/>
    <mergeCell ref="J64:O64"/>
    <mergeCell ref="Q64:S64"/>
    <mergeCell ref="D65:H65"/>
    <mergeCell ref="B56:T56"/>
    <mergeCell ref="D57:H57"/>
    <mergeCell ref="J57:O57"/>
    <mergeCell ref="Q57:S57"/>
    <mergeCell ref="D58:H58"/>
    <mergeCell ref="J58:O58"/>
    <mergeCell ref="Q58:S58"/>
    <mergeCell ref="D59:H59"/>
    <mergeCell ref="J59:O59"/>
    <mergeCell ref="Q59:S59"/>
    <mergeCell ref="I51:J51"/>
    <mergeCell ref="K51:M51"/>
    <mergeCell ref="O51:Q51"/>
    <mergeCell ref="I52:J52"/>
    <mergeCell ref="K52:M52"/>
    <mergeCell ref="O52:Q52"/>
    <mergeCell ref="I53:J53"/>
    <mergeCell ref="K53:M53"/>
    <mergeCell ref="O53:Q53"/>
    <mergeCell ref="I48:J48"/>
    <mergeCell ref="K48:M48"/>
    <mergeCell ref="O48:Q48"/>
    <mergeCell ref="I49:J49"/>
    <mergeCell ref="K49:M49"/>
    <mergeCell ref="O49:Q49"/>
    <mergeCell ref="I50:J50"/>
    <mergeCell ref="K50:M50"/>
    <mergeCell ref="O50:Q50"/>
    <mergeCell ref="D44:H44"/>
    <mergeCell ref="J44:O44"/>
    <mergeCell ref="Q44:S44"/>
    <mergeCell ref="D45:H45"/>
    <mergeCell ref="I46:J46"/>
    <mergeCell ref="K46:M46"/>
    <mergeCell ref="O46:Q46"/>
    <mergeCell ref="I47:J47"/>
    <mergeCell ref="K47:M47"/>
    <mergeCell ref="O47:Q47"/>
    <mergeCell ref="D40:H40"/>
    <mergeCell ref="Q40:S40"/>
    <mergeCell ref="J41:O41"/>
    <mergeCell ref="Q41:S41"/>
    <mergeCell ref="D42:H42"/>
    <mergeCell ref="J42:O42"/>
    <mergeCell ref="Q42:S42"/>
    <mergeCell ref="D43:H43"/>
    <mergeCell ref="J43:O43"/>
    <mergeCell ref="Q43:S43"/>
    <mergeCell ref="D37:H37"/>
    <mergeCell ref="J37:O37"/>
    <mergeCell ref="Q37:S37"/>
    <mergeCell ref="D38:H38"/>
    <mergeCell ref="J38:O38"/>
    <mergeCell ref="Q38:S38"/>
    <mergeCell ref="D39:H39"/>
    <mergeCell ref="J39:O39"/>
    <mergeCell ref="Q39:S39"/>
    <mergeCell ref="I31:J31"/>
    <mergeCell ref="K31:M31"/>
    <mergeCell ref="O31:Q31"/>
    <mergeCell ref="B34:T34"/>
    <mergeCell ref="D35:H35"/>
    <mergeCell ref="J35:O35"/>
    <mergeCell ref="Q35:S35"/>
    <mergeCell ref="D36:H36"/>
    <mergeCell ref="J36:O36"/>
    <mergeCell ref="Q36:S36"/>
    <mergeCell ref="D27:H27"/>
    <mergeCell ref="J27:O27"/>
    <mergeCell ref="Q27:S27"/>
    <mergeCell ref="D28:H28"/>
    <mergeCell ref="I29:J29"/>
    <mergeCell ref="K29:M29"/>
    <mergeCell ref="O29:Q29"/>
    <mergeCell ref="I30:J30"/>
    <mergeCell ref="K30:M30"/>
    <mergeCell ref="O30:Q30"/>
    <mergeCell ref="J20:O20"/>
    <mergeCell ref="O21:Q21"/>
    <mergeCell ref="B24:T24"/>
    <mergeCell ref="D25:H25"/>
    <mergeCell ref="J25:O25"/>
    <mergeCell ref="Q25:S25"/>
    <mergeCell ref="D26:H26"/>
    <mergeCell ref="J26:O26"/>
    <mergeCell ref="Q26:S26"/>
    <mergeCell ref="W68:Y68"/>
    <mergeCell ref="J65:O65"/>
    <mergeCell ref="Q65:S65"/>
    <mergeCell ref="R2:S2"/>
    <mergeCell ref="K6:P6"/>
    <mergeCell ref="Q6:S6"/>
    <mergeCell ref="G1:P2"/>
    <mergeCell ref="B8:D8"/>
    <mergeCell ref="F8:I8"/>
    <mergeCell ref="L8:P8"/>
    <mergeCell ref="B6:D6"/>
    <mergeCell ref="F12:I12"/>
    <mergeCell ref="M12:P12"/>
    <mergeCell ref="Q12:S12"/>
    <mergeCell ref="F6:I6"/>
    <mergeCell ref="Q8:S8"/>
    <mergeCell ref="F14:I14"/>
    <mergeCell ref="M14:P14"/>
    <mergeCell ref="Q14:S14"/>
    <mergeCell ref="B18:T18"/>
    <mergeCell ref="D19:H19"/>
    <mergeCell ref="J19:O19"/>
    <mergeCell ref="Q19:T19"/>
    <mergeCell ref="D20:H20"/>
  </mergeCells>
  <conditionalFormatting sqref="P35:P44 I35:I44 P25:P27 I25:I28 C25:C28 C35:C45 I19:I20 C19:C20 P19 I57:I65 C57:C65 P57:P65">
    <cfRule type="cellIs" dxfId="12" priority="4" stopIfTrue="1" operator="equal">
      <formula>4</formula>
    </cfRule>
    <cfRule type="cellIs" dxfId="11" priority="5" stopIfTrue="1" operator="equal">
      <formula>3</formula>
    </cfRule>
    <cfRule type="cellIs" dxfId="10" priority="6" stopIfTrue="1" operator="between">
      <formula>0</formula>
      <formula>2</formula>
    </cfRule>
  </conditionalFormatting>
  <conditionalFormatting sqref="J71:J86">
    <cfRule type="expression" dxfId="9" priority="7" stopIfTrue="1">
      <formula>NOT(ISERROR(SEARCH("GREEN",J71)))</formula>
    </cfRule>
    <cfRule type="expression" dxfId="8" priority="8" stopIfTrue="1">
      <formula>NOT(ISERROR(SEARCH("YELLOW",J71)))</formula>
    </cfRule>
    <cfRule type="expression" dxfId="7" priority="9" stopIfTrue="1">
      <formula>NOT(ISERROR(SEARCH("RED",J71)))</formula>
    </cfRule>
  </conditionalFormatting>
  <pageMargins left="0.16" right="0.22" top="0.28958333333333303" bottom="0.25" header="0.15902777777777799" footer="0.15"/>
  <pageSetup paperSize="256" scale="67" orientation="portrait" useFirstPageNumber="1" r:id="rId1"/>
  <headerFooter differentOddEven="1" differentFirst="1">
    <oddFooter>Page &amp;P&amp;R&amp;F</oddFooter>
    <firstFooter xml:space="preserve">&amp;LFM/I/PU/002, Rev No. "02", dated 08.09.2017 </first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4" r:id="rId4" name="Check Box 20">
              <controlPr defaultSize="0" autoFill="0" autoLine="0" autoPict="0">
                <anchor moveWithCells="1">
                  <from>
                    <xdr:col>2</xdr:col>
                    <xdr:colOff>419100</xdr:colOff>
                    <xdr:row>86</xdr:row>
                    <xdr:rowOff>95250</xdr:rowOff>
                  </from>
                  <to>
                    <xdr:col>3</xdr:col>
                    <xdr:colOff>161925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5" name="Check Box 21">
              <controlPr defaultSize="0" autoFill="0" autoLine="0" autoPict="0">
                <anchor moveWithCells="1">
                  <from>
                    <xdr:col>9</xdr:col>
                    <xdr:colOff>95250</xdr:colOff>
                    <xdr:row>86</xdr:row>
                    <xdr:rowOff>95250</xdr:rowOff>
                  </from>
                  <to>
                    <xdr:col>9</xdr:col>
                    <xdr:colOff>371475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13</xdr:col>
                    <xdr:colOff>352425</xdr:colOff>
                    <xdr:row>86</xdr:row>
                    <xdr:rowOff>95250</xdr:rowOff>
                  </from>
                  <to>
                    <xdr:col>14</xdr:col>
                    <xdr:colOff>104775</xdr:colOff>
                    <xdr:row>89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01"/>
  <sheetViews>
    <sheetView tabSelected="1" zoomScale="76" zoomScaleNormal="76" zoomScaleSheetLayoutView="70" workbookViewId="0">
      <selection activeCell="G3" sqref="G3"/>
    </sheetView>
  </sheetViews>
  <sheetFormatPr defaultRowHeight="15" x14ac:dyDescent="0.2"/>
  <cols>
    <col min="1" max="1" width="6.28515625" style="148" bestFit="1" customWidth="1"/>
    <col min="2" max="2" width="4.85546875" style="9" customWidth="1"/>
    <col min="3" max="3" width="50.7109375" style="10" customWidth="1"/>
    <col min="4" max="4" width="28" style="9" customWidth="1"/>
    <col min="5" max="5" width="10.5703125" style="6" customWidth="1"/>
    <col min="6" max="6" width="11.7109375" style="6" customWidth="1"/>
    <col min="7" max="7" width="44.140625" style="6" customWidth="1"/>
    <col min="8" max="8" width="60.140625" style="6" bestFit="1" customWidth="1"/>
    <col min="9" max="9" width="21.42578125" style="6" customWidth="1"/>
    <col min="10" max="10" width="28.7109375" style="6" customWidth="1"/>
    <col min="12" max="12" width="7.7109375" style="183" customWidth="1"/>
    <col min="13" max="13" width="11.85546875" style="183" customWidth="1"/>
    <col min="14" max="14" width="38.85546875" style="226" customWidth="1"/>
    <col min="15" max="15" width="34.85546875" style="226" customWidth="1"/>
    <col min="16" max="16" width="39.7109375" style="226" customWidth="1"/>
    <col min="17" max="17" width="46" style="226" customWidth="1"/>
    <col min="18" max="18" width="53.140625" style="226" customWidth="1"/>
    <col min="19" max="26" width="9.140625" style="8" customWidth="1"/>
    <col min="27" max="27" width="9.140625" style="6" customWidth="1"/>
    <col min="28" max="16384" width="9.140625" style="6"/>
  </cols>
  <sheetData>
    <row r="1" spans="1:26" ht="28.5" customHeight="1" x14ac:dyDescent="0.2">
      <c r="A1" s="184"/>
      <c r="B1" s="233" t="s">
        <v>88</v>
      </c>
      <c r="C1" s="346" t="s">
        <v>89</v>
      </c>
      <c r="D1" s="347"/>
      <c r="E1" s="234"/>
      <c r="F1" s="235" t="s">
        <v>88</v>
      </c>
      <c r="G1" s="236" t="s">
        <v>151</v>
      </c>
      <c r="H1" s="236" t="s">
        <v>150</v>
      </c>
      <c r="I1" s="237" t="s">
        <v>176</v>
      </c>
      <c r="J1" s="237" t="s">
        <v>236</v>
      </c>
      <c r="L1" s="206"/>
      <c r="M1" s="206"/>
    </row>
    <row r="2" spans="1:26" s="1" customFormat="1" ht="28.5" customHeight="1" x14ac:dyDescent="0.2">
      <c r="A2" s="185"/>
      <c r="B2" s="190"/>
      <c r="C2" s="164" t="s">
        <v>90</v>
      </c>
      <c r="D2" s="165" t="s">
        <v>91</v>
      </c>
      <c r="E2" s="166" t="s">
        <v>92</v>
      </c>
      <c r="F2" s="167" t="s">
        <v>93</v>
      </c>
      <c r="G2" s="168" t="s">
        <v>152</v>
      </c>
      <c r="H2" s="168" t="s">
        <v>153</v>
      </c>
      <c r="I2" s="168" t="s">
        <v>177</v>
      </c>
      <c r="J2" s="177"/>
      <c r="L2" s="207"/>
      <c r="M2" s="207"/>
      <c r="N2" s="247">
        <v>0</v>
      </c>
      <c r="O2" s="247">
        <v>1</v>
      </c>
      <c r="P2" s="247">
        <v>2</v>
      </c>
      <c r="Q2" s="247">
        <v>3</v>
      </c>
      <c r="R2" s="247">
        <v>4</v>
      </c>
      <c r="S2" s="248" t="s">
        <v>193</v>
      </c>
      <c r="T2" s="249"/>
      <c r="U2" s="249"/>
      <c r="V2" s="249"/>
      <c r="W2" s="249"/>
      <c r="X2" s="249"/>
      <c r="Y2" s="249"/>
      <c r="Z2" s="249"/>
    </row>
    <row r="3" spans="1:26" s="2" customFormat="1" ht="38.25" customHeight="1" x14ac:dyDescent="0.2">
      <c r="A3" s="186">
        <f>IF(E3="NA",0,4)</f>
        <v>4</v>
      </c>
      <c r="B3" s="191">
        <v>1</v>
      </c>
      <c r="C3" s="170" t="s">
        <v>521</v>
      </c>
      <c r="D3" s="261" t="s">
        <v>541</v>
      </c>
      <c r="E3" s="201">
        <v>4</v>
      </c>
      <c r="F3" s="169" t="str">
        <f>IF(E3&gt;3,"G",IF(E3&gt;1,"Y","R"))</f>
        <v>G</v>
      </c>
      <c r="G3" s="170"/>
      <c r="H3" s="171"/>
      <c r="I3" s="171"/>
      <c r="J3" s="178"/>
      <c r="L3" s="198"/>
      <c r="M3" s="198"/>
      <c r="N3" s="214" t="s">
        <v>320</v>
      </c>
      <c r="O3" s="214" t="s">
        <v>194</v>
      </c>
      <c r="P3" s="223" t="s">
        <v>270</v>
      </c>
      <c r="Q3" s="223" t="s">
        <v>316</v>
      </c>
      <c r="R3" s="223" t="s">
        <v>70</v>
      </c>
      <c r="S3" s="203" t="s">
        <v>178</v>
      </c>
      <c r="T3" s="205"/>
      <c r="U3" s="205"/>
      <c r="V3" s="205"/>
      <c r="W3" s="205"/>
      <c r="X3" s="205"/>
      <c r="Y3" s="205"/>
      <c r="Z3" s="205"/>
    </row>
    <row r="4" spans="1:26" s="2" customFormat="1" ht="30" customHeight="1" x14ac:dyDescent="0.2">
      <c r="A4" s="186">
        <f>IF(E4="NA",0,4)</f>
        <v>4</v>
      </c>
      <c r="B4" s="191">
        <v>2</v>
      </c>
      <c r="C4" s="170" t="s">
        <v>534</v>
      </c>
      <c r="D4" s="11" t="s">
        <v>162</v>
      </c>
      <c r="E4" s="201">
        <v>4</v>
      </c>
      <c r="F4" s="169" t="str">
        <f>IF(E4&gt;3,"G",IF(E4&gt;1,"Y","R"))</f>
        <v>G</v>
      </c>
      <c r="G4" s="170"/>
      <c r="H4" s="171"/>
      <c r="I4" s="171"/>
      <c r="J4" s="178"/>
      <c r="L4" s="198"/>
      <c r="M4" s="198"/>
      <c r="N4" s="223" t="s">
        <v>516</v>
      </c>
      <c r="O4" s="223" t="s">
        <v>319</v>
      </c>
      <c r="P4" s="223" t="s">
        <v>517</v>
      </c>
      <c r="Q4" s="214" t="s">
        <v>323</v>
      </c>
      <c r="R4" s="214" t="s">
        <v>518</v>
      </c>
      <c r="S4" s="203" t="s">
        <v>178</v>
      </c>
      <c r="T4" s="205"/>
      <c r="U4" s="205"/>
      <c r="V4" s="205"/>
      <c r="W4" s="205"/>
      <c r="X4" s="205"/>
      <c r="Y4" s="205"/>
      <c r="Z4" s="205"/>
    </row>
    <row r="5" spans="1:26" s="2" customFormat="1" ht="28.5" customHeight="1" x14ac:dyDescent="0.2">
      <c r="A5" s="186">
        <f>IF(E5="NA",0,4)</f>
        <v>4</v>
      </c>
      <c r="B5" s="191">
        <v>3</v>
      </c>
      <c r="C5" s="258" t="s">
        <v>535</v>
      </c>
      <c r="D5" s="11" t="s">
        <v>536</v>
      </c>
      <c r="E5" s="201">
        <v>4</v>
      </c>
      <c r="F5" s="169" t="str">
        <f>IF(E5&gt;3,"G",IF(E5&gt;1,"Y","R"))</f>
        <v>G</v>
      </c>
      <c r="G5" s="170"/>
      <c r="H5" s="171"/>
      <c r="I5" s="171"/>
      <c r="J5" s="178"/>
      <c r="L5" s="198"/>
      <c r="M5" s="198"/>
      <c r="N5" s="214" t="s">
        <v>317</v>
      </c>
      <c r="O5" s="214" t="s">
        <v>322</v>
      </c>
      <c r="P5" s="214" t="s">
        <v>318</v>
      </c>
      <c r="Q5" s="214" t="s">
        <v>324</v>
      </c>
      <c r="R5" s="214" t="s">
        <v>325</v>
      </c>
      <c r="S5" s="203" t="s">
        <v>178</v>
      </c>
      <c r="T5" s="205"/>
      <c r="U5" s="205"/>
      <c r="V5" s="205"/>
      <c r="W5" s="205"/>
      <c r="X5" s="205"/>
      <c r="Y5" s="205"/>
      <c r="Z5" s="205"/>
    </row>
    <row r="6" spans="1:26" s="2" customFormat="1" ht="28.5" customHeight="1" x14ac:dyDescent="0.2">
      <c r="A6" s="186">
        <f>IF(E6="NA",0,4)</f>
        <v>4</v>
      </c>
      <c r="B6" s="191">
        <v>4</v>
      </c>
      <c r="C6" s="170" t="s">
        <v>94</v>
      </c>
      <c r="D6" s="11" t="s">
        <v>95</v>
      </c>
      <c r="E6" s="201">
        <v>4</v>
      </c>
      <c r="F6" s="169" t="str">
        <f>IF(E6&gt;3,"G",IF(E6&gt;1,"Y","R"))</f>
        <v>G</v>
      </c>
      <c r="G6" s="170"/>
      <c r="H6" s="171"/>
      <c r="I6" s="171"/>
      <c r="J6" s="178"/>
      <c r="L6" s="198"/>
      <c r="M6" s="198"/>
      <c r="N6" s="214" t="s">
        <v>326</v>
      </c>
      <c r="O6" s="214" t="s">
        <v>525</v>
      </c>
      <c r="P6" s="214" t="s">
        <v>526</v>
      </c>
      <c r="Q6" s="223" t="s">
        <v>519</v>
      </c>
      <c r="R6" s="214" t="s">
        <v>520</v>
      </c>
      <c r="S6" s="203" t="s">
        <v>178</v>
      </c>
      <c r="T6" s="205"/>
      <c r="U6" s="205"/>
      <c r="V6" s="205"/>
      <c r="W6" s="205"/>
      <c r="X6" s="205"/>
      <c r="Y6" s="205"/>
      <c r="Z6" s="205"/>
    </row>
    <row r="7" spans="1:26" s="2" customFormat="1" ht="49.5" customHeight="1" x14ac:dyDescent="0.2">
      <c r="A7" s="186">
        <f>IF(E7="NA",0,4)</f>
        <v>4</v>
      </c>
      <c r="B7" s="191">
        <v>5</v>
      </c>
      <c r="C7" s="170" t="s">
        <v>537</v>
      </c>
      <c r="D7" s="11" t="s">
        <v>546</v>
      </c>
      <c r="E7" s="201">
        <v>4</v>
      </c>
      <c r="F7" s="169" t="str">
        <f>IF(E7&gt;3,"G",IF(E7&gt;1,"Y","R"))</f>
        <v>G</v>
      </c>
      <c r="G7" s="170"/>
      <c r="H7" s="171"/>
      <c r="I7" s="240"/>
      <c r="J7" s="178"/>
      <c r="L7" s="208"/>
      <c r="M7" s="208"/>
      <c r="N7" s="214" t="s">
        <v>321</v>
      </c>
      <c r="O7" s="214" t="s">
        <v>327</v>
      </c>
      <c r="P7" s="214" t="s">
        <v>196</v>
      </c>
      <c r="Q7" s="214" t="s">
        <v>527</v>
      </c>
      <c r="R7" s="214" t="s">
        <v>195</v>
      </c>
      <c r="S7" s="203" t="s">
        <v>178</v>
      </c>
      <c r="T7" s="205"/>
      <c r="U7" s="205"/>
      <c r="V7" s="205"/>
      <c r="W7" s="205"/>
      <c r="X7" s="205"/>
      <c r="Y7" s="205"/>
      <c r="Z7" s="205"/>
    </row>
    <row r="8" spans="1:26" ht="28.5" customHeight="1" x14ac:dyDescent="0.2">
      <c r="A8" s="187">
        <f>SUM(A3:A7)</f>
        <v>20</v>
      </c>
      <c r="B8" s="192" t="s">
        <v>88</v>
      </c>
      <c r="C8" s="348" t="s">
        <v>96</v>
      </c>
      <c r="D8" s="349"/>
      <c r="E8" s="162"/>
      <c r="F8" s="162" t="s">
        <v>88</v>
      </c>
      <c r="G8" s="163" t="s">
        <v>151</v>
      </c>
      <c r="H8" s="163" t="s">
        <v>150</v>
      </c>
      <c r="I8" s="351" t="s">
        <v>177</v>
      </c>
      <c r="J8" s="245" t="s">
        <v>236</v>
      </c>
      <c r="L8" s="209"/>
      <c r="M8" s="209"/>
      <c r="N8" s="214"/>
      <c r="O8" s="214"/>
      <c r="P8" s="214"/>
      <c r="Q8" s="214"/>
      <c r="R8" s="214"/>
      <c r="S8" s="203" t="s">
        <v>178</v>
      </c>
    </row>
    <row r="9" spans="1:26" s="1" customFormat="1" ht="28.5" customHeight="1" x14ac:dyDescent="0.2">
      <c r="A9" s="185"/>
      <c r="B9" s="191"/>
      <c r="C9" s="350" t="s">
        <v>97</v>
      </c>
      <c r="D9" s="350"/>
      <c r="E9" s="166" t="s">
        <v>92</v>
      </c>
      <c r="F9" s="167" t="s">
        <v>93</v>
      </c>
      <c r="G9" s="168" t="s">
        <v>152</v>
      </c>
      <c r="H9" s="168" t="s">
        <v>153</v>
      </c>
      <c r="I9" s="351"/>
      <c r="J9" s="177"/>
      <c r="L9" s="209"/>
      <c r="M9" s="209"/>
      <c r="N9" s="214"/>
      <c r="O9" s="214"/>
      <c r="P9" s="214"/>
      <c r="Q9" s="214"/>
      <c r="R9" s="214"/>
      <c r="S9" s="203" t="s">
        <v>178</v>
      </c>
      <c r="T9" s="249"/>
      <c r="U9" s="249"/>
      <c r="V9" s="249"/>
      <c r="W9" s="249"/>
      <c r="X9" s="249"/>
      <c r="Y9" s="249"/>
      <c r="Z9" s="249"/>
    </row>
    <row r="10" spans="1:26" s="2" customFormat="1" ht="28.5" customHeight="1" x14ac:dyDescent="0.2">
      <c r="A10" s="186">
        <f t="shared" ref="A10:A22" si="0">IF(E10="NA",0,4)</f>
        <v>4</v>
      </c>
      <c r="B10" s="191">
        <v>6</v>
      </c>
      <c r="C10" s="170" t="s">
        <v>328</v>
      </c>
      <c r="D10" s="11" t="s">
        <v>171</v>
      </c>
      <c r="E10" s="201">
        <v>4</v>
      </c>
      <c r="F10" s="169" t="str">
        <f>IF(E10&gt;3,"G",IF(E10&gt;1,"Y","R"))</f>
        <v>G</v>
      </c>
      <c r="G10" s="170"/>
      <c r="H10" s="171"/>
      <c r="I10" s="171"/>
      <c r="J10" s="178"/>
      <c r="L10" s="198"/>
      <c r="M10" s="198"/>
      <c r="N10" s="214" t="s">
        <v>329</v>
      </c>
      <c r="O10" s="214" t="s">
        <v>528</v>
      </c>
      <c r="P10" s="223" t="s">
        <v>330</v>
      </c>
      <c r="Q10" s="223" t="s">
        <v>331</v>
      </c>
      <c r="R10" s="223" t="s">
        <v>340</v>
      </c>
      <c r="S10" s="203" t="s">
        <v>178</v>
      </c>
      <c r="T10" s="205"/>
      <c r="U10" s="205"/>
      <c r="V10" s="205"/>
      <c r="W10" s="205"/>
      <c r="X10" s="205"/>
      <c r="Y10" s="205"/>
      <c r="Z10" s="205"/>
    </row>
    <row r="11" spans="1:26" s="2" customFormat="1" ht="41.25" customHeight="1" x14ac:dyDescent="0.2">
      <c r="A11" s="186">
        <f t="shared" si="0"/>
        <v>4</v>
      </c>
      <c r="B11" s="191">
        <v>7</v>
      </c>
      <c r="C11" s="172" t="s">
        <v>522</v>
      </c>
      <c r="D11" s="11" t="s">
        <v>172</v>
      </c>
      <c r="E11" s="201">
        <v>4</v>
      </c>
      <c r="F11" s="169" t="str">
        <f>IF(E11&gt;3,"G",IF(E11&gt;1,"Y","R"))</f>
        <v>G</v>
      </c>
      <c r="G11" s="170"/>
      <c r="H11" s="171"/>
      <c r="I11" s="171"/>
      <c r="J11" s="178"/>
      <c r="L11" s="198"/>
      <c r="M11" s="198"/>
      <c r="N11" s="223" t="s">
        <v>336</v>
      </c>
      <c r="O11" s="214" t="s">
        <v>332</v>
      </c>
      <c r="P11" s="214" t="s">
        <v>333</v>
      </c>
      <c r="Q11" s="223" t="s">
        <v>334</v>
      </c>
      <c r="R11" s="214" t="s">
        <v>463</v>
      </c>
      <c r="S11" s="203" t="s">
        <v>178</v>
      </c>
      <c r="T11" s="205"/>
      <c r="U11" s="205"/>
      <c r="V11" s="205"/>
      <c r="W11" s="205"/>
      <c r="X11" s="205"/>
      <c r="Y11" s="205"/>
      <c r="Z11" s="205"/>
    </row>
    <row r="12" spans="1:26" s="2" customFormat="1" ht="40.5" customHeight="1" x14ac:dyDescent="0.2">
      <c r="A12" s="186">
        <f t="shared" si="0"/>
        <v>4</v>
      </c>
      <c r="B12" s="191">
        <v>8</v>
      </c>
      <c r="C12" s="170" t="s">
        <v>335</v>
      </c>
      <c r="D12" s="11" t="s">
        <v>199</v>
      </c>
      <c r="E12" s="201">
        <v>4</v>
      </c>
      <c r="F12" s="169" t="str">
        <f>IF(E12&gt;3,"G",IF(E12&gt;1,"Y","R"))</f>
        <v>G</v>
      </c>
      <c r="G12" s="170"/>
      <c r="H12" s="171"/>
      <c r="I12" s="171"/>
      <c r="J12" s="178"/>
      <c r="L12" s="198"/>
      <c r="M12" s="198"/>
      <c r="N12" s="214" t="s">
        <v>329</v>
      </c>
      <c r="O12" s="214" t="s">
        <v>337</v>
      </c>
      <c r="P12" s="223" t="s">
        <v>338</v>
      </c>
      <c r="Q12" s="223" t="s">
        <v>331</v>
      </c>
      <c r="R12" s="223" t="s">
        <v>340</v>
      </c>
      <c r="S12" s="203" t="s">
        <v>178</v>
      </c>
      <c r="T12" s="205"/>
      <c r="U12" s="205"/>
      <c r="V12" s="205"/>
      <c r="W12" s="205"/>
      <c r="X12" s="205"/>
      <c r="Y12" s="205"/>
      <c r="Z12" s="205"/>
    </row>
    <row r="13" spans="1:26" s="2" customFormat="1" ht="28.5" customHeight="1" x14ac:dyDescent="0.2">
      <c r="A13" s="188">
        <f>SUM(A10:A12)</f>
        <v>12</v>
      </c>
      <c r="B13" s="191"/>
      <c r="C13" s="350" t="s">
        <v>98</v>
      </c>
      <c r="D13" s="350"/>
      <c r="E13" s="166" t="s">
        <v>92</v>
      </c>
      <c r="F13" s="167" t="s">
        <v>93</v>
      </c>
      <c r="G13" s="173" t="s">
        <v>152</v>
      </c>
      <c r="H13" s="173" t="s">
        <v>153</v>
      </c>
      <c r="I13" s="241"/>
      <c r="J13" s="229"/>
      <c r="L13" s="198"/>
      <c r="M13" s="198"/>
      <c r="N13" s="214"/>
      <c r="O13" s="214"/>
      <c r="P13" s="214"/>
      <c r="Q13" s="214"/>
      <c r="R13" s="214"/>
      <c r="S13" s="203" t="s">
        <v>178</v>
      </c>
      <c r="T13" s="205"/>
      <c r="U13" s="205"/>
      <c r="V13" s="205"/>
      <c r="W13" s="205"/>
      <c r="X13" s="205"/>
      <c r="Y13" s="205"/>
      <c r="Z13" s="205"/>
    </row>
    <row r="14" spans="1:26" s="2" customFormat="1" ht="28.5" customHeight="1" x14ac:dyDescent="0.2">
      <c r="A14" s="186">
        <f t="shared" si="0"/>
        <v>4</v>
      </c>
      <c r="B14" s="191">
        <v>9</v>
      </c>
      <c r="C14" s="197" t="s">
        <v>201</v>
      </c>
      <c r="D14" s="11" t="s">
        <v>200</v>
      </c>
      <c r="E14" s="201">
        <v>4</v>
      </c>
      <c r="F14" s="169" t="str">
        <f>IF(E14&gt;3,"G",IF(E14&gt;1,"Y","R"))</f>
        <v>G</v>
      </c>
      <c r="G14" s="170"/>
      <c r="H14" s="171"/>
      <c r="I14" s="171"/>
      <c r="J14" s="178"/>
      <c r="L14" s="198"/>
      <c r="M14" s="198"/>
      <c r="N14" s="214" t="s">
        <v>532</v>
      </c>
      <c r="O14" s="214" t="s">
        <v>339</v>
      </c>
      <c r="P14" s="214" t="s">
        <v>464</v>
      </c>
      <c r="Q14" s="214" t="s">
        <v>465</v>
      </c>
      <c r="R14" s="214" t="s">
        <v>466</v>
      </c>
      <c r="S14" s="203" t="s">
        <v>178</v>
      </c>
      <c r="T14" s="205"/>
      <c r="U14" s="205"/>
      <c r="V14" s="205"/>
      <c r="W14" s="205"/>
      <c r="X14" s="205"/>
      <c r="Y14" s="205"/>
      <c r="Z14" s="205"/>
    </row>
    <row r="15" spans="1:26" s="2" customFormat="1" ht="28.5" customHeight="1" x14ac:dyDescent="0.2">
      <c r="A15" s="186">
        <f t="shared" si="0"/>
        <v>4</v>
      </c>
      <c r="B15" s="191">
        <v>10</v>
      </c>
      <c r="C15" s="172" t="s">
        <v>202</v>
      </c>
      <c r="D15" s="11" t="s">
        <v>203</v>
      </c>
      <c r="E15" s="201">
        <v>4</v>
      </c>
      <c r="F15" s="169" t="str">
        <f>IF(E15&gt;3,"G",IF(E15&gt;1,"Y","R"))</f>
        <v>G</v>
      </c>
      <c r="G15" s="170"/>
      <c r="H15" s="171"/>
      <c r="I15" s="171"/>
      <c r="J15" s="178"/>
      <c r="L15" s="198"/>
      <c r="M15" s="198"/>
      <c r="N15" s="214" t="s">
        <v>533</v>
      </c>
      <c r="O15" s="214" t="s">
        <v>347</v>
      </c>
      <c r="P15" s="214" t="s">
        <v>341</v>
      </c>
      <c r="Q15" s="214" t="s">
        <v>467</v>
      </c>
      <c r="R15" s="214" t="s">
        <v>468</v>
      </c>
      <c r="S15" s="203" t="s">
        <v>178</v>
      </c>
      <c r="T15" s="205"/>
      <c r="U15" s="205"/>
      <c r="V15" s="205"/>
      <c r="W15" s="205"/>
      <c r="X15" s="205"/>
      <c r="Y15" s="205"/>
      <c r="Z15" s="205"/>
    </row>
    <row r="16" spans="1:26" s="2" customFormat="1" ht="28.5" customHeight="1" x14ac:dyDescent="0.2">
      <c r="A16" s="186">
        <f t="shared" si="0"/>
        <v>4</v>
      </c>
      <c r="B16" s="191">
        <v>11</v>
      </c>
      <c r="C16" s="170" t="s">
        <v>342</v>
      </c>
      <c r="D16" s="11" t="s">
        <v>204</v>
      </c>
      <c r="E16" s="201">
        <v>4</v>
      </c>
      <c r="F16" s="169" t="str">
        <f>IF(E16&gt;3,"G",IF(E16&gt;1,"Y","R"))</f>
        <v>G</v>
      </c>
      <c r="G16" s="170"/>
      <c r="H16" s="171"/>
      <c r="I16" s="171"/>
      <c r="J16" s="178"/>
      <c r="L16" s="198"/>
      <c r="M16" s="198"/>
      <c r="N16" s="214" t="s">
        <v>348</v>
      </c>
      <c r="O16" s="214" t="s">
        <v>529</v>
      </c>
      <c r="P16" s="214" t="s">
        <v>343</v>
      </c>
      <c r="Q16" s="214" t="s">
        <v>344</v>
      </c>
      <c r="R16" s="214" t="s">
        <v>345</v>
      </c>
      <c r="S16" s="203" t="s">
        <v>178</v>
      </c>
      <c r="T16" s="205"/>
      <c r="U16" s="205"/>
      <c r="V16" s="205"/>
      <c r="W16" s="205"/>
      <c r="X16" s="205"/>
      <c r="Y16" s="205"/>
      <c r="Z16" s="205"/>
    </row>
    <row r="17" spans="1:26" s="205" customFormat="1" ht="28.5" customHeight="1" x14ac:dyDescent="0.2">
      <c r="A17" s="199">
        <f t="shared" si="0"/>
        <v>4</v>
      </c>
      <c r="B17" s="193">
        <v>12</v>
      </c>
      <c r="C17" s="170" t="s">
        <v>360</v>
      </c>
      <c r="D17" s="200" t="s">
        <v>205</v>
      </c>
      <c r="E17" s="201">
        <v>4</v>
      </c>
      <c r="F17" s="202" t="str">
        <f>IF(E17&gt;3,"G",IF(E17&gt;1,"Y","R"))</f>
        <v>G</v>
      </c>
      <c r="G17" s="170"/>
      <c r="H17" s="203"/>
      <c r="I17" s="203"/>
      <c r="J17" s="204"/>
      <c r="L17" s="198"/>
      <c r="M17" s="198"/>
      <c r="N17" s="214" t="s">
        <v>349</v>
      </c>
      <c r="O17" s="214" t="s">
        <v>346</v>
      </c>
      <c r="P17" s="214" t="s">
        <v>530</v>
      </c>
      <c r="Q17" s="214" t="s">
        <v>350</v>
      </c>
      <c r="R17" s="214" t="s">
        <v>469</v>
      </c>
      <c r="S17" s="203" t="s">
        <v>178</v>
      </c>
    </row>
    <row r="18" spans="1:26" s="205" customFormat="1" ht="51" customHeight="1" x14ac:dyDescent="0.2">
      <c r="A18" s="199">
        <f t="shared" si="0"/>
        <v>4</v>
      </c>
      <c r="B18" s="193">
        <v>13</v>
      </c>
      <c r="C18" s="172" t="s">
        <v>361</v>
      </c>
      <c r="D18" s="200" t="s">
        <v>163</v>
      </c>
      <c r="E18" s="201">
        <v>4</v>
      </c>
      <c r="F18" s="202" t="str">
        <f>IF(E18&gt;3,"G",IF(E18&gt;1,"Y","R"))</f>
        <v>G</v>
      </c>
      <c r="G18" s="170"/>
      <c r="H18" s="203"/>
      <c r="I18" s="203"/>
      <c r="J18" s="204"/>
      <c r="L18" s="198"/>
      <c r="M18" s="198"/>
      <c r="N18" s="214" t="s">
        <v>531</v>
      </c>
      <c r="O18" s="214" t="s">
        <v>351</v>
      </c>
      <c r="P18" s="214" t="s">
        <v>352</v>
      </c>
      <c r="Q18" s="214" t="s">
        <v>353</v>
      </c>
      <c r="R18" s="214" t="s">
        <v>354</v>
      </c>
      <c r="S18" s="203" t="s">
        <v>178</v>
      </c>
    </row>
    <row r="19" spans="1:26" s="2" customFormat="1" ht="28.5" customHeight="1" x14ac:dyDescent="0.2">
      <c r="A19" s="188">
        <f>SUM(A14:A18)</f>
        <v>20</v>
      </c>
      <c r="B19" s="191"/>
      <c r="C19" s="350" t="s">
        <v>99</v>
      </c>
      <c r="D19" s="350"/>
      <c r="E19" s="166" t="s">
        <v>92</v>
      </c>
      <c r="F19" s="167" t="s">
        <v>93</v>
      </c>
      <c r="G19" s="173" t="s">
        <v>152</v>
      </c>
      <c r="H19" s="173" t="s">
        <v>153</v>
      </c>
      <c r="I19" s="241"/>
      <c r="J19" s="229"/>
      <c r="L19" s="198"/>
      <c r="M19" s="198"/>
      <c r="N19" s="214"/>
      <c r="O19" s="214"/>
      <c r="P19" s="214"/>
      <c r="Q19" s="214"/>
      <c r="R19" s="214"/>
      <c r="S19" s="203" t="s">
        <v>178</v>
      </c>
      <c r="T19" s="205"/>
      <c r="U19" s="205"/>
      <c r="V19" s="205"/>
      <c r="W19" s="205"/>
      <c r="X19" s="205"/>
      <c r="Y19" s="205"/>
      <c r="Z19" s="205"/>
    </row>
    <row r="20" spans="1:26" s="205" customFormat="1" ht="28.5" customHeight="1" x14ac:dyDescent="0.2">
      <c r="A20" s="199">
        <f t="shared" si="0"/>
        <v>4</v>
      </c>
      <c r="B20" s="193">
        <v>14</v>
      </c>
      <c r="C20" s="172" t="s">
        <v>100</v>
      </c>
      <c r="D20" s="200" t="s">
        <v>101</v>
      </c>
      <c r="E20" s="201">
        <v>4</v>
      </c>
      <c r="F20" s="202" t="str">
        <f>IF(E20&gt;3,"G",IF(E20&gt;1,"Y","R"))</f>
        <v>G</v>
      </c>
      <c r="G20" s="170"/>
      <c r="H20" s="203"/>
      <c r="I20" s="203"/>
      <c r="J20" s="204"/>
      <c r="L20" s="198"/>
      <c r="M20" s="198"/>
      <c r="N20" s="214" t="s">
        <v>355</v>
      </c>
      <c r="O20" s="214" t="s">
        <v>470</v>
      </c>
      <c r="P20" s="214" t="s">
        <v>357</v>
      </c>
      <c r="Q20" s="214" t="s">
        <v>356</v>
      </c>
      <c r="R20" s="214" t="s">
        <v>266</v>
      </c>
      <c r="S20" s="203" t="s">
        <v>178</v>
      </c>
    </row>
    <row r="21" spans="1:26" s="205" customFormat="1" ht="28.5" customHeight="1" x14ac:dyDescent="0.2">
      <c r="A21" s="199">
        <f t="shared" si="0"/>
        <v>4</v>
      </c>
      <c r="B21" s="193">
        <v>15</v>
      </c>
      <c r="C21" s="172" t="s">
        <v>102</v>
      </c>
      <c r="D21" s="200" t="s">
        <v>103</v>
      </c>
      <c r="E21" s="201">
        <v>4</v>
      </c>
      <c r="F21" s="202" t="str">
        <f>IF(E21&gt;3,"G",IF(E21&gt;1,"Y","R"))</f>
        <v>G</v>
      </c>
      <c r="G21" s="170"/>
      <c r="H21" s="203"/>
      <c r="I21" s="203"/>
      <c r="J21" s="204"/>
      <c r="L21" s="198"/>
      <c r="M21" s="198"/>
      <c r="N21" s="214" t="s">
        <v>355</v>
      </c>
      <c r="O21" s="214" t="s">
        <v>470</v>
      </c>
      <c r="P21" s="214" t="s">
        <v>357</v>
      </c>
      <c r="Q21" s="214" t="s">
        <v>359</v>
      </c>
      <c r="R21" s="214" t="s">
        <v>358</v>
      </c>
      <c r="S21" s="203" t="s">
        <v>178</v>
      </c>
    </row>
    <row r="22" spans="1:26" s="205" customFormat="1" ht="45" customHeight="1" x14ac:dyDescent="0.2">
      <c r="A22" s="199">
        <f t="shared" si="0"/>
        <v>4</v>
      </c>
      <c r="B22" s="193">
        <v>16</v>
      </c>
      <c r="C22" s="172" t="s">
        <v>471</v>
      </c>
      <c r="D22" s="200" t="s">
        <v>104</v>
      </c>
      <c r="E22" s="201">
        <v>4</v>
      </c>
      <c r="F22" s="202" t="str">
        <f>IF(E22&gt;3,"G",IF(E22&gt;1,"Y","R"))</f>
        <v>G</v>
      </c>
      <c r="G22" s="170"/>
      <c r="H22" s="203"/>
      <c r="I22" s="203"/>
      <c r="J22" s="204"/>
      <c r="L22" s="198"/>
      <c r="M22" s="198"/>
      <c r="N22" s="214" t="s">
        <v>362</v>
      </c>
      <c r="O22" s="214" t="s">
        <v>363</v>
      </c>
      <c r="P22" s="214" t="s">
        <v>364</v>
      </c>
      <c r="Q22" s="214" t="s">
        <v>365</v>
      </c>
      <c r="R22" s="214" t="s">
        <v>366</v>
      </c>
      <c r="S22" s="203" t="s">
        <v>178</v>
      </c>
    </row>
    <row r="23" spans="1:26" ht="28.5" customHeight="1" x14ac:dyDescent="0.2">
      <c r="A23" s="187">
        <f>SUM(A20:A22)</f>
        <v>12</v>
      </c>
      <c r="B23" s="192" t="s">
        <v>88</v>
      </c>
      <c r="C23" s="354" t="s">
        <v>105</v>
      </c>
      <c r="D23" s="355"/>
      <c r="E23" s="162"/>
      <c r="F23" s="162" t="s">
        <v>88</v>
      </c>
      <c r="G23" s="163" t="s">
        <v>151</v>
      </c>
      <c r="H23" s="163" t="s">
        <v>150</v>
      </c>
      <c r="I23" s="351" t="s">
        <v>177</v>
      </c>
      <c r="J23" s="245" t="s">
        <v>236</v>
      </c>
      <c r="L23" s="209"/>
      <c r="M23" s="209"/>
      <c r="N23" s="214"/>
      <c r="O23" s="214"/>
      <c r="P23" s="214"/>
      <c r="Q23" s="214"/>
      <c r="R23" s="214"/>
      <c r="S23" s="203" t="s">
        <v>178</v>
      </c>
    </row>
    <row r="24" spans="1:26" s="1" customFormat="1" ht="28.5" customHeight="1" x14ac:dyDescent="0.2">
      <c r="A24" s="185"/>
      <c r="B24" s="191"/>
      <c r="C24" s="350" t="s">
        <v>106</v>
      </c>
      <c r="D24" s="350"/>
      <c r="E24" s="166" t="s">
        <v>92</v>
      </c>
      <c r="F24" s="167" t="s">
        <v>93</v>
      </c>
      <c r="G24" s="174" t="s">
        <v>152</v>
      </c>
      <c r="H24" s="175" t="s">
        <v>153</v>
      </c>
      <c r="I24" s="351"/>
      <c r="J24" s="230"/>
      <c r="L24" s="209"/>
      <c r="M24" s="209"/>
      <c r="N24" s="214"/>
      <c r="O24" s="214"/>
      <c r="P24" s="214"/>
      <c r="Q24" s="214"/>
      <c r="R24" s="214"/>
      <c r="S24" s="203" t="s">
        <v>178</v>
      </c>
      <c r="T24" s="249"/>
      <c r="U24" s="249"/>
      <c r="V24" s="249"/>
      <c r="W24" s="249"/>
      <c r="X24" s="249"/>
      <c r="Y24" s="249"/>
      <c r="Z24" s="249"/>
    </row>
    <row r="25" spans="1:26" s="205" customFormat="1" ht="28.5" customHeight="1" x14ac:dyDescent="0.2">
      <c r="A25" s="199">
        <f t="shared" ref="A25:A62" si="1">IF(E25="NA",0,4)</f>
        <v>4</v>
      </c>
      <c r="B25" s="193">
        <v>17</v>
      </c>
      <c r="C25" s="172" t="s">
        <v>107</v>
      </c>
      <c r="D25" s="200" t="s">
        <v>108</v>
      </c>
      <c r="E25" s="201">
        <v>4</v>
      </c>
      <c r="F25" s="202" t="str">
        <f>IF(E25&gt;3,"G",IF(E25&gt;1,"Y","R"))</f>
        <v>G</v>
      </c>
      <c r="G25" s="170"/>
      <c r="H25" s="203"/>
      <c r="I25" s="203"/>
      <c r="J25" s="204"/>
      <c r="L25" s="198"/>
      <c r="M25" s="198"/>
      <c r="N25" s="214" t="s">
        <v>370</v>
      </c>
      <c r="O25" s="214" t="s">
        <v>472</v>
      </c>
      <c r="P25" s="214" t="s">
        <v>367</v>
      </c>
      <c r="Q25" s="214" t="s">
        <v>261</v>
      </c>
      <c r="R25" s="214" t="s">
        <v>260</v>
      </c>
      <c r="S25" s="203" t="s">
        <v>178</v>
      </c>
    </row>
    <row r="26" spans="1:26" s="205" customFormat="1" ht="35.25" customHeight="1" x14ac:dyDescent="0.2">
      <c r="A26" s="199">
        <f t="shared" si="1"/>
        <v>4</v>
      </c>
      <c r="B26" s="193">
        <v>18</v>
      </c>
      <c r="C26" s="172" t="s">
        <v>109</v>
      </c>
      <c r="D26" s="200" t="s">
        <v>110</v>
      </c>
      <c r="E26" s="201">
        <v>4</v>
      </c>
      <c r="F26" s="202" t="str">
        <f>IF(E26&gt;3,"G",IF(E26&gt;1,"Y","R"))</f>
        <v>G</v>
      </c>
      <c r="G26" s="170"/>
      <c r="H26" s="203"/>
      <c r="I26" s="203"/>
      <c r="J26" s="204"/>
      <c r="L26" s="198"/>
      <c r="M26" s="198"/>
      <c r="N26" s="214" t="s">
        <v>369</v>
      </c>
      <c r="O26" s="214" t="s">
        <v>368</v>
      </c>
      <c r="P26" s="214" t="s">
        <v>473</v>
      </c>
      <c r="Q26" s="214" t="s">
        <v>474</v>
      </c>
      <c r="R26" s="214" t="s">
        <v>262</v>
      </c>
      <c r="S26" s="203" t="s">
        <v>178</v>
      </c>
    </row>
    <row r="27" spans="1:26" s="205" customFormat="1" ht="28.5" customHeight="1" x14ac:dyDescent="0.2">
      <c r="A27" s="199">
        <f t="shared" si="1"/>
        <v>4</v>
      </c>
      <c r="B27" s="193">
        <v>19</v>
      </c>
      <c r="C27" s="172" t="s">
        <v>111</v>
      </c>
      <c r="D27" s="200" t="s">
        <v>112</v>
      </c>
      <c r="E27" s="201">
        <v>4</v>
      </c>
      <c r="F27" s="202" t="str">
        <f>IF(E27&gt;3,"G",IF(E27&gt;1,"Y","R"))</f>
        <v>G</v>
      </c>
      <c r="G27" s="170"/>
      <c r="H27" s="203"/>
      <c r="I27" s="203"/>
      <c r="J27" s="204"/>
      <c r="L27" s="198"/>
      <c r="M27" s="198"/>
      <c r="N27" s="214" t="s">
        <v>371</v>
      </c>
      <c r="O27" s="214" t="s">
        <v>372</v>
      </c>
      <c r="P27" s="214" t="s">
        <v>475</v>
      </c>
      <c r="Q27" s="214" t="s">
        <v>264</v>
      </c>
      <c r="R27" s="214" t="s">
        <v>263</v>
      </c>
      <c r="S27" s="203" t="s">
        <v>178</v>
      </c>
    </row>
    <row r="28" spans="1:26" s="2" customFormat="1" ht="28.5" customHeight="1" x14ac:dyDescent="0.2">
      <c r="A28" s="188">
        <f>SUM(A25:A27)</f>
        <v>12</v>
      </c>
      <c r="B28" s="191"/>
      <c r="C28" s="350" t="s">
        <v>113</v>
      </c>
      <c r="D28" s="350"/>
      <c r="E28" s="166" t="s">
        <v>92</v>
      </c>
      <c r="F28" s="167" t="s">
        <v>93</v>
      </c>
      <c r="G28" s="174" t="s">
        <v>152</v>
      </c>
      <c r="H28" s="175" t="s">
        <v>153</v>
      </c>
      <c r="I28" s="241"/>
      <c r="J28" s="230"/>
      <c r="L28" s="198"/>
      <c r="M28" s="198"/>
      <c r="N28" s="214"/>
      <c r="O28" s="214"/>
      <c r="P28" s="214"/>
      <c r="Q28" s="214"/>
      <c r="R28" s="214"/>
      <c r="S28" s="203" t="s">
        <v>178</v>
      </c>
      <c r="T28" s="205"/>
      <c r="U28" s="205"/>
      <c r="V28" s="205"/>
      <c r="W28" s="205"/>
      <c r="X28" s="205"/>
      <c r="Y28" s="205"/>
      <c r="Z28" s="205"/>
    </row>
    <row r="29" spans="1:26" s="205" customFormat="1" ht="45" customHeight="1" x14ac:dyDescent="0.2">
      <c r="A29" s="199">
        <f t="shared" si="1"/>
        <v>4</v>
      </c>
      <c r="B29" s="193">
        <v>20</v>
      </c>
      <c r="C29" s="170" t="s">
        <v>210</v>
      </c>
      <c r="D29" s="200" t="s">
        <v>206</v>
      </c>
      <c r="E29" s="201">
        <v>4</v>
      </c>
      <c r="F29" s="202" t="str">
        <f t="shared" ref="F29:F35" si="2">IF(E29&gt;3,"G",IF(E29&gt;1,"Y","R"))</f>
        <v>G</v>
      </c>
      <c r="G29" s="170"/>
      <c r="H29" s="203"/>
      <c r="I29" s="203"/>
      <c r="J29" s="204"/>
      <c r="L29" s="198"/>
      <c r="M29" s="198"/>
      <c r="N29" s="214" t="s">
        <v>476</v>
      </c>
      <c r="O29" s="214" t="s">
        <v>477</v>
      </c>
      <c r="P29" s="214" t="s">
        <v>473</v>
      </c>
      <c r="Q29" s="214" t="s">
        <v>474</v>
      </c>
      <c r="R29" s="224" t="s">
        <v>265</v>
      </c>
      <c r="S29" s="203" t="s">
        <v>178</v>
      </c>
    </row>
    <row r="30" spans="1:26" s="222" customFormat="1" ht="28.5" customHeight="1" x14ac:dyDescent="0.2">
      <c r="A30" s="215">
        <f t="shared" si="1"/>
        <v>4</v>
      </c>
      <c r="B30" s="216">
        <v>21</v>
      </c>
      <c r="C30" s="217" t="s">
        <v>209</v>
      </c>
      <c r="D30" s="218" t="s">
        <v>110</v>
      </c>
      <c r="E30" s="201">
        <v>4</v>
      </c>
      <c r="F30" s="219" t="str">
        <f t="shared" si="2"/>
        <v>G</v>
      </c>
      <c r="G30" s="170"/>
      <c r="H30" s="220"/>
      <c r="I30" s="220"/>
      <c r="J30" s="221"/>
      <c r="L30" s="210"/>
      <c r="M30" s="210"/>
      <c r="N30" s="225" t="s">
        <v>373</v>
      </c>
      <c r="O30" s="225" t="s">
        <v>374</v>
      </c>
      <c r="P30" s="225" t="s">
        <v>375</v>
      </c>
      <c r="Q30" s="225" t="s">
        <v>376</v>
      </c>
      <c r="R30" s="225" t="s">
        <v>379</v>
      </c>
      <c r="S30" s="220" t="s">
        <v>178</v>
      </c>
    </row>
    <row r="31" spans="1:26" s="205" customFormat="1" ht="28.5" customHeight="1" x14ac:dyDescent="0.2">
      <c r="A31" s="199">
        <f t="shared" si="1"/>
        <v>4</v>
      </c>
      <c r="B31" s="193">
        <v>22</v>
      </c>
      <c r="C31" s="176" t="s">
        <v>223</v>
      </c>
      <c r="D31" s="200" t="s">
        <v>114</v>
      </c>
      <c r="E31" s="201">
        <v>4</v>
      </c>
      <c r="F31" s="202" t="str">
        <f t="shared" si="2"/>
        <v>G</v>
      </c>
      <c r="G31" s="170"/>
      <c r="H31" s="203"/>
      <c r="I31" s="203"/>
      <c r="J31" s="204"/>
      <c r="L31" s="198"/>
      <c r="M31" s="198"/>
      <c r="N31" s="223" t="s">
        <v>381</v>
      </c>
      <c r="O31" s="223" t="s">
        <v>382</v>
      </c>
      <c r="P31" s="223" t="s">
        <v>377</v>
      </c>
      <c r="Q31" s="223" t="s">
        <v>383</v>
      </c>
      <c r="R31" s="223" t="s">
        <v>378</v>
      </c>
      <c r="S31" s="203" t="s">
        <v>178</v>
      </c>
    </row>
    <row r="32" spans="1:26" s="2" customFormat="1" ht="28.5" customHeight="1" x14ac:dyDescent="0.2">
      <c r="A32" s="186">
        <f t="shared" si="1"/>
        <v>4</v>
      </c>
      <c r="B32" s="191">
        <v>23</v>
      </c>
      <c r="C32" s="176" t="s">
        <v>380</v>
      </c>
      <c r="D32" s="11" t="s">
        <v>115</v>
      </c>
      <c r="E32" s="201">
        <v>4</v>
      </c>
      <c r="F32" s="169" t="str">
        <f t="shared" si="2"/>
        <v>G</v>
      </c>
      <c r="G32" s="170"/>
      <c r="H32" s="171"/>
      <c r="I32" s="171"/>
      <c r="J32" s="178"/>
      <c r="L32" s="198"/>
      <c r="M32" s="198"/>
      <c r="N32" s="214" t="s">
        <v>384</v>
      </c>
      <c r="O32" s="214" t="s">
        <v>385</v>
      </c>
      <c r="P32" s="214" t="s">
        <v>386</v>
      </c>
      <c r="Q32" s="214" t="s">
        <v>478</v>
      </c>
      <c r="R32" s="214" t="s">
        <v>479</v>
      </c>
      <c r="S32" s="203" t="s">
        <v>178</v>
      </c>
      <c r="T32" s="205"/>
      <c r="U32" s="205"/>
      <c r="V32" s="205"/>
      <c r="W32" s="205"/>
      <c r="X32" s="205"/>
      <c r="Y32" s="205"/>
      <c r="Z32" s="205"/>
    </row>
    <row r="33" spans="1:26" s="2" customFormat="1" ht="28.5" customHeight="1" x14ac:dyDescent="0.2">
      <c r="A33" s="186">
        <f t="shared" si="1"/>
        <v>4</v>
      </c>
      <c r="B33" s="191">
        <v>24</v>
      </c>
      <c r="C33" s="172" t="s">
        <v>208</v>
      </c>
      <c r="D33" s="11" t="s">
        <v>164</v>
      </c>
      <c r="E33" s="201">
        <v>4</v>
      </c>
      <c r="F33" s="169" t="str">
        <f t="shared" si="2"/>
        <v>G</v>
      </c>
      <c r="G33" s="170"/>
      <c r="H33" s="171"/>
      <c r="I33" s="171"/>
      <c r="J33" s="178"/>
      <c r="L33" s="198"/>
      <c r="M33" s="198"/>
      <c r="N33" s="223" t="s">
        <v>371</v>
      </c>
      <c r="O33" s="214" t="s">
        <v>372</v>
      </c>
      <c r="P33" s="214" t="s">
        <v>475</v>
      </c>
      <c r="Q33" s="214" t="s">
        <v>264</v>
      </c>
      <c r="R33" s="214" t="s">
        <v>263</v>
      </c>
      <c r="S33" s="203" t="s">
        <v>178</v>
      </c>
      <c r="T33" s="205"/>
      <c r="U33" s="205"/>
      <c r="V33" s="205"/>
      <c r="W33" s="205"/>
      <c r="X33" s="205"/>
      <c r="Y33" s="205"/>
      <c r="Z33" s="205"/>
    </row>
    <row r="34" spans="1:26" s="2" customFormat="1" ht="28.5" customHeight="1" x14ac:dyDescent="0.2">
      <c r="A34" s="186">
        <f t="shared" si="1"/>
        <v>4</v>
      </c>
      <c r="B34" s="191">
        <v>25</v>
      </c>
      <c r="C34" s="172" t="s">
        <v>207</v>
      </c>
      <c r="D34" s="11" t="s">
        <v>116</v>
      </c>
      <c r="E34" s="201">
        <v>4</v>
      </c>
      <c r="F34" s="169" t="str">
        <f t="shared" si="2"/>
        <v>G</v>
      </c>
      <c r="G34" s="170"/>
      <c r="H34" s="171"/>
      <c r="I34" s="171"/>
      <c r="J34" s="178"/>
      <c r="L34" s="198"/>
      <c r="M34" s="198"/>
      <c r="N34" s="223" t="s">
        <v>387</v>
      </c>
      <c r="O34" s="223" t="s">
        <v>391</v>
      </c>
      <c r="P34" s="223" t="s">
        <v>388</v>
      </c>
      <c r="Q34" s="223" t="s">
        <v>389</v>
      </c>
      <c r="R34" s="223" t="s">
        <v>390</v>
      </c>
      <c r="S34" s="203" t="s">
        <v>178</v>
      </c>
      <c r="T34" s="205"/>
      <c r="U34" s="205"/>
      <c r="V34" s="205"/>
      <c r="W34" s="205"/>
      <c r="X34" s="205"/>
      <c r="Y34" s="205"/>
      <c r="Z34" s="205"/>
    </row>
    <row r="35" spans="1:26" s="2" customFormat="1" ht="28.5" customHeight="1" x14ac:dyDescent="0.2">
      <c r="A35" s="186">
        <f t="shared" si="1"/>
        <v>4</v>
      </c>
      <c r="B35" s="191">
        <v>26</v>
      </c>
      <c r="C35" s="172" t="s">
        <v>211</v>
      </c>
      <c r="D35" s="11" t="s">
        <v>117</v>
      </c>
      <c r="E35" s="201">
        <v>4</v>
      </c>
      <c r="F35" s="169" t="str">
        <f t="shared" si="2"/>
        <v>G</v>
      </c>
      <c r="G35" s="170"/>
      <c r="H35" s="171"/>
      <c r="I35" s="171"/>
      <c r="J35" s="178"/>
      <c r="L35" s="198"/>
      <c r="M35" s="198"/>
      <c r="N35" s="223" t="s">
        <v>392</v>
      </c>
      <c r="O35" s="223" t="s">
        <v>393</v>
      </c>
      <c r="P35" s="223" t="s">
        <v>394</v>
      </c>
      <c r="Q35" s="223" t="s">
        <v>395</v>
      </c>
      <c r="R35" s="223" t="s">
        <v>396</v>
      </c>
      <c r="S35" s="203" t="s">
        <v>178</v>
      </c>
      <c r="T35" s="205"/>
      <c r="U35" s="205"/>
      <c r="V35" s="205"/>
      <c r="W35" s="205"/>
      <c r="X35" s="205"/>
      <c r="Y35" s="205"/>
      <c r="Z35" s="205"/>
    </row>
    <row r="36" spans="1:26" s="2" customFormat="1" ht="28.5" customHeight="1" x14ac:dyDescent="0.2">
      <c r="A36" s="188">
        <f>SUM(A29:A35)</f>
        <v>28</v>
      </c>
      <c r="B36" s="191"/>
      <c r="C36" s="350" t="s">
        <v>118</v>
      </c>
      <c r="D36" s="350"/>
      <c r="E36" s="166" t="s">
        <v>92</v>
      </c>
      <c r="F36" s="167" t="s">
        <v>93</v>
      </c>
      <c r="G36" s="174" t="s">
        <v>152</v>
      </c>
      <c r="H36" s="175" t="s">
        <v>153</v>
      </c>
      <c r="I36" s="241"/>
      <c r="J36" s="230"/>
      <c r="L36" s="198"/>
      <c r="M36" s="198"/>
      <c r="N36" s="214"/>
      <c r="O36" s="214"/>
      <c r="P36" s="214"/>
      <c r="Q36" s="214"/>
      <c r="R36" s="214"/>
      <c r="S36" s="203" t="s">
        <v>178</v>
      </c>
      <c r="T36" s="205"/>
      <c r="U36" s="205"/>
      <c r="V36" s="205"/>
      <c r="W36" s="205"/>
      <c r="X36" s="205"/>
      <c r="Y36" s="205"/>
      <c r="Z36" s="205"/>
    </row>
    <row r="37" spans="1:26" s="2" customFormat="1" ht="28.5" customHeight="1" x14ac:dyDescent="0.2">
      <c r="A37" s="186">
        <f t="shared" si="1"/>
        <v>4</v>
      </c>
      <c r="B37" s="191">
        <v>27</v>
      </c>
      <c r="C37" s="170" t="s">
        <v>397</v>
      </c>
      <c r="D37" s="11" t="s">
        <v>165</v>
      </c>
      <c r="E37" s="201">
        <v>4</v>
      </c>
      <c r="F37" s="169" t="str">
        <f t="shared" ref="F37:F42" si="3">IF(E37&gt;3,"G",IF(E37&gt;1,"Y","R"))</f>
        <v>G</v>
      </c>
      <c r="G37" s="170"/>
      <c r="H37" s="171"/>
      <c r="I37" s="171"/>
      <c r="J37" s="178"/>
      <c r="L37" s="198"/>
      <c r="M37" s="198"/>
      <c r="N37" s="223" t="s">
        <v>398</v>
      </c>
      <c r="O37" s="223" t="s">
        <v>399</v>
      </c>
      <c r="P37" s="214" t="s">
        <v>473</v>
      </c>
      <c r="Q37" s="214" t="s">
        <v>474</v>
      </c>
      <c r="R37" s="214" t="s">
        <v>262</v>
      </c>
      <c r="S37" s="203" t="s">
        <v>178</v>
      </c>
      <c r="T37" s="205"/>
      <c r="U37" s="205"/>
      <c r="V37" s="205"/>
      <c r="W37" s="205"/>
      <c r="X37" s="205"/>
      <c r="Y37" s="205"/>
      <c r="Z37" s="205"/>
    </row>
    <row r="38" spans="1:26" s="2" customFormat="1" ht="42" customHeight="1" x14ac:dyDescent="0.2">
      <c r="A38" s="186">
        <f t="shared" si="1"/>
        <v>4</v>
      </c>
      <c r="B38" s="191">
        <v>28</v>
      </c>
      <c r="C38" s="172" t="s">
        <v>212</v>
      </c>
      <c r="D38" s="11" t="s">
        <v>119</v>
      </c>
      <c r="E38" s="201">
        <v>4</v>
      </c>
      <c r="F38" s="169" t="str">
        <f t="shared" si="3"/>
        <v>G</v>
      </c>
      <c r="G38" s="170"/>
      <c r="H38" s="171"/>
      <c r="I38" s="171"/>
      <c r="J38" s="178"/>
      <c r="L38" s="198"/>
      <c r="M38" s="198"/>
      <c r="N38" s="223" t="s">
        <v>400</v>
      </c>
      <c r="O38" s="223" t="s">
        <v>401</v>
      </c>
      <c r="P38" s="223" t="s">
        <v>403</v>
      </c>
      <c r="Q38" s="223" t="s">
        <v>404</v>
      </c>
      <c r="R38" s="223" t="s">
        <v>402</v>
      </c>
      <c r="S38" s="203" t="s">
        <v>178</v>
      </c>
      <c r="T38" s="205"/>
      <c r="U38" s="205"/>
      <c r="V38" s="205"/>
      <c r="W38" s="205"/>
      <c r="X38" s="205"/>
      <c r="Y38" s="205"/>
      <c r="Z38" s="205"/>
    </row>
    <row r="39" spans="1:26" s="2" customFormat="1" ht="28.5" customHeight="1" x14ac:dyDescent="0.2">
      <c r="A39" s="186">
        <f t="shared" si="1"/>
        <v>4</v>
      </c>
      <c r="B39" s="191">
        <v>29</v>
      </c>
      <c r="C39" s="172" t="s">
        <v>213</v>
      </c>
      <c r="D39" s="11" t="s">
        <v>120</v>
      </c>
      <c r="E39" s="201">
        <v>4</v>
      </c>
      <c r="F39" s="169" t="str">
        <f t="shared" si="3"/>
        <v>G</v>
      </c>
      <c r="G39" s="170"/>
      <c r="H39" s="171"/>
      <c r="I39" s="171"/>
      <c r="J39" s="178"/>
      <c r="L39" s="198"/>
      <c r="M39" s="198"/>
      <c r="N39" s="223" t="s">
        <v>287</v>
      </c>
      <c r="O39" s="214" t="s">
        <v>480</v>
      </c>
      <c r="P39" s="214" t="s">
        <v>481</v>
      </c>
      <c r="Q39" s="223" t="s">
        <v>482</v>
      </c>
      <c r="R39" s="223" t="s">
        <v>483</v>
      </c>
      <c r="S39" s="203" t="s">
        <v>178</v>
      </c>
      <c r="T39" s="205"/>
      <c r="U39" s="205"/>
      <c r="V39" s="205"/>
      <c r="W39" s="205"/>
      <c r="X39" s="205"/>
      <c r="Y39" s="205"/>
      <c r="Z39" s="205"/>
    </row>
    <row r="40" spans="1:26" s="2" customFormat="1" ht="28.5" customHeight="1" x14ac:dyDescent="0.2">
      <c r="A40" s="186">
        <f t="shared" si="1"/>
        <v>4</v>
      </c>
      <c r="B40" s="191">
        <v>30</v>
      </c>
      <c r="C40" s="172" t="s">
        <v>214</v>
      </c>
      <c r="D40" s="11" t="s">
        <v>121</v>
      </c>
      <c r="E40" s="201">
        <v>4</v>
      </c>
      <c r="F40" s="169" t="str">
        <f t="shared" si="3"/>
        <v>G</v>
      </c>
      <c r="G40" s="170"/>
      <c r="H40" s="171"/>
      <c r="I40" s="171"/>
      <c r="J40" s="178"/>
      <c r="L40" s="198"/>
      <c r="M40" s="198"/>
      <c r="N40" s="223" t="s">
        <v>405</v>
      </c>
      <c r="O40" s="223" t="s">
        <v>406</v>
      </c>
      <c r="P40" s="214" t="s">
        <v>196</v>
      </c>
      <c r="Q40" s="223" t="s">
        <v>407</v>
      </c>
      <c r="R40" s="223" t="s">
        <v>408</v>
      </c>
      <c r="S40" s="203" t="s">
        <v>178</v>
      </c>
      <c r="T40" s="205"/>
      <c r="U40" s="205"/>
      <c r="V40" s="205"/>
      <c r="W40" s="205"/>
      <c r="X40" s="205"/>
      <c r="Y40" s="205"/>
      <c r="Z40" s="205"/>
    </row>
    <row r="41" spans="1:26" s="2" customFormat="1" ht="43.5" customHeight="1" x14ac:dyDescent="0.2">
      <c r="A41" s="186">
        <f t="shared" si="1"/>
        <v>4</v>
      </c>
      <c r="B41" s="191">
        <v>31</v>
      </c>
      <c r="C41" s="170" t="s">
        <v>246</v>
      </c>
      <c r="D41" s="11" t="s">
        <v>122</v>
      </c>
      <c r="E41" s="201">
        <v>4</v>
      </c>
      <c r="F41" s="169" t="str">
        <f t="shared" si="3"/>
        <v>G</v>
      </c>
      <c r="G41" s="170"/>
      <c r="H41" s="171"/>
      <c r="I41" s="171"/>
      <c r="J41" s="178"/>
      <c r="L41" s="198"/>
      <c r="M41" s="198"/>
      <c r="N41" s="223" t="s">
        <v>405</v>
      </c>
      <c r="O41" s="223" t="s">
        <v>406</v>
      </c>
      <c r="P41" s="214" t="s">
        <v>196</v>
      </c>
      <c r="Q41" s="223" t="s">
        <v>407</v>
      </c>
      <c r="R41" s="223" t="s">
        <v>408</v>
      </c>
      <c r="S41" s="203" t="s">
        <v>178</v>
      </c>
      <c r="T41" s="205"/>
      <c r="U41" s="205"/>
      <c r="V41" s="205"/>
      <c r="W41" s="205"/>
      <c r="X41" s="205"/>
      <c r="Y41" s="205"/>
      <c r="Z41" s="205"/>
    </row>
    <row r="42" spans="1:26" s="2" customFormat="1" ht="28.5" customHeight="1" x14ac:dyDescent="0.2">
      <c r="A42" s="186">
        <f t="shared" si="1"/>
        <v>4</v>
      </c>
      <c r="B42" s="191">
        <v>32</v>
      </c>
      <c r="C42" s="172" t="s">
        <v>123</v>
      </c>
      <c r="D42" s="11" t="s">
        <v>124</v>
      </c>
      <c r="E42" s="201">
        <v>4</v>
      </c>
      <c r="F42" s="169" t="str">
        <f t="shared" si="3"/>
        <v>G</v>
      </c>
      <c r="G42" s="170"/>
      <c r="H42" s="171"/>
      <c r="I42" s="171"/>
      <c r="J42" s="178"/>
      <c r="L42" s="198"/>
      <c r="M42" s="198"/>
      <c r="N42" s="214" t="s">
        <v>296</v>
      </c>
      <c r="O42" s="214" t="s">
        <v>484</v>
      </c>
      <c r="P42" s="223" t="s">
        <v>409</v>
      </c>
      <c r="Q42" s="223" t="s">
        <v>410</v>
      </c>
      <c r="R42" s="214" t="s">
        <v>485</v>
      </c>
      <c r="S42" s="203" t="s">
        <v>178</v>
      </c>
      <c r="T42" s="205"/>
      <c r="U42" s="205"/>
      <c r="V42" s="205"/>
      <c r="W42" s="205"/>
      <c r="X42" s="205"/>
      <c r="Y42" s="205"/>
      <c r="Z42" s="205"/>
    </row>
    <row r="43" spans="1:26" s="2" customFormat="1" ht="28.5" customHeight="1" x14ac:dyDescent="0.2">
      <c r="A43" s="188">
        <f>SUM(A37:A42)</f>
        <v>24</v>
      </c>
      <c r="B43" s="191"/>
      <c r="C43" s="350" t="s">
        <v>125</v>
      </c>
      <c r="D43" s="350"/>
      <c r="E43" s="166" t="s">
        <v>92</v>
      </c>
      <c r="F43" s="167" t="s">
        <v>93</v>
      </c>
      <c r="G43" s="174" t="s">
        <v>152</v>
      </c>
      <c r="H43" s="175" t="s">
        <v>153</v>
      </c>
      <c r="I43" s="241"/>
      <c r="J43" s="230"/>
      <c r="L43" s="198"/>
      <c r="M43" s="198"/>
      <c r="N43" s="214"/>
      <c r="O43" s="214"/>
      <c r="P43" s="214"/>
      <c r="Q43" s="214"/>
      <c r="R43" s="214"/>
      <c r="S43" s="203" t="s">
        <v>178</v>
      </c>
      <c r="T43" s="205"/>
      <c r="U43" s="205"/>
      <c r="V43" s="205"/>
      <c r="W43" s="205"/>
      <c r="X43" s="205"/>
      <c r="Y43" s="205"/>
      <c r="Z43" s="205"/>
    </row>
    <row r="44" spans="1:26" s="2" customFormat="1" ht="28.5" customHeight="1" x14ac:dyDescent="0.2">
      <c r="A44" s="186">
        <f t="shared" si="1"/>
        <v>4</v>
      </c>
      <c r="B44" s="191">
        <v>33</v>
      </c>
      <c r="C44" s="170" t="s">
        <v>126</v>
      </c>
      <c r="D44" s="11" t="s">
        <v>127</v>
      </c>
      <c r="E44" s="201">
        <v>4</v>
      </c>
      <c r="F44" s="169" t="str">
        <f>IF(E44&gt;3,"G",IF(E44&gt;1,"Y","R"))</f>
        <v>G</v>
      </c>
      <c r="G44" s="170"/>
      <c r="H44" s="171"/>
      <c r="I44" s="171"/>
      <c r="J44" s="178"/>
      <c r="L44" s="198"/>
      <c r="M44" s="198"/>
      <c r="N44" s="223" t="s">
        <v>415</v>
      </c>
      <c r="O44" s="223" t="s">
        <v>414</v>
      </c>
      <c r="P44" s="223" t="s">
        <v>413</v>
      </c>
      <c r="Q44" s="223" t="s">
        <v>412</v>
      </c>
      <c r="R44" s="223" t="s">
        <v>411</v>
      </c>
      <c r="S44" s="203" t="s">
        <v>178</v>
      </c>
      <c r="T44" s="205"/>
      <c r="U44" s="205"/>
      <c r="V44" s="205"/>
      <c r="W44" s="205"/>
      <c r="X44" s="205"/>
      <c r="Y44" s="205"/>
      <c r="Z44" s="205"/>
    </row>
    <row r="45" spans="1:26" s="2" customFormat="1" ht="28.5" customHeight="1" x14ac:dyDescent="0.2">
      <c r="A45" s="186">
        <f t="shared" si="1"/>
        <v>4</v>
      </c>
      <c r="B45" s="191">
        <v>34</v>
      </c>
      <c r="C45" s="172" t="s">
        <v>215</v>
      </c>
      <c r="D45" s="11" t="s">
        <v>128</v>
      </c>
      <c r="E45" s="201">
        <v>4</v>
      </c>
      <c r="F45" s="169" t="str">
        <f>IF(E45&gt;3,"G",IF(E45&gt;1,"Y","R"))</f>
        <v>G</v>
      </c>
      <c r="G45" s="170"/>
      <c r="H45" s="171"/>
      <c r="I45" s="171"/>
      <c r="J45" s="178"/>
      <c r="L45" s="198"/>
      <c r="M45" s="198"/>
      <c r="N45" s="223" t="s">
        <v>416</v>
      </c>
      <c r="O45" s="223" t="s">
        <v>417</v>
      </c>
      <c r="P45" s="223" t="s">
        <v>486</v>
      </c>
      <c r="Q45" s="223" t="s">
        <v>487</v>
      </c>
      <c r="R45" s="223" t="s">
        <v>423</v>
      </c>
      <c r="S45" s="203" t="s">
        <v>178</v>
      </c>
      <c r="T45" s="205"/>
      <c r="U45" s="205"/>
      <c r="V45" s="205"/>
      <c r="W45" s="205"/>
      <c r="X45" s="205"/>
      <c r="Y45" s="205"/>
      <c r="Z45" s="205"/>
    </row>
    <row r="46" spans="1:26" s="2" customFormat="1" ht="28.5" customHeight="1" x14ac:dyDescent="0.2">
      <c r="A46" s="186">
        <f t="shared" si="1"/>
        <v>4</v>
      </c>
      <c r="B46" s="191">
        <v>35</v>
      </c>
      <c r="C46" s="172" t="s">
        <v>129</v>
      </c>
      <c r="D46" s="11" t="s">
        <v>166</v>
      </c>
      <c r="E46" s="201">
        <v>4</v>
      </c>
      <c r="F46" s="169" t="str">
        <f>IF(E46&gt;3,"G",IF(E46&gt;1,"Y","R"))</f>
        <v>G</v>
      </c>
      <c r="G46" s="170"/>
      <c r="H46" s="171"/>
      <c r="I46" s="171"/>
      <c r="J46" s="178"/>
      <c r="L46" s="198"/>
      <c r="M46" s="198"/>
      <c r="N46" s="223" t="s">
        <v>418</v>
      </c>
      <c r="O46" s="223" t="s">
        <v>419</v>
      </c>
      <c r="P46" s="223" t="s">
        <v>420</v>
      </c>
      <c r="Q46" s="223" t="s">
        <v>421</v>
      </c>
      <c r="R46" s="223" t="s">
        <v>422</v>
      </c>
      <c r="S46" s="203" t="s">
        <v>178</v>
      </c>
      <c r="T46" s="205"/>
      <c r="U46" s="205"/>
      <c r="V46" s="205"/>
      <c r="W46" s="205"/>
      <c r="X46" s="205"/>
      <c r="Y46" s="205"/>
      <c r="Z46" s="205"/>
    </row>
    <row r="47" spans="1:26" s="2" customFormat="1" ht="28.5" customHeight="1" x14ac:dyDescent="0.2">
      <c r="A47" s="186">
        <f t="shared" si="1"/>
        <v>4</v>
      </c>
      <c r="B47" s="191">
        <v>36</v>
      </c>
      <c r="C47" s="172" t="s">
        <v>216</v>
      </c>
      <c r="D47" s="11" t="s">
        <v>130</v>
      </c>
      <c r="E47" s="201">
        <v>4</v>
      </c>
      <c r="F47" s="169" t="str">
        <f>IF(E47&gt;3,"G",IF(E47&gt;1,"Y","R"))</f>
        <v>G</v>
      </c>
      <c r="G47" s="170"/>
      <c r="H47" s="171"/>
      <c r="I47" s="171"/>
      <c r="J47" s="178"/>
      <c r="L47" s="198"/>
      <c r="M47" s="198"/>
      <c r="N47" s="223" t="s">
        <v>488</v>
      </c>
      <c r="O47" s="223" t="s">
        <v>489</v>
      </c>
      <c r="P47" s="223" t="s">
        <v>424</v>
      </c>
      <c r="Q47" s="223" t="s">
        <v>383</v>
      </c>
      <c r="R47" s="223" t="s">
        <v>425</v>
      </c>
      <c r="S47" s="203" t="s">
        <v>178</v>
      </c>
      <c r="T47" s="205"/>
      <c r="U47" s="205"/>
      <c r="V47" s="205"/>
      <c r="W47" s="205"/>
      <c r="X47" s="205"/>
      <c r="Y47" s="205"/>
      <c r="Z47" s="205"/>
    </row>
    <row r="48" spans="1:26" s="2" customFormat="1" ht="28.5" customHeight="1" x14ac:dyDescent="0.2">
      <c r="A48" s="188">
        <f>SUM(A44:A47)</f>
        <v>16</v>
      </c>
      <c r="B48" s="191"/>
      <c r="C48" s="350" t="s">
        <v>131</v>
      </c>
      <c r="D48" s="350"/>
      <c r="E48" s="166" t="s">
        <v>92</v>
      </c>
      <c r="F48" s="167" t="s">
        <v>93</v>
      </c>
      <c r="G48" s="174" t="s">
        <v>152</v>
      </c>
      <c r="H48" s="175" t="s">
        <v>153</v>
      </c>
      <c r="I48" s="241"/>
      <c r="J48" s="230"/>
      <c r="L48" s="198"/>
      <c r="M48" s="198"/>
      <c r="N48" s="214"/>
      <c r="O48" s="214"/>
      <c r="P48" s="214"/>
      <c r="Q48" s="214"/>
      <c r="R48" s="214"/>
      <c r="S48" s="203" t="s">
        <v>178</v>
      </c>
      <c r="T48" s="205"/>
      <c r="U48" s="205"/>
      <c r="V48" s="205"/>
      <c r="W48" s="205"/>
      <c r="X48" s="205"/>
      <c r="Y48" s="205"/>
      <c r="Z48" s="205"/>
    </row>
    <row r="49" spans="1:26" s="2" customFormat="1" ht="28.5" customHeight="1" x14ac:dyDescent="0.2">
      <c r="A49" s="186">
        <f t="shared" si="1"/>
        <v>4</v>
      </c>
      <c r="B49" s="191">
        <v>37</v>
      </c>
      <c r="C49" s="172" t="s">
        <v>524</v>
      </c>
      <c r="D49" s="11" t="s">
        <v>132</v>
      </c>
      <c r="E49" s="201">
        <v>4</v>
      </c>
      <c r="F49" s="169" t="str">
        <f>IF(E49&gt;3,"G",IF(E49&gt;1,"Y","R"))</f>
        <v>G</v>
      </c>
      <c r="G49" s="170"/>
      <c r="H49" s="171"/>
      <c r="I49" s="171"/>
      <c r="J49" s="178"/>
      <c r="L49" s="198"/>
      <c r="M49" s="198"/>
      <c r="N49" s="223" t="s">
        <v>426</v>
      </c>
      <c r="O49" s="253" t="s">
        <v>427</v>
      </c>
      <c r="P49" s="223" t="s">
        <v>490</v>
      </c>
      <c r="Q49" s="223" t="s">
        <v>493</v>
      </c>
      <c r="R49" s="223" t="s">
        <v>428</v>
      </c>
      <c r="S49" s="203" t="s">
        <v>178</v>
      </c>
      <c r="T49" s="205"/>
      <c r="U49" s="205"/>
      <c r="V49" s="205"/>
      <c r="W49" s="205"/>
      <c r="X49" s="205"/>
      <c r="Y49" s="205"/>
      <c r="Z49" s="205"/>
    </row>
    <row r="50" spans="1:26" s="2" customFormat="1" ht="28.5" customHeight="1" x14ac:dyDescent="0.2">
      <c r="A50" s="186">
        <f t="shared" si="1"/>
        <v>4</v>
      </c>
      <c r="B50" s="191">
        <v>38</v>
      </c>
      <c r="C50" s="172" t="s">
        <v>217</v>
      </c>
      <c r="D50" s="11" t="s">
        <v>167</v>
      </c>
      <c r="E50" s="201">
        <v>4</v>
      </c>
      <c r="F50" s="169" t="str">
        <f>IF(E50&gt;3,"G",IF(E50&gt;1,"Y","R"))</f>
        <v>G</v>
      </c>
      <c r="G50" s="170"/>
      <c r="H50" s="171"/>
      <c r="I50" s="171"/>
      <c r="J50" s="178"/>
      <c r="L50" s="198"/>
      <c r="M50" s="198"/>
      <c r="N50" s="223" t="s">
        <v>429</v>
      </c>
      <c r="O50" s="223" t="s">
        <v>430</v>
      </c>
      <c r="P50" s="223" t="s">
        <v>431</v>
      </c>
      <c r="Q50" s="223" t="s">
        <v>432</v>
      </c>
      <c r="R50" s="223" t="s">
        <v>433</v>
      </c>
      <c r="S50" s="203" t="s">
        <v>178</v>
      </c>
      <c r="T50" s="205"/>
      <c r="U50" s="205"/>
      <c r="V50" s="205"/>
      <c r="W50" s="205"/>
      <c r="X50" s="205"/>
      <c r="Y50" s="205"/>
      <c r="Z50" s="205"/>
    </row>
    <row r="51" spans="1:26" s="2" customFormat="1" ht="28.5" customHeight="1" x14ac:dyDescent="0.2">
      <c r="A51" s="188">
        <f>SUM(A49:A50)</f>
        <v>8</v>
      </c>
      <c r="B51" s="191"/>
      <c r="C51" s="350" t="s">
        <v>133</v>
      </c>
      <c r="D51" s="350"/>
      <c r="E51" s="166" t="s">
        <v>92</v>
      </c>
      <c r="F51" s="167" t="s">
        <v>93</v>
      </c>
      <c r="G51" s="174" t="s">
        <v>152</v>
      </c>
      <c r="H51" s="175" t="s">
        <v>153</v>
      </c>
      <c r="I51" s="241"/>
      <c r="J51" s="230"/>
      <c r="L51" s="198"/>
      <c r="M51" s="198"/>
      <c r="N51" s="214"/>
      <c r="O51" s="214"/>
      <c r="P51" s="214"/>
      <c r="Q51" s="214"/>
      <c r="R51" s="214"/>
      <c r="S51" s="203" t="s">
        <v>178</v>
      </c>
      <c r="T51" s="205"/>
      <c r="U51" s="205"/>
      <c r="V51" s="205"/>
      <c r="W51" s="205"/>
      <c r="X51" s="205"/>
      <c r="Y51" s="205"/>
      <c r="Z51" s="205"/>
    </row>
    <row r="52" spans="1:26" s="2" customFormat="1" ht="28.5" customHeight="1" x14ac:dyDescent="0.2">
      <c r="A52" s="186">
        <f t="shared" si="1"/>
        <v>4</v>
      </c>
      <c r="B52" s="191">
        <v>39</v>
      </c>
      <c r="C52" s="170" t="s">
        <v>218</v>
      </c>
      <c r="D52" s="11" t="s">
        <v>134</v>
      </c>
      <c r="E52" s="201">
        <v>4</v>
      </c>
      <c r="F52" s="169" t="str">
        <f>IF(E52&gt;3,"G",IF(E52&gt;1,"Y","R"))</f>
        <v>G</v>
      </c>
      <c r="G52" s="170"/>
      <c r="H52" s="171"/>
      <c r="I52" s="171"/>
      <c r="J52" s="178"/>
      <c r="L52" s="198"/>
      <c r="M52" s="198"/>
      <c r="N52" s="223" t="s">
        <v>434</v>
      </c>
      <c r="O52" s="223" t="s">
        <v>435</v>
      </c>
      <c r="P52" s="223" t="s">
        <v>436</v>
      </c>
      <c r="Q52" s="223" t="s">
        <v>437</v>
      </c>
      <c r="R52" s="223" t="s">
        <v>438</v>
      </c>
      <c r="S52" s="203" t="s">
        <v>178</v>
      </c>
      <c r="T52" s="205"/>
      <c r="U52" s="205"/>
      <c r="V52" s="205"/>
      <c r="W52" s="205"/>
      <c r="X52" s="205"/>
      <c r="Y52" s="205"/>
      <c r="Z52" s="205"/>
    </row>
    <row r="53" spans="1:26" s="2" customFormat="1" ht="28.5" customHeight="1" x14ac:dyDescent="0.2">
      <c r="A53" s="186">
        <f t="shared" si="1"/>
        <v>4</v>
      </c>
      <c r="B53" s="191">
        <v>40</v>
      </c>
      <c r="C53" s="172" t="s">
        <v>523</v>
      </c>
      <c r="D53" s="11" t="s">
        <v>135</v>
      </c>
      <c r="E53" s="201">
        <v>4</v>
      </c>
      <c r="F53" s="169" t="str">
        <f>IF(E53&gt;3,"G",IF(E53&gt;1,"Y","R"))</f>
        <v>G</v>
      </c>
      <c r="G53" s="170"/>
      <c r="H53" s="171"/>
      <c r="I53" s="171"/>
      <c r="J53" s="178"/>
      <c r="L53" s="198"/>
      <c r="M53" s="198"/>
      <c r="N53" s="223" t="s">
        <v>434</v>
      </c>
      <c r="O53" s="223" t="s">
        <v>435</v>
      </c>
      <c r="P53" s="223" t="s">
        <v>436</v>
      </c>
      <c r="Q53" s="223" t="s">
        <v>439</v>
      </c>
      <c r="R53" s="223" t="s">
        <v>440</v>
      </c>
      <c r="S53" s="203" t="s">
        <v>178</v>
      </c>
      <c r="T53" s="205"/>
      <c r="U53" s="205"/>
      <c r="V53" s="205"/>
      <c r="W53" s="205"/>
      <c r="X53" s="205"/>
      <c r="Y53" s="205"/>
      <c r="Z53" s="205"/>
    </row>
    <row r="54" spans="1:26" s="2" customFormat="1" ht="28.5" customHeight="1" x14ac:dyDescent="0.2">
      <c r="A54" s="186">
        <f t="shared" si="1"/>
        <v>4</v>
      </c>
      <c r="B54" s="191">
        <v>41</v>
      </c>
      <c r="C54" s="172" t="s">
        <v>136</v>
      </c>
      <c r="D54" s="11" t="s">
        <v>137</v>
      </c>
      <c r="E54" s="201">
        <v>4</v>
      </c>
      <c r="F54" s="169" t="str">
        <f>IF(E54&gt;3,"G",IF(E54&gt;1,"Y","R"))</f>
        <v>G</v>
      </c>
      <c r="G54" s="170"/>
      <c r="H54" s="171"/>
      <c r="I54" s="171"/>
      <c r="J54" s="178"/>
      <c r="L54" s="198"/>
      <c r="M54" s="198"/>
      <c r="N54" s="223" t="s">
        <v>441</v>
      </c>
      <c r="O54" s="254" t="s">
        <v>443</v>
      </c>
      <c r="P54" s="223" t="s">
        <v>442</v>
      </c>
      <c r="Q54" s="223" t="s">
        <v>444</v>
      </c>
      <c r="R54" s="223" t="s">
        <v>445</v>
      </c>
      <c r="S54" s="203" t="s">
        <v>178</v>
      </c>
      <c r="T54" s="205"/>
      <c r="U54" s="205"/>
      <c r="V54" s="205"/>
      <c r="W54" s="205"/>
      <c r="X54" s="205"/>
      <c r="Y54" s="205"/>
      <c r="Z54" s="205"/>
    </row>
    <row r="55" spans="1:26" s="2" customFormat="1" ht="28.5" customHeight="1" x14ac:dyDescent="0.2">
      <c r="A55" s="188">
        <f>SUM(A52:A54)</f>
        <v>12</v>
      </c>
      <c r="B55" s="191"/>
      <c r="C55" s="350" t="s">
        <v>138</v>
      </c>
      <c r="D55" s="350"/>
      <c r="E55" s="166" t="s">
        <v>92</v>
      </c>
      <c r="F55" s="167" t="s">
        <v>93</v>
      </c>
      <c r="G55" s="174" t="s">
        <v>152</v>
      </c>
      <c r="H55" s="175" t="s">
        <v>153</v>
      </c>
      <c r="I55" s="241"/>
      <c r="J55" s="230"/>
      <c r="L55" s="198"/>
      <c r="M55" s="198"/>
      <c r="N55" s="214"/>
      <c r="O55" s="214"/>
      <c r="P55" s="214"/>
      <c r="Q55" s="214"/>
      <c r="R55" s="214"/>
      <c r="S55" s="203" t="s">
        <v>178</v>
      </c>
      <c r="T55" s="205"/>
      <c r="U55" s="205"/>
      <c r="V55" s="205"/>
      <c r="W55" s="205"/>
      <c r="X55" s="205"/>
      <c r="Y55" s="205"/>
      <c r="Z55" s="205"/>
    </row>
    <row r="56" spans="1:26" s="2" customFormat="1" ht="28.5" customHeight="1" x14ac:dyDescent="0.2">
      <c r="A56" s="186">
        <f t="shared" si="1"/>
        <v>4</v>
      </c>
      <c r="B56" s="191">
        <v>42</v>
      </c>
      <c r="C56" s="172" t="s">
        <v>219</v>
      </c>
      <c r="D56" s="11" t="s">
        <v>139</v>
      </c>
      <c r="E56" s="201">
        <v>4</v>
      </c>
      <c r="F56" s="169" t="str">
        <f>IF(E56&gt;3,"G",IF(E56&gt;1,"Y","R"))</f>
        <v>G</v>
      </c>
      <c r="G56" s="170"/>
      <c r="H56" s="171"/>
      <c r="I56" s="171"/>
      <c r="J56" s="178"/>
      <c r="L56" s="198"/>
      <c r="M56" s="198"/>
      <c r="N56" s="214" t="s">
        <v>298</v>
      </c>
      <c r="O56" s="214" t="s">
        <v>304</v>
      </c>
      <c r="P56" s="214" t="s">
        <v>491</v>
      </c>
      <c r="Q56" s="214" t="s">
        <v>492</v>
      </c>
      <c r="R56" s="214" t="s">
        <v>299</v>
      </c>
      <c r="S56" s="203" t="s">
        <v>178</v>
      </c>
      <c r="T56" s="205"/>
      <c r="U56" s="205"/>
      <c r="V56" s="205"/>
      <c r="W56" s="205"/>
      <c r="X56" s="205"/>
      <c r="Y56" s="205"/>
      <c r="Z56" s="205"/>
    </row>
    <row r="57" spans="1:26" s="2" customFormat="1" ht="29.25" customHeight="1" x14ac:dyDescent="0.2">
      <c r="A57" s="186">
        <f t="shared" si="1"/>
        <v>4</v>
      </c>
      <c r="B57" s="191">
        <v>43</v>
      </c>
      <c r="C57" s="172" t="s">
        <v>140</v>
      </c>
      <c r="D57" s="11" t="s">
        <v>168</v>
      </c>
      <c r="E57" s="201">
        <v>4</v>
      </c>
      <c r="F57" s="169" t="str">
        <f>IF(E57&gt;3,"G",IF(E57&gt;1,"Y","R"))</f>
        <v>G</v>
      </c>
      <c r="G57" s="170"/>
      <c r="H57" s="171"/>
      <c r="I57" s="171"/>
      <c r="J57" s="178"/>
      <c r="L57" s="198"/>
      <c r="M57" s="198"/>
      <c r="N57" s="214" t="s">
        <v>302</v>
      </c>
      <c r="O57" s="214" t="s">
        <v>306</v>
      </c>
      <c r="P57" s="214" t="s">
        <v>494</v>
      </c>
      <c r="Q57" s="214" t="s">
        <v>305</v>
      </c>
      <c r="R57" s="214" t="s">
        <v>303</v>
      </c>
      <c r="S57" s="203" t="s">
        <v>178</v>
      </c>
      <c r="T57" s="205"/>
      <c r="U57" s="205"/>
      <c r="V57" s="205"/>
      <c r="W57" s="205"/>
      <c r="X57" s="205"/>
      <c r="Y57" s="205"/>
      <c r="Z57" s="205"/>
    </row>
    <row r="58" spans="1:26" s="2" customFormat="1" ht="38.25" x14ac:dyDescent="0.2">
      <c r="A58" s="186">
        <f t="shared" si="1"/>
        <v>4</v>
      </c>
      <c r="B58" s="191">
        <v>44</v>
      </c>
      <c r="C58" s="172" t="s">
        <v>297</v>
      </c>
      <c r="D58" s="11" t="s">
        <v>141</v>
      </c>
      <c r="E58" s="201">
        <v>4</v>
      </c>
      <c r="F58" s="169" t="str">
        <f>IF(E58&gt;3,"G",IF(E58&gt;1,"Y","R"))</f>
        <v>G</v>
      </c>
      <c r="G58" s="170"/>
      <c r="H58" s="171"/>
      <c r="I58" s="171"/>
      <c r="J58" s="178"/>
      <c r="L58" s="198"/>
      <c r="M58" s="198"/>
      <c r="N58" s="223" t="s">
        <v>301</v>
      </c>
      <c r="O58" s="214" t="s">
        <v>307</v>
      </c>
      <c r="P58" s="214" t="s">
        <v>308</v>
      </c>
      <c r="Q58" s="214" t="s">
        <v>309</v>
      </c>
      <c r="R58" s="214" t="s">
        <v>300</v>
      </c>
      <c r="S58" s="203" t="s">
        <v>178</v>
      </c>
      <c r="T58" s="205"/>
      <c r="U58" s="205"/>
      <c r="V58" s="205"/>
      <c r="W58" s="205"/>
      <c r="X58" s="205"/>
      <c r="Y58" s="205"/>
      <c r="Z58" s="205"/>
    </row>
    <row r="59" spans="1:26" s="2" customFormat="1" ht="28.5" customHeight="1" x14ac:dyDescent="0.2">
      <c r="A59" s="188">
        <f>SUM(A56:A58)</f>
        <v>12</v>
      </c>
      <c r="B59" s="191"/>
      <c r="C59" s="350" t="s">
        <v>142</v>
      </c>
      <c r="D59" s="350"/>
      <c r="E59" s="166" t="s">
        <v>92</v>
      </c>
      <c r="F59" s="167" t="s">
        <v>93</v>
      </c>
      <c r="G59" s="174" t="s">
        <v>152</v>
      </c>
      <c r="H59" s="175" t="s">
        <v>153</v>
      </c>
      <c r="I59" s="241"/>
      <c r="J59" s="230"/>
      <c r="L59" s="198"/>
      <c r="M59" s="198"/>
      <c r="N59" s="214"/>
      <c r="O59" s="214"/>
      <c r="P59" s="214"/>
      <c r="Q59" s="214"/>
      <c r="R59" s="214"/>
      <c r="S59" s="203" t="s">
        <v>178</v>
      </c>
      <c r="T59" s="205"/>
      <c r="U59" s="205"/>
      <c r="V59" s="205"/>
      <c r="W59" s="205"/>
      <c r="X59" s="205"/>
      <c r="Y59" s="205"/>
      <c r="Z59" s="205"/>
    </row>
    <row r="60" spans="1:26" s="2" customFormat="1" ht="28.5" customHeight="1" x14ac:dyDescent="0.2">
      <c r="A60" s="186">
        <f t="shared" si="1"/>
        <v>4</v>
      </c>
      <c r="B60" s="191">
        <v>45</v>
      </c>
      <c r="C60" s="172" t="s">
        <v>220</v>
      </c>
      <c r="D60" s="11" t="s">
        <v>143</v>
      </c>
      <c r="E60" s="201">
        <v>4</v>
      </c>
      <c r="F60" s="169" t="str">
        <f>IF(E60&gt;3,"G",IF(E60&gt;1,"Y","R"))</f>
        <v>G</v>
      </c>
      <c r="G60" s="170"/>
      <c r="H60" s="171"/>
      <c r="I60" s="171"/>
      <c r="J60" s="178"/>
      <c r="L60" s="198"/>
      <c r="M60" s="198"/>
      <c r="N60" s="223" t="s">
        <v>457</v>
      </c>
      <c r="O60" s="205" t="s">
        <v>495</v>
      </c>
      <c r="P60" s="214" t="s">
        <v>496</v>
      </c>
      <c r="Q60" s="214" t="s">
        <v>497</v>
      </c>
      <c r="R60" s="214" t="s">
        <v>310</v>
      </c>
      <c r="S60" s="203" t="s">
        <v>178</v>
      </c>
      <c r="T60" s="205"/>
      <c r="U60" s="205"/>
      <c r="V60" s="205"/>
      <c r="W60" s="205"/>
      <c r="X60" s="205"/>
      <c r="Y60" s="205"/>
      <c r="Z60" s="205"/>
    </row>
    <row r="61" spans="1:26" s="2" customFormat="1" ht="28.5" customHeight="1" x14ac:dyDescent="0.2">
      <c r="A61" s="186">
        <f t="shared" si="1"/>
        <v>4</v>
      </c>
      <c r="B61" s="191">
        <v>46</v>
      </c>
      <c r="C61" s="172" t="s">
        <v>221</v>
      </c>
      <c r="D61" s="11" t="s">
        <v>144</v>
      </c>
      <c r="E61" s="201">
        <v>4</v>
      </c>
      <c r="F61" s="169" t="str">
        <f>IF(E61&gt;3,"G",IF(E61&gt;1,"Y","R"))</f>
        <v>G</v>
      </c>
      <c r="G61" s="170"/>
      <c r="H61" s="171"/>
      <c r="I61" s="171"/>
      <c r="J61" s="178"/>
      <c r="L61" s="198"/>
      <c r="M61" s="198"/>
      <c r="N61" s="223" t="s">
        <v>458</v>
      </c>
      <c r="O61" s="214" t="s">
        <v>313</v>
      </c>
      <c r="P61" s="214" t="s">
        <v>314</v>
      </c>
      <c r="Q61" s="214" t="s">
        <v>498</v>
      </c>
      <c r="R61" s="214" t="s">
        <v>311</v>
      </c>
      <c r="S61" s="203" t="s">
        <v>178</v>
      </c>
      <c r="T61" s="205"/>
      <c r="U61" s="205"/>
      <c r="V61" s="205"/>
      <c r="W61" s="205"/>
      <c r="X61" s="205"/>
      <c r="Y61" s="205"/>
      <c r="Z61" s="205"/>
    </row>
    <row r="62" spans="1:26" s="2" customFormat="1" ht="28.5" customHeight="1" x14ac:dyDescent="0.2">
      <c r="A62" s="186">
        <f t="shared" si="1"/>
        <v>4</v>
      </c>
      <c r="B62" s="191">
        <v>47</v>
      </c>
      <c r="C62" s="176" t="s">
        <v>224</v>
      </c>
      <c r="D62" s="11" t="s">
        <v>145</v>
      </c>
      <c r="E62" s="201">
        <v>4</v>
      </c>
      <c r="F62" s="169" t="str">
        <f>IF(E62&gt;3,"G",IF(E62&gt;1,"Y","R"))</f>
        <v>G</v>
      </c>
      <c r="G62" s="170"/>
      <c r="H62" s="171"/>
      <c r="I62" s="171"/>
      <c r="J62" s="178"/>
      <c r="L62" s="198"/>
      <c r="M62" s="198"/>
      <c r="N62" s="223" t="s">
        <v>459</v>
      </c>
      <c r="O62" s="214" t="s">
        <v>315</v>
      </c>
      <c r="P62" s="214" t="s">
        <v>499</v>
      </c>
      <c r="Q62" s="214" t="s">
        <v>500</v>
      </c>
      <c r="R62" s="214" t="s">
        <v>312</v>
      </c>
      <c r="S62" s="203" t="s">
        <v>178</v>
      </c>
      <c r="T62" s="205"/>
      <c r="U62" s="205"/>
      <c r="V62" s="205"/>
      <c r="W62" s="205"/>
      <c r="X62" s="205"/>
      <c r="Y62" s="205"/>
      <c r="Z62" s="205"/>
    </row>
    <row r="63" spans="1:26" s="3" customFormat="1" ht="28.5" customHeight="1" x14ac:dyDescent="0.2">
      <c r="A63" s="189">
        <f>SUM(A60:A62)</f>
        <v>12</v>
      </c>
      <c r="B63" s="192" t="s">
        <v>88</v>
      </c>
      <c r="C63" s="348" t="s">
        <v>52</v>
      </c>
      <c r="D63" s="353"/>
      <c r="E63" s="162"/>
      <c r="F63" s="162" t="s">
        <v>88</v>
      </c>
      <c r="G63" s="163" t="s">
        <v>151</v>
      </c>
      <c r="H63" s="163" t="s">
        <v>150</v>
      </c>
      <c r="I63" s="351" t="s">
        <v>177</v>
      </c>
      <c r="J63" s="245" t="s">
        <v>236</v>
      </c>
      <c r="L63" s="209"/>
      <c r="M63" s="209"/>
      <c r="N63" s="214"/>
      <c r="O63" s="214"/>
      <c r="P63" s="214"/>
      <c r="Q63" s="214"/>
      <c r="R63" s="214"/>
      <c r="S63" s="203" t="s">
        <v>178</v>
      </c>
      <c r="T63" s="250"/>
      <c r="U63" s="250"/>
      <c r="V63" s="250"/>
      <c r="W63" s="250"/>
      <c r="X63" s="250"/>
      <c r="Y63" s="250"/>
      <c r="Z63" s="250"/>
    </row>
    <row r="64" spans="1:26" s="1" customFormat="1" ht="28.5" customHeight="1" x14ac:dyDescent="0.2">
      <c r="A64" s="185"/>
      <c r="B64" s="190"/>
      <c r="C64" s="350" t="s">
        <v>146</v>
      </c>
      <c r="D64" s="350"/>
      <c r="E64" s="166" t="s">
        <v>92</v>
      </c>
      <c r="F64" s="167" t="s">
        <v>93</v>
      </c>
      <c r="G64" s="174" t="s">
        <v>152</v>
      </c>
      <c r="H64" s="175" t="s">
        <v>153</v>
      </c>
      <c r="I64" s="351"/>
      <c r="J64" s="230"/>
      <c r="L64" s="209"/>
      <c r="M64" s="209"/>
      <c r="N64" s="214"/>
      <c r="O64" s="214"/>
      <c r="P64" s="214"/>
      <c r="Q64" s="214"/>
      <c r="R64" s="214"/>
      <c r="S64" s="203" t="s">
        <v>178</v>
      </c>
      <c r="T64" s="249"/>
      <c r="U64" s="249"/>
      <c r="V64" s="249"/>
      <c r="W64" s="249"/>
      <c r="X64" s="249"/>
      <c r="Y64" s="249"/>
      <c r="Z64" s="249"/>
    </row>
    <row r="65" spans="1:26" s="4" customFormat="1" ht="38.25" x14ac:dyDescent="0.2">
      <c r="A65" s="186">
        <f t="shared" ref="A65:A91" si="4">IF(E65="NA",0,4)</f>
        <v>4</v>
      </c>
      <c r="B65" s="193">
        <v>48</v>
      </c>
      <c r="C65" s="172" t="s">
        <v>222</v>
      </c>
      <c r="D65" s="11" t="s">
        <v>147</v>
      </c>
      <c r="E65" s="201">
        <v>4</v>
      </c>
      <c r="F65" s="169" t="str">
        <f>IF(E65&gt;3,"G",IF(E65&gt;1,"Y","R"))</f>
        <v>G</v>
      </c>
      <c r="G65" s="170"/>
      <c r="H65" s="171"/>
      <c r="I65" s="242"/>
      <c r="J65" s="178"/>
      <c r="L65" s="211"/>
      <c r="M65" s="211"/>
      <c r="N65" s="223" t="s">
        <v>288</v>
      </c>
      <c r="O65" s="223" t="s">
        <v>446</v>
      </c>
      <c r="P65" s="223" t="s">
        <v>447</v>
      </c>
      <c r="Q65" s="223" t="s">
        <v>448</v>
      </c>
      <c r="R65" s="223" t="s">
        <v>290</v>
      </c>
      <c r="S65" s="203" t="s">
        <v>178</v>
      </c>
      <c r="T65" s="251"/>
      <c r="U65" s="251"/>
      <c r="V65" s="251"/>
      <c r="W65" s="251"/>
      <c r="X65" s="251"/>
      <c r="Y65" s="251"/>
      <c r="Z65" s="251"/>
    </row>
    <row r="66" spans="1:26" s="4" customFormat="1" ht="28.5" customHeight="1" x14ac:dyDescent="0.2">
      <c r="A66" s="186">
        <f t="shared" si="4"/>
        <v>4</v>
      </c>
      <c r="B66" s="193">
        <v>49</v>
      </c>
      <c r="C66" s="172" t="s">
        <v>253</v>
      </c>
      <c r="D66" s="143" t="s">
        <v>154</v>
      </c>
      <c r="E66" s="201">
        <v>4</v>
      </c>
      <c r="F66" s="169" t="str">
        <f>IF(E66&gt;3,"G",IF(E66&gt;1,"Y","R"))</f>
        <v>G</v>
      </c>
      <c r="G66" s="170"/>
      <c r="H66" s="171"/>
      <c r="I66" s="242"/>
      <c r="J66" s="178"/>
      <c r="L66" s="211"/>
      <c r="M66" s="211"/>
      <c r="N66" s="223" t="s">
        <v>291</v>
      </c>
      <c r="O66" s="223" t="s">
        <v>292</v>
      </c>
      <c r="P66" s="223" t="s">
        <v>293</v>
      </c>
      <c r="Q66" s="223" t="s">
        <v>294</v>
      </c>
      <c r="R66" s="223" t="s">
        <v>295</v>
      </c>
      <c r="S66" s="203" t="s">
        <v>178</v>
      </c>
      <c r="T66" s="251"/>
      <c r="U66" s="251"/>
      <c r="V66" s="251"/>
      <c r="W66" s="251"/>
      <c r="X66" s="251"/>
      <c r="Y66" s="251"/>
      <c r="Z66" s="251"/>
    </row>
    <row r="67" spans="1:26" s="4" customFormat="1" ht="28.5" customHeight="1" x14ac:dyDescent="0.2">
      <c r="A67" s="186">
        <f t="shared" si="4"/>
        <v>4</v>
      </c>
      <c r="B67" s="193">
        <v>50</v>
      </c>
      <c r="C67" s="170" t="s">
        <v>225</v>
      </c>
      <c r="D67" s="143" t="s">
        <v>173</v>
      </c>
      <c r="E67" s="201">
        <v>4</v>
      </c>
      <c r="F67" s="169" t="str">
        <f>IF(E67&gt;3,"G",IF(E67&gt;1,"Y","R"))</f>
        <v>G</v>
      </c>
      <c r="G67" s="170"/>
      <c r="H67" s="171"/>
      <c r="I67" s="242"/>
      <c r="J67" s="178"/>
      <c r="L67" s="211"/>
      <c r="M67" s="211"/>
      <c r="N67" s="223" t="s">
        <v>288</v>
      </c>
      <c r="O67" s="223" t="s">
        <v>501</v>
      </c>
      <c r="P67" s="223" t="s">
        <v>502</v>
      </c>
      <c r="Q67" s="223" t="s">
        <v>289</v>
      </c>
      <c r="R67" s="223" t="s">
        <v>290</v>
      </c>
      <c r="S67" s="203" t="s">
        <v>178</v>
      </c>
      <c r="T67" s="251"/>
      <c r="U67" s="251"/>
      <c r="V67" s="251"/>
      <c r="W67" s="251"/>
      <c r="X67" s="251"/>
      <c r="Y67" s="251"/>
      <c r="Z67" s="251"/>
    </row>
    <row r="68" spans="1:26" s="2" customFormat="1" ht="28.5" customHeight="1" x14ac:dyDescent="0.2">
      <c r="A68" s="276">
        <f>SUM(A65:A67)</f>
        <v>12</v>
      </c>
      <c r="B68" s="191"/>
      <c r="C68" s="350" t="s">
        <v>159</v>
      </c>
      <c r="D68" s="350"/>
      <c r="E68" s="166" t="s">
        <v>92</v>
      </c>
      <c r="F68" s="167" t="s">
        <v>93</v>
      </c>
      <c r="G68" s="174" t="s">
        <v>152</v>
      </c>
      <c r="H68" s="175" t="s">
        <v>153</v>
      </c>
      <c r="I68" s="241"/>
      <c r="J68" s="230"/>
      <c r="L68" s="198"/>
      <c r="M68" s="198"/>
      <c r="N68" s="214"/>
      <c r="O68" s="214"/>
      <c r="P68" s="214"/>
      <c r="Q68" s="214"/>
      <c r="R68" s="223"/>
      <c r="S68" s="203" t="s">
        <v>178</v>
      </c>
      <c r="T68" s="205"/>
      <c r="U68" s="205"/>
      <c r="V68" s="205"/>
      <c r="W68" s="205"/>
      <c r="X68" s="205"/>
      <c r="Y68" s="205"/>
      <c r="Z68" s="205"/>
    </row>
    <row r="69" spans="1:26" s="4" customFormat="1" ht="28.5" customHeight="1" x14ac:dyDescent="0.2">
      <c r="A69" s="186">
        <f t="shared" si="4"/>
        <v>4</v>
      </c>
      <c r="B69" s="193">
        <v>51</v>
      </c>
      <c r="C69" s="172" t="s">
        <v>226</v>
      </c>
      <c r="D69" s="143" t="s">
        <v>155</v>
      </c>
      <c r="E69" s="201">
        <v>4</v>
      </c>
      <c r="F69" s="169" t="str">
        <f t="shared" ref="F69:F74" si="5">IF(E69&gt;3,"G",IF(E69&gt;1,"Y","R"))</f>
        <v>G</v>
      </c>
      <c r="G69" s="170"/>
      <c r="H69" s="171"/>
      <c r="I69" s="242"/>
      <c r="J69" s="178"/>
      <c r="L69" s="211"/>
      <c r="M69" s="211"/>
      <c r="N69" s="223" t="s">
        <v>503</v>
      </c>
      <c r="O69" s="223" t="s">
        <v>504</v>
      </c>
      <c r="P69" s="223" t="s">
        <v>505</v>
      </c>
      <c r="Q69" s="223" t="s">
        <v>506</v>
      </c>
      <c r="R69" s="223" t="s">
        <v>507</v>
      </c>
      <c r="S69" s="203" t="s">
        <v>178</v>
      </c>
      <c r="T69" s="251"/>
      <c r="U69" s="251"/>
      <c r="V69" s="251"/>
      <c r="W69" s="251"/>
      <c r="X69" s="251"/>
      <c r="Y69" s="251"/>
      <c r="Z69" s="251"/>
    </row>
    <row r="70" spans="1:26" s="4" customFormat="1" ht="28.5" customHeight="1" x14ac:dyDescent="0.2">
      <c r="A70" s="186">
        <f t="shared" si="4"/>
        <v>4</v>
      </c>
      <c r="B70" s="193">
        <v>52</v>
      </c>
      <c r="C70" s="172" t="s">
        <v>227</v>
      </c>
      <c r="D70" s="143" t="s">
        <v>160</v>
      </c>
      <c r="E70" s="201">
        <v>4</v>
      </c>
      <c r="F70" s="169" t="str">
        <f t="shared" si="5"/>
        <v>G</v>
      </c>
      <c r="G70" s="170"/>
      <c r="H70" s="171"/>
      <c r="I70" s="242"/>
      <c r="J70" s="178"/>
      <c r="L70" s="211"/>
      <c r="M70" s="211"/>
      <c r="N70" s="223" t="s">
        <v>282</v>
      </c>
      <c r="O70" s="223" t="s">
        <v>285</v>
      </c>
      <c r="P70" s="223" t="s">
        <v>286</v>
      </c>
      <c r="Q70" s="223" t="s">
        <v>283</v>
      </c>
      <c r="R70" s="223" t="s">
        <v>284</v>
      </c>
      <c r="S70" s="203" t="s">
        <v>178</v>
      </c>
      <c r="T70" s="251"/>
      <c r="U70" s="251"/>
      <c r="V70" s="251"/>
      <c r="W70" s="251"/>
      <c r="X70" s="251"/>
      <c r="Y70" s="251"/>
      <c r="Z70" s="251"/>
    </row>
    <row r="71" spans="1:26" s="4" customFormat="1" ht="28.5" customHeight="1" x14ac:dyDescent="0.2">
      <c r="A71" s="186">
        <f t="shared" si="4"/>
        <v>4</v>
      </c>
      <c r="B71" s="193">
        <v>53</v>
      </c>
      <c r="C71" s="172" t="s">
        <v>228</v>
      </c>
      <c r="D71" s="143" t="s">
        <v>156</v>
      </c>
      <c r="E71" s="201">
        <v>4</v>
      </c>
      <c r="F71" s="169" t="str">
        <f t="shared" si="5"/>
        <v>G</v>
      </c>
      <c r="G71" s="170"/>
      <c r="H71" s="171"/>
      <c r="I71" s="242"/>
      <c r="J71" s="178"/>
      <c r="L71" s="211"/>
      <c r="M71" s="211"/>
      <c r="N71" s="223" t="s">
        <v>279</v>
      </c>
      <c r="O71" s="223" t="s">
        <v>508</v>
      </c>
      <c r="P71" s="223" t="s">
        <v>280</v>
      </c>
      <c r="Q71" s="223" t="s">
        <v>509</v>
      </c>
      <c r="R71" s="223" t="s">
        <v>281</v>
      </c>
      <c r="S71" s="203" t="s">
        <v>178</v>
      </c>
      <c r="T71" s="251"/>
      <c r="U71" s="251"/>
      <c r="V71" s="251"/>
      <c r="W71" s="251"/>
      <c r="X71" s="251"/>
      <c r="Y71" s="251"/>
      <c r="Z71" s="251"/>
    </row>
    <row r="72" spans="1:26" s="4" customFormat="1" ht="28.5" customHeight="1" x14ac:dyDescent="0.2">
      <c r="A72" s="186">
        <f t="shared" si="4"/>
        <v>4</v>
      </c>
      <c r="B72" s="193">
        <v>54</v>
      </c>
      <c r="C72" s="170" t="s">
        <v>229</v>
      </c>
      <c r="D72" s="143" t="s">
        <v>157</v>
      </c>
      <c r="E72" s="201">
        <v>4</v>
      </c>
      <c r="F72" s="169" t="str">
        <f t="shared" si="5"/>
        <v>G</v>
      </c>
      <c r="G72" s="170"/>
      <c r="H72" s="171"/>
      <c r="I72" s="242"/>
      <c r="J72" s="178"/>
      <c r="L72" s="211"/>
      <c r="M72" s="211"/>
      <c r="N72" s="223" t="s">
        <v>274</v>
      </c>
      <c r="O72" s="223" t="s">
        <v>278</v>
      </c>
      <c r="P72" s="223" t="s">
        <v>277</v>
      </c>
      <c r="Q72" s="223" t="s">
        <v>276</v>
      </c>
      <c r="R72" s="223" t="s">
        <v>275</v>
      </c>
      <c r="S72" s="203" t="s">
        <v>178</v>
      </c>
      <c r="T72" s="251"/>
      <c r="U72" s="251"/>
      <c r="V72" s="251"/>
      <c r="W72" s="251"/>
      <c r="X72" s="251"/>
      <c r="Y72" s="251"/>
      <c r="Z72" s="251"/>
    </row>
    <row r="73" spans="1:26" s="4" customFormat="1" ht="28.5" customHeight="1" x14ac:dyDescent="0.2">
      <c r="A73" s="186">
        <f t="shared" si="4"/>
        <v>4</v>
      </c>
      <c r="B73" s="193">
        <v>55</v>
      </c>
      <c r="C73" s="170" t="s">
        <v>230</v>
      </c>
      <c r="D73" s="143" t="s">
        <v>161</v>
      </c>
      <c r="E73" s="201">
        <v>4</v>
      </c>
      <c r="F73" s="169" t="str">
        <f t="shared" si="5"/>
        <v>G</v>
      </c>
      <c r="G73" s="170"/>
      <c r="H73" s="171"/>
      <c r="I73" s="242"/>
      <c r="J73" s="178"/>
      <c r="L73" s="211"/>
      <c r="M73" s="211"/>
      <c r="N73" s="223" t="s">
        <v>510</v>
      </c>
      <c r="O73" s="223" t="s">
        <v>511</v>
      </c>
      <c r="P73" s="223" t="s">
        <v>512</v>
      </c>
      <c r="Q73" s="214" t="s">
        <v>268</v>
      </c>
      <c r="R73" s="214" t="s">
        <v>267</v>
      </c>
      <c r="S73" s="203" t="s">
        <v>178</v>
      </c>
      <c r="T73" s="251"/>
      <c r="U73" s="251"/>
      <c r="V73" s="251"/>
      <c r="W73" s="251"/>
      <c r="X73" s="251"/>
      <c r="Y73" s="251"/>
      <c r="Z73" s="251"/>
    </row>
    <row r="74" spans="1:26" s="4" customFormat="1" ht="28.5" customHeight="1" x14ac:dyDescent="0.2">
      <c r="A74" s="186">
        <f t="shared" si="4"/>
        <v>4</v>
      </c>
      <c r="B74" s="193">
        <v>56</v>
      </c>
      <c r="C74" s="172" t="s">
        <v>231</v>
      </c>
      <c r="D74" s="11" t="s">
        <v>255</v>
      </c>
      <c r="E74" s="201">
        <v>4</v>
      </c>
      <c r="F74" s="169" t="str">
        <f t="shared" si="5"/>
        <v>G</v>
      </c>
      <c r="G74" s="170"/>
      <c r="H74" s="171"/>
      <c r="I74" s="242"/>
      <c r="J74" s="178"/>
      <c r="L74" s="211"/>
      <c r="M74" s="211"/>
      <c r="N74" s="223" t="s">
        <v>269</v>
      </c>
      <c r="O74" s="223" t="s">
        <v>273</v>
      </c>
      <c r="P74" s="223" t="s">
        <v>272</v>
      </c>
      <c r="Q74" s="223" t="s">
        <v>513</v>
      </c>
      <c r="R74" s="223" t="s">
        <v>271</v>
      </c>
      <c r="S74" s="203" t="s">
        <v>178</v>
      </c>
      <c r="T74" s="251"/>
      <c r="U74" s="251"/>
      <c r="V74" s="251"/>
      <c r="W74" s="251"/>
      <c r="X74" s="251"/>
      <c r="Y74" s="251"/>
      <c r="Z74" s="251"/>
    </row>
    <row r="75" spans="1:26" s="2" customFormat="1" ht="28.5" customHeight="1" x14ac:dyDescent="0.2">
      <c r="A75" s="188">
        <f>SUM(A69:A74)</f>
        <v>24</v>
      </c>
      <c r="B75" s="191"/>
      <c r="C75" s="350" t="s">
        <v>148</v>
      </c>
      <c r="D75" s="350"/>
      <c r="E75" s="166" t="s">
        <v>92</v>
      </c>
      <c r="F75" s="167" t="s">
        <v>93</v>
      </c>
      <c r="G75" s="174" t="s">
        <v>152</v>
      </c>
      <c r="H75" s="175" t="s">
        <v>153</v>
      </c>
      <c r="I75" s="241"/>
      <c r="J75" s="230"/>
      <c r="L75" s="198"/>
      <c r="M75" s="198"/>
      <c r="N75" s="214"/>
      <c r="O75" s="214"/>
      <c r="P75" s="214"/>
      <c r="Q75" s="214"/>
      <c r="R75" s="214"/>
      <c r="S75" s="203" t="s">
        <v>178</v>
      </c>
      <c r="T75" s="205"/>
      <c r="U75" s="205"/>
      <c r="V75" s="205"/>
      <c r="W75" s="205"/>
      <c r="X75" s="205"/>
      <c r="Y75" s="205"/>
      <c r="Z75" s="205"/>
    </row>
    <row r="76" spans="1:26" s="2" customFormat="1" ht="28.5" customHeight="1" x14ac:dyDescent="0.2">
      <c r="A76" s="186">
        <f t="shared" si="4"/>
        <v>4</v>
      </c>
      <c r="B76" s="273">
        <v>57</v>
      </c>
      <c r="C76" s="172" t="s">
        <v>232</v>
      </c>
      <c r="D76" s="143" t="s">
        <v>158</v>
      </c>
      <c r="E76" s="201">
        <v>4</v>
      </c>
      <c r="F76" s="169" t="str">
        <f t="shared" ref="F76:F91" si="6">IF(E76&gt;3,"G",IF(E76&gt;1,"Y","R"))</f>
        <v>G</v>
      </c>
      <c r="G76" s="170"/>
      <c r="H76" s="171"/>
      <c r="I76" s="171"/>
      <c r="J76" s="178"/>
      <c r="L76" s="198"/>
      <c r="M76" s="198"/>
      <c r="N76" s="223" t="s">
        <v>453</v>
      </c>
      <c r="O76" s="223" t="s">
        <v>454</v>
      </c>
      <c r="P76" s="223" t="s">
        <v>455</v>
      </c>
      <c r="Q76" s="223" t="s">
        <v>456</v>
      </c>
      <c r="R76" s="223" t="s">
        <v>514</v>
      </c>
      <c r="S76" s="203" t="s">
        <v>178</v>
      </c>
      <c r="T76" s="205"/>
      <c r="U76" s="205"/>
      <c r="V76" s="205"/>
      <c r="W76" s="205"/>
      <c r="X76" s="205"/>
      <c r="Y76" s="205"/>
      <c r="Z76" s="205"/>
    </row>
    <row r="77" spans="1:26" s="2" customFormat="1" ht="28.5" customHeight="1" x14ac:dyDescent="0.2">
      <c r="A77" s="186">
        <f t="shared" si="4"/>
        <v>4</v>
      </c>
      <c r="B77" s="273">
        <v>58</v>
      </c>
      <c r="C77" s="172" t="s">
        <v>233</v>
      </c>
      <c r="D77" s="11" t="s">
        <v>234</v>
      </c>
      <c r="E77" s="201">
        <v>4</v>
      </c>
      <c r="F77" s="169" t="str">
        <f t="shared" si="6"/>
        <v>G</v>
      </c>
      <c r="G77" s="170"/>
      <c r="H77" s="171"/>
      <c r="I77" s="171"/>
      <c r="J77" s="178"/>
      <c r="L77" s="198"/>
      <c r="M77" s="198"/>
      <c r="N77" s="223" t="s">
        <v>449</v>
      </c>
      <c r="O77" s="223" t="s">
        <v>450</v>
      </c>
      <c r="P77" s="223" t="s">
        <v>451</v>
      </c>
      <c r="Q77" s="223" t="s">
        <v>452</v>
      </c>
      <c r="R77" s="223" t="s">
        <v>515</v>
      </c>
      <c r="S77" s="203" t="s">
        <v>178</v>
      </c>
      <c r="T77" s="205"/>
      <c r="U77" s="205"/>
      <c r="V77" s="205"/>
      <c r="W77" s="205"/>
      <c r="X77" s="205"/>
      <c r="Y77" s="205"/>
      <c r="Z77" s="205"/>
    </row>
    <row r="78" spans="1:26" s="2" customFormat="1" ht="58.5" customHeight="1" x14ac:dyDescent="0.2">
      <c r="A78" s="186">
        <f t="shared" si="4"/>
        <v>4</v>
      </c>
      <c r="B78" s="272">
        <v>59</v>
      </c>
      <c r="C78" s="262" t="s">
        <v>540</v>
      </c>
      <c r="D78" s="11" t="s">
        <v>554</v>
      </c>
      <c r="E78" s="201">
        <v>4</v>
      </c>
      <c r="F78" s="169" t="str">
        <f t="shared" si="6"/>
        <v>G</v>
      </c>
      <c r="G78" s="170"/>
      <c r="H78" s="171"/>
      <c r="I78" s="171"/>
      <c r="J78" s="171"/>
      <c r="L78" s="259"/>
      <c r="M78" s="259"/>
      <c r="N78" s="223" t="s">
        <v>571</v>
      </c>
      <c r="O78" s="223" t="s">
        <v>572</v>
      </c>
      <c r="P78" s="223" t="s">
        <v>573</v>
      </c>
      <c r="Q78" s="223" t="s">
        <v>575</v>
      </c>
      <c r="R78" s="223" t="s">
        <v>574</v>
      </c>
      <c r="S78" s="203" t="s">
        <v>178</v>
      </c>
      <c r="T78" s="205"/>
      <c r="U78" s="205"/>
      <c r="V78" s="205"/>
      <c r="W78" s="205"/>
      <c r="X78" s="205"/>
      <c r="Y78" s="205"/>
      <c r="Z78" s="205"/>
    </row>
    <row r="79" spans="1:26" s="2" customFormat="1" ht="41.25" customHeight="1" x14ac:dyDescent="0.2">
      <c r="A79" s="186">
        <f t="shared" si="4"/>
        <v>4</v>
      </c>
      <c r="B79" s="272">
        <v>60</v>
      </c>
      <c r="C79" s="262" t="s">
        <v>547</v>
      </c>
      <c r="D79" s="11" t="s">
        <v>555</v>
      </c>
      <c r="E79" s="201">
        <v>4</v>
      </c>
      <c r="F79" s="169" t="str">
        <f>IF(E79&gt;3,"G",IF(E79&gt;1,"Y","R"))</f>
        <v>G</v>
      </c>
      <c r="G79" s="170"/>
      <c r="H79" s="171"/>
      <c r="I79" s="171"/>
      <c r="J79" s="171"/>
      <c r="L79" s="260"/>
      <c r="M79" s="260"/>
      <c r="N79" s="223" t="s">
        <v>576</v>
      </c>
      <c r="O79" s="223" t="s">
        <v>580</v>
      </c>
      <c r="P79" s="223" t="s">
        <v>577</v>
      </c>
      <c r="Q79" s="223" t="s">
        <v>578</v>
      </c>
      <c r="R79" s="223" t="s">
        <v>579</v>
      </c>
      <c r="S79" s="203" t="s">
        <v>178</v>
      </c>
      <c r="T79" s="205"/>
      <c r="U79" s="205"/>
      <c r="V79" s="205"/>
      <c r="W79" s="205"/>
      <c r="X79" s="205"/>
      <c r="Y79" s="205"/>
      <c r="Z79" s="205"/>
    </row>
    <row r="80" spans="1:26" s="2" customFormat="1" ht="41.25" customHeight="1" x14ac:dyDescent="0.2">
      <c r="A80" s="186">
        <f t="shared" si="4"/>
        <v>4</v>
      </c>
      <c r="B80" s="272">
        <v>61</v>
      </c>
      <c r="C80" s="262" t="s">
        <v>634</v>
      </c>
      <c r="D80" s="11" t="s">
        <v>556</v>
      </c>
      <c r="E80" s="201">
        <v>4</v>
      </c>
      <c r="F80" s="169" t="str">
        <f t="shared" si="6"/>
        <v>G</v>
      </c>
      <c r="G80" s="170"/>
      <c r="H80" s="171"/>
      <c r="I80" s="171"/>
      <c r="J80" s="171"/>
      <c r="L80" s="260"/>
      <c r="M80" s="260"/>
      <c r="N80" s="223" t="s">
        <v>581</v>
      </c>
      <c r="O80" s="223" t="s">
        <v>582</v>
      </c>
      <c r="P80" s="223" t="s">
        <v>584</v>
      </c>
      <c r="Q80" s="223" t="s">
        <v>583</v>
      </c>
      <c r="R80" s="223" t="s">
        <v>585</v>
      </c>
      <c r="S80" s="203" t="s">
        <v>178</v>
      </c>
      <c r="T80" s="205"/>
      <c r="U80" s="205"/>
      <c r="V80" s="205"/>
      <c r="W80" s="205"/>
      <c r="X80" s="205"/>
      <c r="Y80" s="205"/>
      <c r="Z80" s="205"/>
    </row>
    <row r="81" spans="1:26" s="2" customFormat="1" ht="37.5" customHeight="1" x14ac:dyDescent="0.2">
      <c r="A81" s="186">
        <f t="shared" si="4"/>
        <v>4</v>
      </c>
      <c r="B81" s="272">
        <v>62</v>
      </c>
      <c r="C81" s="262" t="s">
        <v>548</v>
      </c>
      <c r="D81" s="11"/>
      <c r="E81" s="201">
        <v>4</v>
      </c>
      <c r="F81" s="169" t="str">
        <f t="shared" si="6"/>
        <v>G</v>
      </c>
      <c r="G81" s="170"/>
      <c r="H81" s="171"/>
      <c r="I81" s="171"/>
      <c r="J81" s="171"/>
      <c r="L81" s="260"/>
      <c r="M81" s="260"/>
      <c r="N81" s="223" t="s">
        <v>586</v>
      </c>
      <c r="O81" s="223" t="s">
        <v>587</v>
      </c>
      <c r="P81" s="223" t="s">
        <v>589</v>
      </c>
      <c r="Q81" s="223" t="s">
        <v>588</v>
      </c>
      <c r="R81" s="262" t="s">
        <v>590</v>
      </c>
      <c r="S81" s="203" t="s">
        <v>178</v>
      </c>
      <c r="T81" s="205"/>
      <c r="U81" s="205"/>
      <c r="V81" s="205"/>
      <c r="W81" s="205"/>
      <c r="X81" s="205"/>
      <c r="Y81" s="205"/>
      <c r="Z81" s="205"/>
    </row>
    <row r="82" spans="1:26" s="2" customFormat="1" ht="28.5" customHeight="1" x14ac:dyDescent="0.2">
      <c r="A82" s="186">
        <f t="shared" si="4"/>
        <v>4</v>
      </c>
      <c r="B82" s="202">
        <v>63</v>
      </c>
      <c r="C82" s="262" t="s">
        <v>549</v>
      </c>
      <c r="D82" s="11"/>
      <c r="E82" s="201">
        <v>4</v>
      </c>
      <c r="F82" s="169" t="str">
        <f t="shared" si="6"/>
        <v>G</v>
      </c>
      <c r="G82" s="170"/>
      <c r="H82" s="171"/>
      <c r="I82" s="171"/>
      <c r="J82" s="171"/>
      <c r="L82" s="260"/>
      <c r="M82" s="260"/>
      <c r="N82" s="223" t="s">
        <v>594</v>
      </c>
      <c r="O82" s="223" t="s">
        <v>595</v>
      </c>
      <c r="P82" s="223" t="s">
        <v>593</v>
      </c>
      <c r="Q82" s="223" t="s">
        <v>592</v>
      </c>
      <c r="R82" s="223" t="s">
        <v>591</v>
      </c>
      <c r="S82" s="262" t="s">
        <v>178</v>
      </c>
      <c r="T82" s="205"/>
      <c r="U82" s="205"/>
      <c r="V82" s="205"/>
      <c r="W82" s="205"/>
      <c r="X82" s="205"/>
      <c r="Y82" s="205"/>
      <c r="Z82" s="205"/>
    </row>
    <row r="83" spans="1:26" s="2" customFormat="1" ht="28.5" customHeight="1" x14ac:dyDescent="0.2">
      <c r="A83" s="186">
        <f t="shared" si="4"/>
        <v>4</v>
      </c>
      <c r="B83" s="202">
        <v>64</v>
      </c>
      <c r="C83" s="262" t="s">
        <v>550</v>
      </c>
      <c r="D83" s="11"/>
      <c r="E83" s="201">
        <v>4</v>
      </c>
      <c r="F83" s="169" t="str">
        <f t="shared" si="6"/>
        <v>G</v>
      </c>
      <c r="G83" s="170"/>
      <c r="H83" s="171"/>
      <c r="I83" s="171"/>
      <c r="J83" s="171"/>
      <c r="L83" s="260"/>
      <c r="M83" s="260"/>
      <c r="N83" s="223" t="s">
        <v>596</v>
      </c>
      <c r="O83" s="223" t="s">
        <v>597</v>
      </c>
      <c r="P83" s="223" t="s">
        <v>598</v>
      </c>
      <c r="Q83" s="223" t="s">
        <v>600</v>
      </c>
      <c r="R83" s="223" t="s">
        <v>599</v>
      </c>
      <c r="S83" s="203" t="s">
        <v>178</v>
      </c>
      <c r="T83" s="205"/>
      <c r="U83" s="205"/>
      <c r="V83" s="205"/>
      <c r="W83" s="205"/>
      <c r="X83" s="205"/>
      <c r="Y83" s="205"/>
      <c r="Z83" s="205"/>
    </row>
    <row r="84" spans="1:26" s="2" customFormat="1" ht="36" customHeight="1" x14ac:dyDescent="0.2">
      <c r="A84" s="186">
        <f t="shared" si="4"/>
        <v>4</v>
      </c>
      <c r="B84" s="202">
        <v>65</v>
      </c>
      <c r="C84" s="262" t="s">
        <v>635</v>
      </c>
      <c r="D84" s="11"/>
      <c r="E84" s="201">
        <v>4</v>
      </c>
      <c r="F84" s="169" t="str">
        <f t="shared" si="6"/>
        <v>G</v>
      </c>
      <c r="G84" s="170"/>
      <c r="H84" s="171"/>
      <c r="I84" s="171"/>
      <c r="J84" s="171"/>
      <c r="L84" s="260"/>
      <c r="M84" s="260"/>
      <c r="N84" s="223" t="s">
        <v>601</v>
      </c>
      <c r="O84" s="223" t="s">
        <v>602</v>
      </c>
      <c r="P84" s="223" t="s">
        <v>603</v>
      </c>
      <c r="Q84" s="223" t="s">
        <v>604</v>
      </c>
      <c r="R84" s="223" t="s">
        <v>605</v>
      </c>
      <c r="S84" s="203" t="s">
        <v>178</v>
      </c>
      <c r="T84" s="205"/>
      <c r="U84" s="205"/>
      <c r="V84" s="205"/>
      <c r="W84" s="205"/>
      <c r="X84" s="205"/>
      <c r="Y84" s="205"/>
      <c r="Z84" s="205"/>
    </row>
    <row r="85" spans="1:26" s="2" customFormat="1" ht="34.5" customHeight="1" x14ac:dyDescent="0.2">
      <c r="A85" s="186">
        <f t="shared" si="4"/>
        <v>4</v>
      </c>
      <c r="B85" s="202">
        <v>66</v>
      </c>
      <c r="C85" s="262" t="s">
        <v>551</v>
      </c>
      <c r="D85" s="11"/>
      <c r="E85" s="201">
        <v>4</v>
      </c>
      <c r="F85" s="169" t="str">
        <f t="shared" si="6"/>
        <v>G</v>
      </c>
      <c r="G85" s="170"/>
      <c r="H85" s="171"/>
      <c r="I85" s="171"/>
      <c r="J85" s="171"/>
      <c r="L85" s="259"/>
      <c r="M85" s="259"/>
      <c r="N85" s="223" t="s">
        <v>606</v>
      </c>
      <c r="O85" s="223" t="s">
        <v>607</v>
      </c>
      <c r="P85" s="223" t="s">
        <v>608</v>
      </c>
      <c r="Q85" s="223" t="s">
        <v>609</v>
      </c>
      <c r="R85" s="223" t="s">
        <v>551</v>
      </c>
      <c r="S85" s="203" t="s">
        <v>178</v>
      </c>
      <c r="T85" s="205"/>
      <c r="U85" s="205"/>
      <c r="V85" s="205"/>
      <c r="W85" s="205"/>
      <c r="X85" s="205"/>
      <c r="Y85" s="205"/>
      <c r="Z85" s="205"/>
    </row>
    <row r="86" spans="1:26" s="2" customFormat="1" ht="28.5" customHeight="1" x14ac:dyDescent="0.2">
      <c r="A86" s="186">
        <f t="shared" si="4"/>
        <v>4</v>
      </c>
      <c r="B86" s="202">
        <v>67</v>
      </c>
      <c r="C86" s="262" t="s">
        <v>552</v>
      </c>
      <c r="D86" s="11"/>
      <c r="E86" s="201">
        <v>4</v>
      </c>
      <c r="F86" s="169" t="str">
        <f t="shared" si="6"/>
        <v>G</v>
      </c>
      <c r="G86" s="170"/>
      <c r="H86" s="171"/>
      <c r="I86" s="171"/>
      <c r="J86" s="171"/>
      <c r="L86" s="260"/>
      <c r="M86" s="260"/>
      <c r="N86" s="223" t="s">
        <v>610</v>
      </c>
      <c r="O86" s="223" t="s">
        <v>611</v>
      </c>
      <c r="P86" s="223" t="s">
        <v>612</v>
      </c>
      <c r="Q86" s="223" t="s">
        <v>613</v>
      </c>
      <c r="R86" s="223" t="s">
        <v>614</v>
      </c>
      <c r="S86" s="203" t="s">
        <v>178</v>
      </c>
      <c r="T86" s="205"/>
      <c r="U86" s="205"/>
      <c r="V86" s="205"/>
      <c r="W86" s="205"/>
      <c r="X86" s="205"/>
      <c r="Y86" s="205"/>
      <c r="Z86" s="205"/>
    </row>
    <row r="87" spans="1:26" s="2" customFormat="1" ht="42.75" customHeight="1" x14ac:dyDescent="0.2">
      <c r="A87" s="186">
        <f t="shared" si="4"/>
        <v>4</v>
      </c>
      <c r="B87" s="202">
        <v>68</v>
      </c>
      <c r="C87" s="262" t="s">
        <v>543</v>
      </c>
      <c r="D87" s="11"/>
      <c r="E87" s="201">
        <v>4</v>
      </c>
      <c r="F87" s="169" t="str">
        <f t="shared" si="6"/>
        <v>G</v>
      </c>
      <c r="G87" s="170"/>
      <c r="H87" s="171"/>
      <c r="I87" s="171"/>
      <c r="J87" s="171"/>
      <c r="L87" s="260"/>
      <c r="M87" s="260"/>
      <c r="N87" s="223" t="s">
        <v>571</v>
      </c>
      <c r="O87" s="223" t="s">
        <v>572</v>
      </c>
      <c r="P87" s="223" t="s">
        <v>573</v>
      </c>
      <c r="Q87" s="223" t="s">
        <v>575</v>
      </c>
      <c r="R87" s="223" t="s">
        <v>615</v>
      </c>
      <c r="S87" s="203" t="s">
        <v>178</v>
      </c>
      <c r="T87" s="205"/>
      <c r="U87" s="205"/>
      <c r="V87" s="205"/>
      <c r="W87" s="205"/>
      <c r="X87" s="205"/>
      <c r="Y87" s="205"/>
      <c r="Z87" s="205"/>
    </row>
    <row r="88" spans="1:26" s="2" customFormat="1" ht="28.5" customHeight="1" x14ac:dyDescent="0.2">
      <c r="A88" s="186">
        <f t="shared" si="4"/>
        <v>4</v>
      </c>
      <c r="B88" s="202">
        <v>69</v>
      </c>
      <c r="C88" s="262" t="s">
        <v>553</v>
      </c>
      <c r="D88" s="11"/>
      <c r="E88" s="201">
        <v>4</v>
      </c>
      <c r="F88" s="169" t="str">
        <f t="shared" si="6"/>
        <v>G</v>
      </c>
      <c r="G88" s="170"/>
      <c r="H88" s="171"/>
      <c r="I88" s="171"/>
      <c r="J88" s="171"/>
      <c r="L88" s="260"/>
      <c r="M88" s="260"/>
      <c r="N88" s="223" t="s">
        <v>616</v>
      </c>
      <c r="O88" s="223" t="s">
        <v>619</v>
      </c>
      <c r="P88" s="223" t="s">
        <v>617</v>
      </c>
      <c r="Q88" s="223" t="s">
        <v>618</v>
      </c>
      <c r="R88" s="223" t="s">
        <v>553</v>
      </c>
      <c r="S88" s="203" t="s">
        <v>178</v>
      </c>
      <c r="T88" s="205"/>
      <c r="U88" s="205"/>
      <c r="V88" s="205"/>
      <c r="W88" s="205"/>
      <c r="X88" s="205"/>
      <c r="Y88" s="205"/>
      <c r="Z88" s="205"/>
    </row>
    <row r="89" spans="1:26" s="2" customFormat="1" ht="28.5" customHeight="1" x14ac:dyDescent="0.2">
      <c r="A89" s="186">
        <f t="shared" si="4"/>
        <v>4</v>
      </c>
      <c r="B89" s="202">
        <v>70</v>
      </c>
      <c r="C89" s="262" t="s">
        <v>544</v>
      </c>
      <c r="D89" s="11"/>
      <c r="E89" s="201">
        <v>4</v>
      </c>
      <c r="F89" s="169" t="str">
        <f t="shared" si="6"/>
        <v>G</v>
      </c>
      <c r="G89" s="170"/>
      <c r="H89" s="171"/>
      <c r="I89" s="171"/>
      <c r="J89" s="171"/>
      <c r="L89" s="260"/>
      <c r="M89" s="260"/>
      <c r="N89" s="223" t="s">
        <v>624</v>
      </c>
      <c r="O89" s="223" t="s">
        <v>620</v>
      </c>
      <c r="P89" s="223" t="s">
        <v>623</v>
      </c>
      <c r="Q89" s="223" t="s">
        <v>622</v>
      </c>
      <c r="R89" s="223" t="s">
        <v>621</v>
      </c>
      <c r="S89" s="203" t="s">
        <v>178</v>
      </c>
      <c r="T89" s="205"/>
      <c r="U89" s="205"/>
      <c r="V89" s="205"/>
      <c r="W89" s="205"/>
      <c r="X89" s="205"/>
      <c r="Y89" s="205"/>
      <c r="Z89" s="205"/>
    </row>
    <row r="90" spans="1:26" s="2" customFormat="1" ht="63" customHeight="1" x14ac:dyDescent="0.2">
      <c r="A90" s="186">
        <f t="shared" si="4"/>
        <v>4</v>
      </c>
      <c r="B90" s="202">
        <v>71</v>
      </c>
      <c r="C90" s="262" t="s">
        <v>545</v>
      </c>
      <c r="D90" s="11"/>
      <c r="E90" s="201">
        <v>4</v>
      </c>
      <c r="F90" s="169" t="str">
        <f t="shared" si="6"/>
        <v>G</v>
      </c>
      <c r="G90" s="170"/>
      <c r="H90" s="171"/>
      <c r="I90" s="171"/>
      <c r="J90" s="171"/>
      <c r="L90" s="259"/>
      <c r="M90" s="259"/>
      <c r="N90" s="223" t="s">
        <v>628</v>
      </c>
      <c r="O90" s="223" t="s">
        <v>625</v>
      </c>
      <c r="P90" s="223" t="s">
        <v>627</v>
      </c>
      <c r="Q90" s="223" t="s">
        <v>626</v>
      </c>
      <c r="R90" s="223" t="s">
        <v>545</v>
      </c>
      <c r="S90" s="203" t="s">
        <v>178</v>
      </c>
      <c r="T90" s="205"/>
      <c r="U90" s="205"/>
      <c r="V90" s="205"/>
      <c r="W90" s="205"/>
      <c r="X90" s="205"/>
      <c r="Y90" s="205"/>
      <c r="Z90" s="205"/>
    </row>
    <row r="91" spans="1:26" s="2" customFormat="1" ht="28.5" customHeight="1" x14ac:dyDescent="0.2">
      <c r="A91" s="186">
        <f t="shared" si="4"/>
        <v>4</v>
      </c>
      <c r="B91" s="202">
        <v>72</v>
      </c>
      <c r="C91" s="263" t="s">
        <v>542</v>
      </c>
      <c r="D91" s="11"/>
      <c r="E91" s="201">
        <v>4</v>
      </c>
      <c r="F91" s="169" t="str">
        <f t="shared" si="6"/>
        <v>G</v>
      </c>
      <c r="G91" s="170"/>
      <c r="H91" s="171"/>
      <c r="I91" s="171"/>
      <c r="J91" s="171"/>
      <c r="L91" s="259"/>
      <c r="M91" s="259"/>
      <c r="N91" s="223" t="s">
        <v>629</v>
      </c>
      <c r="O91" s="223" t="s">
        <v>630</v>
      </c>
      <c r="P91" s="223" t="s">
        <v>633</v>
      </c>
      <c r="Q91" s="223" t="s">
        <v>632</v>
      </c>
      <c r="R91" s="223" t="s">
        <v>631</v>
      </c>
      <c r="S91" s="203" t="s">
        <v>178</v>
      </c>
      <c r="T91" s="205"/>
      <c r="U91" s="205"/>
      <c r="V91" s="205"/>
      <c r="W91" s="205"/>
      <c r="X91" s="205"/>
      <c r="Y91" s="205"/>
      <c r="Z91" s="205"/>
    </row>
    <row r="92" spans="1:26" s="2" customFormat="1" ht="28.5" customHeight="1" x14ac:dyDescent="0.2">
      <c r="A92" s="179">
        <f>SUM(A82:A91)+A78</f>
        <v>44</v>
      </c>
      <c r="B92" s="194"/>
      <c r="D92" s="238"/>
      <c r="E92" s="6"/>
      <c r="F92" s="13"/>
      <c r="G92" s="12"/>
      <c r="H92" s="12"/>
      <c r="I92" s="243"/>
      <c r="J92" s="239"/>
      <c r="L92" s="212"/>
      <c r="M92" s="212"/>
      <c r="N92" s="223"/>
      <c r="O92" s="223"/>
      <c r="P92" s="223"/>
      <c r="Q92" s="223"/>
      <c r="R92" s="223"/>
      <c r="S92" s="203"/>
      <c r="T92" s="205"/>
      <c r="U92" s="205"/>
      <c r="V92" s="205"/>
      <c r="W92" s="205"/>
      <c r="X92" s="205"/>
      <c r="Y92" s="205"/>
      <c r="Z92" s="205"/>
    </row>
    <row r="93" spans="1:26" s="2" customFormat="1" ht="28.5" customHeight="1" x14ac:dyDescent="0.2">
      <c r="A93" s="275">
        <f>A76+A77+A79+A80+A81</f>
        <v>20</v>
      </c>
      <c r="B93" s="194"/>
      <c r="D93" s="238"/>
      <c r="E93" s="6"/>
      <c r="F93" s="13"/>
      <c r="G93" s="12"/>
      <c r="H93" s="12"/>
      <c r="I93" s="243"/>
      <c r="J93" s="239"/>
      <c r="L93" s="212"/>
      <c r="M93" s="212"/>
      <c r="N93" s="252"/>
      <c r="O93" s="214"/>
      <c r="P93" s="214"/>
      <c r="Q93" s="214"/>
      <c r="R93" s="214"/>
      <c r="S93" s="203"/>
      <c r="T93" s="205"/>
      <c r="U93" s="205"/>
      <c r="V93" s="205"/>
      <c r="W93" s="205"/>
      <c r="X93" s="205"/>
      <c r="Y93" s="205"/>
      <c r="Z93" s="205"/>
    </row>
    <row r="94" spans="1:26" s="2" customFormat="1" ht="28.5" customHeight="1" x14ac:dyDescent="0.2">
      <c r="A94" s="180"/>
      <c r="B94" s="194"/>
      <c r="C94" s="228" t="s">
        <v>82</v>
      </c>
      <c r="D94" s="227" t="s">
        <v>235</v>
      </c>
      <c r="E94" s="13" t="s">
        <v>149</v>
      </c>
      <c r="F94" s="13"/>
      <c r="G94" s="12"/>
      <c r="H94" s="142"/>
      <c r="I94" s="243"/>
      <c r="J94" s="231"/>
      <c r="L94" s="212"/>
      <c r="M94" s="212"/>
      <c r="N94" s="252"/>
      <c r="O94" s="214"/>
      <c r="P94" s="214"/>
      <c r="Q94" s="214"/>
      <c r="R94" s="214"/>
      <c r="S94" s="203"/>
      <c r="T94" s="205"/>
      <c r="U94" s="205"/>
      <c r="V94" s="205"/>
      <c r="W94" s="205"/>
      <c r="X94" s="205"/>
      <c r="Y94" s="205"/>
      <c r="Z94" s="205"/>
    </row>
    <row r="95" spans="1:26" s="2" customFormat="1" ht="28.5" customHeight="1" x14ac:dyDescent="0.2">
      <c r="A95" s="180"/>
      <c r="B95" s="194"/>
      <c r="C95" s="14"/>
      <c r="D95" s="227"/>
      <c r="E95" s="141"/>
      <c r="F95" s="13"/>
      <c r="G95" s="142"/>
      <c r="H95" s="142"/>
      <c r="I95" s="244"/>
      <c r="J95" s="231"/>
      <c r="L95" s="198"/>
      <c r="M95" s="198"/>
      <c r="N95" s="252"/>
      <c r="O95" s="214"/>
      <c r="P95" s="214"/>
      <c r="Q95" s="214"/>
      <c r="R95" s="214"/>
      <c r="S95" s="203"/>
      <c r="T95" s="205"/>
      <c r="U95" s="205"/>
      <c r="V95" s="205"/>
      <c r="W95" s="205"/>
      <c r="X95" s="205"/>
      <c r="Y95" s="205"/>
      <c r="Z95" s="205"/>
    </row>
    <row r="96" spans="1:26" s="5" customFormat="1" ht="28.5" customHeight="1" thickBot="1" x14ac:dyDescent="0.25">
      <c r="A96" s="181"/>
      <c r="B96" s="195"/>
      <c r="C96" s="352" t="s">
        <v>86</v>
      </c>
      <c r="D96" s="352"/>
      <c r="E96" s="182"/>
      <c r="F96" s="264"/>
      <c r="G96" s="257"/>
      <c r="H96" s="257" t="s">
        <v>87</v>
      </c>
      <c r="I96" s="246"/>
      <c r="J96" s="232"/>
      <c r="L96" s="213"/>
      <c r="M96" s="213"/>
      <c r="N96" s="252"/>
      <c r="O96" s="214"/>
      <c r="P96" s="214"/>
      <c r="Q96" s="214"/>
      <c r="R96" s="214"/>
      <c r="S96" s="203"/>
      <c r="T96" s="205"/>
      <c r="U96" s="205"/>
      <c r="V96" s="205"/>
      <c r="W96" s="208"/>
      <c r="X96" s="208"/>
      <c r="Y96" s="208"/>
      <c r="Z96" s="208"/>
    </row>
    <row r="97" spans="1:255" s="7" customFormat="1" x14ac:dyDescent="0.2">
      <c r="A97" s="149"/>
      <c r="B97" s="9"/>
      <c r="C97" s="10"/>
      <c r="D97" s="9"/>
      <c r="E97" s="6"/>
      <c r="F97" s="6"/>
      <c r="G97" s="6"/>
      <c r="H97" s="6"/>
      <c r="I97" s="6"/>
      <c r="J97" s="6"/>
      <c r="L97" s="183"/>
      <c r="M97" s="183"/>
      <c r="N97" s="226"/>
      <c r="O97" s="226"/>
      <c r="P97" s="226"/>
      <c r="Q97" s="226"/>
      <c r="R97" s="226"/>
      <c r="S97" s="8"/>
      <c r="T97" s="8"/>
      <c r="U97" s="8"/>
      <c r="V97" s="8"/>
      <c r="W97" s="8"/>
      <c r="X97" s="8"/>
      <c r="Y97" s="8"/>
      <c r="Z97" s="8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</row>
    <row r="98" spans="1:255" s="7" customFormat="1" x14ac:dyDescent="0.2">
      <c r="A98" s="149"/>
      <c r="B98" s="9"/>
      <c r="C98" s="10"/>
      <c r="D98" s="9"/>
      <c r="E98" s="6"/>
      <c r="F98" s="6"/>
      <c r="G98" s="6"/>
      <c r="H98" s="6"/>
      <c r="I98" s="6"/>
      <c r="J98" s="6"/>
      <c r="L98" s="183"/>
      <c r="M98" s="183"/>
      <c r="N98" s="226"/>
      <c r="O98" s="226"/>
      <c r="P98" s="226"/>
      <c r="Q98" s="226"/>
      <c r="R98" s="226"/>
      <c r="S98" s="8"/>
      <c r="T98" s="8"/>
      <c r="U98" s="8"/>
      <c r="V98" s="8"/>
      <c r="W98" s="8"/>
      <c r="X98" s="8"/>
      <c r="Y98" s="8"/>
      <c r="Z98" s="8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</row>
    <row r="99" spans="1:255" s="7" customFormat="1" x14ac:dyDescent="0.2">
      <c r="A99" s="149"/>
      <c r="B99" s="9"/>
      <c r="C99" s="10"/>
      <c r="D99" s="9"/>
      <c r="E99" s="6"/>
      <c r="F99" s="6"/>
      <c r="G99" s="6"/>
      <c r="H99" s="6"/>
      <c r="I99" s="6"/>
      <c r="J99" s="6"/>
      <c r="L99" s="183"/>
      <c r="M99" s="183"/>
      <c r="N99" s="226"/>
      <c r="O99" s="226"/>
      <c r="P99" s="226"/>
      <c r="Q99" s="226"/>
      <c r="R99" s="226"/>
      <c r="S99" s="8"/>
      <c r="T99" s="8"/>
      <c r="U99" s="8"/>
      <c r="V99" s="8"/>
      <c r="W99" s="8"/>
      <c r="X99" s="8"/>
      <c r="Y99" s="8"/>
      <c r="Z99" s="8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</row>
    <row r="100" spans="1:255" s="7" customFormat="1" x14ac:dyDescent="0.2">
      <c r="A100" s="149"/>
      <c r="B100" s="9"/>
      <c r="C100" s="10"/>
      <c r="D100" s="9"/>
      <c r="E100" s="6"/>
      <c r="F100" s="6"/>
      <c r="G100" s="6"/>
      <c r="H100" s="6"/>
      <c r="I100" s="6"/>
      <c r="J100" s="6"/>
      <c r="L100" s="183"/>
      <c r="M100" s="183"/>
      <c r="N100" s="226"/>
      <c r="O100" s="226"/>
      <c r="P100" s="226"/>
      <c r="Q100" s="226"/>
      <c r="R100" s="226"/>
      <c r="S100" s="8"/>
      <c r="T100" s="8"/>
      <c r="U100" s="8"/>
      <c r="V100" s="8"/>
      <c r="W100" s="8"/>
      <c r="X100" s="8"/>
      <c r="Y100" s="8"/>
      <c r="Z100" s="8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</row>
    <row r="101" spans="1:255" s="7" customFormat="1" x14ac:dyDescent="0.2">
      <c r="A101" s="149"/>
      <c r="B101" s="9"/>
      <c r="C101" s="10"/>
      <c r="D101" s="9"/>
      <c r="E101" s="6"/>
      <c r="F101" s="6"/>
      <c r="G101" s="256"/>
      <c r="H101" s="6"/>
      <c r="I101" s="6"/>
      <c r="J101" s="6"/>
      <c r="L101" s="183"/>
      <c r="M101" s="183"/>
      <c r="N101" s="226"/>
      <c r="O101" s="226"/>
      <c r="P101" s="226"/>
      <c r="Q101" s="226"/>
      <c r="R101" s="226"/>
      <c r="S101" s="8"/>
      <c r="T101" s="8"/>
      <c r="U101" s="8"/>
      <c r="V101" s="8"/>
      <c r="W101" s="8"/>
      <c r="X101" s="8"/>
      <c r="Y101" s="8"/>
      <c r="Z101" s="8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</row>
  </sheetData>
  <protectedRanges>
    <protectedRange sqref="H1:J1048576" name="Range3"/>
    <protectedRange sqref="F96 E1:E1048576" name="Range2"/>
  </protectedRanges>
  <dataConsolidate/>
  <mergeCells count="22">
    <mergeCell ref="C96:D96"/>
    <mergeCell ref="C63:D63"/>
    <mergeCell ref="C64:D64"/>
    <mergeCell ref="C68:D68"/>
    <mergeCell ref="C23:D23"/>
    <mergeCell ref="I8:I9"/>
    <mergeCell ref="I23:I24"/>
    <mergeCell ref="I63:I64"/>
    <mergeCell ref="C75:D75"/>
    <mergeCell ref="C55:D55"/>
    <mergeCell ref="C48:D48"/>
    <mergeCell ref="C51:D51"/>
    <mergeCell ref="C59:D59"/>
    <mergeCell ref="C24:D24"/>
    <mergeCell ref="C28:D28"/>
    <mergeCell ref="C36:D36"/>
    <mergeCell ref="C43:D43"/>
    <mergeCell ref="C1:D1"/>
    <mergeCell ref="C8:D8"/>
    <mergeCell ref="C9:D9"/>
    <mergeCell ref="C13:D13"/>
    <mergeCell ref="C19:D19"/>
  </mergeCells>
  <conditionalFormatting sqref="F3:F7 F10:F12 F14:F18 F20:F22 F25:F27 F29:F35 F37:F42 F44:F47 F49:F50 F52:F54 F56:F58 F60:F62 F65:F67 F69:F74 F76:F91">
    <cfRule type="containsText" dxfId="6" priority="107" stopIfTrue="1" operator="containsText" text="G">
      <formula>NOT(ISERROR(SEARCH("G",F3)))</formula>
    </cfRule>
    <cfRule type="containsText" dxfId="5" priority="108" stopIfTrue="1" operator="containsText" text="Y">
      <formula>NOT(ISERROR(SEARCH("Y",F3)))</formula>
    </cfRule>
    <cfRule type="containsText" dxfId="4" priority="109" stopIfTrue="1" operator="containsText" text="R">
      <formula>NOT(ISERROR(SEARCH("R",F3)))</formula>
    </cfRule>
  </conditionalFormatting>
  <conditionalFormatting sqref="E3:E7 E10:E12 E14:E18 E20:E22 E25:E27 E29:E35 E37:E42 E44:E47 E52:E54 E56:E58 E60:E62 E65:E67 E69:E74 E76:E91 E49:E50">
    <cfRule type="containsText" dxfId="3" priority="61" stopIfTrue="1" operator="containsText" text="NA">
      <formula>NOT(ISERROR(SEARCH("NA",E3)))</formula>
    </cfRule>
    <cfRule type="cellIs" dxfId="2" priority="62" stopIfTrue="1" operator="equal">
      <formula>4</formula>
    </cfRule>
    <cfRule type="cellIs" dxfId="1" priority="63" stopIfTrue="1" operator="between">
      <formula>2</formula>
      <formula>3</formula>
    </cfRule>
    <cfRule type="cellIs" dxfId="0" priority="64" stopIfTrue="1" operator="between">
      <formula>0</formula>
      <formula>1</formula>
    </cfRule>
  </conditionalFormatting>
  <dataValidations count="1">
    <dataValidation type="list" allowBlank="1" showErrorMessage="1" error="Invalid value entered.  Valid input values are 0, 1, 2, 3 and 4.NR" promptTitle="Valid Scores" prompt="0 = No implementation, corrective action required._x000a_1= Written implementation, corrective action required._x000a_2= In place, not followed; corrective action required._x000a_3= Requirement partially implemented._x000a_4= Requirement met._x000a_NR= Not Reviewed" sqref="E56:E58 E65:E67 E60:E62 E37:E42 E52:E54 E76:E91 E44:E47 E29:E35 E25:E27 E10:E12 E3:E7 E20:E22 E14:E18 E69:E74 E49:E50">
      <formula1>$N$2:$S$2</formula1>
    </dataValidation>
  </dataValidations>
  <pageMargins left="0.179861111111111" right="0.22986111111111099" top="0.2" bottom="0.209722222222222" header="0.15902777777777799" footer="0.18443999999999999"/>
  <pageSetup paperSize="9" scale="56" fitToHeight="3" orientation="landscape" useFirstPageNumber="1" errors="NA" r:id="rId1"/>
  <headerFooter alignWithMargins="0">
    <oddFooter xml:space="preserve">&amp;LFM/I/PU/002, Rev No. "02" dated 08.09.2017 </oddFooter>
  </headerFooter>
  <rowBreaks count="2" manualBreakCount="2">
    <brk id="32" min="1" max="9" man="1"/>
    <brk id="66" min="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5" r:id="rId4" name="Check Box 17">
              <controlPr defaultSize="0" autoFill="0" autoLine="0" autoPict="0">
                <anchor moveWithCells="1">
                  <from>
                    <xdr:col>5</xdr:col>
                    <xdr:colOff>247650</xdr:colOff>
                    <xdr:row>93</xdr:row>
                    <xdr:rowOff>0</xdr:rowOff>
                  </from>
                  <to>
                    <xdr:col>6</xdr:col>
                    <xdr:colOff>2886075</xdr:colOff>
                    <xdr:row>93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5" name="Check Box 19">
              <controlPr defaultSize="0" autoFill="0" autoLine="0" autoPict="0">
                <anchor moveWithCells="1">
                  <from>
                    <xdr:col>2</xdr:col>
                    <xdr:colOff>2200275</xdr:colOff>
                    <xdr:row>93</xdr:row>
                    <xdr:rowOff>85725</xdr:rowOff>
                  </from>
                  <to>
                    <xdr:col>3</xdr:col>
                    <xdr:colOff>1514475</xdr:colOff>
                    <xdr:row>93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46" r:id="rId6" name="Check Box 3802">
              <controlPr defaultSize="0" autoFill="0" autoLine="0" autoPict="0">
                <anchor moveWithCells="1">
                  <from>
                    <xdr:col>3</xdr:col>
                    <xdr:colOff>1390650</xdr:colOff>
                    <xdr:row>93</xdr:row>
                    <xdr:rowOff>9525</xdr:rowOff>
                  </from>
                  <to>
                    <xdr:col>3</xdr:col>
                    <xdr:colOff>1695450</xdr:colOff>
                    <xdr:row>93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M5" sqref="M5"/>
    </sheetView>
  </sheetViews>
  <sheetFormatPr defaultRowHeight="12.75" x14ac:dyDescent="0.2"/>
  <cols>
    <col min="1" max="1" width="9.140625" style="160"/>
    <col min="2" max="2" width="16" style="150" customWidth="1"/>
    <col min="3" max="3" width="9.28515625" style="150" bestFit="1" customWidth="1"/>
    <col min="4" max="4" width="33.42578125" style="150" bestFit="1" customWidth="1"/>
    <col min="5" max="5" width="46" style="150" customWidth="1"/>
    <col min="6" max="16384" width="9.140625" style="150"/>
  </cols>
  <sheetData>
    <row r="2" spans="1:5" s="153" customFormat="1" ht="15" customHeight="1" x14ac:dyDescent="0.2">
      <c r="A2" s="160"/>
      <c r="B2" s="356" t="s">
        <v>179</v>
      </c>
      <c r="C2" s="356"/>
      <c r="D2" s="356"/>
      <c r="E2" s="356"/>
    </row>
    <row r="3" spans="1:5" s="153" customFormat="1" ht="15" customHeight="1" x14ac:dyDescent="0.2">
      <c r="A3" s="160"/>
      <c r="B3" s="357"/>
      <c r="C3" s="357"/>
      <c r="D3" s="357"/>
      <c r="E3" s="357"/>
    </row>
    <row r="4" spans="1:5" s="153" customFormat="1" ht="23.25" customHeight="1" x14ac:dyDescent="0.2">
      <c r="A4" s="161" t="s">
        <v>192</v>
      </c>
      <c r="B4" s="157" t="s">
        <v>180</v>
      </c>
      <c r="C4" s="158" t="s">
        <v>181</v>
      </c>
      <c r="D4" s="159" t="s">
        <v>182</v>
      </c>
      <c r="E4" s="159" t="s">
        <v>183</v>
      </c>
    </row>
    <row r="5" spans="1:5" s="153" customFormat="1" ht="24.75" customHeight="1" x14ac:dyDescent="0.2">
      <c r="A5" s="161">
        <v>1</v>
      </c>
      <c r="B5" s="151" t="s">
        <v>184</v>
      </c>
      <c r="C5" s="255" t="s">
        <v>187</v>
      </c>
      <c r="D5" s="152" t="s">
        <v>185</v>
      </c>
      <c r="E5" s="152" t="s">
        <v>191</v>
      </c>
    </row>
    <row r="6" spans="1:5" s="153" customFormat="1" ht="24.75" customHeight="1" x14ac:dyDescent="0.2">
      <c r="A6" s="161">
        <v>2</v>
      </c>
      <c r="B6" s="151" t="s">
        <v>186</v>
      </c>
      <c r="C6" s="255" t="s">
        <v>188</v>
      </c>
      <c r="D6" s="151" t="s">
        <v>189</v>
      </c>
      <c r="E6" s="151" t="s">
        <v>190</v>
      </c>
    </row>
    <row r="7" spans="1:5" s="153" customFormat="1" ht="24.75" customHeight="1" x14ac:dyDescent="0.2">
      <c r="A7" s="161">
        <v>3</v>
      </c>
      <c r="B7" s="151" t="s">
        <v>460</v>
      </c>
      <c r="C7" s="155">
        <v>2</v>
      </c>
      <c r="D7" s="155" t="s">
        <v>461</v>
      </c>
      <c r="E7" s="151" t="s">
        <v>462</v>
      </c>
    </row>
    <row r="8" spans="1:5" s="153" customFormat="1" ht="24.75" customHeight="1" x14ac:dyDescent="0.2">
      <c r="A8" s="161"/>
      <c r="B8" s="151"/>
      <c r="C8" s="154"/>
      <c r="D8" s="155"/>
      <c r="E8" s="155"/>
    </row>
    <row r="9" spans="1:5" s="153" customFormat="1" ht="24.75" customHeight="1" x14ac:dyDescent="0.2">
      <c r="A9" s="161"/>
      <c r="B9" s="156"/>
      <c r="C9" s="156"/>
      <c r="D9" s="156"/>
      <c r="E9" s="156"/>
    </row>
  </sheetData>
  <sheetProtection password="DFD7" sheet="1" objects="1" scenarios="1"/>
  <mergeCells count="1">
    <mergeCell ref="B2:E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5875629-f7ec-4c55-b65a-5b1cb4cedd5a" xsi:nil="true"/>
    <lcf76f155ced4ddcb4097134ff3c332f xmlns="c1e3a15f-690c-4c3d-8921-e0254938c56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दस्तावेज़" ma:contentTypeID="0x010100FF1D0F367A369745A1557C97D329D1B1" ma:contentTypeVersion="10" ma:contentTypeDescription="कोई नया दस्‍तावेज़ बनाएँ." ma:contentTypeScope="" ma:versionID="f615f4e74fcae152c6dd8084cdd03854">
  <xsd:schema xmlns:xsd="http://www.w3.org/2001/XMLSchema" xmlns:xs="http://www.w3.org/2001/XMLSchema" xmlns:p="http://schemas.microsoft.com/office/2006/metadata/properties" xmlns:ns2="c1e3a15f-690c-4c3d-8921-e0254938c566" xmlns:ns3="65875629-f7ec-4c55-b65a-5b1cb4cedd5a" targetNamespace="http://schemas.microsoft.com/office/2006/metadata/properties" ma:root="true" ma:fieldsID="fe9829fb210f83fc01affdcca01196dc" ns2:_="" ns3:_="">
    <xsd:import namespace="c1e3a15f-690c-4c3d-8921-e0254938c566"/>
    <xsd:import namespace="65875629-f7ec-4c55-b65a-5b1cb4ced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3a15f-690c-4c3d-8921-e0254938c5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छवि टैग्स" ma:readOnly="false" ma:fieldId="{5cf76f15-5ced-4ddc-b409-7134ff3c332f}" ma:taxonomyMulti="true" ma:sspId="65e8294e-f3d4-45f0-8d0e-29215d500d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75629-f7ec-4c55-b65a-5b1cb4cedd5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fd4ee28-ab32-4c96-a4a6-fac9b2936be6}" ma:internalName="TaxCatchAll" ma:showField="CatchAllData" ma:web="65875629-f7ec-4c55-b65a-5b1cb4ced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सामग्री प्रकार"/>
        <xsd:element ref="dc:title" minOccurs="0" maxOccurs="1" ma:index="4" ma:displayName="शीर्षक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0D4122-DBD1-4ACA-A053-F52B9BC81A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0A2633-0D0B-4EB0-8876-ED6E7138F9D5}">
  <ds:schemaRefs>
    <ds:schemaRef ds:uri="http://schemas.microsoft.com/office/2006/metadata/properties"/>
    <ds:schemaRef ds:uri="http://schemas.microsoft.com/office/infopath/2007/PartnerControls"/>
    <ds:schemaRef ds:uri="65875629-f7ec-4c55-b65a-5b1cb4cedd5a"/>
    <ds:schemaRef ds:uri="c1e3a15f-690c-4c3d-8921-e0254938c566"/>
  </ds:schemaRefs>
</ds:datastoreItem>
</file>

<file path=customXml/itemProps3.xml><?xml version="1.0" encoding="utf-8"?>
<ds:datastoreItem xmlns:ds="http://schemas.openxmlformats.org/officeDocument/2006/customXml" ds:itemID="{F95A90D4-342E-4A01-8EC9-D5617F709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e3a15f-690c-4c3d-8921-e0254938c566"/>
    <ds:schemaRef ds:uri="65875629-f7ec-4c55-b65a-5b1cb4ced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Work Sheet</vt:lpstr>
      <vt:lpstr>Rev History</vt:lpstr>
      <vt:lpstr>Summary!Print_Area</vt:lpstr>
      <vt:lpstr>'Work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kushal1</dc:creator>
  <cp:lastModifiedBy>pinturana</cp:lastModifiedBy>
  <cp:revision/>
  <cp:lastPrinted>2023-05-18T07:00:38Z</cp:lastPrinted>
  <dcterms:created xsi:type="dcterms:W3CDTF">2007-05-17T11:32:03Z</dcterms:created>
  <dcterms:modified xsi:type="dcterms:W3CDTF">2024-02-23T18:22:21Z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  <property fmtid="{D5CDD505-2E9C-101B-9397-08002B2CF9AE}" pid="3" name="ContentTypeId">
    <vt:lpwstr>0x010100FF1D0F367A369745A1557C97D329D1B1</vt:lpwstr>
  </property>
</Properties>
</file>