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defaultThemeVersion="124226"/>
  <mc:AlternateContent xmlns:mc="http://schemas.openxmlformats.org/markup-compatibility/2006">
    <mc:Choice Requires="x15">
      <x15ac:absPath xmlns:x15ac="http://schemas.microsoft.com/office/spreadsheetml/2010/11/ac" url="https://resources.deloitte.com/sites/EHC/Shared Documents/General/European Helicopter Center/2024 årsoppgjør/"/>
    </mc:Choice>
  </mc:AlternateContent>
  <xr:revisionPtr revIDLastSave="0" documentId="8_{38184A18-3AB5-4293-907B-BF6B0727198B}" xr6:coauthVersionLast="47" xr6:coauthVersionMax="47" xr10:uidLastSave="{00000000-0000-0000-0000-000000000000}"/>
  <bookViews>
    <workbookView xWindow="38292" yWindow="-108" windowWidth="30936" windowHeight="16776" tabRatio="869" firstSheet="1" activeTab="3"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F15" i="15" l="1"/>
  <c r="E10" i="16"/>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<sst xmlns="http://schemas.openxmlformats.org/spreadsheetml/2006/main" count="796" uniqueCount="666">
  <si>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</si>
  <si>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</si>
  <si>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</si>
  <si>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</si>
  <si>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</si>
  <si>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</si>
  <si>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</si>
  <si>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</si>
  <si>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</si>
  <si>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</si>
  <si>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</si>
  <si>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</si>
  <si>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</si>
  <si>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</si>
  <si>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</si>
  <si>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</si>
  <si>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</si>
  <si>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</si>
  <si>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</si>
  <si>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</si>
  <si>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</si>
  <si>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</si>
  <si>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</si>
  <si>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</si>
  <si>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</si>
  <si>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</si>
  <si>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</si>
  <si>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</si>
  <si>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</si>
  <si>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</si>
  <si>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</si>
  <si>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Fagskolens navn: European Helicopter Center AS</t>
  </si>
  <si>
    <t>Org.nr: 939106014</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</si>
  <si>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</si>
  <si>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</si>
  <si>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</si>
  <si>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</si>
  <si>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</si>
  <si>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</si>
  <si>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</si>
  <si>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</si>
  <si>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</si>
  <si>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</si>
  <si>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</si>
  <si>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</si>
  <si>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</si>
  <si>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</si>
  <si>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</si>
  <si>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</si>
  <si>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</si>
  <si>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</si>
  <si>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</si>
  <si>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</si>
  <si>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</si>
  <si>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</si>
  <si>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</si>
  <si>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</si>
  <si>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</si>
  <si>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</si>
  <si>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</si>
  <si>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</si>
  <si>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</si>
  <si>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</si>
  <si>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</si>
  <si>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</si>
  <si>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</si>
  <si>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</si>
  <si>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</si>
  <si>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</si>
  <si>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</si>
  <si>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</si>
  <si>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</si>
  <si>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</si>
  <si>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</si>
  <si>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</si>
  <si>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</si>
  <si>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</si>
  <si>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</si>
  <si>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</si>
  <si>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</si>
  <si>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</si>
  <si>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</si>
  <si>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</si>
  <si>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</si>
  <si>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</si>
  <si>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</si>
  <si>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</si>
  <si>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</si>
  <si>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</si>
  <si>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</si>
  <si>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</si>
  <si>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</si>
  <si>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</si>
  <si>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</si>
  <si>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</si>
  <si>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</si>
  <si>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</si>
  <si>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</si>
  <si>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</si>
  <si>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</si>
  <si>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</si>
  <si>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</si>
  <si>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</si>
  <si>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</si>
  <si>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</si>
  <si>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</si>
  <si>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</si>
  <si>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</si>
  <si>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</si>
  <si>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</si>
  <si>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</si>
  <si>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</si>
  <si>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</si>
  <si>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</si>
  <si>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</si>
  <si>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</si>
  <si>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</si>
  <si>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</si>
  <si>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</si>
  <si>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</si>
  <si>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</si>
  <si>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</si>
  <si>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</si>
  <si>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</si>
  <si>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</si>
  <si>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</si>
  <si>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</si>
  <si>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</si>
  <si>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</si>
  <si>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</si>
  <si>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</si>
  <si>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</si>
  <si>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</si>
  <si>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</si>
  <si>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</si>
  <si>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</si>
  <si>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</si>
  <si>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</si>
  <si>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</si>
  <si>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</si>
  <si>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</si>
  <si>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</si>
  <si>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</si>
  <si>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</si>
  <si>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</si>
  <si>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</si>
  <si>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</si>
  <si>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</si>
  <si>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</si>
  <si>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</si>
  <si>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</si>
  <si>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</si>
  <si>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</si>
  <si>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</si>
  <si>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</si>
  <si>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</si>
  <si>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</si>
  <si>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</si>
  <si>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</si>
  <si>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</si>
  <si>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</si>
  <si>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</si>
  <si>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</si>
  <si>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</si>
  <si>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</si>
  <si>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</si>
  <si>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</si>
  <si>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</si>
  <si>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</si>
  <si>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</si>
  <si>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</si>
  <si>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</si>
  <si>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</si>
  <si>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</si>
  <si>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</si>
  <si>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</si>
  <si>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</si>
  <si>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</si>
  <si>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</si>
  <si>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</si>
  <si>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</si>
  <si>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</si>
  <si>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</si>
  <si>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</si>
  <si>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</si>
  <si>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</si>
  <si>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</si>
  <si>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</si>
  <si>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</si>
  <si>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</si>
  <si>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</si>
  <si>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</si>
  <si>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</si>
  <si>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</si>
  <si>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</si>
  <si>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</si>
  <si>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</si>
  <si>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</si>
  <si>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</si>
  <si>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</si>
  <si>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ettergitt</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</si>
  <si>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</si>
  <si>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</si>
  <si>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</si>
  <si>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</si>
  <si>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</si>
  <si>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</si>
  <si>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</si>
  <si>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</si>
  <si>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</si>
  <si>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</si>
  <si>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</si>
  <si>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</si>
  <si>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</si>
  <si>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</si>
  <si>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</si>
  <si>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</si>
  <si>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</si>
  <si>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</si>
  <si>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</si>
  <si>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</si>
  <si>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</si>
  <si>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</si>
  <si>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</si>
  <si>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</si>
  <si>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</si>
  <si>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</si>
  <si>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</si>
  <si>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</si>
  <si>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</si>
  <si>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</si>
  <si>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</si>
  <si>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</si>
  <si>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</si>
  <si>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</si>
  <si>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</si>
  <si>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</si>
  <si>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</si>
  <si>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</si>
  <si>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</si>
  <si>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</si>
  <si>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</si>
  <si>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</si>
  <si>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</si>
  <si>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</si>
  <si>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</si>
  <si>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</si>
  <si>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</si>
  <si>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</si>
  <si>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</si>
  <si>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</si>
  <si>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</si>
  <si>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</si>
  <si>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</si>
  <si>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</si>
  <si>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</si>
  <si>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</si>
  <si>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</si>
  <si>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</si>
  <si>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</si>
  <si>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</si>
  <si>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</si>
  <si>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</si>
  <si>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</si>
  <si>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</si>
  <si>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</si>
  <si>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</si>
  <si>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</si>
  <si>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</si>
  <si>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</si>
  <si>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</si>
  <si>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</si>
  <si>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</si>
  <si>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</si>
  <si>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</si>
  <si>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</si>
  <si>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</si>
  <si>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</si>
  <si>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</si>
  <si>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</si>
  <si>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</si>
  <si>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</si>
  <si>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</si>
  <si>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</si>
  <si>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</si>
  <si>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</si>
  <si>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</si>
  <si>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</si>
  <si>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</si>
  <si>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</si>
  <si>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</si>
  <si>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</si>
  <si>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</si>
  <si>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</si>
  <si>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</si>
  <si>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</si>
  <si>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</si>
  <si>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</si>
  <si>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</si>
  <si>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</si>
  <si>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</si>
  <si>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</si>
  <si>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</si>
  <si>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</si>
  <si>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</si>
  <si>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</si>
  <si>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</si>
  <si>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</si>
  <si>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</si>
  <si>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</si>
  <si>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</si>
  <si>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</si>
  <si>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</si>
  <si>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</si>
  <si>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</si>
  <si>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</si>
  <si>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</si>
  <si>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</si>
  <si>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</si>
  <si>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</si>
  <si>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</si>
  <si>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</si>
  <si>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</si>
  <si>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</si>
  <si>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</si>
  <si>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</si>
  <si>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</si>
  <si>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</si>
  <si>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</si>
  <si>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</si>
  <si>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</si>
  <si>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</si>
  <si>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</si>
  <si>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</si>
  <si>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</si>
  <si>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</si>
  <si>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</si>
  <si>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</si>
  <si>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</si>
  <si>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</si>
  <si>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</si>
  <si>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</si>
  <si>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</si>
  <si>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</si>
  <si>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</si>
  <si>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</si>
  <si>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</si>
  <si>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</si>
  <si>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</si>
  <si>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</si>
  <si>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</si>
  <si>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</si>
  <si>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</si>
  <si>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</si>
  <si>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</si>
  <si>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</si>
  <si>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</si>
  <si>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</si>
  <si>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</si>
  <si>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</si>
  <si>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</si>
  <si>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</si>
  <si>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</si>
  <si>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</si>
  <si>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</si>
  <si>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</si>
  <si>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</si>
  <si>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</si>
  <si>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</si>
  <si>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</si>
  <si>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</si>
  <si>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</si>
  <si>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</si>
  <si>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</si>
  <si>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</si>
  <si>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</si>
  <si>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</si>
  <si>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</si>
  <si>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</si>
  <si>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</si>
  <si>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</si>
  <si>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</si>
  <si>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</si>
  <si>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</si>
  <si>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</si>
  <si>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</si>
  <si>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</si>
  <si>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</si>
  <si>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</si>
  <si>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</si>
  <si>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</si>
  <si>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</si>
  <si>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</si>
  <si>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</si>
  <si>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</si>
  <si>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</si>
  <si>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</si>
  <si>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</si>
  <si>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</si>
  <si>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</si>
  <si>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</si>
  <si>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</si>
  <si>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</si>
  <si>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</si>
  <si>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</si>
  <si>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</si>
  <si>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</si>
  <si>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</si>
  <si>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</si>
  <si>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</si>
  <si>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</si>
  <si>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</si>
  <si>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</si>
  <si>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</si>
  <si>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</si>
  <si>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</si>
  <si>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</si>
  <si>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</si>
  <si>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</si>
  <si>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</si>
  <si>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</si>
  <si>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</si>
  <si>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</si>
  <si>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</si>
  <si>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</si>
  <si>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</si>
  <si>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</si>
  <si>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</si>
  <si>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</si>
  <si>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</si>
  <si>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</si>
  <si>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</si>
  <si>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</si>
  <si>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</si>
  <si>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</si>
  <si>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</si>
  <si>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</si>
  <si>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</si>
  <si>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</si>
  <si>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</si>
  <si>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</si>
  <si>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</si>
  <si>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</si>
  <si>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</si>
  <si>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</si>
  <si>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</si>
  <si>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</si>
  <si>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</si>
  <si>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</si>
  <si>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</si>
  <si>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</si>
  <si>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</si>
  <si>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</si>
  <si>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</si>
  <si>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</si>
  <si>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</si>
  <si>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</si>
  <si>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</si>
  <si>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</si>
  <si>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</si>
  <si>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</si>
  <si>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Skylift Eiendom AS</t>
  </si>
  <si>
    <t>N5I.030</t>
  </si>
  <si>
    <t>Helicopter Holding AS</t>
  </si>
  <si>
    <t>Konsulenttjenester</t>
  </si>
  <si>
    <t>Leie av helikoper</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</si>
  <si>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</si>
  <si>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</si>
  <si>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</si>
  <si>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</si>
  <si>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</si>
  <si>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</si>
  <si>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</si>
  <si>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</si>
  <si>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</si>
  <si>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</si>
  <si>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</si>
  <si>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</si>
  <si>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</si>
  <si>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</si>
  <si>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</si>
  <si>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</si>
  <si>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</si>
  <si>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</si>
  <si>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</si>
  <si>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</si>
  <si>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</si>
  <si>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</si>
  <si>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</si>
  <si>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</si>
  <si>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</si>
  <si>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</si>
  <si>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</si>
  <si>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</si>
  <si>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</si>
  <si>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</si>
  <si>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</si>
  <si>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</si>
  <si>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</si>
  <si>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Lån</t>
  </si>
  <si>
    <t>N6I.050</t>
  </si>
  <si>
    <t>GSA Holding AS</t>
  </si>
  <si>
    <t>Konvertibelt lån</t>
  </si>
  <si>
    <t>Fordring</t>
  </si>
  <si>
    <t>Helicentre Beheer BV</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</si>
  <si>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</si>
  <si>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</si>
  <si>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</si>
  <si>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</si>
  <si>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</si>
  <si>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</si>
  <si>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</si>
  <si>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</si>
  <si>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</si>
  <si>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</si>
  <si>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</si>
  <si>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</si>
  <si>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</si>
  <si>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</si>
  <si>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</si>
  <si>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</si>
  <si>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</si>
  <si>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</si>
  <si>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</si>
  <si>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</si>
  <si>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</si>
  <si>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</si>
  <si>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</si>
  <si>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</si>
  <si>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</si>
  <si>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</si>
  <si>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</si>
  <si>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</si>
  <si>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</si>
  <si>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</si>
  <si>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</si>
  <si>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</si>
  <si>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</si>
  <si>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</si>
  <si>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</si>
  <si>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</si>
  <si>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</si>
  <si>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</si>
  <si>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</si>
  <si>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</si>
  <si>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</si>
  <si>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</si>
  <si>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</si>
  <si>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</si>
  <si>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</si>
  <si>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</si>
  <si>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</si>
  <si>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</si>
  <si>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</si>
  <si>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</si>
  <si>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</si>
  <si>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</si>
  <si>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</si>
  <si>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</si>
  <si>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</si>
  <si>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</si>
  <si>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</si>
  <si>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</si>
  <si>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</si>
  <si>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</si>
  <si>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</si>
  <si>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</si>
  <si>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</si>
  <si>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</si>
  <si>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</si>
  <si>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</si>
  <si>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</si>
  <si>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</si>
  <si>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</si>
  <si>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</si>
  <si>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</si>
  <si>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</si>
  <si>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</si>
  <si>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</si>
  <si>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</si>
  <si>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</si>
  <si>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</si>
  <si>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</si>
  <si>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</si>
  <si>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</si>
  <si>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</si>
  <si>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</si>
  <si>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</si>
  <si>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</si>
  <si>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</si>
  <si>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</si>
  <si>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</si>
  <si>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</si>
  <si>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</si>
  <si>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</si>
  <si>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Virksomhetens navn: European Helicopter Center AS</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</si>
  <si>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</si>
  <si>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</si>
  <si>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</si>
  <si>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</si>
  <si>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</si>
  <si>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</si>
  <si>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</si>
  <si>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</si>
  <si>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</si>
  <si>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</si>
  <si>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</si>
  <si>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</si>
  <si>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</si>
  <si>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Avvik i endring egenkapital 2024 sammenlignet med sum disponering i resultatregnskap skyldes gjeldsettergivelse.</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</si>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</sst>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0.000"/>
  </numFmts>
  <fonts count="82">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00">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165" fontId="62" fillId="0" borderId="0" xfId="0" applyNumberFormat="1" applyFont="1" applyProtection="1">
      <protection locked="0"/>
    </xf>
    <xf numFmtId="3" fontId="20" fillId="0" borderId="5" xfId="6" applyNumberFormat="1" applyBorder="1"/>
    <xf numFmtId="0" fontId="15" fillId="0" borderId="0" xfId="0" applyFont="1" applyAlignment="1">
      <alignment wrapText="1"/>
    </xf>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15" fillId="0" borderId="0" xfId="0" applyFont="1" applyAlignment="1">
      <alignment horizontal="left" vertical="center" wrapText="1"/>
    </xf>
    <xf numFmtId="0" fontId="20" fillId="0" borderId="0" xfId="0" applyFont="1" applyAlignment="1" applyProtection="1">
      <alignment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xf numFmtId="0" fontId="11" fillId="0" borderId="0" xfId="0" applyFont="1" applyAlignment="1"/>
    <xf numFmtId="0" fontId="0" fillId="0" borderId="0" xfId="0" applyAlignment="1"/>
    <xf numFmtId="0" fontId="20" fillId="0" borderId="0" xfId="0" applyFont="1" applyAlignment="1" applyProtection="1">
      <protection locked="0"/>
    </xf>
    <xf numFmtId="0" fontId="19" fillId="0" borderId="0" xfId="6" applyFont="1" applyAlignment="1"/>
    <xf numFmtId="0" fontId="19" fillId="5" borderId="0" xfId="0" applyFont="1" applyFill="1" applyAlignment="1"/>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xfId="1" builtinId="3"/>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erc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election activeCell="L38" sqref="L38"/>
    </sheetView>
  </sheetViews>
  <sheetFormatPr defaultColWidth="11.5703125" defaultRowHeight="14.45"/>
  <cols>
    <col min="1" max="1" width="27.5703125" customWidth="1"/>
    <col min="2" max="2" width="26.42578125" customWidth="1"/>
    <col min="3" max="3" width="36" customWidth="1"/>
  </cols>
  <sheetData>
    <row r="2" spans="1:3">
      <c r="A2" s="48" t="s">
        <v>0</v>
      </c>
      <c r="B2" s="13"/>
      <c r="C2" s="14"/>
    </row>
    <row r="3" spans="1:3">
      <c r="A3" s="15"/>
      <c r="B3" s="16"/>
      <c r="C3" s="12"/>
    </row>
    <row r="4" spans="1:3">
      <c r="A4" s="17" t="s">
        <v>1</v>
      </c>
      <c r="B4" s="12"/>
      <c r="C4" s="12"/>
    </row>
    <row r="5" spans="1:3">
      <c r="A5" s="447" t="s">
        <v>2</v>
      </c>
      <c r="B5" s="495"/>
      <c r="C5" s="495"/>
    </row>
    <row r="6" spans="1:3">
      <c r="A6" s="495"/>
      <c r="B6" s="495"/>
      <c r="C6" s="495"/>
    </row>
    <row r="7" spans="1:3">
      <c r="A7" s="18"/>
      <c r="B7" s="18"/>
      <c r="C7" s="18"/>
    </row>
    <row r="8" spans="1:3">
      <c r="A8" s="17" t="s">
        <v>3</v>
      </c>
      <c r="B8" s="19"/>
      <c r="C8" s="19"/>
    </row>
    <row r="9" spans="1:3">
      <c r="A9" s="20" t="s">
        <v>4</v>
      </c>
      <c r="B9" s="19"/>
      <c r="C9" s="12"/>
    </row>
    <row r="10" spans="1:3">
      <c r="A10" s="448" t="s">
        <v>5</v>
      </c>
      <c r="B10" s="449"/>
      <c r="C10" s="449"/>
    </row>
    <row r="11" spans="1:3">
      <c r="A11" s="449"/>
      <c r="B11" s="449"/>
      <c r="C11" s="449"/>
    </row>
    <row r="12" spans="1:3" ht="16.5" customHeight="1">
      <c r="A12" s="449"/>
      <c r="B12" s="449"/>
      <c r="C12" s="449"/>
    </row>
    <row r="13" spans="1:3">
      <c r="A13" s="21"/>
      <c r="B13" s="21"/>
      <c r="C13" s="21"/>
    </row>
    <row r="14" spans="1:3">
      <c r="A14" s="20" t="s">
        <v>6</v>
      </c>
      <c r="B14" s="19"/>
      <c r="C14" s="12"/>
    </row>
    <row r="15" spans="1:3">
      <c r="A15" s="448" t="s">
        <v>7</v>
      </c>
      <c r="B15" s="449"/>
      <c r="C15" s="449"/>
    </row>
    <row r="16" spans="1:3">
      <c r="A16" s="449"/>
      <c r="B16" s="449"/>
      <c r="C16" s="449"/>
    </row>
    <row r="17" spans="1:3">
      <c r="A17" s="449"/>
      <c r="B17" s="449"/>
      <c r="C17" s="449"/>
    </row>
    <row r="18" spans="1:3">
      <c r="A18" s="449"/>
      <c r="B18" s="449"/>
      <c r="C18" s="449"/>
    </row>
    <row r="19" spans="1:3">
      <c r="A19" s="22"/>
      <c r="B19" s="19"/>
      <c r="C19" s="12"/>
    </row>
    <row r="20" spans="1:3">
      <c r="A20" s="20" t="s">
        <v>8</v>
      </c>
      <c r="B20" s="19"/>
      <c r="C20" s="12"/>
    </row>
    <row r="21" spans="1:3">
      <c r="A21" s="448" t="s">
        <v>9</v>
      </c>
      <c r="B21" s="449"/>
      <c r="C21" s="449"/>
    </row>
    <row r="22" spans="1:3">
      <c r="A22" s="449"/>
      <c r="B22" s="449"/>
      <c r="C22" s="449"/>
    </row>
    <row r="23" spans="1:3">
      <c r="A23" s="449"/>
      <c r="B23" s="449"/>
      <c r="C23" s="449"/>
    </row>
    <row r="24" spans="1:3">
      <c r="A24" s="449"/>
      <c r="B24" s="449"/>
      <c r="C24" s="449"/>
    </row>
    <row r="25" spans="1:3">
      <c r="A25" s="449"/>
      <c r="B25" s="449"/>
      <c r="C25" s="449"/>
    </row>
    <row r="26" spans="1:3">
      <c r="A26" s="20" t="s">
        <v>10</v>
      </c>
      <c r="B26" s="19"/>
      <c r="C26" s="12"/>
    </row>
    <row r="27" spans="1:3">
      <c r="A27" s="448" t="s">
        <v>11</v>
      </c>
      <c r="B27" s="495"/>
      <c r="C27" s="495"/>
    </row>
    <row r="28" spans="1:3">
      <c r="A28" s="495"/>
      <c r="B28" s="495"/>
      <c r="C28" s="495"/>
    </row>
    <row r="29" spans="1:3">
      <c r="A29" s="495"/>
      <c r="B29" s="495"/>
      <c r="C29" s="495"/>
    </row>
    <row r="30" spans="1:3">
      <c r="A30" s="495"/>
      <c r="B30" s="495"/>
      <c r="C30" s="495"/>
    </row>
    <row r="31" spans="1:3">
      <c r="A31" s="495"/>
      <c r="B31" s="495"/>
      <c r="C31" s="495"/>
    </row>
    <row r="32" spans="1:3">
      <c r="A32" s="495"/>
      <c r="B32" s="495"/>
      <c r="C32" s="495"/>
    </row>
    <row r="33" spans="1:3">
      <c r="A33" s="22"/>
      <c r="B33" s="19"/>
      <c r="C33" s="12"/>
    </row>
    <row r="34" spans="1:3">
      <c r="A34" s="20" t="s">
        <v>12</v>
      </c>
      <c r="B34" s="19"/>
      <c r="C34" s="12"/>
    </row>
    <row r="35" spans="1:3">
      <c r="A35" s="445" t="s">
        <v>13</v>
      </c>
      <c r="B35" s="495"/>
      <c r="C35" s="495"/>
    </row>
    <row r="36" spans="1:3">
      <c r="A36" s="495"/>
      <c r="B36" s="495"/>
      <c r="C36" s="495"/>
    </row>
    <row r="37" spans="1:3">
      <c r="A37" s="495"/>
      <c r="B37" s="495"/>
      <c r="C37" s="495"/>
    </row>
    <row r="38" spans="1:3">
      <c r="A38" s="22"/>
      <c r="B38" s="19"/>
      <c r="C38" s="12"/>
    </row>
    <row r="39" spans="1:3">
      <c r="A39" s="20" t="s">
        <v>14</v>
      </c>
      <c r="B39" s="19"/>
      <c r="C39" s="12"/>
    </row>
    <row r="40" spans="1:3">
      <c r="A40" s="448" t="s">
        <v>15</v>
      </c>
      <c r="B40" s="495"/>
      <c r="C40" s="495"/>
    </row>
    <row r="41" spans="1:3">
      <c r="A41" s="495"/>
      <c r="B41" s="495"/>
      <c r="C41" s="495"/>
    </row>
    <row r="42" spans="1:3">
      <c r="A42" s="20" t="s">
        <v>16</v>
      </c>
      <c r="B42" s="19"/>
      <c r="C42" s="12"/>
    </row>
    <row r="43" spans="1:3">
      <c r="A43" s="448" t="s">
        <v>17</v>
      </c>
      <c r="B43" s="495"/>
      <c r="C43" s="495"/>
    </row>
    <row r="44" spans="1:3">
      <c r="A44" s="495"/>
      <c r="B44" s="495"/>
      <c r="C44" s="495"/>
    </row>
    <row r="45" spans="1:3">
      <c r="A45" s="495"/>
      <c r="B45" s="495"/>
      <c r="C45" s="495"/>
    </row>
    <row r="46" spans="1:3">
      <c r="A46" s="20" t="s">
        <v>18</v>
      </c>
      <c r="B46" s="19"/>
      <c r="C46" s="12"/>
    </row>
    <row r="47" spans="1:3">
      <c r="A47" s="448" t="s">
        <v>19</v>
      </c>
      <c r="B47" s="495"/>
      <c r="C47" s="495"/>
    </row>
    <row r="48" spans="1:3">
      <c r="A48" s="495"/>
      <c r="B48" s="495"/>
      <c r="C48" s="495"/>
    </row>
    <row r="49" spans="1:3">
      <c r="A49" s="495"/>
      <c r="B49" s="495"/>
      <c r="C49" s="495"/>
    </row>
    <row r="50" spans="1:3">
      <c r="A50" s="22"/>
      <c r="B50" s="19"/>
      <c r="C50" s="12"/>
    </row>
    <row r="51" spans="1:3">
      <c r="A51" s="20" t="s">
        <v>20</v>
      </c>
      <c r="B51" s="19"/>
      <c r="C51" s="12"/>
    </row>
    <row r="52" spans="1:3">
      <c r="A52" s="448" t="s">
        <v>21</v>
      </c>
      <c r="B52" s="450"/>
      <c r="C52" s="450"/>
    </row>
    <row r="53" spans="1:3">
      <c r="A53" s="450"/>
      <c r="B53" s="450"/>
      <c r="C53" s="450"/>
    </row>
    <row r="54" spans="1:3">
      <c r="A54" s="450"/>
      <c r="B54" s="450"/>
      <c r="C54" s="450"/>
    </row>
    <row r="55" spans="1:3">
      <c r="A55" s="23"/>
      <c r="B55" s="23"/>
      <c r="C55" s="23"/>
    </row>
    <row r="56" spans="1:3">
      <c r="A56" s="20" t="s">
        <v>22</v>
      </c>
      <c r="B56" s="19"/>
      <c r="C56" s="12"/>
    </row>
    <row r="57" spans="1:3" ht="30" customHeight="1">
      <c r="A57" s="448" t="s">
        <v>23</v>
      </c>
      <c r="B57" s="449"/>
      <c r="C57" s="449"/>
    </row>
    <row r="58" spans="1:3">
      <c r="A58" s="22" t="s">
        <v>24</v>
      </c>
      <c r="B58" s="19"/>
      <c r="C58" s="12"/>
    </row>
    <row r="59" spans="1:3" ht="14.25" customHeight="1">
      <c r="A59" s="446" t="s">
        <v>25</v>
      </c>
      <c r="B59" s="446"/>
      <c r="C59" s="12"/>
    </row>
    <row r="60" spans="1:3">
      <c r="A60" s="25" t="s">
        <v>26</v>
      </c>
      <c r="B60" s="26"/>
      <c r="C60" s="26"/>
    </row>
    <row r="61" spans="1:3">
      <c r="A61" s="27"/>
      <c r="B61" s="19"/>
      <c r="C61" s="12"/>
    </row>
    <row r="62" spans="1:3" ht="15.75" customHeight="1">
      <c r="A62" s="24" t="s">
        <v>27</v>
      </c>
      <c r="B62" s="19"/>
      <c r="C62" s="12"/>
    </row>
    <row r="63" spans="1:3">
      <c r="A63" s="25" t="s">
        <v>28</v>
      </c>
      <c r="B63" s="26"/>
      <c r="C63" s="26"/>
    </row>
    <row r="64" spans="1:3">
      <c r="A64" s="26"/>
      <c r="B64" s="26"/>
      <c r="C64" s="26"/>
    </row>
    <row r="65" spans="1:3">
      <c r="A65" s="24" t="s">
        <v>29</v>
      </c>
      <c r="B65" s="19"/>
      <c r="C65" s="12"/>
    </row>
    <row r="66" spans="1:3">
      <c r="A66" s="445" t="s">
        <v>30</v>
      </c>
      <c r="B66" s="495"/>
      <c r="C66" s="495"/>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L38" sqref="L38"/>
    </sheetView>
  </sheetViews>
  <sheetFormatPr defaultColWidth="11.42578125" defaultRowHeight="13.15"/>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c r="A2" s="311" t="str">
        <f>Resultatregnskap!A1</f>
        <v>Fagskolens navn: European Helicopter Center AS</v>
      </c>
    </row>
    <row r="4" spans="1:11">
      <c r="A4" s="311" t="s">
        <v>539</v>
      </c>
      <c r="B4" s="311"/>
      <c r="C4" s="311"/>
      <c r="D4" s="311"/>
      <c r="E4" s="311"/>
      <c r="F4" s="311"/>
      <c r="G4" s="311"/>
      <c r="H4" s="311"/>
      <c r="I4" s="311"/>
      <c r="J4" s="311"/>
    </row>
    <row r="5" spans="1:11">
      <c r="A5" s="358" t="s">
        <v>34</v>
      </c>
      <c r="B5" s="358"/>
    </row>
    <row r="6" spans="1:11" ht="26.45">
      <c r="A6" s="359"/>
      <c r="B6" s="359" t="s">
        <v>98</v>
      </c>
      <c r="C6" s="360" t="s">
        <v>540</v>
      </c>
      <c r="D6" s="360" t="s">
        <v>541</v>
      </c>
      <c r="E6" s="360" t="s">
        <v>106</v>
      </c>
      <c r="F6" s="360" t="s">
        <v>542</v>
      </c>
      <c r="G6" s="360" t="s">
        <v>543</v>
      </c>
      <c r="H6" s="360" t="s">
        <v>544</v>
      </c>
      <c r="I6" s="359" t="s">
        <v>545</v>
      </c>
      <c r="J6" s="361" t="s">
        <v>546</v>
      </c>
    </row>
    <row r="7" spans="1:11" ht="15" customHeight="1">
      <c r="A7" s="362" t="str">
        <f>'Note 7'!A6</f>
        <v>Anskaffelseskost 31.12.2023</v>
      </c>
      <c r="B7" s="363"/>
      <c r="C7" s="363"/>
      <c r="D7" s="363"/>
      <c r="E7" s="363"/>
      <c r="F7" s="363"/>
      <c r="G7" s="363">
        <v>50695</v>
      </c>
      <c r="H7" s="363">
        <v>7472</v>
      </c>
      <c r="I7" s="364">
        <f t="shared" ref="I7:I17" si="0">SUM(B7:H7)</f>
        <v>58167</v>
      </c>
      <c r="J7" s="362" t="s">
        <v>547</v>
      </c>
      <c r="K7" s="365"/>
    </row>
    <row r="8" spans="1:11" ht="15" customHeight="1">
      <c r="A8" s="362" t="str">
        <f>'Note 7'!A7</f>
        <v xml:space="preserve"> + tilgang pr. 31.12.2024 (+)</v>
      </c>
      <c r="B8" s="363"/>
      <c r="C8" s="363"/>
      <c r="D8" s="363"/>
      <c r="E8" s="363"/>
      <c r="F8" s="363"/>
      <c r="G8" s="363"/>
      <c r="H8" s="363"/>
      <c r="I8" s="364">
        <f t="shared" si="0"/>
        <v>0</v>
      </c>
      <c r="J8" s="362" t="s">
        <v>548</v>
      </c>
    </row>
    <row r="9" spans="1:11" ht="15" customHeight="1">
      <c r="A9" s="362" t="str">
        <f>'Note 7'!A8</f>
        <v xml:space="preserve"> - avgang pr. 31.12.2024 (-)</v>
      </c>
      <c r="B9" s="363"/>
      <c r="C9" s="363"/>
      <c r="D9" s="363"/>
      <c r="E9" s="363"/>
      <c r="F9" s="363"/>
      <c r="G9" s="363">
        <v>-50695</v>
      </c>
      <c r="H9" s="363"/>
      <c r="I9" s="364">
        <f t="shared" si="0"/>
        <v>-50695</v>
      </c>
      <c r="J9" s="362" t="s">
        <v>549</v>
      </c>
    </row>
    <row r="10" spans="1:11" ht="15" customHeight="1">
      <c r="A10" s="362" t="str">
        <f>'Note 7'!A9</f>
        <v xml:space="preserve"> +/- fra eiendel under utførelse til annen gruppe (+/-)</v>
      </c>
      <c r="B10" s="363"/>
      <c r="C10" s="363"/>
      <c r="D10" s="363"/>
      <c r="E10" s="363"/>
      <c r="F10" s="363"/>
      <c r="G10" s="363"/>
      <c r="H10" s="363"/>
      <c r="I10" s="364">
        <f t="shared" si="0"/>
        <v>0</v>
      </c>
      <c r="J10" s="362" t="s">
        <v>550</v>
      </c>
    </row>
    <row r="11" spans="1:11" ht="15" customHeight="1">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7472</v>
      </c>
      <c r="I11" s="367">
        <f t="shared" si="0"/>
        <v>7472</v>
      </c>
      <c r="J11" s="368" t="s">
        <v>551</v>
      </c>
    </row>
    <row r="12" spans="1:11" ht="15" customHeight="1">
      <c r="A12" s="362" t="str">
        <f>'Note 7'!A11</f>
        <v xml:space="preserve"> - akkumulerte nedskrivninger pr. 31.12.2023 (-)</v>
      </c>
      <c r="B12" s="364"/>
      <c r="C12" s="364"/>
      <c r="D12" s="364"/>
      <c r="E12" s="364"/>
      <c r="F12" s="364"/>
      <c r="G12" s="364">
        <v>-5837</v>
      </c>
      <c r="H12" s="364"/>
      <c r="I12" s="364">
        <f t="shared" si="0"/>
        <v>-5837</v>
      </c>
      <c r="J12" s="362" t="s">
        <v>552</v>
      </c>
    </row>
    <row r="13" spans="1:11" ht="15" customHeight="1">
      <c r="A13" s="362" t="str">
        <f>'Note 7'!A12</f>
        <v xml:space="preserve"> - nedskrivninger pr. 31.12.2024 (-)</v>
      </c>
      <c r="B13" s="364"/>
      <c r="C13" s="364"/>
      <c r="D13" s="364"/>
      <c r="E13" s="364"/>
      <c r="F13" s="364"/>
      <c r="G13" s="364"/>
      <c r="H13" s="364"/>
      <c r="I13" s="364">
        <f t="shared" si="0"/>
        <v>0</v>
      </c>
      <c r="J13" s="362" t="s">
        <v>553</v>
      </c>
    </row>
    <row r="14" spans="1:11" ht="15" customHeight="1">
      <c r="A14" s="362" t="str">
        <f>'Note 7'!A13</f>
        <v xml:space="preserve"> - akkumulerte avskrivninger pr. 31.12.2023 (-)</v>
      </c>
      <c r="B14" s="364"/>
      <c r="C14" s="364"/>
      <c r="D14" s="364"/>
      <c r="E14" s="364"/>
      <c r="F14" s="364"/>
      <c r="G14" s="364">
        <v>-25875</v>
      </c>
      <c r="H14" s="364">
        <v>-7228</v>
      </c>
      <c r="I14" s="364">
        <f t="shared" si="0"/>
        <v>-33103</v>
      </c>
      <c r="J14" s="362" t="s">
        <v>554</v>
      </c>
    </row>
    <row r="15" spans="1:11" ht="15" customHeight="1">
      <c r="A15" s="362" t="str">
        <f>'Note 7'!A14</f>
        <v xml:space="preserve"> - ordinære avskrivninger pr. 31.12.2024 (-)</v>
      </c>
      <c r="B15" s="364"/>
      <c r="C15" s="364"/>
      <c r="D15" s="364"/>
      <c r="E15" s="364"/>
      <c r="F15" s="364"/>
      <c r="G15" s="364"/>
      <c r="H15" s="364">
        <v>-126.755</v>
      </c>
      <c r="I15" s="364">
        <f t="shared" si="0"/>
        <v>-126.755</v>
      </c>
      <c r="J15" s="362" t="s">
        <v>555</v>
      </c>
    </row>
    <row r="16" spans="1:11" ht="15" customHeight="1">
      <c r="A16" s="362" t="str">
        <f>'Note 7'!A15</f>
        <v xml:space="preserve"> + akkumulert avskrivning avgang pr. 31.12.2024 (+)</v>
      </c>
      <c r="B16" s="364"/>
      <c r="C16" s="364"/>
      <c r="D16" s="364"/>
      <c r="E16" s="364"/>
      <c r="F16" s="364"/>
      <c r="G16" s="364">
        <v>31712</v>
      </c>
      <c r="H16" s="364"/>
      <c r="I16" s="364">
        <f t="shared" si="0"/>
        <v>31712</v>
      </c>
      <c r="J16" s="362" t="s">
        <v>556</v>
      </c>
    </row>
    <row r="17" spans="1:10" ht="15" customHeight="1">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117.245</v>
      </c>
      <c r="I17" s="367">
        <f t="shared" si="0"/>
        <v>117.245</v>
      </c>
      <c r="J17" s="368" t="s">
        <v>557</v>
      </c>
    </row>
    <row r="19" spans="1:10">
      <c r="A19" s="469" t="s">
        <v>538</v>
      </c>
      <c r="B19" s="469"/>
      <c r="C19" s="469"/>
      <c r="D19" s="469"/>
    </row>
    <row r="20" spans="1:10" ht="15" customHeight="1"/>
    <row r="21" spans="1:10" ht="15" customHeight="1"/>
    <row r="22" spans="1:10" ht="15" customHeight="1"/>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customProperties>
    <customPr name="OrphanNamesChecke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I18" sqref="I18"/>
    </sheetView>
  </sheetViews>
  <sheetFormatPr defaultColWidth="17.42578125" defaultRowHeight="15.75" customHeight="1"/>
  <cols>
    <col min="1" max="1" width="43.42578125" style="61" customWidth="1"/>
    <col min="2" max="3" width="15.5703125" style="339" customWidth="1"/>
    <col min="4" max="4" width="13.5703125" style="393" customWidth="1"/>
    <col min="5" max="6" width="10.5703125" style="61" customWidth="1"/>
    <col min="7" max="16384" width="17.42578125" style="61"/>
  </cols>
  <sheetData>
    <row r="1" spans="1:7" ht="13.15">
      <c r="A1" s="311" t="str">
        <f>Resultatregnskap!A1</f>
        <v>Fagskolens navn: European Helicopter Center AS</v>
      </c>
      <c r="B1" s="308"/>
      <c r="C1" s="308"/>
      <c r="D1" s="369"/>
      <c r="E1" s="314"/>
      <c r="F1" s="314"/>
    </row>
    <row r="2" spans="1:7" ht="12" customHeight="1">
      <c r="A2" s="314"/>
      <c r="B2" s="308"/>
      <c r="C2" s="309"/>
      <c r="D2" s="369"/>
      <c r="E2" s="314"/>
      <c r="F2" s="314"/>
    </row>
    <row r="3" spans="1:7" ht="15" customHeight="1">
      <c r="A3" s="370" t="s">
        <v>558</v>
      </c>
      <c r="B3" s="371"/>
      <c r="C3" s="277"/>
      <c r="D3" s="277"/>
      <c r="E3" s="276"/>
      <c r="F3" s="276"/>
    </row>
    <row r="4" spans="1:7" ht="15" customHeight="1">
      <c r="A4" s="372" t="s">
        <v>34</v>
      </c>
      <c r="B4" s="371"/>
      <c r="C4" s="277"/>
      <c r="D4" s="280"/>
      <c r="E4" s="276"/>
      <c r="F4" s="276"/>
    </row>
    <row r="5" spans="1:7" ht="15.75" customHeight="1">
      <c r="A5" s="373" t="s">
        <v>136</v>
      </c>
      <c r="B5" s="374">
        <f>Resultatregnskap!C6</f>
        <v>45657</v>
      </c>
      <c r="C5" s="375">
        <f>Resultatregnskap!D6</f>
        <v>45291</v>
      </c>
      <c r="D5" s="285" t="s">
        <v>36</v>
      </c>
      <c r="E5" s="376"/>
      <c r="F5" s="276"/>
    </row>
    <row r="6" spans="1:7" ht="15.75" customHeight="1">
      <c r="A6" s="377" t="s">
        <v>559</v>
      </c>
      <c r="B6" s="327">
        <v>1525.3399300000001</v>
      </c>
      <c r="C6" s="327">
        <v>1329</v>
      </c>
      <c r="D6" s="295" t="s">
        <v>560</v>
      </c>
      <c r="E6" s="276"/>
      <c r="F6" s="276"/>
    </row>
    <row r="7" spans="1:7" ht="15.75" customHeight="1">
      <c r="A7" s="377" t="s">
        <v>561</v>
      </c>
      <c r="B7" s="324">
        <v>-385</v>
      </c>
      <c r="C7" s="324">
        <v>-385</v>
      </c>
      <c r="D7" s="295" t="s">
        <v>562</v>
      </c>
      <c r="E7" s="276"/>
      <c r="F7" s="276"/>
    </row>
    <row r="8" spans="1:7" ht="15.75" customHeight="1">
      <c r="A8" s="378" t="s">
        <v>563</v>
      </c>
      <c r="B8" s="379">
        <f>SUM(B6:B7)</f>
        <v>1140.3399300000001</v>
      </c>
      <c r="C8" s="380">
        <f>SUM(C6:C7)</f>
        <v>944</v>
      </c>
      <c r="D8" s="295" t="s">
        <v>564</v>
      </c>
      <c r="E8" s="276"/>
      <c r="F8" s="276"/>
    </row>
    <row r="9" spans="1:7" ht="15.75" customHeight="1">
      <c r="A9" s="381"/>
      <c r="B9" s="328"/>
      <c r="C9" s="328"/>
      <c r="D9" s="275"/>
      <c r="E9" s="276"/>
      <c r="F9" s="276"/>
    </row>
    <row r="10" spans="1:7" ht="15.75" customHeight="1">
      <c r="A10" s="373" t="s">
        <v>138</v>
      </c>
      <c r="B10" s="374">
        <f>Resultatregnskap!C6</f>
        <v>45657</v>
      </c>
      <c r="C10" s="375">
        <f>Resultatregnskap!D6</f>
        <v>45291</v>
      </c>
      <c r="D10" s="382" t="s">
        <v>36</v>
      </c>
      <c r="E10" s="276"/>
      <c r="F10" s="276"/>
    </row>
    <row r="11" spans="1:7" ht="15.75" customHeight="1">
      <c r="A11" s="383" t="s">
        <v>565</v>
      </c>
      <c r="B11" s="327">
        <v>17392.696</v>
      </c>
      <c r="C11" s="327">
        <v>3685</v>
      </c>
      <c r="D11" s="384" t="s">
        <v>566</v>
      </c>
      <c r="E11" s="276"/>
      <c r="F11" s="276"/>
      <c r="G11" s="79"/>
    </row>
    <row r="12" spans="1:7" ht="15.75" customHeight="1">
      <c r="A12" s="385" t="s">
        <v>561</v>
      </c>
      <c r="B12" s="386"/>
      <c r="C12" s="386"/>
      <c r="D12" s="387" t="s">
        <v>567</v>
      </c>
      <c r="E12" s="276"/>
      <c r="F12" s="276"/>
    </row>
    <row r="13" spans="1:7" ht="15.75" customHeight="1">
      <c r="A13" s="388" t="s">
        <v>568</v>
      </c>
      <c r="B13" s="326">
        <f>SUM(B11:B12)</f>
        <v>17392.696</v>
      </c>
      <c r="C13" s="327">
        <f>SUM(C11:C12)</f>
        <v>3685</v>
      </c>
      <c r="D13" s="384" t="s">
        <v>569</v>
      </c>
      <c r="E13" s="276"/>
      <c r="F13" s="276"/>
    </row>
    <row r="14" spans="1:7" ht="15.75" customHeight="1">
      <c r="A14" s="276"/>
      <c r="B14" s="277"/>
      <c r="C14" s="277"/>
      <c r="D14" s="307"/>
      <c r="E14" s="276"/>
      <c r="F14" s="276"/>
    </row>
    <row r="15" spans="1:7" ht="15.75" customHeight="1">
      <c r="A15" s="29" t="s">
        <v>570</v>
      </c>
      <c r="B15" s="29"/>
      <c r="C15" s="29"/>
      <c r="D15" s="29"/>
      <c r="E15" s="276"/>
      <c r="F15" s="276"/>
    </row>
    <row r="16" spans="1:7" ht="15.75" customHeight="1">
      <c r="A16" s="372" t="s">
        <v>34</v>
      </c>
      <c r="B16" s="62"/>
      <c r="C16" s="62"/>
      <c r="D16" s="62"/>
      <c r="E16" s="276"/>
      <c r="F16" s="276"/>
    </row>
    <row r="17" spans="1:6" ht="15.75" customHeight="1">
      <c r="A17" s="105"/>
      <c r="B17" s="374">
        <f>Resultatregnskap!C6</f>
        <v>45657</v>
      </c>
      <c r="C17" s="375">
        <f>Resultatregnskap!D6</f>
        <v>45291</v>
      </c>
      <c r="D17" s="389" t="s">
        <v>36</v>
      </c>
      <c r="E17" s="276"/>
      <c r="F17" s="276"/>
    </row>
    <row r="18" spans="1:6" ht="15.75" customHeight="1">
      <c r="A18" s="383" t="s">
        <v>571</v>
      </c>
      <c r="B18" s="105"/>
      <c r="C18" s="105">
        <v>13026.334000000001</v>
      </c>
      <c r="D18" s="390" t="s">
        <v>572</v>
      </c>
      <c r="E18" s="391"/>
      <c r="F18" s="276"/>
    </row>
    <row r="19" spans="1:6" ht="15.75" customHeight="1">
      <c r="A19" s="383" t="s">
        <v>573</v>
      </c>
      <c r="B19" s="105"/>
      <c r="C19" s="105"/>
      <c r="D19" s="390" t="s">
        <v>574</v>
      </c>
      <c r="E19" s="391"/>
      <c r="F19" s="276"/>
    </row>
    <row r="20" spans="1:6" ht="15.75" customHeight="1">
      <c r="A20" s="392" t="s">
        <v>575</v>
      </c>
      <c r="B20" s="105">
        <v>1137.78685</v>
      </c>
      <c r="C20" s="105">
        <v>266.16399999999999</v>
      </c>
      <c r="D20" s="390" t="s">
        <v>576</v>
      </c>
      <c r="E20" s="276"/>
      <c r="F20" s="276"/>
    </row>
    <row r="21" spans="1:6" ht="15.75" customHeight="1">
      <c r="A21" s="392" t="s">
        <v>320</v>
      </c>
      <c r="B21" s="326">
        <f>SUM(B18:B20)</f>
        <v>1137.78685</v>
      </c>
      <c r="C21" s="327">
        <f>SUM(C18:C20)</f>
        <v>13292.498000000001</v>
      </c>
      <c r="D21" s="384" t="s">
        <v>577</v>
      </c>
      <c r="E21" s="276"/>
      <c r="F21" s="276"/>
    </row>
    <row r="22" spans="1:6" ht="15.75" customHeight="1">
      <c r="A22" s="62"/>
      <c r="B22" s="62"/>
      <c r="C22" s="62"/>
      <c r="D22" s="62"/>
      <c r="E22" s="129"/>
      <c r="F22" s="129"/>
    </row>
    <row r="23" spans="1:6" ht="55.5" customHeight="1">
      <c r="A23" s="470" t="s">
        <v>578</v>
      </c>
      <c r="B23" s="471"/>
      <c r="C23" s="471"/>
      <c r="D23" s="471"/>
      <c r="E23" s="129"/>
      <c r="F23" s="129"/>
    </row>
    <row r="24" spans="1:6" ht="15.75" customHeight="1">
      <c r="A24" s="472"/>
      <c r="B24" s="472"/>
      <c r="C24" s="472"/>
      <c r="D24" s="472"/>
      <c r="E24" s="129"/>
      <c r="F24" s="129"/>
    </row>
    <row r="25" spans="1:6" ht="15.75" customHeight="1">
      <c r="A25" s="57"/>
      <c r="B25" s="94"/>
      <c r="C25" s="94"/>
      <c r="D25" s="307"/>
      <c r="E25" s="129"/>
      <c r="F25" s="129"/>
    </row>
    <row r="26" spans="1:6" ht="15.75" customHeight="1">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I32" sqref="I32"/>
    </sheetView>
  </sheetViews>
  <sheetFormatPr defaultColWidth="11.42578125" defaultRowHeight="13.15"/>
  <cols>
    <col min="1" max="1" width="34.42578125" style="45" customWidth="1"/>
    <col min="2" max="4" width="15.5703125" style="45" customWidth="1"/>
    <col min="5" max="16384" width="11.42578125" style="45"/>
  </cols>
  <sheetData>
    <row r="2" spans="1:7" ht="14.45">
      <c r="A2" s="394" t="str">
        <f>'Note 9 og 10'!A1</f>
        <v>Fagskolens navn: European Helicopter Center AS</v>
      </c>
      <c r="B2" s="394"/>
      <c r="C2" s="394"/>
      <c r="D2" s="394"/>
      <c r="E2" s="46"/>
      <c r="F2" s="46"/>
      <c r="G2" s="46"/>
    </row>
    <row r="4" spans="1:7">
      <c r="A4" s="311" t="s">
        <v>579</v>
      </c>
      <c r="B4" s="311"/>
      <c r="C4" s="311"/>
      <c r="D4" s="311"/>
    </row>
    <row r="5" spans="1:7" ht="14.45">
      <c r="A5" s="395" t="s">
        <v>34</v>
      </c>
      <c r="B5" s="311"/>
      <c r="C5" s="311"/>
      <c r="D5" s="311"/>
    </row>
    <row r="6" spans="1:7" ht="14.45">
      <c r="A6" s="396"/>
      <c r="B6" s="397">
        <f>Resultatregnskap!C6</f>
        <v>45657</v>
      </c>
      <c r="C6" s="398">
        <f>Resultatregnskap!D6</f>
        <v>45291</v>
      </c>
      <c r="D6" s="399" t="s">
        <v>36</v>
      </c>
      <c r="E6" s="400"/>
    </row>
    <row r="7" spans="1:7" ht="14.45">
      <c r="A7" s="401" t="s">
        <v>580</v>
      </c>
      <c r="B7" s="396">
        <v>736.95371999999998</v>
      </c>
      <c r="C7" s="396">
        <v>784.42200000000003</v>
      </c>
      <c r="D7" s="402" t="s">
        <v>581</v>
      </c>
    </row>
    <row r="8" spans="1:7" ht="14.45">
      <c r="A8" s="401" t="s">
        <v>582</v>
      </c>
      <c r="B8" s="396"/>
      <c r="C8" s="396"/>
      <c r="D8" s="402" t="s">
        <v>583</v>
      </c>
    </row>
    <row r="9" spans="1:7" ht="14.45">
      <c r="A9" s="401" t="s">
        <v>584</v>
      </c>
      <c r="B9" s="396"/>
      <c r="C9" s="396"/>
      <c r="D9" s="402" t="s">
        <v>585</v>
      </c>
    </row>
    <row r="10" spans="1:7" ht="14.45">
      <c r="A10" s="401" t="s">
        <v>586</v>
      </c>
      <c r="B10" s="396">
        <v>280.26100000000002</v>
      </c>
      <c r="C10" s="396"/>
      <c r="D10" s="402" t="s">
        <v>587</v>
      </c>
    </row>
    <row r="11" spans="1:7" ht="16.149999999999999">
      <c r="A11" s="403" t="s">
        <v>588</v>
      </c>
      <c r="B11" s="396">
        <v>18339.348600000001</v>
      </c>
      <c r="C11" s="396">
        <v>12753.768</v>
      </c>
      <c r="D11" s="402" t="s">
        <v>589</v>
      </c>
    </row>
    <row r="12" spans="1:7" ht="14.45">
      <c r="A12" s="401" t="s">
        <v>590</v>
      </c>
      <c r="B12" s="396"/>
      <c r="C12" s="396"/>
      <c r="D12" s="402" t="s">
        <v>591</v>
      </c>
    </row>
    <row r="13" spans="1:7" ht="14.45">
      <c r="A13" s="404" t="s">
        <v>592</v>
      </c>
      <c r="B13" s="396">
        <f>SUBTOTAL(9,B7:B12)</f>
        <v>19356.563320000001</v>
      </c>
      <c r="C13" s="396">
        <f>SUBTOTAL(9,C7:C12)</f>
        <v>13538.19</v>
      </c>
      <c r="D13" s="405" t="s">
        <v>593</v>
      </c>
    </row>
    <row r="14" spans="1:7" ht="14.45">
      <c r="A14" s="46"/>
      <c r="B14" s="46"/>
      <c r="C14" s="46"/>
    </row>
    <row r="15" spans="1:7" s="78" customFormat="1" ht="49.5" customHeight="1">
      <c r="A15" s="473" t="s">
        <v>594</v>
      </c>
      <c r="B15" s="474"/>
      <c r="C15" s="474"/>
      <c r="D15" s="474"/>
    </row>
    <row r="18" spans="1:1">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K19"/>
  <sheetViews>
    <sheetView zoomScale="90" zoomScaleNormal="90" workbookViewId="0">
      <selection activeCell="K21" sqref="K21"/>
    </sheetView>
  </sheetViews>
  <sheetFormatPr defaultColWidth="11.42578125" defaultRowHeight="13.15"/>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1">
      <c r="A2" s="498" t="s">
        <v>595</v>
      </c>
      <c r="B2" s="498"/>
      <c r="C2" s="498"/>
      <c r="D2" s="498"/>
      <c r="E2" s="498"/>
      <c r="F2" s="498"/>
      <c r="G2" s="498"/>
      <c r="H2" s="498"/>
    </row>
    <row r="4" spans="1:11">
      <c r="A4" s="311" t="s">
        <v>596</v>
      </c>
      <c r="B4" s="311"/>
      <c r="C4" s="311"/>
      <c r="D4" s="311"/>
      <c r="E4" s="311"/>
      <c r="F4" s="311"/>
      <c r="G4" s="311"/>
      <c r="H4" s="311"/>
    </row>
    <row r="5" spans="1:11">
      <c r="A5" s="358" t="s">
        <v>34</v>
      </c>
      <c r="B5" s="311"/>
      <c r="C5" s="311"/>
      <c r="D5" s="311"/>
      <c r="E5" s="311"/>
      <c r="F5" s="311"/>
      <c r="G5" s="311"/>
      <c r="H5" s="311"/>
    </row>
    <row r="7" spans="1:11">
      <c r="A7" s="407"/>
      <c r="B7" s="481" t="s">
        <v>597</v>
      </c>
      <c r="C7" s="482"/>
      <c r="D7" s="481" t="s">
        <v>598</v>
      </c>
      <c r="E7" s="482"/>
      <c r="F7" s="475" t="s">
        <v>599</v>
      </c>
      <c r="G7" s="476"/>
      <c r="H7" s="477"/>
      <c r="I7" s="408"/>
    </row>
    <row r="8" spans="1:11">
      <c r="B8" s="483"/>
      <c r="C8" s="484"/>
      <c r="D8" s="483"/>
      <c r="E8" s="484"/>
      <c r="F8" s="478"/>
      <c r="G8" s="479"/>
      <c r="H8" s="480"/>
      <c r="I8" s="362"/>
    </row>
    <row r="9" spans="1:11" ht="26.25" customHeight="1">
      <c r="B9" s="320" t="s">
        <v>600</v>
      </c>
      <c r="C9" s="320" t="s">
        <v>601</v>
      </c>
      <c r="D9" s="320" t="s">
        <v>600</v>
      </c>
      <c r="E9" s="320" t="s">
        <v>601</v>
      </c>
      <c r="F9" s="320" t="s">
        <v>600</v>
      </c>
      <c r="G9" s="320" t="s">
        <v>601</v>
      </c>
      <c r="H9" s="409" t="s">
        <v>602</v>
      </c>
      <c r="I9" s="366" t="s">
        <v>36</v>
      </c>
      <c r="J9" s="376"/>
    </row>
    <row r="10" spans="1:11">
      <c r="A10" s="45" t="s">
        <v>165</v>
      </c>
      <c r="B10" s="410">
        <v>2700</v>
      </c>
      <c r="C10" s="411"/>
      <c r="D10" s="410"/>
      <c r="E10" s="411"/>
      <c r="F10" s="410">
        <f t="shared" ref="F10:G14" si="0">B10+D10</f>
        <v>2700</v>
      </c>
      <c r="G10" s="411">
        <f t="shared" si="0"/>
        <v>0</v>
      </c>
      <c r="H10" s="362">
        <f>SUBTOTAL(9,F10:G10)</f>
        <v>2700</v>
      </c>
      <c r="I10" s="362" t="s">
        <v>603</v>
      </c>
    </row>
    <row r="11" spans="1:11">
      <c r="A11" s="45" t="s">
        <v>167</v>
      </c>
      <c r="B11" s="410"/>
      <c r="C11" s="411"/>
      <c r="D11" s="410"/>
      <c r="E11" s="411"/>
      <c r="F11" s="410">
        <f t="shared" si="0"/>
        <v>0</v>
      </c>
      <c r="G11" s="411">
        <f t="shared" si="0"/>
        <v>0</v>
      </c>
      <c r="H11" s="362">
        <f>SUBTOTAL(9,F11:G11)</f>
        <v>0</v>
      </c>
      <c r="I11" s="362" t="s">
        <v>604</v>
      </c>
    </row>
    <row r="12" spans="1:11">
      <c r="A12" s="45" t="s">
        <v>169</v>
      </c>
      <c r="B12" s="410"/>
      <c r="C12" s="411"/>
      <c r="D12" s="410"/>
      <c r="E12" s="411"/>
      <c r="F12" s="410">
        <f t="shared" si="0"/>
        <v>0</v>
      </c>
      <c r="G12" s="411">
        <f t="shared" si="0"/>
        <v>0</v>
      </c>
      <c r="H12" s="362">
        <f>SUBTOTAL(9,F12:G12)</f>
        <v>0</v>
      </c>
      <c r="I12" s="362" t="s">
        <v>605</v>
      </c>
    </row>
    <row r="13" spans="1:11">
      <c r="A13" s="45" t="s">
        <v>606</v>
      </c>
      <c r="B13" s="410"/>
      <c r="C13" s="411"/>
      <c r="D13" s="410"/>
      <c r="E13" s="411"/>
      <c r="F13" s="410">
        <f t="shared" si="0"/>
        <v>0</v>
      </c>
      <c r="G13" s="411">
        <f t="shared" si="0"/>
        <v>0</v>
      </c>
      <c r="H13" s="362">
        <f>SUBTOTAL(9,F13:G13)</f>
        <v>0</v>
      </c>
      <c r="I13" s="362" t="s">
        <v>607</v>
      </c>
    </row>
    <row r="14" spans="1:11">
      <c r="A14" s="45" t="s">
        <v>177</v>
      </c>
      <c r="B14" s="410">
        <v>-13919.984</v>
      </c>
      <c r="C14" s="411"/>
      <c r="D14" s="444">
        <v>4438.5280000000002</v>
      </c>
      <c r="E14" s="411"/>
      <c r="F14" s="410">
        <f t="shared" si="0"/>
        <v>-9481.4560000000001</v>
      </c>
      <c r="G14" s="412">
        <f t="shared" si="0"/>
        <v>0</v>
      </c>
      <c r="H14" s="362">
        <f>SUBTOTAL(9,F14:G14)</f>
        <v>-9481.4560000000001</v>
      </c>
      <c r="I14" s="413" t="s">
        <v>608</v>
      </c>
      <c r="K14" s="45" t="s">
        <v>609</v>
      </c>
    </row>
    <row r="15" spans="1:11">
      <c r="A15" s="414" t="s">
        <v>545</v>
      </c>
      <c r="B15" s="415">
        <f>SUBTOTAL(9,B10:B14)</f>
        <v>-11219.984</v>
      </c>
      <c r="C15" s="416">
        <f>SUBTOTAL(9,C10:C14)</f>
        <v>0</v>
      </c>
      <c r="D15" s="415">
        <f>SUBTOTAL(9,D10:D14)</f>
        <v>4438.5280000000002</v>
      </c>
      <c r="E15" s="416">
        <f>SUBTOTAL(9,E10:E14)</f>
        <v>0</v>
      </c>
      <c r="F15" s="415">
        <f>SUBTOTAL(9,F10:F14)</f>
        <v>-6781.4560000000001</v>
      </c>
      <c r="G15" s="417">
        <f>C15+E15</f>
        <v>0</v>
      </c>
      <c r="H15" s="366">
        <f>SUM(H10:H14)</f>
        <v>-6781.4560000000001</v>
      </c>
      <c r="I15" s="368" t="s">
        <v>610</v>
      </c>
    </row>
    <row r="17" spans="1:9">
      <c r="A17" s="406"/>
    </row>
    <row r="18" spans="1:9" ht="108.6" customHeight="1">
      <c r="A18" s="485" t="s">
        <v>611</v>
      </c>
      <c r="B18" s="485"/>
      <c r="C18" s="485"/>
      <c r="D18" s="485"/>
      <c r="E18" s="485"/>
      <c r="F18" s="485"/>
      <c r="G18" s="485"/>
      <c r="H18" s="485"/>
      <c r="I18" s="485"/>
    </row>
    <row r="19" spans="1:9">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4" zoomScaleNormal="100" workbookViewId="0">
      <selection activeCell="O31" sqref="O31"/>
    </sheetView>
  </sheetViews>
  <sheetFormatPr defaultColWidth="11.5703125" defaultRowHeight="14.45"/>
  <cols>
    <col min="1" max="1" width="41.42578125" customWidth="1"/>
    <col min="2" max="2" width="18.140625" customWidth="1"/>
    <col min="3" max="3" width="14.5703125" customWidth="1"/>
    <col min="4" max="5" width="17" customWidth="1"/>
  </cols>
  <sheetData>
    <row r="1" spans="1:6" ht="15" customHeight="1">
      <c r="A1" s="29" t="str">
        <f>Resultatregnskap!A1</f>
        <v>Fagskolens navn: European Helicopter Center AS</v>
      </c>
      <c r="B1" s="29"/>
      <c r="C1" s="29"/>
      <c r="D1" s="29"/>
      <c r="E1" s="29"/>
    </row>
    <row r="2" spans="1:6" ht="15" customHeight="1">
      <c r="A2" s="28"/>
      <c r="B2" s="28"/>
      <c r="C2" s="28"/>
      <c r="D2" s="28"/>
      <c r="E2" s="28"/>
    </row>
    <row r="3" spans="1:6" ht="15" customHeight="1">
      <c r="A3" s="499" t="s">
        <v>612</v>
      </c>
      <c r="B3" s="499"/>
      <c r="C3" s="499"/>
      <c r="D3" s="499"/>
      <c r="E3" s="44"/>
    </row>
    <row r="4" spans="1:6">
      <c r="A4" s="198" t="s">
        <v>34</v>
      </c>
      <c r="B4" s="28"/>
      <c r="C4" s="28"/>
      <c r="D4" s="28"/>
      <c r="E4" s="28"/>
    </row>
    <row r="5" spans="1:6" ht="26.45">
      <c r="A5" s="84"/>
      <c r="B5" s="85" t="s">
        <v>600</v>
      </c>
      <c r="C5" s="86" t="s">
        <v>613</v>
      </c>
      <c r="D5" s="86" t="s">
        <v>614</v>
      </c>
      <c r="E5" s="83" t="s">
        <v>36</v>
      </c>
    </row>
    <row r="6" spans="1:6">
      <c r="A6" s="30" t="s">
        <v>37</v>
      </c>
      <c r="B6" s="38"/>
      <c r="C6" s="39"/>
      <c r="D6" s="40"/>
      <c r="E6" s="40"/>
    </row>
    <row r="7" spans="1:6">
      <c r="A7" s="31" t="s">
        <v>40</v>
      </c>
      <c r="B7" s="430">
        <f>+Resultatregnskap!C9</f>
        <v>0</v>
      </c>
      <c r="C7" s="431"/>
      <c r="D7" s="432"/>
      <c r="E7" s="43" t="s">
        <v>615</v>
      </c>
      <c r="F7" s="51"/>
    </row>
    <row r="8" spans="1:6">
      <c r="A8" s="31" t="s">
        <v>38</v>
      </c>
      <c r="B8" s="430">
        <f>+Resultatregnskap!C8</f>
        <v>35437.438999999998</v>
      </c>
      <c r="C8" s="433"/>
      <c r="D8" s="434"/>
      <c r="E8" s="43" t="s">
        <v>616</v>
      </c>
    </row>
    <row r="9" spans="1:6">
      <c r="A9" s="418" t="s">
        <v>44</v>
      </c>
      <c r="B9" s="430">
        <f>+Resultatregnskap!C11</f>
        <v>3666.6880000000001</v>
      </c>
      <c r="C9" s="433"/>
      <c r="D9" s="434"/>
      <c r="E9" s="43" t="s">
        <v>617</v>
      </c>
    </row>
    <row r="10" spans="1:6">
      <c r="A10" s="419" t="s">
        <v>46</v>
      </c>
      <c r="B10" s="435">
        <f>SUM(B7:B9)</f>
        <v>39104.127</v>
      </c>
      <c r="C10" s="436">
        <f>SUM(C8:C9)</f>
        <v>0</v>
      </c>
      <c r="D10" s="437">
        <f>SUM(D8:D9)</f>
        <v>0</v>
      </c>
      <c r="E10" s="420" t="s">
        <v>618</v>
      </c>
    </row>
    <row r="11" spans="1:6">
      <c r="A11" s="421"/>
      <c r="B11" s="41"/>
      <c r="C11" s="42"/>
      <c r="D11" s="43"/>
      <c r="E11" s="43"/>
    </row>
    <row r="12" spans="1:6">
      <c r="A12" s="422" t="s">
        <v>48</v>
      </c>
      <c r="B12" s="41"/>
      <c r="C12" s="42"/>
      <c r="D12" s="43"/>
      <c r="E12" s="43"/>
    </row>
    <row r="13" spans="1:6">
      <c r="A13" s="423" t="s">
        <v>49</v>
      </c>
      <c r="B13" s="430">
        <f>+Resultatregnskap!C15</f>
        <v>26439.182000000001</v>
      </c>
      <c r="C13" s="433"/>
      <c r="D13" s="434"/>
      <c r="E13" s="43" t="s">
        <v>619</v>
      </c>
    </row>
    <row r="14" spans="1:6">
      <c r="A14" s="423" t="s">
        <v>51</v>
      </c>
      <c r="B14" s="430">
        <f>+Resultatregnskap!C16</f>
        <v>8597.7209999999995</v>
      </c>
      <c r="C14" s="433"/>
      <c r="D14" s="434"/>
      <c r="E14" s="43" t="s">
        <v>620</v>
      </c>
    </row>
    <row r="15" spans="1:6">
      <c r="A15" s="423" t="s">
        <v>53</v>
      </c>
      <c r="B15" s="430">
        <f>+Resultatregnskap!C17</f>
        <v>126.755</v>
      </c>
      <c r="C15" s="433"/>
      <c r="D15" s="434"/>
      <c r="E15" s="43" t="s">
        <v>621</v>
      </c>
    </row>
    <row r="16" spans="1:6">
      <c r="A16" s="423" t="s">
        <v>55</v>
      </c>
      <c r="B16" s="430">
        <f>+Resultatregnskap!C18</f>
        <v>0</v>
      </c>
      <c r="C16" s="433"/>
      <c r="D16" s="434"/>
      <c r="E16" s="43" t="s">
        <v>622</v>
      </c>
    </row>
    <row r="17" spans="1:5">
      <c r="A17" s="418" t="s">
        <v>57</v>
      </c>
      <c r="B17" s="430">
        <f>+Resultatregnskap!C19</f>
        <v>6802.4629999999997</v>
      </c>
      <c r="C17" s="433"/>
      <c r="D17" s="434"/>
      <c r="E17" s="43" t="s">
        <v>623</v>
      </c>
    </row>
    <row r="18" spans="1:5">
      <c r="A18" s="419" t="s">
        <v>59</v>
      </c>
      <c r="B18" s="435">
        <f>SUM(B13:B17)</f>
        <v>41966.120999999999</v>
      </c>
      <c r="C18" s="436">
        <f>SUM(C13:C17)</f>
        <v>0</v>
      </c>
      <c r="D18" s="437">
        <f>SUM(D13:D17)</f>
        <v>0</v>
      </c>
      <c r="E18" s="420" t="s">
        <v>624</v>
      </c>
    </row>
    <row r="19" spans="1:5">
      <c r="A19" s="421"/>
      <c r="B19" s="41"/>
      <c r="C19" s="42"/>
      <c r="D19" s="43"/>
      <c r="E19" s="43"/>
    </row>
    <row r="20" spans="1:5">
      <c r="A20" s="419" t="s">
        <v>61</v>
      </c>
      <c r="B20" s="438">
        <f>B10-B18</f>
        <v>-2861.9939999999988</v>
      </c>
      <c r="C20" s="439">
        <f>C10-C18</f>
        <v>0</v>
      </c>
      <c r="D20" s="440">
        <f>D10-D18</f>
        <v>0</v>
      </c>
      <c r="E20" s="424" t="s">
        <v>625</v>
      </c>
    </row>
    <row r="21" spans="1:5">
      <c r="A21" s="421"/>
      <c r="B21" s="41"/>
      <c r="C21" s="42"/>
      <c r="D21" s="43"/>
      <c r="E21" s="43"/>
    </row>
    <row r="22" spans="1:5">
      <c r="A22" s="30" t="s">
        <v>63</v>
      </c>
      <c r="B22" s="41"/>
      <c r="C22" s="42"/>
      <c r="D22" s="43"/>
      <c r="E22" s="43"/>
    </row>
    <row r="23" spans="1:5">
      <c r="A23" s="423" t="s">
        <v>64</v>
      </c>
      <c r="B23" s="430">
        <f>+Resultatregnskap!C25</f>
        <v>5.0309999999999997</v>
      </c>
      <c r="C23" s="433"/>
      <c r="D23" s="434"/>
      <c r="E23" s="43" t="s">
        <v>626</v>
      </c>
    </row>
    <row r="24" spans="1:5">
      <c r="A24" s="418" t="s">
        <v>66</v>
      </c>
      <c r="B24" s="430">
        <f>+Resultatregnskap!C26</f>
        <v>208.74100000000001</v>
      </c>
      <c r="C24" s="433"/>
      <c r="D24" s="434"/>
      <c r="E24" s="43" t="s">
        <v>627</v>
      </c>
    </row>
    <row r="25" spans="1:5">
      <c r="A25" s="425" t="s">
        <v>68</v>
      </c>
      <c r="B25" s="435">
        <f>B23-B24</f>
        <v>-203.71</v>
      </c>
      <c r="C25" s="436">
        <f>C23-C24</f>
        <v>0</v>
      </c>
      <c r="D25" s="437">
        <f>D23-D24</f>
        <v>0</v>
      </c>
      <c r="E25" s="420" t="s">
        <v>628</v>
      </c>
    </row>
    <row r="26" spans="1:5">
      <c r="A26" s="426"/>
      <c r="B26" s="41"/>
      <c r="C26" s="42"/>
      <c r="D26" s="43"/>
      <c r="E26" s="43"/>
    </row>
    <row r="27" spans="1:5">
      <c r="A27" s="425" t="s">
        <v>70</v>
      </c>
      <c r="B27" s="435">
        <f>B20+B25</f>
        <v>-3065.7039999999988</v>
      </c>
      <c r="C27" s="436">
        <f>C20+C25</f>
        <v>0</v>
      </c>
      <c r="D27" s="437">
        <f>D20+D25</f>
        <v>0</v>
      </c>
      <c r="E27" s="420" t="s">
        <v>629</v>
      </c>
    </row>
    <row r="28" spans="1:5">
      <c r="A28" s="421"/>
      <c r="B28" s="41"/>
      <c r="C28" s="42"/>
      <c r="D28" s="43"/>
      <c r="E28" s="43"/>
    </row>
    <row r="29" spans="1:5">
      <c r="A29" s="423" t="s">
        <v>72</v>
      </c>
      <c r="B29" s="430">
        <f>+Resultatregnskap!C31</f>
        <v>0</v>
      </c>
      <c r="C29" s="433"/>
      <c r="D29" s="434"/>
      <c r="E29" s="43" t="s">
        <v>630</v>
      </c>
    </row>
    <row r="30" spans="1:5">
      <c r="A30" s="427"/>
      <c r="B30" s="41"/>
      <c r="C30" s="42"/>
      <c r="D30" s="43"/>
      <c r="E30" s="43"/>
    </row>
    <row r="31" spans="1:5">
      <c r="A31" s="425" t="s">
        <v>74</v>
      </c>
      <c r="B31" s="435">
        <f>B27-B29</f>
        <v>-3065.7039999999988</v>
      </c>
      <c r="C31" s="436">
        <f>C27-C29</f>
        <v>0</v>
      </c>
      <c r="D31" s="437">
        <f>D27-D29</f>
        <v>0</v>
      </c>
      <c r="E31" s="420" t="s">
        <v>631</v>
      </c>
    </row>
    <row r="32" spans="1:5">
      <c r="A32" s="421"/>
      <c r="B32" s="41"/>
      <c r="C32" s="42"/>
      <c r="D32" s="43"/>
      <c r="E32" s="43"/>
    </row>
    <row r="33" spans="1:8">
      <c r="A33" s="30" t="s">
        <v>632</v>
      </c>
      <c r="B33" s="41"/>
      <c r="C33" s="42"/>
      <c r="D33" s="43"/>
      <c r="E33" s="43"/>
    </row>
    <row r="34" spans="1:8">
      <c r="A34" s="423" t="s">
        <v>77</v>
      </c>
      <c r="B34" s="430">
        <f>+Resultatregnskap!C36</f>
        <v>-3065.7049999999999</v>
      </c>
      <c r="C34" s="433"/>
      <c r="D34" s="434"/>
      <c r="E34" s="43" t="s">
        <v>633</v>
      </c>
    </row>
    <row r="35" spans="1:8">
      <c r="A35" s="423" t="s">
        <v>79</v>
      </c>
      <c r="B35" s="430">
        <f>+Resultatregnskap!C37</f>
        <v>0</v>
      </c>
      <c r="C35" s="433"/>
      <c r="D35" s="434"/>
      <c r="E35" s="43" t="s">
        <v>634</v>
      </c>
    </row>
    <row r="36" spans="1:8">
      <c r="A36" s="418" t="s">
        <v>81</v>
      </c>
      <c r="B36" s="430">
        <f>+Resultatregnskap!C38</f>
        <v>0</v>
      </c>
      <c r="C36" s="433"/>
      <c r="D36" s="434"/>
      <c r="E36" s="43" t="s">
        <v>635</v>
      </c>
    </row>
    <row r="37" spans="1:8">
      <c r="A37" s="419" t="s">
        <v>83</v>
      </c>
      <c r="B37" s="435">
        <f>SUM(B34:B36)</f>
        <v>-3065.7049999999999</v>
      </c>
      <c r="C37" s="435">
        <f t="shared" ref="C37:D37" si="0">SUM(C34:C36)</f>
        <v>0</v>
      </c>
      <c r="D37" s="435">
        <f t="shared" si="0"/>
        <v>0</v>
      </c>
      <c r="E37" s="420" t="s">
        <v>636</v>
      </c>
    </row>
    <row r="38" spans="1:8">
      <c r="A38" s="87"/>
      <c r="B38" s="29"/>
      <c r="C38" s="29"/>
      <c r="D38" s="29"/>
      <c r="E38" s="29"/>
    </row>
    <row r="39" spans="1:8" ht="47.45" customHeight="1">
      <c r="A39" s="88" t="s">
        <v>637</v>
      </c>
      <c r="B39" s="487"/>
      <c r="C39" s="488"/>
      <c r="D39" s="488"/>
      <c r="E39" s="489"/>
      <c r="G39" s="89"/>
    </row>
    <row r="40" spans="1:8" ht="42.6" customHeight="1">
      <c r="A40" s="88" t="s">
        <v>638</v>
      </c>
      <c r="B40" s="490"/>
      <c r="C40" s="491"/>
      <c r="D40" s="491"/>
      <c r="E40" s="492"/>
      <c r="G40" s="89"/>
    </row>
    <row r="41" spans="1:8">
      <c r="A41" s="87"/>
      <c r="B41" s="29"/>
      <c r="C41" s="29"/>
      <c r="D41" s="29"/>
      <c r="E41" s="29"/>
    </row>
    <row r="42" spans="1:8" ht="187.5" customHeight="1">
      <c r="A42" s="486" t="s">
        <v>639</v>
      </c>
      <c r="B42" s="486"/>
      <c r="C42" s="486"/>
      <c r="D42" s="486"/>
      <c r="E42" s="486"/>
      <c r="F42" s="486"/>
      <c r="G42" s="486"/>
      <c r="H42" s="486"/>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topLeftCell="A3" zoomScaleNormal="100" workbookViewId="0">
      <selection activeCell="L38" sqref="L38"/>
    </sheetView>
  </sheetViews>
  <sheetFormatPr defaultColWidth="11.42578125" defaultRowHeight="14.45"/>
  <cols>
    <col min="1" max="1" width="59.42578125" style="10" customWidth="1"/>
    <col min="2" max="3" width="12.5703125" style="5" customWidth="1"/>
    <col min="4" max="16384" width="11.42578125" style="10"/>
  </cols>
  <sheetData>
    <row r="1" spans="1:6">
      <c r="A1" s="4" t="str">
        <f>Resultatregnskap!A1</f>
        <v>Fagskolens navn: European Helicopter Center AS</v>
      </c>
    </row>
    <row r="3" spans="1:6">
      <c r="A3" s="63" t="s">
        <v>640</v>
      </c>
      <c r="B3" s="6"/>
    </row>
    <row r="4" spans="1:6">
      <c r="A4" s="64"/>
      <c r="B4" s="6"/>
    </row>
    <row r="5" spans="1:6">
      <c r="A5" s="50" t="s">
        <v>641</v>
      </c>
      <c r="B5" s="32"/>
    </row>
    <row r="6" spans="1:6">
      <c r="A6" s="50" t="s">
        <v>642</v>
      </c>
      <c r="B6" s="32"/>
      <c r="E6" s="5"/>
      <c r="F6" s="49"/>
    </row>
    <row r="7" spans="1:6" ht="15" customHeight="1">
      <c r="A7" s="65"/>
      <c r="B7" s="493" t="s">
        <v>643</v>
      </c>
      <c r="C7" s="494"/>
    </row>
    <row r="8" spans="1:6" ht="15" customHeight="1">
      <c r="A8" s="66" t="s">
        <v>644</v>
      </c>
      <c r="B8" s="67">
        <f>Resultatregnskap!C6</f>
        <v>45657</v>
      </c>
      <c r="C8" s="68">
        <f>Resultatregnskap!D6</f>
        <v>45291</v>
      </c>
      <c r="D8" s="69"/>
    </row>
    <row r="9" spans="1:6">
      <c r="A9" s="1" t="s">
        <v>37</v>
      </c>
      <c r="B9" s="70">
        <f>Resultatregnskap!C12</f>
        <v>39104.127</v>
      </c>
      <c r="C9" s="71">
        <f>Resultatregnskap!D12</f>
        <v>41011</v>
      </c>
    </row>
    <row r="10" spans="1:6">
      <c r="A10" s="72" t="s">
        <v>645</v>
      </c>
      <c r="B10" s="70">
        <f>Resultatregnskap!C9</f>
        <v>0</v>
      </c>
      <c r="C10" s="71">
        <f>Resultatregnskap!D9</f>
        <v>0</v>
      </c>
    </row>
    <row r="11" spans="1:6">
      <c r="A11" s="72" t="s">
        <v>646</v>
      </c>
      <c r="B11" s="70">
        <f>'Note 1 og 2'!B29</f>
        <v>0</v>
      </c>
      <c r="C11" s="70">
        <f>'Note 1 og 2'!C29</f>
        <v>0</v>
      </c>
      <c r="D11" s="69"/>
    </row>
    <row r="12" spans="1:6">
      <c r="A12" s="1" t="s">
        <v>51</v>
      </c>
      <c r="B12" s="70">
        <f>Resultatregnskap!C16</f>
        <v>8597.7209999999995</v>
      </c>
      <c r="C12" s="71">
        <f>Resultatregnskap!D16</f>
        <v>9662</v>
      </c>
      <c r="D12" s="69"/>
    </row>
    <row r="13" spans="1:6">
      <c r="A13" s="1" t="s">
        <v>647</v>
      </c>
      <c r="B13" s="70">
        <f>Resultatregnskap!C20-Resultatregnskap!C16</f>
        <v>33368.400000000001</v>
      </c>
      <c r="C13" s="71">
        <f>Resultatregnskap!D20-Resultatregnskap!D16</f>
        <v>39661.449999999997</v>
      </c>
    </row>
    <row r="14" spans="1:6">
      <c r="A14" s="1" t="s">
        <v>59</v>
      </c>
      <c r="B14" s="70">
        <f>Resultatregnskap!C20</f>
        <v>41966.120999999999</v>
      </c>
      <c r="C14" s="71">
        <f>Resultatregnskap!D20</f>
        <v>49323.45</v>
      </c>
    </row>
    <row r="15" spans="1:6">
      <c r="A15" s="1" t="s">
        <v>61</v>
      </c>
      <c r="B15" s="70">
        <f>Resultatregnskap!C22</f>
        <v>-2861.9939999999988</v>
      </c>
      <c r="C15" s="71">
        <f>Resultatregnskap!D22</f>
        <v>-8312.4499999999971</v>
      </c>
    </row>
    <row r="16" spans="1:6">
      <c r="A16" s="1" t="s">
        <v>648</v>
      </c>
      <c r="B16" s="70">
        <f>Resultatregnskap!C33</f>
        <v>-3065.7039999999988</v>
      </c>
      <c r="C16" s="71">
        <f>Resultatregnskap!D33</f>
        <v>-9842.4999999999964</v>
      </c>
    </row>
    <row r="17" spans="1:3">
      <c r="A17" s="73"/>
      <c r="B17" s="74"/>
      <c r="C17" s="75"/>
    </row>
    <row r="18" spans="1:3">
      <c r="A18" s="2" t="s">
        <v>649</v>
      </c>
      <c r="B18" s="74"/>
      <c r="C18" s="75"/>
    </row>
    <row r="19" spans="1:3">
      <c r="A19" s="1" t="s">
        <v>650</v>
      </c>
      <c r="B19" s="33">
        <f>('Balanse - eiendeler'!C11)+('Balanse - eiendeler'!C19)+('Balanse - eiendeler'!C29)</f>
        <v>116.709</v>
      </c>
      <c r="C19" s="7">
        <f>('Balanse - eiendeler'!D11)+('Balanse - eiendeler'!D19)+('Balanse - eiendeler'!D29)</f>
        <v>19227</v>
      </c>
    </row>
    <row r="20" spans="1:3">
      <c r="A20" s="1" t="s">
        <v>651</v>
      </c>
      <c r="B20" s="33">
        <f>('Balanse - eiendeler'!C35)+('Balanse - eiendeler'!C40)+('Balanse - eiendeler'!C46)+('Balanse - eiendeler'!C51)</f>
        <v>26302.825000000001</v>
      </c>
      <c r="C20" s="7">
        <f>('Balanse - eiendeler'!D35)+('Balanse - eiendeler'!D40)+('Balanse - eiendeler'!D46)+('Balanse - eiendeler'!D51)</f>
        <v>7303.9</v>
      </c>
    </row>
    <row r="21" spans="1:3">
      <c r="A21" s="1" t="s">
        <v>652</v>
      </c>
      <c r="B21" s="33">
        <f>'Balanse - eiendeler'!C53</f>
        <v>26419.534</v>
      </c>
      <c r="C21" s="7">
        <f>'Balanse - eiendeler'!D53</f>
        <v>26530.9</v>
      </c>
    </row>
    <row r="22" spans="1:3">
      <c r="A22" s="1" t="s">
        <v>653</v>
      </c>
      <c r="B22" s="33">
        <f>'Balanse - egenkapital og gjeld'!C20</f>
        <v>-6781.4560000000001</v>
      </c>
      <c r="C22" s="7">
        <f>'Balanse - egenkapital og gjeld'!D20</f>
        <v>-11220</v>
      </c>
    </row>
    <row r="23" spans="1:3">
      <c r="A23" s="1" t="s">
        <v>654</v>
      </c>
      <c r="B23" s="33">
        <f>('Balanse - egenkapital og gjeld'!C38)+('Balanse - egenkapital og gjeld'!C30)</f>
        <v>1137.787</v>
      </c>
      <c r="C23" s="7">
        <f>('Balanse - egenkapital og gjeld'!D38)+('Balanse - egenkapital og gjeld'!D30)</f>
        <v>20796.900000000001</v>
      </c>
    </row>
    <row r="24" spans="1:3">
      <c r="A24" s="1" t="s">
        <v>655</v>
      </c>
      <c r="B24" s="33">
        <f>'Balanse - egenkapital og gjeld'!C47</f>
        <v>32063.201999999997</v>
      </c>
      <c r="C24" s="7">
        <f>'Balanse - egenkapital og gjeld'!D47</f>
        <v>16954</v>
      </c>
    </row>
    <row r="25" spans="1:3">
      <c r="A25" s="1" t="s">
        <v>656</v>
      </c>
      <c r="B25" s="33">
        <f>'Balanse - egenkapital og gjeld'!C51</f>
        <v>26419.532999999996</v>
      </c>
      <c r="C25" s="7">
        <f>'Balanse - egenkapital og gjeld'!D51</f>
        <v>26530.9</v>
      </c>
    </row>
    <row r="26" spans="1:3">
      <c r="A26" s="3"/>
      <c r="B26" s="35"/>
      <c r="C26" s="6"/>
    </row>
    <row r="27" spans="1:3">
      <c r="A27" s="3"/>
      <c r="B27" s="36"/>
      <c r="C27" s="9"/>
    </row>
    <row r="28" spans="1:3">
      <c r="A28" s="2" t="s">
        <v>657</v>
      </c>
      <c r="B28" s="34"/>
      <c r="C28" s="8"/>
    </row>
    <row r="29" spans="1:3">
      <c r="A29" s="1" t="s">
        <v>658</v>
      </c>
      <c r="B29" s="37">
        <f>B12/B14</f>
        <v>0.2048729021202603</v>
      </c>
      <c r="C29" s="11">
        <f>C12/C14</f>
        <v>0.1958905956497366</v>
      </c>
    </row>
    <row r="30" spans="1:3">
      <c r="A30" s="1" t="s">
        <v>659</v>
      </c>
      <c r="B30" s="37">
        <f>B15/B9</f>
        <v>-7.3189052398484666E-2</v>
      </c>
      <c r="C30" s="11">
        <f>C15/C9</f>
        <v>-0.20268830313818237</v>
      </c>
    </row>
    <row r="31" spans="1:3">
      <c r="A31" s="1" t="s">
        <v>660</v>
      </c>
      <c r="B31" s="37">
        <f>B20/B24</f>
        <v>0.82034305244997063</v>
      </c>
      <c r="C31" s="11">
        <f>C20/C24</f>
        <v>0.4308068892296803</v>
      </c>
    </row>
    <row r="32" spans="1:3">
      <c r="A32" s="1" t="s">
        <v>661</v>
      </c>
      <c r="B32" s="33">
        <f>B20-B24</f>
        <v>-5760.3769999999968</v>
      </c>
      <c r="C32" s="7">
        <f>C20-C24</f>
        <v>-9650.1</v>
      </c>
    </row>
    <row r="33" spans="1:4">
      <c r="A33" s="1" t="s">
        <v>662</v>
      </c>
      <c r="B33" s="37">
        <f>B22/B25</f>
        <v>-0.2566834167734911</v>
      </c>
      <c r="C33" s="11">
        <f>C22/C25</f>
        <v>-0.42290310543554871</v>
      </c>
    </row>
    <row r="34" spans="1:4">
      <c r="A34" s="1" t="s">
        <v>663</v>
      </c>
      <c r="B34" s="37">
        <f>B24/B22</f>
        <v>-4.728070491056787</v>
      </c>
      <c r="C34" s="11">
        <f>C24/C22</f>
        <v>-1.5110516934046345</v>
      </c>
    </row>
    <row r="35" spans="1:4">
      <c r="A35" s="1" t="s">
        <v>664</v>
      </c>
      <c r="B35" s="37">
        <f>B10/B9</f>
        <v>0</v>
      </c>
      <c r="C35" s="11">
        <f>C10/C9</f>
        <v>0</v>
      </c>
    </row>
    <row r="36" spans="1:4">
      <c r="A36" s="1" t="s">
        <v>665</v>
      </c>
      <c r="B36" s="76">
        <f>B11/B9</f>
        <v>0</v>
      </c>
      <c r="C36" s="77">
        <f>C11/C9</f>
        <v>0</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customProperties>
    <customPr name="OrphanNamesChecke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defaultColWidth="11.42578125" defaultRowHeight="14.4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A2" sqref="A2"/>
    </sheetView>
  </sheetViews>
  <sheetFormatPr defaultColWidth="11.42578125" defaultRowHeight="13.15"/>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c r="A1" s="92" t="s">
        <v>31</v>
      </c>
      <c r="B1" s="92"/>
      <c r="C1" s="93"/>
      <c r="D1" s="94"/>
    </row>
    <row r="2" spans="1:6">
      <c r="A2" s="95" t="s">
        <v>32</v>
      </c>
      <c r="B2" s="92"/>
      <c r="C2" s="93"/>
      <c r="D2" s="94"/>
    </row>
    <row r="3" spans="1:6">
      <c r="A3" s="95" t="s">
        <v>33</v>
      </c>
      <c r="B3" s="92"/>
      <c r="C3" s="93"/>
      <c r="D3" s="94"/>
    </row>
    <row r="4" spans="1:6">
      <c r="A4" s="96" t="s">
        <v>34</v>
      </c>
      <c r="B4" s="97"/>
      <c r="C4" s="451"/>
      <c r="D4" s="451"/>
    </row>
    <row r="5" spans="1:6">
      <c r="A5" s="96"/>
      <c r="B5" s="98"/>
      <c r="C5" s="99"/>
      <c r="D5" s="99"/>
      <c r="E5" s="100"/>
    </row>
    <row r="6" spans="1:6">
      <c r="A6" s="101"/>
      <c r="B6" s="102" t="s">
        <v>35</v>
      </c>
      <c r="C6" s="103">
        <v>45657</v>
      </c>
      <c r="D6" s="104">
        <v>45291</v>
      </c>
      <c r="E6" s="105" t="s">
        <v>36</v>
      </c>
    </row>
    <row r="7" spans="1:6">
      <c r="A7" s="106" t="s">
        <v>37</v>
      </c>
      <c r="B7" s="107"/>
      <c r="C7" s="108"/>
      <c r="D7" s="109"/>
      <c r="E7" s="110"/>
    </row>
    <row r="8" spans="1:6">
      <c r="A8" s="111" t="s">
        <v>38</v>
      </c>
      <c r="B8" s="107">
        <v>1</v>
      </c>
      <c r="C8" s="82">
        <v>35437.438999999998</v>
      </c>
      <c r="D8" s="82">
        <v>39343</v>
      </c>
      <c r="E8" s="112" t="s">
        <v>39</v>
      </c>
      <c r="F8" s="56"/>
    </row>
    <row r="9" spans="1:6">
      <c r="A9" s="111" t="s">
        <v>40</v>
      </c>
      <c r="B9" s="107">
        <v>1</v>
      </c>
      <c r="C9" s="113"/>
      <c r="D9" s="113"/>
      <c r="E9" s="112" t="s">
        <v>41</v>
      </c>
      <c r="F9" s="57"/>
    </row>
    <row r="10" spans="1:6">
      <c r="A10" s="111" t="s">
        <v>42</v>
      </c>
      <c r="B10" s="107"/>
      <c r="C10" s="113"/>
      <c r="D10" s="113"/>
      <c r="E10" s="112" t="s">
        <v>43</v>
      </c>
      <c r="F10" s="58"/>
    </row>
    <row r="11" spans="1:6">
      <c r="A11" s="111" t="s">
        <v>44</v>
      </c>
      <c r="B11" s="107"/>
      <c r="C11" s="113">
        <v>3666.6880000000001</v>
      </c>
      <c r="D11" s="113">
        <v>1668</v>
      </c>
      <c r="E11" s="112" t="s">
        <v>45</v>
      </c>
      <c r="F11" s="58"/>
    </row>
    <row r="12" spans="1:6">
      <c r="A12" s="114" t="s">
        <v>46</v>
      </c>
      <c r="B12" s="115"/>
      <c r="C12" s="116">
        <f>SUBTOTAL(9,C8:C11)</f>
        <v>39104.127</v>
      </c>
      <c r="D12" s="117">
        <f>SUBTOTAL(9,D8:D11)</f>
        <v>41011</v>
      </c>
      <c r="E12" s="105" t="s">
        <v>47</v>
      </c>
    </row>
    <row r="13" spans="1:6">
      <c r="A13" s="118"/>
      <c r="B13" s="107"/>
      <c r="C13" s="108"/>
      <c r="D13" s="109"/>
      <c r="E13" s="110"/>
    </row>
    <row r="14" spans="1:6">
      <c r="A14" s="119" t="s">
        <v>48</v>
      </c>
      <c r="B14" s="107"/>
      <c r="C14" s="108"/>
      <c r="D14" s="109"/>
      <c r="E14" s="110"/>
    </row>
    <row r="15" spans="1:6">
      <c r="A15" s="111" t="s">
        <v>49</v>
      </c>
      <c r="B15" s="107"/>
      <c r="C15" s="82">
        <v>26439.182000000001</v>
      </c>
      <c r="D15" s="82">
        <v>19669</v>
      </c>
      <c r="E15" s="112" t="s">
        <v>50</v>
      </c>
    </row>
    <row r="16" spans="1:6">
      <c r="A16" s="111" t="s">
        <v>51</v>
      </c>
      <c r="B16" s="120">
        <v>2</v>
      </c>
      <c r="C16" s="82">
        <v>8597.7209999999995</v>
      </c>
      <c r="D16" s="82">
        <v>9662</v>
      </c>
      <c r="E16" s="112" t="s">
        <v>52</v>
      </c>
    </row>
    <row r="17" spans="1:10">
      <c r="A17" s="111" t="s">
        <v>53</v>
      </c>
      <c r="B17" s="107"/>
      <c r="C17" s="82">
        <v>126.755</v>
      </c>
      <c r="D17" s="82">
        <v>4651</v>
      </c>
      <c r="E17" s="112" t="s">
        <v>54</v>
      </c>
    </row>
    <row r="18" spans="1:10">
      <c r="A18" s="111" t="s">
        <v>55</v>
      </c>
      <c r="B18" s="107"/>
      <c r="C18" s="82"/>
      <c r="D18" s="82">
        <v>5837</v>
      </c>
      <c r="E18" s="112" t="s">
        <v>56</v>
      </c>
      <c r="J18" s="57"/>
    </row>
    <row r="19" spans="1:10">
      <c r="A19" s="111" t="s">
        <v>57</v>
      </c>
      <c r="B19" s="107">
        <v>3</v>
      </c>
      <c r="C19" s="82">
        <v>6802.4629999999997</v>
      </c>
      <c r="D19" s="82">
        <v>9504.4500000000007</v>
      </c>
      <c r="E19" s="112" t="s">
        <v>58</v>
      </c>
      <c r="J19" s="57"/>
    </row>
    <row r="20" spans="1:10">
      <c r="A20" s="121" t="s">
        <v>59</v>
      </c>
      <c r="B20" s="115"/>
      <c r="C20" s="116">
        <f>SUBTOTAL(9,C15:C19)</f>
        <v>41966.120999999999</v>
      </c>
      <c r="D20" s="117">
        <f>SUBTOTAL(9,D15:D19)</f>
        <v>49323.45</v>
      </c>
      <c r="E20" s="105" t="s">
        <v>60</v>
      </c>
    </row>
    <row r="21" spans="1:10">
      <c r="A21" s="118"/>
      <c r="B21" s="107"/>
      <c r="C21" s="108"/>
      <c r="D21" s="109"/>
      <c r="E21" s="110"/>
    </row>
    <row r="22" spans="1:10">
      <c r="A22" s="121" t="s">
        <v>61</v>
      </c>
      <c r="B22" s="115"/>
      <c r="C22" s="122">
        <f>C12-C20</f>
        <v>-2861.9939999999988</v>
      </c>
      <c r="D22" s="123">
        <f>D12-D20</f>
        <v>-8312.4499999999971</v>
      </c>
      <c r="E22" s="105" t="s">
        <v>62</v>
      </c>
    </row>
    <row r="23" spans="1:10">
      <c r="A23" s="118"/>
      <c r="B23" s="107"/>
      <c r="C23" s="108"/>
      <c r="D23" s="109"/>
      <c r="E23" s="110"/>
    </row>
    <row r="24" spans="1:10">
      <c r="A24" s="106" t="s">
        <v>63</v>
      </c>
      <c r="B24" s="107"/>
      <c r="C24" s="108"/>
      <c r="D24" s="109"/>
      <c r="E24" s="110"/>
    </row>
    <row r="25" spans="1:10">
      <c r="A25" s="111" t="s">
        <v>64</v>
      </c>
      <c r="B25" s="107"/>
      <c r="C25" s="108">
        <v>5.0309999999999997</v>
      </c>
      <c r="D25" s="124">
        <v>4.4000000000000004</v>
      </c>
      <c r="E25" s="112" t="s">
        <v>65</v>
      </c>
    </row>
    <row r="26" spans="1:10">
      <c r="A26" s="111" t="s">
        <v>66</v>
      </c>
      <c r="B26" s="107"/>
      <c r="C26" s="108">
        <v>208.74100000000001</v>
      </c>
      <c r="D26" s="125">
        <v>1534.45</v>
      </c>
      <c r="E26" s="112" t="s">
        <v>67</v>
      </c>
    </row>
    <row r="27" spans="1:10">
      <c r="A27" s="121" t="s">
        <v>68</v>
      </c>
      <c r="B27" s="115"/>
      <c r="C27" s="122">
        <f>C25-C26</f>
        <v>-203.71</v>
      </c>
      <c r="D27" s="123">
        <f>D25-D26</f>
        <v>-1530.05</v>
      </c>
      <c r="E27" s="105" t="s">
        <v>69</v>
      </c>
    </row>
    <row r="28" spans="1:10">
      <c r="A28" s="118"/>
      <c r="B28" s="107"/>
      <c r="C28" s="108"/>
      <c r="D28" s="109"/>
      <c r="E28" s="110"/>
    </row>
    <row r="29" spans="1:10">
      <c r="A29" s="121" t="s">
        <v>70</v>
      </c>
      <c r="B29" s="115"/>
      <c r="C29" s="122">
        <f>C22+C27</f>
        <v>-3065.7039999999988</v>
      </c>
      <c r="D29" s="123">
        <f>D22+D27</f>
        <v>-9842.4999999999964</v>
      </c>
      <c r="E29" s="105" t="s">
        <v>71</v>
      </c>
    </row>
    <row r="30" spans="1:10">
      <c r="A30" s="118"/>
      <c r="B30" s="107"/>
      <c r="C30" s="108"/>
      <c r="D30" s="109"/>
      <c r="E30" s="110"/>
    </row>
    <row r="31" spans="1:10">
      <c r="A31" s="111" t="s">
        <v>72</v>
      </c>
      <c r="B31" s="107"/>
      <c r="C31" s="126">
        <v>0</v>
      </c>
      <c r="D31" s="124">
        <v>0</v>
      </c>
      <c r="E31" s="112" t="s">
        <v>73</v>
      </c>
    </row>
    <row r="32" spans="1:10">
      <c r="A32" s="118"/>
      <c r="B32" s="107"/>
      <c r="C32" s="127"/>
      <c r="D32" s="128"/>
      <c r="E32" s="110"/>
    </row>
    <row r="33" spans="1:5">
      <c r="A33" s="121" t="s">
        <v>74</v>
      </c>
      <c r="B33" s="115"/>
      <c r="C33" s="122">
        <f>C29-C31</f>
        <v>-3065.7039999999988</v>
      </c>
      <c r="D33" s="123">
        <f>D29-D31</f>
        <v>-9842.4999999999964</v>
      </c>
      <c r="E33" s="105" t="s">
        <v>75</v>
      </c>
    </row>
    <row r="34" spans="1:5">
      <c r="A34" s="118"/>
      <c r="B34" s="107"/>
      <c r="C34" s="108"/>
      <c r="D34" s="109"/>
      <c r="E34" s="110"/>
    </row>
    <row r="35" spans="1:5">
      <c r="A35" s="106" t="s">
        <v>76</v>
      </c>
      <c r="B35" s="107"/>
      <c r="C35" s="108"/>
      <c r="D35" s="109"/>
      <c r="E35" s="110"/>
    </row>
    <row r="36" spans="1:5">
      <c r="A36" s="111" t="s">
        <v>77</v>
      </c>
      <c r="B36" s="107"/>
      <c r="C36" s="108">
        <v>-3065.7049999999999</v>
      </c>
      <c r="D36" s="124">
        <v>-9843</v>
      </c>
      <c r="E36" s="112" t="s">
        <v>78</v>
      </c>
    </row>
    <row r="37" spans="1:5">
      <c r="A37" s="111" t="s">
        <v>79</v>
      </c>
      <c r="B37" s="107"/>
      <c r="C37" s="108"/>
      <c r="D37" s="82"/>
      <c r="E37" s="112" t="s">
        <v>80</v>
      </c>
    </row>
    <row r="38" spans="1:5">
      <c r="A38" s="111" t="s">
        <v>81</v>
      </c>
      <c r="B38" s="107"/>
      <c r="C38" s="82"/>
      <c r="D38" s="82"/>
      <c r="E38" s="112" t="s">
        <v>82</v>
      </c>
    </row>
    <row r="39" spans="1:5">
      <c r="A39" s="121" t="s">
        <v>83</v>
      </c>
      <c r="B39" s="115"/>
      <c r="C39" s="122">
        <f>SUBTOTAL(9,C36:C38)</f>
        <v>-3065.7049999999999</v>
      </c>
      <c r="D39" s="123">
        <f>SUBTOTAL(9,D36:D38)</f>
        <v>-9843</v>
      </c>
      <c r="E39" s="105" t="s">
        <v>84</v>
      </c>
    </row>
    <row r="41" spans="1:5" s="81" customFormat="1" ht="93.75" customHeight="1">
      <c r="A41" s="452" t="s">
        <v>85</v>
      </c>
      <c r="B41" s="452"/>
      <c r="C41" s="452"/>
      <c r="D41" s="452"/>
      <c r="E41" s="452"/>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customProperties>
    <customPr name="OrphanNamesChecke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A2" sqref="A2"/>
    </sheetView>
  </sheetViews>
  <sheetFormatPr defaultColWidth="11.42578125" defaultRowHeight="13.15"/>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c r="A1" s="29" t="str">
        <f>Resultatregnskap!A1</f>
        <v>Fagskolens navn: European Helicopter Center AS</v>
      </c>
      <c r="B1" s="92"/>
      <c r="C1" s="92"/>
      <c r="D1" s="129"/>
      <c r="E1" s="129"/>
    </row>
    <row r="2" spans="1:5" ht="16.5" customHeight="1">
      <c r="A2" s="29" t="s">
        <v>86</v>
      </c>
      <c r="B2" s="92"/>
      <c r="C2" s="92"/>
      <c r="D2" s="129"/>
      <c r="E2" s="129"/>
    </row>
    <row r="3" spans="1:5" ht="16.5" customHeight="1">
      <c r="A3" s="96" t="s">
        <v>34</v>
      </c>
      <c r="B3" s="92"/>
      <c r="C3" s="92"/>
      <c r="D3" s="129"/>
      <c r="E3" s="129"/>
    </row>
    <row r="4" spans="1:5" ht="16.5" customHeight="1">
      <c r="A4" s="130"/>
      <c r="B4" s="131"/>
      <c r="C4" s="131"/>
      <c r="D4" s="132"/>
      <c r="E4" s="129"/>
    </row>
    <row r="5" spans="1:5" ht="16.350000000000001" customHeight="1">
      <c r="A5" s="133"/>
      <c r="B5" s="134" t="s">
        <v>35</v>
      </c>
      <c r="C5" s="103">
        <f>Resultatregnskap!C6</f>
        <v>45657</v>
      </c>
      <c r="D5" s="103">
        <f>Resultatregnskap!D6</f>
        <v>45291</v>
      </c>
      <c r="E5" s="135" t="s">
        <v>36</v>
      </c>
    </row>
    <row r="6" spans="1:5">
      <c r="A6" s="136" t="s">
        <v>87</v>
      </c>
      <c r="B6" s="137"/>
      <c r="C6" s="59"/>
      <c r="D6" s="59"/>
      <c r="E6" s="138"/>
    </row>
    <row r="7" spans="1:5">
      <c r="A7" s="136" t="s">
        <v>88</v>
      </c>
      <c r="B7" s="137"/>
      <c r="C7" s="59"/>
      <c r="D7" s="59"/>
      <c r="E7" s="138"/>
    </row>
    <row r="8" spans="1:5">
      <c r="A8" s="139" t="s">
        <v>89</v>
      </c>
      <c r="B8" s="137"/>
      <c r="C8" s="59"/>
      <c r="D8" s="59"/>
      <c r="E8" s="140" t="s">
        <v>90</v>
      </c>
    </row>
    <row r="9" spans="1:5">
      <c r="A9" s="139" t="s">
        <v>91</v>
      </c>
      <c r="B9" s="137"/>
      <c r="C9" s="59"/>
      <c r="D9" s="59"/>
      <c r="E9" s="140" t="s">
        <v>92</v>
      </c>
    </row>
    <row r="10" spans="1:5">
      <c r="A10" s="139" t="s">
        <v>93</v>
      </c>
      <c r="B10" s="137"/>
      <c r="C10" s="59"/>
      <c r="D10" s="59"/>
      <c r="E10" s="140" t="s">
        <v>94</v>
      </c>
    </row>
    <row r="11" spans="1:5">
      <c r="A11" s="141" t="s">
        <v>95</v>
      </c>
      <c r="B11" s="142"/>
      <c r="C11" s="143">
        <f>SUBTOTAL(9,C8:C10)</f>
        <v>0</v>
      </c>
      <c r="D11" s="144">
        <f>SUBTOTAL(9,D8:D10)</f>
        <v>0</v>
      </c>
      <c r="E11" s="145" t="s">
        <v>96</v>
      </c>
    </row>
    <row r="12" spans="1:5">
      <c r="A12" s="146"/>
      <c r="B12" s="137"/>
      <c r="C12" s="59"/>
      <c r="D12" s="59"/>
      <c r="E12" s="138"/>
    </row>
    <row r="13" spans="1:5">
      <c r="A13" s="136" t="s">
        <v>97</v>
      </c>
      <c r="B13" s="137"/>
      <c r="C13" s="59"/>
      <c r="D13" s="59"/>
      <c r="E13" s="138"/>
    </row>
    <row r="14" spans="1:5">
      <c r="A14" s="139" t="s">
        <v>98</v>
      </c>
      <c r="B14" s="137"/>
      <c r="C14" s="59"/>
      <c r="D14" s="59"/>
      <c r="E14" s="140" t="s">
        <v>99</v>
      </c>
    </row>
    <row r="15" spans="1:5">
      <c r="A15" s="139" t="s">
        <v>100</v>
      </c>
      <c r="B15" s="137"/>
      <c r="C15" s="59"/>
      <c r="D15" s="59"/>
      <c r="E15" s="140" t="s">
        <v>101</v>
      </c>
    </row>
    <row r="16" spans="1:5">
      <c r="A16" s="139" t="s">
        <v>102</v>
      </c>
      <c r="B16" s="137"/>
      <c r="C16" s="60">
        <v>116.709</v>
      </c>
      <c r="D16" s="60">
        <v>19227</v>
      </c>
      <c r="E16" s="140" t="s">
        <v>103</v>
      </c>
    </row>
    <row r="17" spans="1:6">
      <c r="A17" s="139" t="s">
        <v>104</v>
      </c>
      <c r="B17" s="137"/>
      <c r="C17" s="59"/>
      <c r="D17" s="59"/>
      <c r="E17" s="140" t="s">
        <v>105</v>
      </c>
    </row>
    <row r="18" spans="1:6">
      <c r="A18" s="139" t="s">
        <v>106</v>
      </c>
      <c r="B18" s="137"/>
      <c r="C18" s="59"/>
      <c r="D18" s="59"/>
      <c r="E18" s="140" t="s">
        <v>107</v>
      </c>
    </row>
    <row r="19" spans="1:6">
      <c r="A19" s="141" t="s">
        <v>108</v>
      </c>
      <c r="B19" s="142"/>
      <c r="C19" s="143">
        <f>SUBTOTAL(9,C14:C18)</f>
        <v>116.709</v>
      </c>
      <c r="D19" s="144">
        <f>SUBTOTAL(9,D14:D18)</f>
        <v>19227</v>
      </c>
      <c r="E19" s="145" t="s">
        <v>109</v>
      </c>
    </row>
    <row r="20" spans="1:6">
      <c r="A20" s="146"/>
      <c r="B20" s="137"/>
      <c r="C20" s="59"/>
      <c r="D20" s="59"/>
      <c r="E20" s="138"/>
    </row>
    <row r="21" spans="1:6">
      <c r="A21" s="136" t="s">
        <v>110</v>
      </c>
      <c r="B21" s="137"/>
      <c r="C21" s="59"/>
      <c r="D21" s="59"/>
      <c r="E21" s="138"/>
    </row>
    <row r="22" spans="1:6">
      <c r="A22" s="139" t="s">
        <v>111</v>
      </c>
      <c r="B22" s="137"/>
      <c r="C22" s="59"/>
      <c r="D22" s="59"/>
      <c r="E22" s="140" t="s">
        <v>112</v>
      </c>
    </row>
    <row r="23" spans="1:6">
      <c r="A23" s="139" t="s">
        <v>113</v>
      </c>
      <c r="B23" s="137"/>
      <c r="C23" s="59"/>
      <c r="D23" s="59"/>
      <c r="E23" s="140" t="s">
        <v>114</v>
      </c>
    </row>
    <row r="24" spans="1:6">
      <c r="A24" s="139" t="s">
        <v>115</v>
      </c>
      <c r="B24" s="137">
        <v>6</v>
      </c>
      <c r="C24" s="59"/>
      <c r="D24" s="59"/>
      <c r="E24" s="140" t="s">
        <v>116</v>
      </c>
      <c r="F24" s="57"/>
    </row>
    <row r="25" spans="1:6">
      <c r="A25" s="139" t="s">
        <v>117</v>
      </c>
      <c r="B25" s="137"/>
      <c r="C25" s="59"/>
      <c r="D25" s="59"/>
      <c r="E25" s="140" t="s">
        <v>118</v>
      </c>
    </row>
    <row r="26" spans="1:6">
      <c r="A26" s="139" t="s">
        <v>119</v>
      </c>
      <c r="B26" s="137"/>
      <c r="C26" s="59"/>
      <c r="D26" s="59"/>
      <c r="E26" s="140" t="s">
        <v>120</v>
      </c>
    </row>
    <row r="27" spans="1:6">
      <c r="A27" s="139" t="s">
        <v>121</v>
      </c>
      <c r="B27" s="137"/>
      <c r="C27" s="59"/>
      <c r="D27" s="59"/>
      <c r="E27" s="140" t="s">
        <v>122</v>
      </c>
    </row>
    <row r="28" spans="1:6">
      <c r="A28" s="139" t="s">
        <v>123</v>
      </c>
      <c r="B28" s="137">
        <v>6</v>
      </c>
      <c r="C28" s="59"/>
      <c r="D28" s="59"/>
      <c r="E28" s="140" t="s">
        <v>124</v>
      </c>
      <c r="F28" s="57"/>
    </row>
    <row r="29" spans="1:6">
      <c r="A29" s="141" t="s">
        <v>125</v>
      </c>
      <c r="B29" s="142"/>
      <c r="C29" s="143">
        <f>SUBTOTAL(9,C22:C28)</f>
        <v>0</v>
      </c>
      <c r="D29" s="144">
        <f>SUBTOTAL(9,D22:D28)</f>
        <v>0</v>
      </c>
      <c r="E29" s="145" t="s">
        <v>126</v>
      </c>
    </row>
    <row r="30" spans="1:6">
      <c r="A30" s="146"/>
      <c r="B30" s="137"/>
      <c r="C30" s="59"/>
      <c r="D30" s="59"/>
      <c r="E30" s="138"/>
    </row>
    <row r="31" spans="1:6">
      <c r="A31" s="106" t="s">
        <v>127</v>
      </c>
      <c r="B31" s="107"/>
      <c r="C31" s="82"/>
      <c r="D31" s="82"/>
      <c r="E31" s="110"/>
    </row>
    <row r="32" spans="1:6">
      <c r="A32" s="106" t="s">
        <v>128</v>
      </c>
      <c r="B32" s="107"/>
      <c r="C32" s="147"/>
      <c r="D32" s="147"/>
      <c r="E32" s="110"/>
    </row>
    <row r="33" spans="1:11">
      <c r="A33" s="111" t="s">
        <v>18</v>
      </c>
      <c r="B33" s="107"/>
      <c r="C33" s="82"/>
      <c r="D33" s="82"/>
      <c r="E33" s="112" t="s">
        <v>129</v>
      </c>
    </row>
    <row r="34" spans="1:11">
      <c r="A34" s="111" t="s">
        <v>130</v>
      </c>
      <c r="B34" s="107"/>
      <c r="C34" s="82"/>
      <c r="D34" s="82"/>
      <c r="E34" s="112" t="s">
        <v>131</v>
      </c>
    </row>
    <row r="35" spans="1:11">
      <c r="A35" s="121" t="s">
        <v>132</v>
      </c>
      <c r="B35" s="115"/>
      <c r="C35" s="116">
        <f>SUBTOTAL(9,C33:C34)</f>
        <v>0</v>
      </c>
      <c r="D35" s="117">
        <f>SUBTOTAL(9,D33:D34)</f>
        <v>0</v>
      </c>
      <c r="E35" s="105" t="s">
        <v>133</v>
      </c>
    </row>
    <row r="36" spans="1:11">
      <c r="A36" s="148"/>
      <c r="B36" s="107"/>
      <c r="C36" s="147"/>
      <c r="D36" s="147"/>
      <c r="E36" s="110"/>
      <c r="K36" s="55" t="s">
        <v>134</v>
      </c>
    </row>
    <row r="37" spans="1:11">
      <c r="A37" s="106" t="s">
        <v>135</v>
      </c>
      <c r="B37" s="107"/>
      <c r="C37" s="82"/>
      <c r="D37" s="82"/>
      <c r="E37" s="110"/>
    </row>
    <row r="38" spans="1:11">
      <c r="A38" s="111" t="s">
        <v>136</v>
      </c>
      <c r="B38" s="107">
        <v>9</v>
      </c>
      <c r="C38" s="113">
        <v>1140.3399999999999</v>
      </c>
      <c r="D38" s="113">
        <v>944.45</v>
      </c>
      <c r="E38" s="112" t="s">
        <v>137</v>
      </c>
      <c r="F38" s="57"/>
    </row>
    <row r="39" spans="1:11">
      <c r="A39" s="111" t="s">
        <v>138</v>
      </c>
      <c r="B39" s="107" t="s">
        <v>139</v>
      </c>
      <c r="C39" s="149">
        <v>17392.696</v>
      </c>
      <c r="D39" s="150">
        <v>3685.45</v>
      </c>
      <c r="E39" s="112" t="s">
        <v>140</v>
      </c>
      <c r="F39" s="57"/>
    </row>
    <row r="40" spans="1:11">
      <c r="A40" s="121" t="s">
        <v>141</v>
      </c>
      <c r="B40" s="115"/>
      <c r="C40" s="116">
        <f>SUBTOTAL(9,C38:C39)</f>
        <v>18533.036</v>
      </c>
      <c r="D40" s="117">
        <f>SUBTOTAL(9,D38:D39)</f>
        <v>4629.8999999999996</v>
      </c>
      <c r="E40" s="105" t="s">
        <v>142</v>
      </c>
    </row>
    <row r="41" spans="1:11">
      <c r="A41" s="118"/>
      <c r="B41" s="107"/>
      <c r="C41" s="147"/>
      <c r="D41" s="147"/>
      <c r="E41" s="110"/>
    </row>
    <row r="42" spans="1:11">
      <c r="A42" s="106" t="s">
        <v>143</v>
      </c>
      <c r="B42" s="107"/>
      <c r="C42" s="147"/>
      <c r="D42" s="147"/>
      <c r="E42" s="110"/>
    </row>
    <row r="43" spans="1:11">
      <c r="A43" s="111" t="s">
        <v>144</v>
      </c>
      <c r="B43" s="107"/>
      <c r="C43" s="147"/>
      <c r="D43" s="147"/>
      <c r="E43" s="112" t="s">
        <v>145</v>
      </c>
    </row>
    <row r="44" spans="1:11">
      <c r="A44" s="111" t="s">
        <v>146</v>
      </c>
      <c r="B44" s="107"/>
      <c r="C44" s="147"/>
      <c r="D44" s="147"/>
      <c r="E44" s="112" t="s">
        <v>147</v>
      </c>
    </row>
    <row r="45" spans="1:11">
      <c r="A45" s="111" t="s">
        <v>148</v>
      </c>
      <c r="B45" s="107"/>
      <c r="C45" s="147"/>
      <c r="D45" s="147"/>
      <c r="E45" s="112" t="s">
        <v>149</v>
      </c>
    </row>
    <row r="46" spans="1:11">
      <c r="A46" s="121" t="s">
        <v>150</v>
      </c>
      <c r="B46" s="115"/>
      <c r="C46" s="116">
        <f>SUBTOTAL(9,C43:C45)</f>
        <v>0</v>
      </c>
      <c r="D46" s="117">
        <f>SUBTOTAL(9,D43:D45)</f>
        <v>0</v>
      </c>
      <c r="E46" s="105" t="s">
        <v>151</v>
      </c>
    </row>
    <row r="47" spans="1:11">
      <c r="A47" s="118"/>
      <c r="B47" s="107"/>
      <c r="C47" s="82"/>
      <c r="D47" s="82"/>
      <c r="E47" s="110"/>
    </row>
    <row r="48" spans="1:11">
      <c r="A48" s="106" t="s">
        <v>152</v>
      </c>
      <c r="B48" s="107"/>
      <c r="C48" s="147"/>
      <c r="D48" s="147"/>
      <c r="E48" s="110"/>
    </row>
    <row r="49" spans="1:5">
      <c r="A49" s="111" t="s">
        <v>153</v>
      </c>
      <c r="B49" s="107"/>
      <c r="C49" s="82">
        <v>7769.7889999999998</v>
      </c>
      <c r="D49" s="82">
        <v>2674</v>
      </c>
      <c r="E49" s="112" t="s">
        <v>154</v>
      </c>
    </row>
    <row r="50" spans="1:5">
      <c r="A50" s="111" t="s">
        <v>155</v>
      </c>
      <c r="B50" s="107"/>
      <c r="C50" s="82"/>
      <c r="D50" s="82"/>
      <c r="E50" s="112" t="s">
        <v>156</v>
      </c>
    </row>
    <row r="51" spans="1:5">
      <c r="A51" s="121" t="s">
        <v>157</v>
      </c>
      <c r="B51" s="115"/>
      <c r="C51" s="116">
        <f>SUBTOTAL(9,C49:C50)</f>
        <v>7769.7889999999998</v>
      </c>
      <c r="D51" s="117">
        <f>SUBTOTAL(9,D49:D50)</f>
        <v>2674</v>
      </c>
      <c r="E51" s="105" t="s">
        <v>158</v>
      </c>
    </row>
    <row r="52" spans="1:5">
      <c r="A52" s="118"/>
      <c r="B52" s="107"/>
      <c r="C52" s="151"/>
      <c r="D52" s="151"/>
      <c r="E52" s="110"/>
    </row>
    <row r="53" spans="1:5">
      <c r="A53" s="121" t="s">
        <v>159</v>
      </c>
      <c r="B53" s="115"/>
      <c r="C53" s="116">
        <f>SUBTOTAL(9,C8:C52)</f>
        <v>26419.534</v>
      </c>
      <c r="D53" s="117">
        <f>SUBTOTAL(9,D7:D52)</f>
        <v>26530.9</v>
      </c>
      <c r="E53" s="105" t="s">
        <v>160</v>
      </c>
    </row>
    <row r="55" spans="1:5" ht="83.25" customHeight="1">
      <c r="A55" s="453" t="s">
        <v>161</v>
      </c>
      <c r="B55" s="453"/>
      <c r="C55" s="453"/>
      <c r="D55" s="453"/>
      <c r="E55" s="453"/>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customProperties>
    <customPr name="OrphanNamesChecke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abSelected="1" zoomScaleNormal="100" workbookViewId="0">
      <selection activeCell="G34" sqref="G34"/>
    </sheetView>
  </sheetViews>
  <sheetFormatPr defaultColWidth="11.42578125" defaultRowHeight="13.15"/>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c r="A1" s="153" t="str">
        <f>Resultatregnskap!A1</f>
        <v>Fagskolens navn: European Helicopter Center AS</v>
      </c>
      <c r="B1" s="154"/>
      <c r="C1" s="154"/>
      <c r="D1" s="155"/>
    </row>
    <row r="2" spans="1:7" ht="15" customHeight="1">
      <c r="A2" s="153"/>
      <c r="B2" s="154"/>
      <c r="C2" s="154"/>
      <c r="D2" s="155"/>
    </row>
    <row r="3" spans="1:7" ht="15" customHeight="1">
      <c r="A3" s="156" t="s">
        <v>162</v>
      </c>
      <c r="B3" s="154"/>
      <c r="C3" s="154"/>
      <c r="D3" s="155"/>
    </row>
    <row r="4" spans="1:7" ht="15" customHeight="1">
      <c r="A4" s="157" t="s">
        <v>34</v>
      </c>
      <c r="B4" s="154"/>
      <c r="C4" s="154"/>
      <c r="D4" s="155"/>
    </row>
    <row r="5" spans="1:7" ht="15" customHeight="1">
      <c r="A5" s="153"/>
      <c r="B5" s="158"/>
      <c r="C5" s="158"/>
      <c r="D5" s="159"/>
    </row>
    <row r="6" spans="1:7">
      <c r="A6" s="114"/>
      <c r="B6" s="160" t="s">
        <v>35</v>
      </c>
      <c r="C6" s="442">
        <f>Resultatregnskap!C6</f>
        <v>45657</v>
      </c>
      <c r="D6" s="441">
        <f>Resultatregnskap!D6</f>
        <v>45291</v>
      </c>
      <c r="E6" s="105" t="s">
        <v>36</v>
      </c>
    </row>
    <row r="7" spans="1:7">
      <c r="A7" s="106" t="s">
        <v>163</v>
      </c>
      <c r="B7" s="110"/>
      <c r="C7" s="82"/>
      <c r="D7" s="82"/>
      <c r="E7" s="110"/>
    </row>
    <row r="8" spans="1:7">
      <c r="A8" s="118"/>
      <c r="B8" s="110"/>
      <c r="C8" s="82"/>
      <c r="D8" s="82"/>
      <c r="E8" s="110"/>
    </row>
    <row r="9" spans="1:7">
      <c r="A9" s="106" t="s">
        <v>164</v>
      </c>
      <c r="B9" s="110"/>
      <c r="C9" s="82"/>
      <c r="D9" s="82"/>
      <c r="E9" s="110"/>
    </row>
    <row r="10" spans="1:7">
      <c r="A10" s="111" t="s">
        <v>165</v>
      </c>
      <c r="B10" s="110">
        <v>12</v>
      </c>
      <c r="C10" s="82">
        <v>2700</v>
      </c>
      <c r="D10" s="82">
        <v>2700</v>
      </c>
      <c r="E10" s="112" t="s">
        <v>166</v>
      </c>
    </row>
    <row r="11" spans="1:7">
      <c r="A11" s="111" t="s">
        <v>167</v>
      </c>
      <c r="B11" s="110">
        <v>12</v>
      </c>
      <c r="C11" s="82"/>
      <c r="D11" s="82"/>
      <c r="E11" s="112" t="s">
        <v>168</v>
      </c>
    </row>
    <row r="12" spans="1:7">
      <c r="A12" s="111" t="s">
        <v>169</v>
      </c>
      <c r="B12" s="110">
        <v>12</v>
      </c>
      <c r="C12" s="82"/>
      <c r="D12" s="82"/>
      <c r="E12" s="112" t="s">
        <v>170</v>
      </c>
      <c r="F12" s="58"/>
      <c r="G12" s="56"/>
    </row>
    <row r="13" spans="1:7">
      <c r="A13" s="121" t="s">
        <v>171</v>
      </c>
      <c r="B13" s="161"/>
      <c r="C13" s="116">
        <f>SUBTOTAL(9,C10:C12)</f>
        <v>2700</v>
      </c>
      <c r="D13" s="116">
        <f>SUBTOTAL(9,D10:D12)</f>
        <v>2700</v>
      </c>
      <c r="E13" s="105" t="s">
        <v>172</v>
      </c>
      <c r="F13" s="58"/>
      <c r="G13" s="57"/>
    </row>
    <row r="14" spans="1:7">
      <c r="A14" s="118"/>
      <c r="B14" s="110"/>
      <c r="C14" s="82"/>
      <c r="D14" s="82"/>
      <c r="E14" s="112" t="s">
        <v>173</v>
      </c>
    </row>
    <row r="15" spans="1:7">
      <c r="A15" s="106" t="s">
        <v>174</v>
      </c>
      <c r="B15" s="110"/>
      <c r="C15" s="82"/>
      <c r="D15" s="82"/>
      <c r="E15" s="112" t="s">
        <v>173</v>
      </c>
      <c r="G15" s="56"/>
    </row>
    <row r="16" spans="1:7">
      <c r="A16" s="111" t="s">
        <v>175</v>
      </c>
      <c r="B16" s="110">
        <v>12</v>
      </c>
      <c r="C16" s="82"/>
      <c r="D16" s="82"/>
      <c r="E16" s="112" t="s">
        <v>176</v>
      </c>
      <c r="G16" s="57"/>
    </row>
    <row r="17" spans="1:6">
      <c r="A17" s="111" t="s">
        <v>177</v>
      </c>
      <c r="B17" s="110">
        <v>12</v>
      </c>
      <c r="C17" s="82">
        <v>-9481.4560000000001</v>
      </c>
      <c r="D17" s="82">
        <v>-13920</v>
      </c>
      <c r="E17" s="112" t="s">
        <v>178</v>
      </c>
      <c r="F17" s="54"/>
    </row>
    <row r="18" spans="1:6">
      <c r="A18" s="121" t="s">
        <v>179</v>
      </c>
      <c r="B18" s="161"/>
      <c r="C18" s="116">
        <f>SUBTOTAL(9,C16:C17)</f>
        <v>-9481.4560000000001</v>
      </c>
      <c r="D18" s="117">
        <f>SUBTOTAL(9,D16:D17)</f>
        <v>-13920</v>
      </c>
      <c r="E18" s="105" t="s">
        <v>180</v>
      </c>
    </row>
    <row r="19" spans="1:6">
      <c r="A19" s="148"/>
      <c r="B19" s="110"/>
      <c r="C19" s="147"/>
      <c r="D19" s="147"/>
      <c r="E19" s="112" t="s">
        <v>173</v>
      </c>
    </row>
    <row r="20" spans="1:6">
      <c r="A20" s="121" t="s">
        <v>181</v>
      </c>
      <c r="B20" s="161"/>
      <c r="C20" s="116">
        <f>SUBTOTAL(9,C10:C19)</f>
        <v>-6781.4560000000001</v>
      </c>
      <c r="D20" s="117">
        <f>SUBTOTAL(9,D10:D19)</f>
        <v>-11220</v>
      </c>
      <c r="E20" s="105" t="s">
        <v>182</v>
      </c>
    </row>
    <row r="21" spans="1:6">
      <c r="A21" s="118"/>
      <c r="B21" s="110"/>
      <c r="C21" s="82"/>
      <c r="D21" s="82"/>
      <c r="E21" s="112" t="s">
        <v>173</v>
      </c>
    </row>
    <row r="22" spans="1:6">
      <c r="A22" s="106" t="s">
        <v>183</v>
      </c>
      <c r="B22" s="110"/>
      <c r="C22" s="82"/>
      <c r="D22" s="82"/>
      <c r="E22" s="112" t="s">
        <v>173</v>
      </c>
    </row>
    <row r="23" spans="1:6">
      <c r="A23" s="118"/>
      <c r="B23" s="110"/>
      <c r="C23" s="82"/>
      <c r="D23" s="82"/>
      <c r="E23" s="112" t="s">
        <v>173</v>
      </c>
    </row>
    <row r="24" spans="1:6">
      <c r="A24" s="106" t="s">
        <v>184</v>
      </c>
      <c r="B24" s="110"/>
      <c r="C24" s="82"/>
      <c r="D24" s="82"/>
      <c r="E24" s="112" t="s">
        <v>173</v>
      </c>
    </row>
    <row r="25" spans="1:6">
      <c r="A25" s="111" t="s">
        <v>185</v>
      </c>
      <c r="B25" s="110"/>
      <c r="C25" s="82"/>
      <c r="D25" s="82"/>
      <c r="E25" s="112" t="s">
        <v>186</v>
      </c>
    </row>
    <row r="26" spans="1:6">
      <c r="A26" s="111" t="s">
        <v>187</v>
      </c>
      <c r="B26" s="110"/>
      <c r="C26" s="82"/>
      <c r="D26" s="82"/>
      <c r="E26" s="112" t="s">
        <v>188</v>
      </c>
    </row>
    <row r="27" spans="1:6">
      <c r="A27" s="111" t="s">
        <v>189</v>
      </c>
      <c r="B27" s="110"/>
      <c r="C27" s="82"/>
      <c r="D27" s="82"/>
      <c r="E27" s="112" t="s">
        <v>190</v>
      </c>
    </row>
    <row r="28" spans="1:6">
      <c r="A28" s="111" t="s">
        <v>191</v>
      </c>
      <c r="B28" s="110"/>
      <c r="C28" s="82"/>
      <c r="D28" s="82"/>
      <c r="E28" s="112" t="s">
        <v>192</v>
      </c>
    </row>
    <row r="29" spans="1:6">
      <c r="A29" s="111" t="s">
        <v>193</v>
      </c>
      <c r="B29" s="110"/>
      <c r="C29" s="82"/>
      <c r="D29" s="82"/>
      <c r="E29" s="112" t="s">
        <v>194</v>
      </c>
    </row>
    <row r="30" spans="1:6">
      <c r="A30" s="121" t="s">
        <v>195</v>
      </c>
      <c r="B30" s="161"/>
      <c r="C30" s="116">
        <f>SUBTOTAL(9,C25:C29)</f>
        <v>0</v>
      </c>
      <c r="D30" s="117">
        <f>SUBTOTAL(9,D25:D29)</f>
        <v>0</v>
      </c>
      <c r="E30" s="105" t="s">
        <v>196</v>
      </c>
    </row>
    <row r="31" spans="1:6">
      <c r="A31" s="118"/>
      <c r="B31" s="110"/>
      <c r="C31" s="82"/>
      <c r="D31" s="82"/>
      <c r="E31" s="112" t="s">
        <v>173</v>
      </c>
    </row>
    <row r="32" spans="1:6">
      <c r="A32" s="106" t="s">
        <v>197</v>
      </c>
      <c r="B32" s="110"/>
      <c r="C32" s="82"/>
      <c r="D32" s="82"/>
      <c r="E32" s="112" t="s">
        <v>173</v>
      </c>
    </row>
    <row r="33" spans="1:7">
      <c r="A33" s="111" t="s">
        <v>198</v>
      </c>
      <c r="B33" s="110"/>
      <c r="C33" s="82"/>
      <c r="D33" s="82">
        <v>7504</v>
      </c>
      <c r="E33" s="112" t="s">
        <v>199</v>
      </c>
      <c r="G33" s="55" t="s">
        <v>200</v>
      </c>
    </row>
    <row r="34" spans="1:7">
      <c r="A34" s="111" t="s">
        <v>201</v>
      </c>
      <c r="B34" s="110"/>
      <c r="C34" s="82"/>
      <c r="D34" s="82"/>
      <c r="E34" s="112" t="s">
        <v>202</v>
      </c>
    </row>
    <row r="35" spans="1:7">
      <c r="A35" s="111" t="s">
        <v>203</v>
      </c>
      <c r="B35" s="110">
        <v>10</v>
      </c>
      <c r="C35" s="82"/>
      <c r="D35" s="82">
        <v>13026.45</v>
      </c>
      <c r="E35" s="112" t="s">
        <v>204</v>
      </c>
    </row>
    <row r="36" spans="1:7">
      <c r="A36" s="111" t="s">
        <v>205</v>
      </c>
      <c r="B36" s="110"/>
      <c r="C36" s="82"/>
      <c r="D36" s="82"/>
      <c r="E36" s="112" t="s">
        <v>206</v>
      </c>
    </row>
    <row r="37" spans="1:7">
      <c r="A37" s="111" t="s">
        <v>207</v>
      </c>
      <c r="B37" s="162" t="s">
        <v>208</v>
      </c>
      <c r="C37" s="82">
        <v>1137.787</v>
      </c>
      <c r="D37" s="82">
        <v>266.45</v>
      </c>
      <c r="E37" s="112" t="s">
        <v>209</v>
      </c>
    </row>
    <row r="38" spans="1:7">
      <c r="A38" s="121" t="s">
        <v>210</v>
      </c>
      <c r="B38" s="161"/>
      <c r="C38" s="116">
        <f>SUBTOTAL(9,C33:C37)</f>
        <v>1137.787</v>
      </c>
      <c r="D38" s="117">
        <f>SUBTOTAL(9,D33:D37)</f>
        <v>20796.900000000001</v>
      </c>
      <c r="E38" s="105" t="s">
        <v>211</v>
      </c>
    </row>
    <row r="39" spans="1:7">
      <c r="A39" s="118"/>
      <c r="B39" s="110"/>
      <c r="C39" s="82"/>
      <c r="D39" s="82"/>
      <c r="E39" s="112" t="s">
        <v>173</v>
      </c>
    </row>
    <row r="40" spans="1:7">
      <c r="A40" s="106" t="s">
        <v>212</v>
      </c>
      <c r="B40" s="110"/>
      <c r="C40" s="82"/>
      <c r="D40" s="82"/>
      <c r="E40" s="112" t="s">
        <v>173</v>
      </c>
    </row>
    <row r="41" spans="1:7">
      <c r="A41" s="111" t="s">
        <v>198</v>
      </c>
      <c r="B41" s="110"/>
      <c r="C41" s="82"/>
      <c r="D41" s="82"/>
      <c r="E41" s="112" t="s">
        <v>213</v>
      </c>
    </row>
    <row r="42" spans="1:7">
      <c r="A42" s="111" t="s">
        <v>203</v>
      </c>
      <c r="B42" s="110">
        <v>10</v>
      </c>
      <c r="C42" s="82"/>
      <c r="D42" s="82"/>
      <c r="E42" s="112" t="s">
        <v>214</v>
      </c>
    </row>
    <row r="43" spans="1:7">
      <c r="A43" s="111" t="s">
        <v>215</v>
      </c>
      <c r="B43" s="110"/>
      <c r="C43" s="82">
        <v>12245.397999999999</v>
      </c>
      <c r="D43" s="82">
        <v>2915</v>
      </c>
      <c r="E43" s="112" t="s">
        <v>216</v>
      </c>
      <c r="F43" s="54"/>
    </row>
    <row r="44" spans="1:7">
      <c r="A44" s="111" t="s">
        <v>217</v>
      </c>
      <c r="B44" s="110"/>
      <c r="C44" s="82"/>
      <c r="D44" s="82"/>
      <c r="E44" s="112" t="s">
        <v>218</v>
      </c>
    </row>
    <row r="45" spans="1:7">
      <c r="A45" s="111" t="s">
        <v>219</v>
      </c>
      <c r="B45" s="110"/>
      <c r="C45" s="82">
        <v>461.24099999999999</v>
      </c>
      <c r="D45" s="82">
        <v>501</v>
      </c>
      <c r="E45" s="112" t="s">
        <v>220</v>
      </c>
    </row>
    <row r="46" spans="1:7">
      <c r="A46" s="111" t="s">
        <v>221</v>
      </c>
      <c r="B46" s="162" t="s">
        <v>222</v>
      </c>
      <c r="C46" s="82">
        <v>19356.562999999998</v>
      </c>
      <c r="D46" s="82">
        <v>13538</v>
      </c>
      <c r="E46" s="112" t="s">
        <v>223</v>
      </c>
    </row>
    <row r="47" spans="1:7">
      <c r="A47" s="121" t="s">
        <v>224</v>
      </c>
      <c r="B47" s="161"/>
      <c r="C47" s="116">
        <f>SUBTOTAL(9,C41:C46)</f>
        <v>32063.201999999997</v>
      </c>
      <c r="D47" s="117">
        <f>SUBTOTAL(9,D41:D46)</f>
        <v>16954</v>
      </c>
      <c r="E47" s="105" t="s">
        <v>225</v>
      </c>
    </row>
    <row r="48" spans="1:7">
      <c r="A48" s="118"/>
      <c r="B48" s="110"/>
      <c r="C48" s="151"/>
      <c r="D48" s="151"/>
      <c r="E48" s="112" t="s">
        <v>173</v>
      </c>
    </row>
    <row r="49" spans="1:6">
      <c r="A49" s="121" t="s">
        <v>226</v>
      </c>
      <c r="B49" s="161"/>
      <c r="C49" s="116">
        <f>SUBTOTAL(9,C25:C47)</f>
        <v>33200.989000000001</v>
      </c>
      <c r="D49" s="117">
        <f>SUBTOTAL(9,D25:D47)</f>
        <v>37750.9</v>
      </c>
      <c r="E49" s="105" t="s">
        <v>227</v>
      </c>
      <c r="F49" s="58"/>
    </row>
    <row r="50" spans="1:6">
      <c r="A50" s="118"/>
      <c r="B50" s="110"/>
      <c r="C50" s="151"/>
      <c r="D50" s="151"/>
      <c r="E50" s="112" t="s">
        <v>173</v>
      </c>
    </row>
    <row r="51" spans="1:6">
      <c r="A51" s="121" t="s">
        <v>228</v>
      </c>
      <c r="B51" s="161"/>
      <c r="C51" s="116">
        <f>SUBTOTAL(9,C10:C50)</f>
        <v>26419.532999999996</v>
      </c>
      <c r="D51" s="117">
        <f>SUBTOTAL(9,D10:D50)</f>
        <v>26530.9</v>
      </c>
      <c r="E51" s="105" t="s">
        <v>229</v>
      </c>
    </row>
    <row r="53" spans="1:6" ht="79.5" customHeight="1">
      <c r="A53" s="454" t="s">
        <v>161</v>
      </c>
      <c r="B53" s="454"/>
      <c r="C53" s="454"/>
      <c r="D53" s="454"/>
      <c r="E53" s="454"/>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customProperties>
    <customPr name="OrphanNamesChecke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election activeCell="I44" sqref="I44"/>
    </sheetView>
  </sheetViews>
  <sheetFormatPr defaultColWidth="11.42578125" defaultRowHeight="14.4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c r="A1" s="163" t="str">
        <f>Resultatregnskap!A1</f>
        <v>Fagskolens navn: European Helicopter Center AS</v>
      </c>
      <c r="B1" s="164"/>
      <c r="C1" s="164"/>
      <c r="D1" s="165"/>
    </row>
    <row r="2" spans="1:10" ht="15" customHeight="1">
      <c r="A2" s="163"/>
      <c r="B2" s="164"/>
      <c r="C2" s="164"/>
      <c r="D2" s="165"/>
    </row>
    <row r="3" spans="1:10" ht="15" customHeight="1">
      <c r="A3" s="166" t="s">
        <v>230</v>
      </c>
      <c r="B3" s="164"/>
      <c r="C3" s="164"/>
      <c r="D3" s="165"/>
    </row>
    <row r="4" spans="1:10" ht="15" customHeight="1">
      <c r="A4" s="167" t="s">
        <v>34</v>
      </c>
      <c r="B4" s="164"/>
      <c r="C4" s="164"/>
      <c r="D4" s="165"/>
    </row>
    <row r="5" spans="1:10" ht="15" customHeight="1"/>
    <row r="6" spans="1:10">
      <c r="A6" s="169"/>
      <c r="B6" s="170" t="s">
        <v>35</v>
      </c>
      <c r="C6" s="171">
        <f>Resultatregnskap!C6</f>
        <v>45657</v>
      </c>
      <c r="D6" s="172">
        <f>Resultatregnskap!D6</f>
        <v>45291</v>
      </c>
      <c r="E6" s="173" t="s">
        <v>36</v>
      </c>
    </row>
    <row r="7" spans="1:10">
      <c r="A7" s="174" t="s">
        <v>231</v>
      </c>
      <c r="B7" s="175"/>
      <c r="C7" s="176"/>
      <c r="D7" s="177"/>
      <c r="E7" s="178"/>
      <c r="G7" s="47"/>
    </row>
    <row r="8" spans="1:10">
      <c r="A8" s="179" t="s">
        <v>70</v>
      </c>
      <c r="B8" s="175"/>
      <c r="C8" s="176">
        <v>-3065.7049999999999</v>
      </c>
      <c r="D8" s="177">
        <v>-9843</v>
      </c>
      <c r="E8" s="180" t="s">
        <v>232</v>
      </c>
      <c r="G8" s="47"/>
    </row>
    <row r="9" spans="1:10">
      <c r="A9" s="179" t="s">
        <v>233</v>
      </c>
      <c r="B9" s="175"/>
      <c r="C9" s="176"/>
      <c r="D9" s="177"/>
      <c r="E9" s="180" t="s">
        <v>234</v>
      </c>
      <c r="G9" s="47"/>
    </row>
    <row r="10" spans="1:10">
      <c r="A10" s="179" t="s">
        <v>235</v>
      </c>
      <c r="B10" s="175"/>
      <c r="C10" s="176">
        <v>-1417.2439999999999</v>
      </c>
      <c r="D10" s="177">
        <v>-48</v>
      </c>
      <c r="E10" s="180" t="s">
        <v>236</v>
      </c>
      <c r="G10" s="496"/>
      <c r="H10" s="496"/>
      <c r="I10" s="496"/>
      <c r="J10" s="496"/>
    </row>
    <row r="11" spans="1:10">
      <c r="A11" s="179" t="s">
        <v>237</v>
      </c>
      <c r="B11" s="175"/>
      <c r="C11" s="176">
        <v>126.755</v>
      </c>
      <c r="D11" s="177">
        <v>4651</v>
      </c>
      <c r="E11" s="180" t="s">
        <v>238</v>
      </c>
    </row>
    <row r="12" spans="1:10">
      <c r="A12" s="179" t="s">
        <v>239</v>
      </c>
      <c r="B12" s="175"/>
      <c r="C12" s="176"/>
      <c r="D12" s="177">
        <v>5837</v>
      </c>
      <c r="E12" s="180" t="s">
        <v>240</v>
      </c>
    </row>
    <row r="13" spans="1:10">
      <c r="A13" s="179" t="s">
        <v>241</v>
      </c>
      <c r="B13" s="175"/>
      <c r="C13" s="176"/>
      <c r="D13" s="177"/>
      <c r="E13" s="180" t="s">
        <v>242</v>
      </c>
    </row>
    <row r="14" spans="1:10">
      <c r="A14" s="179" t="s">
        <v>243</v>
      </c>
      <c r="B14" s="175"/>
      <c r="C14" s="176"/>
      <c r="D14" s="177"/>
      <c r="E14" s="180" t="s">
        <v>244</v>
      </c>
    </row>
    <row r="15" spans="1:10">
      <c r="A15" s="179" t="s">
        <v>245</v>
      </c>
      <c r="B15" s="175"/>
      <c r="C15" s="176">
        <v>-196.01900000000001</v>
      </c>
      <c r="D15" s="177">
        <v>-688</v>
      </c>
      <c r="E15" s="180" t="s">
        <v>246</v>
      </c>
    </row>
    <row r="16" spans="1:10">
      <c r="A16" s="179" t="s">
        <v>247</v>
      </c>
      <c r="B16" s="175"/>
      <c r="C16" s="176">
        <v>9330.2739999999994</v>
      </c>
      <c r="D16" s="177">
        <v>1991</v>
      </c>
      <c r="E16" s="180" t="s">
        <v>248</v>
      </c>
    </row>
    <row r="17" spans="1:5">
      <c r="A17" s="179" t="s">
        <v>249</v>
      </c>
      <c r="B17" s="175"/>
      <c r="C17" s="176"/>
      <c r="D17" s="177"/>
      <c r="E17" s="180" t="s">
        <v>250</v>
      </c>
    </row>
    <row r="18" spans="1:5">
      <c r="A18" s="179" t="s">
        <v>251</v>
      </c>
      <c r="B18" s="175"/>
      <c r="C18" s="176"/>
      <c r="D18" s="177"/>
      <c r="E18" s="180" t="s">
        <v>252</v>
      </c>
    </row>
    <row r="19" spans="1:5">
      <c r="A19" s="181" t="s">
        <v>253</v>
      </c>
      <c r="B19" s="182"/>
      <c r="C19" s="176">
        <v>-7056.7529999999997</v>
      </c>
      <c r="D19" s="177">
        <v>3573</v>
      </c>
      <c r="E19" s="180" t="s">
        <v>254</v>
      </c>
    </row>
    <row r="20" spans="1:5">
      <c r="A20" s="183" t="s">
        <v>255</v>
      </c>
      <c r="B20" s="184"/>
      <c r="C20" s="185">
        <f>SUBTOTAL(9,C8:C19)</f>
        <v>-2278.692</v>
      </c>
      <c r="D20" s="186">
        <f>SUBTOTAL(9,D8:D19)</f>
        <v>5473</v>
      </c>
      <c r="E20" s="173" t="s">
        <v>256</v>
      </c>
    </row>
    <row r="21" spans="1:5">
      <c r="A21" s="175"/>
      <c r="B21" s="175"/>
      <c r="C21" s="187"/>
      <c r="D21" s="188"/>
      <c r="E21" s="178"/>
    </row>
    <row r="22" spans="1:5">
      <c r="A22" s="174" t="s">
        <v>257</v>
      </c>
      <c r="B22" s="175"/>
      <c r="C22" s="176"/>
      <c r="D22" s="177"/>
      <c r="E22" s="178"/>
    </row>
    <row r="23" spans="1:5">
      <c r="A23" s="179" t="s">
        <v>258</v>
      </c>
      <c r="B23" s="175"/>
      <c r="C23" s="176">
        <v>20400.954000000002</v>
      </c>
      <c r="D23" s="177">
        <v>562</v>
      </c>
      <c r="E23" s="180" t="s">
        <v>259</v>
      </c>
    </row>
    <row r="24" spans="1:5">
      <c r="A24" s="179" t="s">
        <v>260</v>
      </c>
      <c r="B24" s="175"/>
      <c r="C24" s="176"/>
      <c r="D24" s="177">
        <v>-4721</v>
      </c>
      <c r="E24" s="180" t="s">
        <v>261</v>
      </c>
    </row>
    <row r="25" spans="1:5">
      <c r="A25" s="179" t="s">
        <v>262</v>
      </c>
      <c r="B25" s="175"/>
      <c r="C25" s="176"/>
      <c r="D25" s="177"/>
      <c r="E25" s="180" t="s">
        <v>263</v>
      </c>
    </row>
    <row r="26" spans="1:5">
      <c r="A26" s="179" t="s">
        <v>264</v>
      </c>
      <c r="B26" s="175"/>
      <c r="C26" s="176"/>
      <c r="D26" s="177"/>
      <c r="E26" s="180" t="s">
        <v>265</v>
      </c>
    </row>
    <row r="27" spans="1:5">
      <c r="A27" s="179" t="s">
        <v>266</v>
      </c>
      <c r="B27" s="175"/>
      <c r="C27" s="176"/>
      <c r="D27" s="177"/>
      <c r="E27" s="180" t="s">
        <v>267</v>
      </c>
    </row>
    <row r="28" spans="1:5">
      <c r="A28" s="179" t="s">
        <v>268</v>
      </c>
      <c r="B28" s="175"/>
      <c r="C28" s="176"/>
      <c r="D28" s="177"/>
      <c r="E28" s="180" t="s">
        <v>269</v>
      </c>
    </row>
    <row r="29" spans="1:5">
      <c r="A29" s="183" t="s">
        <v>270</v>
      </c>
      <c r="B29" s="184"/>
      <c r="C29" s="185">
        <f>SUBTOTAL(9,C23:C28)</f>
        <v>20400.954000000002</v>
      </c>
      <c r="D29" s="186">
        <f>SUBTOTAL(9,D23:D28)</f>
        <v>-4159</v>
      </c>
      <c r="E29" s="173" t="s">
        <v>271</v>
      </c>
    </row>
    <row r="30" spans="1:5">
      <c r="A30" s="175"/>
      <c r="B30" s="175"/>
      <c r="C30" s="187"/>
      <c r="D30" s="188"/>
      <c r="E30" s="178"/>
    </row>
    <row r="31" spans="1:5">
      <c r="A31" s="174" t="s">
        <v>272</v>
      </c>
      <c r="B31" s="175"/>
      <c r="C31" s="176"/>
      <c r="D31" s="177"/>
      <c r="E31" s="178"/>
    </row>
    <row r="32" spans="1:5">
      <c r="A32" s="179" t="s">
        <v>273</v>
      </c>
      <c r="B32" s="175"/>
      <c r="C32" s="176"/>
      <c r="D32" s="177"/>
      <c r="E32" s="180" t="s">
        <v>274</v>
      </c>
    </row>
    <row r="33" spans="1:5">
      <c r="A33" s="179" t="s">
        <v>275</v>
      </c>
      <c r="B33" s="175"/>
      <c r="C33" s="176"/>
      <c r="D33" s="177"/>
      <c r="E33" s="180" t="s">
        <v>276</v>
      </c>
    </row>
    <row r="34" spans="1:5">
      <c r="A34" s="179" t="s">
        <v>277</v>
      </c>
      <c r="B34" s="175"/>
      <c r="C34" s="176"/>
      <c r="D34" s="177"/>
      <c r="E34" s="180" t="s">
        <v>278</v>
      </c>
    </row>
    <row r="35" spans="1:5">
      <c r="A35" s="179" t="s">
        <v>279</v>
      </c>
      <c r="B35" s="175"/>
      <c r="C35" s="176">
        <v>-13026.334000000001</v>
      </c>
      <c r="D35" s="177">
        <v>-3231</v>
      </c>
      <c r="E35" s="180" t="s">
        <v>280</v>
      </c>
    </row>
    <row r="36" spans="1:5">
      <c r="A36" s="179" t="s">
        <v>281</v>
      </c>
      <c r="B36" s="175"/>
      <c r="C36" s="176"/>
      <c r="D36" s="177"/>
      <c r="E36" s="180" t="s">
        <v>282</v>
      </c>
    </row>
    <row r="37" spans="1:5">
      <c r="A37" s="179" t="s">
        <v>283</v>
      </c>
      <c r="B37" s="175"/>
      <c r="C37" s="176"/>
      <c r="D37" s="177"/>
      <c r="E37" s="180" t="s">
        <v>284</v>
      </c>
    </row>
    <row r="38" spans="1:5">
      <c r="A38" s="179" t="s">
        <v>285</v>
      </c>
      <c r="B38" s="175"/>
      <c r="C38" s="176"/>
      <c r="D38" s="177"/>
      <c r="E38" s="180" t="s">
        <v>286</v>
      </c>
    </row>
    <row r="39" spans="1:5">
      <c r="A39" s="179" t="s">
        <v>287</v>
      </c>
      <c r="B39" s="175"/>
      <c r="C39" s="176"/>
      <c r="D39" s="177"/>
      <c r="E39" s="180" t="s">
        <v>288</v>
      </c>
    </row>
    <row r="40" spans="1:5">
      <c r="A40" s="179" t="s">
        <v>289</v>
      </c>
      <c r="B40" s="175"/>
      <c r="C40" s="176"/>
      <c r="D40" s="177"/>
      <c r="E40" s="180" t="s">
        <v>290</v>
      </c>
    </row>
    <row r="41" spans="1:5">
      <c r="A41" s="179" t="s">
        <v>291</v>
      </c>
      <c r="B41" s="175"/>
      <c r="C41" s="176"/>
      <c r="D41" s="177"/>
      <c r="E41" s="180" t="s">
        <v>292</v>
      </c>
    </row>
    <row r="42" spans="1:5">
      <c r="A42" s="179" t="s">
        <v>293</v>
      </c>
      <c r="B42" s="175"/>
      <c r="C42" s="176"/>
      <c r="D42" s="177"/>
      <c r="E42" s="180" t="s">
        <v>294</v>
      </c>
    </row>
    <row r="43" spans="1:5">
      <c r="A43" s="179" t="s">
        <v>295</v>
      </c>
      <c r="B43" s="175"/>
      <c r="C43" s="176"/>
      <c r="D43" s="177"/>
      <c r="E43" s="180" t="s">
        <v>296</v>
      </c>
    </row>
    <row r="44" spans="1:5">
      <c r="A44" s="179" t="s">
        <v>297</v>
      </c>
      <c r="B44" s="175"/>
      <c r="C44" s="176"/>
      <c r="D44" s="177"/>
      <c r="E44" s="180" t="s">
        <v>298</v>
      </c>
    </row>
    <row r="45" spans="1:5">
      <c r="A45" s="179" t="s">
        <v>299</v>
      </c>
      <c r="B45" s="175"/>
      <c r="C45" s="176"/>
      <c r="D45" s="177"/>
      <c r="E45" s="180" t="s">
        <v>300</v>
      </c>
    </row>
    <row r="46" spans="1:5">
      <c r="A46" s="179" t="s">
        <v>301</v>
      </c>
      <c r="B46" s="175"/>
      <c r="C46" s="176"/>
      <c r="D46" s="177"/>
      <c r="E46" s="180" t="s">
        <v>302</v>
      </c>
    </row>
    <row r="47" spans="1:5">
      <c r="A47" s="183" t="s">
        <v>303</v>
      </c>
      <c r="B47" s="184"/>
      <c r="C47" s="185">
        <f>SUBTOTAL(9,C32:C46)</f>
        <v>-13026.334000000001</v>
      </c>
      <c r="D47" s="186">
        <f>SUBTOTAL(9,D32:D46)</f>
        <v>-3231</v>
      </c>
      <c r="E47" s="173" t="s">
        <v>304</v>
      </c>
    </row>
    <row r="48" spans="1:5">
      <c r="A48" s="175"/>
      <c r="B48" s="175"/>
      <c r="C48" s="187"/>
      <c r="D48" s="188"/>
      <c r="E48" s="178"/>
    </row>
    <row r="49" spans="1:5">
      <c r="A49" s="174" t="s">
        <v>305</v>
      </c>
      <c r="B49" s="175"/>
      <c r="C49" s="189"/>
      <c r="D49" s="190"/>
      <c r="E49" s="178" t="s">
        <v>306</v>
      </c>
    </row>
    <row r="50" spans="1:5">
      <c r="A50" s="191" t="s">
        <v>307</v>
      </c>
      <c r="B50" s="184"/>
      <c r="C50" s="185">
        <f>SUBTOTAL(9,C8:C49)</f>
        <v>5095.9280000000017</v>
      </c>
      <c r="D50" s="186">
        <f>SUBTOTAL(9,D8:D49)</f>
        <v>-1917</v>
      </c>
      <c r="E50" s="192" t="s">
        <v>308</v>
      </c>
    </row>
    <row r="51" spans="1:5">
      <c r="A51" s="191" t="s">
        <v>309</v>
      </c>
      <c r="B51" s="184"/>
      <c r="C51" s="193">
        <v>2674</v>
      </c>
      <c r="D51" s="194">
        <v>4591</v>
      </c>
      <c r="E51" s="192" t="s">
        <v>310</v>
      </c>
    </row>
    <row r="52" spans="1:5">
      <c r="A52" s="195" t="s">
        <v>311</v>
      </c>
      <c r="B52" s="182"/>
      <c r="C52" s="185">
        <f>SUBTOTAL(9,C8:C51)</f>
        <v>7769.9280000000017</v>
      </c>
      <c r="D52" s="186">
        <f>SUBTOTAL(9,D8:D51)</f>
        <v>2674</v>
      </c>
      <c r="E52" s="196" t="s">
        <v>312</v>
      </c>
    </row>
    <row r="54" spans="1:5" ht="144" customHeight="1">
      <c r="A54" s="455" t="s">
        <v>313</v>
      </c>
      <c r="B54" s="455"/>
      <c r="C54" s="455"/>
      <c r="D54" s="455"/>
      <c r="E54" s="455"/>
    </row>
    <row r="55" spans="1:5">
      <c r="A55" s="496"/>
      <c r="B55" s="496"/>
      <c r="C55" s="496"/>
      <c r="D55" s="496"/>
      <c r="E55" s="496"/>
    </row>
    <row r="58" spans="1: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customProperties>
    <customPr name="OrphanNamesChecke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L38" sqref="L38"/>
    </sheetView>
  </sheetViews>
  <sheetFormatPr defaultColWidth="11.42578125" defaultRowHeight="13.15"/>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c r="A1" s="197" t="str">
        <f>Resultatregnskap!A1</f>
        <v>Fagskolens navn: European Helicopter Center AS</v>
      </c>
      <c r="B1" s="94"/>
      <c r="C1" s="94"/>
      <c r="D1" s="94"/>
      <c r="E1" s="94"/>
      <c r="F1" s="94"/>
    </row>
    <row r="2" spans="1:7">
      <c r="A2" s="94"/>
      <c r="B2" s="94"/>
      <c r="C2" s="94"/>
      <c r="D2" s="94"/>
      <c r="E2" s="94"/>
      <c r="F2" s="94"/>
    </row>
    <row r="3" spans="1:7">
      <c r="A3" s="197" t="s">
        <v>314</v>
      </c>
      <c r="F3" s="94"/>
    </row>
    <row r="4" spans="1:7">
      <c r="A4" s="198" t="s">
        <v>34</v>
      </c>
      <c r="B4" s="199"/>
      <c r="C4" s="199"/>
      <c r="D4" s="200"/>
      <c r="E4" s="200"/>
      <c r="F4" s="94"/>
    </row>
    <row r="5" spans="1:7">
      <c r="A5" s="197"/>
      <c r="B5" s="201"/>
      <c r="C5" s="201"/>
      <c r="D5" s="201"/>
      <c r="E5" s="201"/>
      <c r="F5" s="201"/>
      <c r="G5" s="201"/>
    </row>
    <row r="6" spans="1:7">
      <c r="A6" s="197" t="s">
        <v>315</v>
      </c>
      <c r="F6" s="94"/>
    </row>
    <row r="7" spans="1:7" ht="26.45">
      <c r="A7" s="202" t="s">
        <v>316</v>
      </c>
      <c r="B7" s="203" t="s">
        <v>317</v>
      </c>
      <c r="C7" s="203" t="s">
        <v>318</v>
      </c>
      <c r="D7" s="204" t="s">
        <v>319</v>
      </c>
      <c r="E7" s="205" t="s">
        <v>320</v>
      </c>
      <c r="F7" s="206" t="s">
        <v>36</v>
      </c>
    </row>
    <row r="8" spans="1:7">
      <c r="A8" s="207" t="s">
        <v>321</v>
      </c>
      <c r="B8" s="207"/>
      <c r="C8" s="207"/>
      <c r="D8" s="208"/>
      <c r="E8" s="209">
        <f>B8+C8+D8</f>
        <v>0</v>
      </c>
      <c r="F8" s="207" t="s">
        <v>322</v>
      </c>
    </row>
    <row r="9" spans="1:7">
      <c r="A9" s="210" t="s">
        <v>323</v>
      </c>
      <c r="B9" s="210"/>
      <c r="C9" s="210"/>
      <c r="D9" s="211"/>
      <c r="E9" s="209">
        <f>B9+C9+D9</f>
        <v>0</v>
      </c>
      <c r="F9" s="210" t="s">
        <v>324</v>
      </c>
    </row>
    <row r="10" spans="1:7">
      <c r="A10" s="212" t="s">
        <v>325</v>
      </c>
      <c r="B10" s="91"/>
      <c r="C10" s="91"/>
      <c r="D10" s="211"/>
      <c r="E10" s="209">
        <f>B10+C10+D10</f>
        <v>0</v>
      </c>
      <c r="F10" s="210" t="s">
        <v>326</v>
      </c>
    </row>
    <row r="11" spans="1:7">
      <c r="A11" s="210" t="s">
        <v>327</v>
      </c>
      <c r="B11" s="213"/>
      <c r="C11" s="213"/>
      <c r="D11" s="213"/>
      <c r="E11" s="214">
        <f>B11+C11+D11</f>
        <v>0</v>
      </c>
      <c r="F11" s="210" t="s">
        <v>328</v>
      </c>
    </row>
    <row r="12" spans="1:7">
      <c r="A12" s="215" t="s">
        <v>329</v>
      </c>
      <c r="B12" s="216">
        <f>SUM(B8:B11)</f>
        <v>0</v>
      </c>
      <c r="C12" s="216">
        <f>SUM(C8:C11)</f>
        <v>0</v>
      </c>
      <c r="D12" s="216">
        <f>SUM(D8:D11)</f>
        <v>0</v>
      </c>
      <c r="E12" s="216">
        <f>B12+C12+D12</f>
        <v>0</v>
      </c>
      <c r="F12" s="206" t="s">
        <v>330</v>
      </c>
    </row>
    <row r="13" spans="1:7">
      <c r="A13" s="197"/>
      <c r="B13" s="217"/>
      <c r="C13" s="217"/>
      <c r="D13" s="217"/>
      <c r="E13" s="217"/>
      <c r="F13" s="200"/>
    </row>
    <row r="14" spans="1:7">
      <c r="A14" s="197"/>
      <c r="B14" s="217"/>
      <c r="C14" s="217"/>
      <c r="D14" s="217"/>
      <c r="E14" s="217"/>
      <c r="F14" s="200"/>
    </row>
    <row r="15" spans="1:7" ht="26.45">
      <c r="A15" s="215" t="s">
        <v>331</v>
      </c>
      <c r="B15" s="218" t="s">
        <v>332</v>
      </c>
      <c r="C15" s="218" t="s">
        <v>333</v>
      </c>
      <c r="D15" s="218" t="s">
        <v>334</v>
      </c>
      <c r="E15" s="205" t="s">
        <v>320</v>
      </c>
      <c r="F15" s="206" t="s">
        <v>36</v>
      </c>
      <c r="G15" s="219"/>
    </row>
    <row r="16" spans="1:7">
      <c r="A16" s="207" t="s">
        <v>321</v>
      </c>
      <c r="B16" s="208"/>
      <c r="C16" s="208"/>
      <c r="D16" s="208"/>
      <c r="E16" s="211">
        <f>+B16+C16+D16</f>
        <v>0</v>
      </c>
      <c r="F16" s="428" t="s">
        <v>335</v>
      </c>
      <c r="G16" s="219"/>
    </row>
    <row r="17" spans="1:7">
      <c r="A17" s="210" t="s">
        <v>323</v>
      </c>
      <c r="B17" s="211"/>
      <c r="C17" s="211"/>
      <c r="D17" s="211"/>
      <c r="E17" s="211">
        <f>+B17+C17+D17</f>
        <v>0</v>
      </c>
      <c r="F17" s="140" t="s">
        <v>336</v>
      </c>
      <c r="G17" s="219"/>
    </row>
    <row r="18" spans="1:7">
      <c r="A18" s="212" t="s">
        <v>325</v>
      </c>
      <c r="B18" s="211"/>
      <c r="C18" s="211"/>
      <c r="D18" s="211"/>
      <c r="E18" s="211">
        <f>+B18+C18+D18</f>
        <v>0</v>
      </c>
      <c r="F18" s="140" t="s">
        <v>337</v>
      </c>
      <c r="G18" s="219"/>
    </row>
    <row r="19" spans="1:7">
      <c r="A19" s="210" t="s">
        <v>327</v>
      </c>
      <c r="B19" s="213"/>
      <c r="C19" s="213"/>
      <c r="D19" s="213"/>
      <c r="E19" s="213">
        <f>+B19+C19+D19</f>
        <v>0</v>
      </c>
      <c r="F19" s="140" t="s">
        <v>338</v>
      </c>
      <c r="G19" s="219"/>
    </row>
    <row r="20" spans="1:7">
      <c r="A20" s="215" t="s">
        <v>329</v>
      </c>
      <c r="B20" s="220">
        <f>SUM(B16:B19)</f>
        <v>0</v>
      </c>
      <c r="C20" s="220">
        <f>SUM(C16:C19)</f>
        <v>0</v>
      </c>
      <c r="D20" s="220">
        <f>SUM(D16:D19)</f>
        <v>0</v>
      </c>
      <c r="E20" s="220">
        <f>+B20+C20+D20</f>
        <v>0</v>
      </c>
      <c r="F20" s="145" t="s">
        <v>339</v>
      </c>
      <c r="G20" s="221"/>
    </row>
    <row r="21" spans="1:7">
      <c r="A21" s="197"/>
      <c r="B21" s="217"/>
      <c r="C21" s="217"/>
      <c r="D21" s="217"/>
      <c r="E21" s="217"/>
      <c r="F21" s="94"/>
    </row>
    <row r="22" spans="1:7">
      <c r="A22" s="215" t="s">
        <v>340</v>
      </c>
      <c r="B22" s="222">
        <v>2024</v>
      </c>
      <c r="C22" s="223">
        <v>2023</v>
      </c>
      <c r="D22" s="217"/>
      <c r="E22" s="224"/>
      <c r="F22" s="225"/>
    </row>
    <row r="23" spans="1:7">
      <c r="A23" s="215"/>
      <c r="B23" s="216"/>
      <c r="C23" s="216"/>
      <c r="D23" s="217"/>
      <c r="E23" s="224"/>
      <c r="F23" s="221"/>
      <c r="G23" s="221"/>
    </row>
    <row r="24" spans="1:7">
      <c r="A24" s="215"/>
      <c r="B24" s="216"/>
      <c r="C24" s="216"/>
      <c r="D24" s="217"/>
      <c r="E24" s="224"/>
      <c r="F24" s="94"/>
      <c r="G24" s="221"/>
    </row>
    <row r="25" spans="1:7">
      <c r="A25" s="215"/>
      <c r="B25" s="216"/>
      <c r="C25" s="216"/>
      <c r="D25" s="217"/>
      <c r="E25" s="224"/>
      <c r="F25" s="225"/>
    </row>
    <row r="26" spans="1:7">
      <c r="A26" s="226"/>
      <c r="B26" s="52"/>
      <c r="C26" s="53"/>
      <c r="D26" s="94"/>
      <c r="E26" s="94"/>
      <c r="F26" s="94"/>
    </row>
    <row r="27" spans="1:7">
      <c r="A27" s="93" t="s">
        <v>341</v>
      </c>
      <c r="B27" s="52"/>
      <c r="C27" s="53"/>
      <c r="D27" s="94"/>
      <c r="E27" s="94"/>
      <c r="F27" s="94"/>
    </row>
    <row r="28" spans="1:7">
      <c r="A28" s="227" t="s">
        <v>342</v>
      </c>
      <c r="B28" s="205">
        <f>Resultatregnskap!C6</f>
        <v>45657</v>
      </c>
      <c r="C28" s="228">
        <f>Resultatregnskap!D6</f>
        <v>45291</v>
      </c>
      <c r="D28" s="206" t="s">
        <v>36</v>
      </c>
      <c r="E28" s="200"/>
      <c r="F28" s="94"/>
    </row>
    <row r="29" spans="1:7">
      <c r="A29" s="212" t="s">
        <v>343</v>
      </c>
      <c r="B29" s="211"/>
      <c r="C29" s="229"/>
      <c r="D29" s="140" t="s">
        <v>344</v>
      </c>
      <c r="E29" s="200"/>
      <c r="F29" s="221"/>
    </row>
    <row r="30" spans="1:7">
      <c r="A30" s="230" t="s">
        <v>345</v>
      </c>
      <c r="B30" s="211"/>
      <c r="C30" s="229"/>
      <c r="D30" s="140" t="s">
        <v>346</v>
      </c>
      <c r="E30" s="200"/>
      <c r="F30" s="221"/>
    </row>
    <row r="31" spans="1:7">
      <c r="A31" s="230" t="s">
        <v>347</v>
      </c>
      <c r="B31" s="213"/>
      <c r="C31" s="231"/>
      <c r="D31" s="429" t="s">
        <v>348</v>
      </c>
      <c r="E31" s="200"/>
      <c r="F31" s="221"/>
    </row>
    <row r="32" spans="1:7">
      <c r="A32" s="215" t="s">
        <v>349</v>
      </c>
      <c r="B32" s="232">
        <f>SUM(B29:B31)</f>
        <v>0</v>
      </c>
      <c r="C32" s="220">
        <f>SUM(C29:C31)</f>
        <v>0</v>
      </c>
      <c r="D32" s="429" t="s">
        <v>350</v>
      </c>
      <c r="E32" s="200"/>
      <c r="F32" s="221"/>
    </row>
    <row r="33" spans="1:7">
      <c r="A33" s="197"/>
      <c r="B33" s="217"/>
      <c r="C33" s="219"/>
      <c r="D33" s="200"/>
      <c r="E33" s="200"/>
      <c r="F33" s="94"/>
    </row>
    <row r="34" spans="1:7">
      <c r="A34" s="45" t="s">
        <v>351</v>
      </c>
      <c r="B34" s="217"/>
      <c r="C34" s="219"/>
      <c r="D34" s="200"/>
      <c r="E34" s="200"/>
    </row>
    <row r="35" spans="1:7">
      <c r="A35" s="45"/>
      <c r="B35" s="217"/>
      <c r="C35" s="219"/>
      <c r="D35" s="200"/>
      <c r="E35" s="200"/>
    </row>
    <row r="36" spans="1:7">
      <c r="A36" s="197" t="s">
        <v>352</v>
      </c>
    </row>
    <row r="37" spans="1:7">
      <c r="B37" s="199"/>
      <c r="C37" s="233"/>
      <c r="D37" s="234"/>
      <c r="E37" s="234"/>
    </row>
    <row r="38" spans="1:7">
      <c r="A38" s="235" t="s">
        <v>315</v>
      </c>
      <c r="B38" s="199"/>
      <c r="C38" s="233"/>
      <c r="D38" s="234"/>
      <c r="E38" s="234"/>
    </row>
    <row r="39" spans="1:7">
      <c r="A39" s="198" t="s">
        <v>34</v>
      </c>
      <c r="B39" s="199"/>
      <c r="C39" s="233"/>
      <c r="D39" s="234"/>
      <c r="E39" s="234"/>
    </row>
    <row r="40" spans="1:7">
      <c r="A40" s="236" t="s">
        <v>51</v>
      </c>
      <c r="B40" s="205">
        <f>Resultatregnskap!C6</f>
        <v>45657</v>
      </c>
      <c r="C40" s="228">
        <f>Resultatregnskap!D6</f>
        <v>45291</v>
      </c>
      <c r="D40" s="206" t="s">
        <v>36</v>
      </c>
      <c r="E40" s="200"/>
    </row>
    <row r="41" spans="1:7">
      <c r="A41" s="207" t="s">
        <v>353</v>
      </c>
      <c r="B41" s="237">
        <v>6176.5839999999998</v>
      </c>
      <c r="C41" s="237">
        <v>7014</v>
      </c>
      <c r="D41" s="238" t="s">
        <v>354</v>
      </c>
      <c r="E41" s="239"/>
    </row>
    <row r="42" spans="1:7">
      <c r="A42" s="210" t="s">
        <v>355</v>
      </c>
      <c r="B42" s="240">
        <v>759.29854</v>
      </c>
      <c r="C42" s="240">
        <v>856</v>
      </c>
      <c r="D42" s="241" t="s">
        <v>356</v>
      </c>
      <c r="E42" s="239"/>
    </row>
    <row r="43" spans="1:7">
      <c r="A43" s="210" t="s">
        <v>357</v>
      </c>
      <c r="B43" s="240">
        <v>1021.122</v>
      </c>
      <c r="C43" s="240">
        <v>1169</v>
      </c>
      <c r="D43" s="241" t="s">
        <v>358</v>
      </c>
      <c r="E43" s="239"/>
    </row>
    <row r="44" spans="1:7">
      <c r="A44" s="210" t="s">
        <v>359</v>
      </c>
      <c r="B44" s="240">
        <v>151.19399999999999</v>
      </c>
      <c r="C44" s="240">
        <v>138.44999999999999</v>
      </c>
      <c r="D44" s="241" t="s">
        <v>360</v>
      </c>
      <c r="E44" s="239"/>
      <c r="G44" s="443"/>
    </row>
    <row r="45" spans="1:7">
      <c r="A45" s="210" t="s">
        <v>361</v>
      </c>
      <c r="B45" s="240"/>
      <c r="C45" s="240"/>
      <c r="D45" s="241" t="s">
        <v>362</v>
      </c>
      <c r="E45" s="239"/>
    </row>
    <row r="46" spans="1:7">
      <c r="A46" s="210" t="s">
        <v>363</v>
      </c>
      <c r="B46" s="240">
        <v>489.52199999999999</v>
      </c>
      <c r="C46" s="240">
        <v>484.45</v>
      </c>
      <c r="D46" s="241" t="s">
        <v>364</v>
      </c>
      <c r="E46" s="239"/>
      <c r="F46" s="225"/>
    </row>
    <row r="47" spans="1:7">
      <c r="A47" s="215" t="s">
        <v>365</v>
      </c>
      <c r="B47" s="216">
        <f>SUM(B41:B46)</f>
        <v>8597.7205400000003</v>
      </c>
      <c r="C47" s="242">
        <f>SUM(C41:C46)</f>
        <v>9661.9000000000015</v>
      </c>
      <c r="D47" s="243" t="s">
        <v>366</v>
      </c>
      <c r="E47" s="239"/>
    </row>
    <row r="48" spans="1:7">
      <c r="A48" s="94"/>
      <c r="B48" s="244"/>
      <c r="C48" s="245"/>
      <c r="D48" s="246"/>
    </row>
    <row r="49" spans="1:6">
      <c r="A49" s="215" t="s">
        <v>367</v>
      </c>
      <c r="B49" s="247">
        <v>9</v>
      </c>
      <c r="C49" s="248">
        <v>10</v>
      </c>
      <c r="D49" s="243" t="s">
        <v>368</v>
      </c>
      <c r="E49" s="239"/>
    </row>
    <row r="50" spans="1:6">
      <c r="A50" s="197"/>
      <c r="B50" s="245"/>
      <c r="C50" s="245"/>
      <c r="D50" s="245"/>
      <c r="E50" s="245"/>
    </row>
    <row r="51" spans="1:6">
      <c r="A51" s="92" t="s">
        <v>341</v>
      </c>
      <c r="B51" s="94"/>
      <c r="C51" s="94"/>
      <c r="D51" s="94"/>
      <c r="E51" s="94"/>
    </row>
    <row r="52" spans="1:6">
      <c r="A52" s="249" t="s">
        <v>369</v>
      </c>
      <c r="B52" s="94"/>
      <c r="C52" s="94"/>
      <c r="D52" s="94"/>
      <c r="E52" s="94"/>
    </row>
    <row r="53" spans="1:6" ht="27">
      <c r="A53" s="250" t="s">
        <v>370</v>
      </c>
      <c r="B53" s="251" t="s">
        <v>371</v>
      </c>
      <c r="C53" s="252" t="s">
        <v>372</v>
      </c>
      <c r="D53" s="253" t="s">
        <v>36</v>
      </c>
      <c r="E53" s="254"/>
    </row>
    <row r="54" spans="1:6" ht="14.45">
      <c r="A54" s="255" t="s">
        <v>373</v>
      </c>
      <c r="B54" s="256"/>
      <c r="C54" s="257"/>
      <c r="D54" s="258" t="s">
        <v>374</v>
      </c>
      <c r="E54" s="259"/>
    </row>
    <row r="55" spans="1:6" ht="14.45">
      <c r="A55" s="138" t="s">
        <v>375</v>
      </c>
      <c r="B55" s="260">
        <v>1051.6669999999999</v>
      </c>
      <c r="C55" s="261">
        <v>10.391999999999999</v>
      </c>
      <c r="D55" s="262" t="s">
        <v>376</v>
      </c>
      <c r="E55" s="259"/>
    </row>
    <row r="56" spans="1:6" ht="14.45">
      <c r="A56" s="138" t="s">
        <v>377</v>
      </c>
      <c r="B56" s="260"/>
      <c r="C56" s="261"/>
      <c r="D56" s="262" t="s">
        <v>378</v>
      </c>
      <c r="E56" s="259"/>
    </row>
    <row r="57" spans="1:6" ht="14.45">
      <c r="A57" s="138" t="s">
        <v>379</v>
      </c>
      <c r="B57" s="260"/>
      <c r="C57" s="261"/>
      <c r="D57" s="262" t="s">
        <v>380</v>
      </c>
      <c r="E57" s="259"/>
      <c r="F57" s="225"/>
    </row>
    <row r="58" spans="1:6" ht="14.45">
      <c r="A58" s="263" t="s">
        <v>381</v>
      </c>
      <c r="B58" s="264"/>
      <c r="C58" s="265"/>
      <c r="D58" s="266" t="s">
        <v>382</v>
      </c>
      <c r="E58" s="259"/>
    </row>
    <row r="59" spans="1:6">
      <c r="A59" s="267"/>
      <c r="B59" s="268"/>
      <c r="C59" s="269"/>
      <c r="D59" s="269"/>
      <c r="E59" s="94"/>
    </row>
    <row r="60" spans="1:6" ht="27">
      <c r="A60" s="250" t="s">
        <v>383</v>
      </c>
      <c r="B60" s="252" t="s">
        <v>384</v>
      </c>
      <c r="C60" s="252" t="s">
        <v>385</v>
      </c>
      <c r="D60" s="253" t="s">
        <v>36</v>
      </c>
      <c r="E60" s="254"/>
    </row>
    <row r="61" spans="1:6" ht="14.45">
      <c r="A61" s="255" t="s">
        <v>386</v>
      </c>
      <c r="B61" s="257"/>
      <c r="C61" s="257"/>
      <c r="D61" s="258" t="s">
        <v>387</v>
      </c>
      <c r="E61" s="259"/>
    </row>
    <row r="62" spans="1:6" ht="14.45">
      <c r="A62" s="138" t="s">
        <v>388</v>
      </c>
      <c r="B62" s="261"/>
      <c r="C62" s="261"/>
      <c r="D62" s="262" t="s">
        <v>389</v>
      </c>
      <c r="E62" s="259"/>
    </row>
    <row r="63" spans="1:6" ht="14.45">
      <c r="A63" s="138" t="s">
        <v>390</v>
      </c>
      <c r="B63" s="261"/>
      <c r="C63" s="261"/>
      <c r="D63" s="262" t="s">
        <v>391</v>
      </c>
      <c r="E63" s="259"/>
    </row>
    <row r="64" spans="1:6" ht="14.45">
      <c r="A64" s="138" t="s">
        <v>392</v>
      </c>
      <c r="B64" s="261"/>
      <c r="C64" s="261"/>
      <c r="D64" s="262" t="s">
        <v>393</v>
      </c>
      <c r="E64" s="259"/>
    </row>
    <row r="65" spans="1:5" ht="14.45">
      <c r="A65" s="138" t="s">
        <v>394</v>
      </c>
      <c r="B65" s="261"/>
      <c r="C65" s="261"/>
      <c r="D65" s="262" t="s">
        <v>395</v>
      </c>
      <c r="E65" s="259"/>
    </row>
    <row r="66" spans="1:5" ht="14.45">
      <c r="A66" s="138" t="s">
        <v>396</v>
      </c>
      <c r="B66" s="261"/>
      <c r="C66" s="261"/>
      <c r="D66" s="262" t="s">
        <v>397</v>
      </c>
      <c r="E66" s="259"/>
    </row>
    <row r="67" spans="1:5" ht="14.45">
      <c r="A67" s="263" t="s">
        <v>398</v>
      </c>
      <c r="B67" s="265"/>
      <c r="C67" s="270"/>
      <c r="D67" s="266" t="s">
        <v>399</v>
      </c>
      <c r="E67" s="259"/>
    </row>
    <row r="68" spans="1:5">
      <c r="A68" s="129"/>
      <c r="B68" s="94"/>
      <c r="C68" s="94"/>
      <c r="D68" s="94"/>
      <c r="E68" s="94"/>
    </row>
    <row r="69" spans="1:5">
      <c r="A69" s="456" t="s">
        <v>400</v>
      </c>
      <c r="B69" s="456"/>
      <c r="C69" s="456"/>
      <c r="D69" s="271"/>
      <c r="E69" s="271"/>
    </row>
    <row r="70" spans="1:5">
      <c r="A70" s="456"/>
      <c r="B70" s="456"/>
      <c r="C70" s="456"/>
      <c r="D70" s="271"/>
      <c r="E70" s="271"/>
    </row>
    <row r="71" spans="1:5" ht="92.45" customHeight="1">
      <c r="A71" s="456"/>
      <c r="B71" s="456"/>
      <c r="C71" s="456"/>
      <c r="D71" s="271"/>
      <c r="E71" s="271"/>
    </row>
    <row r="72" spans="1:5">
      <c r="A72" s="129"/>
      <c r="B72" s="94"/>
      <c r="C72" s="94"/>
      <c r="D72" s="94"/>
      <c r="E72" s="94"/>
    </row>
    <row r="73" spans="1:5" ht="13.9">
      <c r="A73" s="272"/>
      <c r="B73" s="273"/>
      <c r="C73" s="273"/>
    </row>
    <row r="74" spans="1:5" ht="13.9">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customProperties>
    <customPr name="OrphanNamesChecke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L38" sqref="L38"/>
    </sheetView>
  </sheetViews>
  <sheetFormatPr defaultColWidth="11.42578125" defaultRowHeight="13.15"/>
  <cols>
    <col min="1" max="1" width="47.5703125" style="62" customWidth="1"/>
    <col min="2" max="3" width="18.5703125" style="62" bestFit="1" customWidth="1"/>
    <col min="4" max="4" width="16.5703125" style="62" customWidth="1"/>
    <col min="5" max="16384" width="11.42578125" style="62"/>
  </cols>
  <sheetData>
    <row r="1" spans="1:4" ht="16.5" customHeight="1">
      <c r="A1" s="274" t="str">
        <f>Resultatregnskap!A1</f>
        <v>Fagskolens navn: European Helicopter Center AS</v>
      </c>
      <c r="B1" s="245"/>
      <c r="C1" s="245"/>
      <c r="D1" s="275"/>
    </row>
    <row r="2" spans="1:4">
      <c r="A2" s="276"/>
      <c r="B2" s="277"/>
      <c r="C2" s="277"/>
      <c r="D2" s="275"/>
    </row>
    <row r="3" spans="1:4">
      <c r="A3" s="278" t="s">
        <v>401</v>
      </c>
      <c r="B3" s="279"/>
      <c r="C3" s="279"/>
      <c r="D3" s="280"/>
    </row>
    <row r="4" spans="1:4">
      <c r="A4" s="281" t="s">
        <v>34</v>
      </c>
      <c r="B4" s="279"/>
      <c r="C4" s="279"/>
      <c r="D4" s="280"/>
    </row>
    <row r="5" spans="1:4">
      <c r="A5" s="282"/>
      <c r="B5" s="283">
        <f>Resultatregnskap!C6</f>
        <v>45657</v>
      </c>
      <c r="C5" s="284">
        <f>Resultatregnskap!D6</f>
        <v>45291</v>
      </c>
      <c r="D5" s="285" t="s">
        <v>36</v>
      </c>
    </row>
    <row r="6" spans="1:4">
      <c r="A6" s="286" t="s">
        <v>402</v>
      </c>
      <c r="B6" s="287">
        <v>2363.62608</v>
      </c>
      <c r="C6" s="287">
        <v>3950</v>
      </c>
      <c r="D6" s="288" t="s">
        <v>403</v>
      </c>
    </row>
    <row r="7" spans="1:4">
      <c r="A7" s="286" t="s">
        <v>404</v>
      </c>
      <c r="B7" s="289">
        <v>392.48919999999998</v>
      </c>
      <c r="C7" s="289">
        <v>665</v>
      </c>
      <c r="D7" s="288" t="s">
        <v>405</v>
      </c>
    </row>
    <row r="8" spans="1:4">
      <c r="A8" s="286" t="s">
        <v>406</v>
      </c>
      <c r="B8" s="289">
        <v>1177.4269999999999</v>
      </c>
      <c r="C8" s="289">
        <v>920</v>
      </c>
      <c r="D8" s="288" t="s">
        <v>407</v>
      </c>
    </row>
    <row r="9" spans="1:4">
      <c r="A9" s="286" t="s">
        <v>408</v>
      </c>
      <c r="B9" s="289">
        <v>1047.98912</v>
      </c>
      <c r="C9" s="289">
        <v>1317</v>
      </c>
      <c r="D9" s="288" t="s">
        <v>409</v>
      </c>
    </row>
    <row r="10" spans="1:4">
      <c r="A10" s="286" t="s">
        <v>410</v>
      </c>
      <c r="B10" s="289">
        <v>255.97</v>
      </c>
      <c r="C10" s="289">
        <v>200</v>
      </c>
      <c r="D10" s="288" t="s">
        <v>411</v>
      </c>
    </row>
    <row r="11" spans="1:4">
      <c r="A11" s="286" t="s">
        <v>412</v>
      </c>
      <c r="B11" s="289"/>
      <c r="C11" s="289"/>
      <c r="D11" s="288" t="s">
        <v>413</v>
      </c>
    </row>
    <row r="12" spans="1:4">
      <c r="A12" s="286" t="s">
        <v>414</v>
      </c>
      <c r="B12" s="289">
        <v>567.99291000000005</v>
      </c>
      <c r="C12" s="289">
        <v>698</v>
      </c>
      <c r="D12" s="288" t="s">
        <v>415</v>
      </c>
    </row>
    <row r="13" spans="1:4">
      <c r="A13" s="286" t="s">
        <v>416</v>
      </c>
      <c r="B13" s="289">
        <v>114.56759</v>
      </c>
      <c r="C13" s="289">
        <v>691</v>
      </c>
      <c r="D13" s="288" t="s">
        <v>417</v>
      </c>
    </row>
    <row r="14" spans="1:4">
      <c r="A14" s="286" t="s">
        <v>418</v>
      </c>
      <c r="B14" s="289">
        <v>79.413110000000003</v>
      </c>
      <c r="C14" s="289">
        <v>35</v>
      </c>
      <c r="D14" s="288" t="s">
        <v>419</v>
      </c>
    </row>
    <row r="15" spans="1:4">
      <c r="A15" s="286" t="s">
        <v>420</v>
      </c>
      <c r="B15" s="289">
        <v>341.36986000000002</v>
      </c>
      <c r="C15" s="289">
        <v>292.64999999999998</v>
      </c>
      <c r="D15" s="288" t="s">
        <v>421</v>
      </c>
    </row>
    <row r="16" spans="1:4">
      <c r="A16" s="290" t="s">
        <v>422</v>
      </c>
      <c r="B16" s="291">
        <v>461.61766999999998</v>
      </c>
      <c r="C16" s="291">
        <v>735.65</v>
      </c>
      <c r="D16" s="288" t="s">
        <v>423</v>
      </c>
    </row>
    <row r="17" spans="1:5" ht="15.75" customHeight="1">
      <c r="A17" s="292" t="s">
        <v>424</v>
      </c>
      <c r="B17" s="293">
        <f>SUM(B6:B16)</f>
        <v>6802.4625399999995</v>
      </c>
      <c r="C17" s="294">
        <f>SUM(C6:C16)</f>
        <v>9504.2999999999993</v>
      </c>
      <c r="D17" s="295" t="s">
        <v>425</v>
      </c>
    </row>
    <row r="18" spans="1:5">
      <c r="A18" s="296"/>
      <c r="B18" s="297"/>
      <c r="C18" s="298"/>
      <c r="D18" s="299"/>
    </row>
    <row r="19" spans="1:5">
      <c r="A19" s="300" t="s">
        <v>426</v>
      </c>
      <c r="B19" s="301">
        <f>B5</f>
        <v>45657</v>
      </c>
      <c r="C19" s="302">
        <f>C5</f>
        <v>45291</v>
      </c>
      <c r="D19" s="303"/>
    </row>
    <row r="20" spans="1:5">
      <c r="A20" s="138" t="s">
        <v>427</v>
      </c>
      <c r="B20" s="289">
        <v>205</v>
      </c>
      <c r="C20" s="289">
        <v>150</v>
      </c>
      <c r="D20" s="304" t="s">
        <v>428</v>
      </c>
    </row>
    <row r="21" spans="1:5">
      <c r="A21" s="138" t="s">
        <v>429</v>
      </c>
      <c r="B21" s="261"/>
      <c r="C21" s="261"/>
      <c r="D21" s="304" t="s">
        <v>430</v>
      </c>
      <c r="E21" s="305"/>
    </row>
    <row r="22" spans="1:5">
      <c r="A22" s="138" t="s">
        <v>431</v>
      </c>
      <c r="B22" s="261">
        <v>50.9</v>
      </c>
      <c r="C22" s="261">
        <v>50</v>
      </c>
      <c r="D22" s="304" t="s">
        <v>432</v>
      </c>
    </row>
    <row r="23" spans="1:5">
      <c r="A23" s="300" t="s">
        <v>320</v>
      </c>
      <c r="B23" s="227">
        <f>SUBTOTAL(9,B20:B22)</f>
        <v>255.9</v>
      </c>
      <c r="C23" s="306">
        <f>SUBTOTAL(9,C20:C22)</f>
        <v>200</v>
      </c>
      <c r="D23" s="303" t="s">
        <v>433</v>
      </c>
    </row>
    <row r="24" spans="1:5">
      <c r="A24" s="129"/>
      <c r="B24" s="94"/>
      <c r="C24" s="94"/>
      <c r="D24" s="307"/>
    </row>
    <row r="25" spans="1:5" ht="42" customHeight="1">
      <c r="A25" s="456" t="s">
        <v>434</v>
      </c>
      <c r="B25" s="497"/>
      <c r="C25" s="497"/>
      <c r="D25" s="49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election activeCell="H55" sqref="H55"/>
    </sheetView>
  </sheetViews>
  <sheetFormatPr defaultColWidth="17.42578125" defaultRowHeight="15.75" customHeight="1"/>
  <cols>
    <col min="1" max="1" width="44.85546875" style="339" customWidth="1"/>
    <col min="2" max="2" width="24.7109375" style="339" customWidth="1"/>
    <col min="3" max="3" width="21.42578125" style="339" customWidth="1"/>
    <col min="4" max="4" width="24.140625" style="310" customWidth="1"/>
    <col min="5" max="5" width="23.140625" style="61" customWidth="1"/>
    <col min="6" max="6" width="14.85546875" style="61" customWidth="1"/>
    <col min="7" max="16384" width="17.42578125" style="61"/>
  </cols>
  <sheetData>
    <row r="1" spans="1:6" ht="12.75" customHeight="1">
      <c r="A1" s="308"/>
      <c r="B1" s="309"/>
      <c r="C1" s="309"/>
    </row>
    <row r="2" spans="1:6" ht="13.15">
      <c r="A2" s="311" t="str">
        <f>Resultatregnskap!A1</f>
        <v>Fagskolens navn: European Helicopter Center AS</v>
      </c>
      <c r="B2" s="312"/>
      <c r="C2" s="312"/>
      <c r="D2" s="313"/>
      <c r="E2" s="314"/>
      <c r="F2" s="314"/>
    </row>
    <row r="3" spans="1:6" ht="13.15">
      <c r="A3" s="309"/>
      <c r="B3" s="309"/>
      <c r="C3" s="309"/>
    </row>
    <row r="4" spans="1:6" ht="14.25" customHeight="1">
      <c r="A4" s="315" t="s">
        <v>435</v>
      </c>
      <c r="B4" s="277"/>
      <c r="C4" s="277"/>
      <c r="D4" s="277"/>
      <c r="E4" s="277"/>
      <c r="F4" s="277"/>
    </row>
    <row r="5" spans="1:6" ht="14.25" customHeight="1">
      <c r="A5" s="316" t="s">
        <v>34</v>
      </c>
      <c r="B5" s="277"/>
      <c r="C5" s="277"/>
      <c r="D5" s="277"/>
      <c r="E5" s="277"/>
      <c r="F5" s="317"/>
    </row>
    <row r="6" spans="1:6" ht="12.75" customHeight="1">
      <c r="A6" s="277"/>
      <c r="B6" s="277"/>
      <c r="C6" s="277"/>
      <c r="D6" s="277"/>
      <c r="E6" s="277"/>
      <c r="F6" s="318"/>
    </row>
    <row r="7" spans="1:6" ht="26.45">
      <c r="A7" s="319" t="s">
        <v>436</v>
      </c>
      <c r="B7" s="320" t="s">
        <v>437</v>
      </c>
      <c r="C7" s="321" t="s">
        <v>438</v>
      </c>
      <c r="D7" s="320" t="s">
        <v>439</v>
      </c>
      <c r="E7" s="320" t="s">
        <v>440</v>
      </c>
      <c r="F7" s="322" t="s">
        <v>36</v>
      </c>
    </row>
    <row r="8" spans="1:6" ht="15" customHeight="1">
      <c r="A8" s="277" t="s">
        <v>441</v>
      </c>
      <c r="B8" s="323"/>
      <c r="C8" s="323"/>
      <c r="D8" s="323"/>
      <c r="E8" s="90"/>
      <c r="F8" s="304" t="s">
        <v>442</v>
      </c>
    </row>
    <row r="9" spans="1:6" ht="15" customHeight="1">
      <c r="A9" s="277" t="s">
        <v>443</v>
      </c>
      <c r="B9" s="90">
        <v>1212</v>
      </c>
      <c r="C9" s="90"/>
      <c r="D9" s="90"/>
      <c r="E9" s="90"/>
      <c r="F9" s="304" t="s">
        <v>444</v>
      </c>
    </row>
    <row r="10" spans="1:6" ht="15" customHeight="1">
      <c r="A10" s="277" t="s">
        <v>445</v>
      </c>
      <c r="B10" s="324"/>
      <c r="C10" s="324"/>
      <c r="D10" s="324"/>
      <c r="E10" s="90"/>
      <c r="F10" s="304" t="s">
        <v>446</v>
      </c>
    </row>
    <row r="11" spans="1:6" ht="15" customHeight="1">
      <c r="A11" s="325" t="s">
        <v>447</v>
      </c>
      <c r="B11" s="326">
        <f>SUM(B8:B10)</f>
        <v>1212</v>
      </c>
      <c r="C11" s="326">
        <f>SUM(C8:C10)</f>
        <v>0</v>
      </c>
      <c r="D11" s="327">
        <f>SUM(D8:D10)</f>
        <v>0</v>
      </c>
      <c r="E11" s="327">
        <f>SUM(E8:E10)</f>
        <v>0</v>
      </c>
      <c r="F11" s="303" t="s">
        <v>448</v>
      </c>
    </row>
    <row r="12" spans="1:6" ht="15" customHeight="1">
      <c r="A12" s="277"/>
      <c r="B12" s="328"/>
      <c r="C12" s="328"/>
      <c r="D12" s="328"/>
      <c r="E12" s="328"/>
      <c r="F12" s="307"/>
    </row>
    <row r="13" spans="1:6" ht="20.100000000000001" customHeight="1">
      <c r="A13" s="277"/>
      <c r="B13" s="277"/>
      <c r="C13" s="277"/>
      <c r="D13" s="277"/>
      <c r="E13" s="277"/>
      <c r="F13" s="129"/>
    </row>
    <row r="14" spans="1:6" ht="26.45">
      <c r="A14" s="319" t="s">
        <v>449</v>
      </c>
      <c r="B14" s="320" t="str">
        <f>B7</f>
        <v>Fagskolevirksomhet 31.12.2024</v>
      </c>
      <c r="C14" s="320" t="str">
        <f t="shared" ref="C14:D14" si="0">C7</f>
        <v>Annen virksomhet 31.12.2024</v>
      </c>
      <c r="D14" s="320" t="str">
        <f t="shared" si="0"/>
        <v>Fagskolevirksomhet 31.12.2023</v>
      </c>
      <c r="E14" s="320" t="str">
        <f>E7</f>
        <v>Annen virksomhet 31.12.2023</v>
      </c>
      <c r="F14" s="322" t="s">
        <v>36</v>
      </c>
    </row>
    <row r="15" spans="1:6" ht="15" customHeight="1">
      <c r="A15" s="277" t="s">
        <v>450</v>
      </c>
      <c r="B15" s="323">
        <v>15821.806</v>
      </c>
      <c r="C15" s="323"/>
      <c r="D15" s="323"/>
      <c r="E15" s="90"/>
      <c r="F15" s="304" t="s">
        <v>451</v>
      </c>
    </row>
    <row r="16" spans="1:6" ht="15" customHeight="1">
      <c r="A16" s="277" t="s">
        <v>452</v>
      </c>
      <c r="B16" s="90"/>
      <c r="C16" s="90"/>
      <c r="D16" s="90"/>
      <c r="E16" s="90"/>
      <c r="F16" s="304" t="s">
        <v>453</v>
      </c>
    </row>
    <row r="17" spans="1:7" ht="15" customHeight="1">
      <c r="A17" s="277" t="s">
        <v>454</v>
      </c>
      <c r="B17" s="324"/>
      <c r="C17" s="324"/>
      <c r="D17" s="324">
        <v>3950</v>
      </c>
      <c r="E17" s="90"/>
      <c r="F17" s="304" t="s">
        <v>455</v>
      </c>
    </row>
    <row r="18" spans="1:7" ht="15" customHeight="1">
      <c r="A18" s="325" t="s">
        <v>456</v>
      </c>
      <c r="B18" s="326">
        <f>SUM(B15:B17)</f>
        <v>15821.806</v>
      </c>
      <c r="C18" s="326">
        <f>SUM(C15:C17)</f>
        <v>0</v>
      </c>
      <c r="D18" s="327">
        <f>SUM(D15:D17)</f>
        <v>3950</v>
      </c>
      <c r="E18" s="327">
        <f>SUM(E15:E17)</f>
        <v>0</v>
      </c>
      <c r="F18" s="303" t="s">
        <v>457</v>
      </c>
    </row>
    <row r="19" spans="1:7" ht="15.75" customHeight="1">
      <c r="A19" s="277"/>
      <c r="B19" s="277"/>
      <c r="C19" s="277"/>
      <c r="D19" s="277"/>
      <c r="E19" s="277"/>
      <c r="F19" s="318"/>
    </row>
    <row r="20" spans="1:7" ht="15.75" customHeight="1">
      <c r="A20" s="460" t="s">
        <v>458</v>
      </c>
      <c r="B20" s="460"/>
      <c r="C20" s="460"/>
      <c r="D20" s="460"/>
      <c r="E20" s="460"/>
      <c r="F20" s="460"/>
    </row>
    <row r="21" spans="1:7" ht="15.75" customHeight="1">
      <c r="A21" s="325" t="s">
        <v>459</v>
      </c>
      <c r="B21" s="461" t="s">
        <v>460</v>
      </c>
      <c r="C21" s="462"/>
      <c r="D21" s="330" t="str">
        <f>"Beløp "&amp;TEXT('Balanse - eiendeler'!C5,"DD.MM.ÅÅÅÅ")</f>
        <v>Beløp 31.12.2024</v>
      </c>
      <c r="E21" s="330" t="str">
        <f>"Beløp "&amp;TEXT('Balanse - eiendeler'!D5,"DD.MM.ÅÅÅÅ")</f>
        <v>Beløp 31.12.2023</v>
      </c>
      <c r="F21" s="322" t="s">
        <v>36</v>
      </c>
    </row>
    <row r="22" spans="1:7" ht="15.75" customHeight="1">
      <c r="A22" s="277" t="s">
        <v>461</v>
      </c>
      <c r="B22" s="463" t="s">
        <v>402</v>
      </c>
      <c r="C22" s="464"/>
      <c r="D22" s="323"/>
      <c r="E22" s="90">
        <v>3950</v>
      </c>
      <c r="F22" s="304" t="s">
        <v>462</v>
      </c>
    </row>
    <row r="23" spans="1:7" ht="15.75" customHeight="1">
      <c r="A23" s="277" t="s">
        <v>463</v>
      </c>
      <c r="B23" s="457" t="s">
        <v>464</v>
      </c>
      <c r="C23" s="458"/>
      <c r="D23" s="90">
        <v>1212</v>
      </c>
      <c r="E23" s="90"/>
      <c r="F23" s="304" t="s">
        <v>462</v>
      </c>
    </row>
    <row r="24" spans="1:7" ht="15.75" customHeight="1">
      <c r="A24" s="277" t="s">
        <v>463</v>
      </c>
      <c r="B24" s="457" t="s">
        <v>465</v>
      </c>
      <c r="C24" s="458"/>
      <c r="D24" s="90">
        <v>15821.806</v>
      </c>
      <c r="E24" s="90"/>
      <c r="F24" s="304" t="s">
        <v>462</v>
      </c>
    </row>
    <row r="25" spans="1:7" ht="15.75" customHeight="1">
      <c r="A25" s="277"/>
      <c r="B25" s="457"/>
      <c r="C25" s="458"/>
      <c r="D25" s="90"/>
      <c r="E25" s="90"/>
      <c r="F25" s="304" t="s">
        <v>462</v>
      </c>
    </row>
    <row r="26" spans="1:7" ht="15.75" customHeight="1">
      <c r="A26" s="277"/>
      <c r="B26" s="466"/>
      <c r="C26" s="467"/>
      <c r="D26" s="324"/>
      <c r="E26" s="90"/>
      <c r="F26" s="304" t="s">
        <v>462</v>
      </c>
    </row>
    <row r="27" spans="1:7" ht="15.75" customHeight="1">
      <c r="A27" s="325" t="s">
        <v>466</v>
      </c>
      <c r="B27" s="466"/>
      <c r="C27" s="467"/>
      <c r="D27" s="326">
        <f>SUM(D22:D26)</f>
        <v>17033.806</v>
      </c>
      <c r="E27" s="327">
        <f>SUM(E22:E26)</f>
        <v>3950</v>
      </c>
      <c r="F27" s="303" t="s">
        <v>467</v>
      </c>
    </row>
    <row r="28" spans="1:7" ht="15.75" customHeight="1">
      <c r="A28" s="329"/>
      <c r="B28" s="329"/>
      <c r="C28" s="329"/>
      <c r="D28" s="329"/>
      <c r="E28" s="329"/>
      <c r="F28" s="329"/>
    </row>
    <row r="29" spans="1:7" ht="15.75" customHeight="1">
      <c r="A29" s="315" t="s">
        <v>468</v>
      </c>
      <c r="B29" s="315"/>
      <c r="C29" s="315"/>
      <c r="D29" s="315"/>
      <c r="E29" s="315"/>
      <c r="F29" s="315"/>
      <c r="G29" s="331"/>
    </row>
    <row r="30" spans="1:7" ht="15.75" customHeight="1">
      <c r="A30" s="316" t="s">
        <v>34</v>
      </c>
      <c r="B30" s="277"/>
      <c r="C30" s="277"/>
      <c r="D30" s="277"/>
      <c r="E30" s="277"/>
      <c r="F30" s="277"/>
    </row>
    <row r="31" spans="1:7" ht="15.75" customHeight="1">
      <c r="A31" s="94"/>
      <c r="B31" s="94"/>
      <c r="C31" s="94"/>
      <c r="D31" s="94"/>
      <c r="E31" s="94"/>
      <c r="F31" s="277"/>
    </row>
    <row r="32" spans="1:7" ht="26.45">
      <c r="A32" s="325" t="s">
        <v>469</v>
      </c>
      <c r="B32" s="320" t="str">
        <f>B7</f>
        <v>Fagskolevirksomhet 31.12.2024</v>
      </c>
      <c r="C32" s="320" t="str">
        <f t="shared" ref="C32:E32" si="1">C7</f>
        <v>Annen virksomhet 31.12.2024</v>
      </c>
      <c r="D32" s="320" t="str">
        <f t="shared" si="1"/>
        <v>Fagskolevirksomhet 31.12.2023</v>
      </c>
      <c r="E32" s="320" t="str">
        <f t="shared" si="1"/>
        <v>Annen virksomhet 31.12.2023</v>
      </c>
      <c r="F32" s="322" t="s">
        <v>36</v>
      </c>
    </row>
    <row r="33" spans="1:6" ht="15.75" customHeight="1">
      <c r="A33" s="332" t="s">
        <v>470</v>
      </c>
      <c r="B33" s="323"/>
      <c r="C33" s="323"/>
      <c r="D33" s="323"/>
      <c r="E33" s="90"/>
      <c r="F33" s="261" t="s">
        <v>471</v>
      </c>
    </row>
    <row r="34" spans="1:6" ht="15.75" customHeight="1">
      <c r="A34" s="332" t="s">
        <v>472</v>
      </c>
      <c r="B34" s="324"/>
      <c r="C34" s="324"/>
      <c r="D34" s="324"/>
      <c r="E34" s="90"/>
      <c r="F34" s="261" t="s">
        <v>473</v>
      </c>
    </row>
    <row r="35" spans="1:6" ht="15.75" customHeight="1">
      <c r="A35" s="325" t="s">
        <v>474</v>
      </c>
      <c r="B35" s="326">
        <f>SUM(B33:B34)</f>
        <v>0</v>
      </c>
      <c r="C35" s="326">
        <f>SUM(C33:C34)</f>
        <v>0</v>
      </c>
      <c r="D35" s="327">
        <f>SUM(D33:D34)</f>
        <v>0</v>
      </c>
      <c r="E35" s="327">
        <f>SUM(E33:E34)</f>
        <v>0</v>
      </c>
      <c r="F35" s="306" t="s">
        <v>475</v>
      </c>
    </row>
    <row r="36" spans="1:6" ht="15.75" customHeight="1">
      <c r="A36" s="332"/>
      <c r="B36" s="328"/>
      <c r="C36" s="328"/>
      <c r="D36" s="328"/>
      <c r="E36" s="328"/>
      <c r="F36" s="94"/>
    </row>
    <row r="37" spans="1:6" ht="26.45">
      <c r="A37" s="325" t="s">
        <v>476</v>
      </c>
      <c r="B37" s="320" t="str">
        <f>B7</f>
        <v>Fagskolevirksomhet 31.12.2024</v>
      </c>
      <c r="C37" s="320" t="str">
        <f t="shared" ref="C37:E37" si="2">C7</f>
        <v>Annen virksomhet 31.12.2024</v>
      </c>
      <c r="D37" s="320" t="str">
        <f t="shared" si="2"/>
        <v>Fagskolevirksomhet 31.12.2023</v>
      </c>
      <c r="E37" s="320" t="str">
        <f t="shared" si="2"/>
        <v>Annen virksomhet 31.12.2023</v>
      </c>
      <c r="F37" s="322" t="s">
        <v>36</v>
      </c>
    </row>
    <row r="38" spans="1:6" ht="15.75" customHeight="1">
      <c r="A38" s="332" t="s">
        <v>477</v>
      </c>
      <c r="B38" s="323"/>
      <c r="C38" s="323"/>
      <c r="D38" s="323"/>
      <c r="E38" s="90"/>
      <c r="F38" s="261" t="s">
        <v>478</v>
      </c>
    </row>
    <row r="39" spans="1:6" ht="15.75" customHeight="1">
      <c r="A39" s="332" t="s">
        <v>479</v>
      </c>
      <c r="B39" s="324">
        <v>14837.522000000001</v>
      </c>
      <c r="C39" s="324"/>
      <c r="D39" s="324"/>
      <c r="E39" s="90"/>
      <c r="F39" s="261" t="s">
        <v>480</v>
      </c>
    </row>
    <row r="40" spans="1:6" ht="15.75" customHeight="1">
      <c r="A40" s="325" t="s">
        <v>481</v>
      </c>
      <c r="B40" s="326">
        <f>SUM(B38:B39)</f>
        <v>14837.522000000001</v>
      </c>
      <c r="C40" s="326">
        <f>SUM(C38:C39)</f>
        <v>0</v>
      </c>
      <c r="D40" s="327">
        <f>SUM(D38:D39)</f>
        <v>0</v>
      </c>
      <c r="E40" s="327">
        <f>SUM(E38:E39)</f>
        <v>0</v>
      </c>
      <c r="F40" s="306" t="s">
        <v>482</v>
      </c>
    </row>
    <row r="41" spans="1:6" ht="15.75" customHeight="1">
      <c r="A41" s="332"/>
      <c r="B41" s="328"/>
      <c r="C41" s="328"/>
      <c r="D41" s="328"/>
      <c r="E41" s="328"/>
      <c r="F41" s="94"/>
    </row>
    <row r="42" spans="1:6" ht="26.45">
      <c r="A42" s="325" t="s">
        <v>483</v>
      </c>
      <c r="B42" s="320" t="str">
        <f>B7</f>
        <v>Fagskolevirksomhet 31.12.2024</v>
      </c>
      <c r="C42" s="320" t="str">
        <f t="shared" ref="C42:E42" si="3">C7</f>
        <v>Annen virksomhet 31.12.2024</v>
      </c>
      <c r="D42" s="320" t="str">
        <f t="shared" si="3"/>
        <v>Fagskolevirksomhet 31.12.2023</v>
      </c>
      <c r="E42" s="320" t="str">
        <f t="shared" si="3"/>
        <v>Annen virksomhet 31.12.2023</v>
      </c>
      <c r="F42" s="322" t="s">
        <v>36</v>
      </c>
    </row>
    <row r="43" spans="1:6" ht="15.75" customHeight="1">
      <c r="A43" s="332" t="s">
        <v>484</v>
      </c>
      <c r="B43" s="323"/>
      <c r="C43" s="323"/>
      <c r="D43" s="323"/>
      <c r="E43" s="90"/>
      <c r="F43" s="261" t="s">
        <v>485</v>
      </c>
    </row>
    <row r="44" spans="1:6" ht="15.75" customHeight="1">
      <c r="A44" s="332" t="s">
        <v>486</v>
      </c>
      <c r="B44" s="324"/>
      <c r="C44" s="324"/>
      <c r="D44" s="324"/>
      <c r="E44" s="90"/>
      <c r="F44" s="261" t="s">
        <v>487</v>
      </c>
    </row>
    <row r="45" spans="1:6" ht="15.75" customHeight="1">
      <c r="A45" s="325" t="s">
        <v>488</v>
      </c>
      <c r="B45" s="326">
        <f>SUM(B43:B44)</f>
        <v>0</v>
      </c>
      <c r="C45" s="326">
        <f>SUM(C43:C44)</f>
        <v>0</v>
      </c>
      <c r="D45" s="327">
        <f>SUM(D43:D44)</f>
        <v>0</v>
      </c>
      <c r="E45" s="327">
        <f>SUM(E43:E44)</f>
        <v>0</v>
      </c>
      <c r="F45" s="306" t="s">
        <v>489</v>
      </c>
    </row>
    <row r="46" spans="1:6" ht="15.75" customHeight="1">
      <c r="A46" s="333"/>
      <c r="B46" s="334"/>
      <c r="C46" s="334"/>
      <c r="D46" s="334"/>
      <c r="E46" s="334"/>
      <c r="F46" s="94"/>
    </row>
    <row r="47" spans="1:6" ht="26.45">
      <c r="A47" s="325" t="s">
        <v>490</v>
      </c>
      <c r="B47" s="320" t="str">
        <f>B7</f>
        <v>Fagskolevirksomhet 31.12.2024</v>
      </c>
      <c r="C47" s="320" t="str">
        <f t="shared" ref="C47:E47" si="4">C7</f>
        <v>Annen virksomhet 31.12.2024</v>
      </c>
      <c r="D47" s="320" t="str">
        <f t="shared" si="4"/>
        <v>Fagskolevirksomhet 31.12.2023</v>
      </c>
      <c r="E47" s="320" t="str">
        <f t="shared" si="4"/>
        <v>Annen virksomhet 31.12.2023</v>
      </c>
      <c r="F47" s="322" t="s">
        <v>36</v>
      </c>
    </row>
    <row r="48" spans="1:6" ht="15.75" customHeight="1">
      <c r="A48" s="332" t="s">
        <v>491</v>
      </c>
      <c r="B48" s="323">
        <v>851.75199999999995</v>
      </c>
      <c r="C48" s="323"/>
      <c r="D48" s="323">
        <v>7770</v>
      </c>
      <c r="E48" s="90"/>
      <c r="F48" s="261" t="s">
        <v>492</v>
      </c>
    </row>
    <row r="49" spans="1:7" ht="15.75" customHeight="1">
      <c r="A49" s="332" t="s">
        <v>493</v>
      </c>
      <c r="B49" s="324">
        <v>11918.78</v>
      </c>
      <c r="C49" s="324"/>
      <c r="D49" s="324"/>
      <c r="E49" s="90"/>
      <c r="F49" s="261" t="s">
        <v>494</v>
      </c>
    </row>
    <row r="50" spans="1:7" ht="15.75" customHeight="1">
      <c r="A50" s="325" t="s">
        <v>495</v>
      </c>
      <c r="B50" s="326">
        <f>SUM(B48:B49)</f>
        <v>12770.532000000001</v>
      </c>
      <c r="C50" s="326">
        <f>SUM(C48:C49)</f>
        <v>0</v>
      </c>
      <c r="D50" s="327">
        <f>SUM(D48:D49)</f>
        <v>7770</v>
      </c>
      <c r="E50" s="327">
        <f>SUM(E48:E49)</f>
        <v>0</v>
      </c>
      <c r="F50" s="306" t="s">
        <v>496</v>
      </c>
      <c r="G50" s="335"/>
    </row>
    <row r="51" spans="1:7" ht="15.75" customHeight="1">
      <c r="A51" s="336"/>
      <c r="B51" s="337"/>
      <c r="C51" s="337"/>
      <c r="D51" s="328"/>
      <c r="E51" s="328"/>
      <c r="F51" s="94"/>
      <c r="G51" s="335"/>
    </row>
    <row r="52" spans="1:7" ht="15.75" customHeight="1">
      <c r="A52" s="460" t="s">
        <v>458</v>
      </c>
      <c r="B52" s="460"/>
      <c r="C52" s="460"/>
      <c r="D52" s="460"/>
      <c r="E52" s="460"/>
      <c r="F52" s="460"/>
      <c r="G52" s="335"/>
    </row>
    <row r="53" spans="1:7" ht="15.75" customHeight="1">
      <c r="A53" s="325" t="s">
        <v>497</v>
      </c>
      <c r="B53" s="461" t="s">
        <v>498</v>
      </c>
      <c r="C53" s="462"/>
      <c r="D53" s="330" t="str">
        <f>"Beløp "&amp;TEXT('Balanse - eiendeler'!C5,"DD.MM.ÅÅÅÅ")</f>
        <v>Beløp 31.12.2024</v>
      </c>
      <c r="E53" s="330" t="str">
        <f>"Beløp "&amp;TEXT('Balanse - eiendeler'!D5,"DD.MM.ÅÅÅÅ")</f>
        <v>Beløp 31.12.2023</v>
      </c>
      <c r="F53" s="322" t="s">
        <v>36</v>
      </c>
      <c r="G53" s="335"/>
    </row>
    <row r="54" spans="1:7" ht="15.75" customHeight="1">
      <c r="A54" s="277" t="s">
        <v>461</v>
      </c>
      <c r="B54" s="463" t="s">
        <v>499</v>
      </c>
      <c r="C54" s="464"/>
      <c r="D54" s="323"/>
      <c r="E54" s="90">
        <v>266</v>
      </c>
      <c r="F54" s="304" t="s">
        <v>500</v>
      </c>
      <c r="G54" s="335"/>
    </row>
    <row r="55" spans="1:7" ht="15.75" customHeight="1">
      <c r="A55" s="277" t="s">
        <v>501</v>
      </c>
      <c r="B55" s="457" t="s">
        <v>502</v>
      </c>
      <c r="C55" s="458"/>
      <c r="D55" s="90"/>
      <c r="E55" s="90">
        <v>7504</v>
      </c>
      <c r="F55" s="304" t="s">
        <v>500</v>
      </c>
      <c r="G55" s="335"/>
    </row>
    <row r="56" spans="1:7" ht="15.75" customHeight="1">
      <c r="A56" s="277" t="s">
        <v>463</v>
      </c>
      <c r="B56" s="457" t="s">
        <v>215</v>
      </c>
      <c r="C56" s="458"/>
      <c r="D56" s="90">
        <v>11918.78</v>
      </c>
      <c r="E56" s="90"/>
      <c r="F56" s="304" t="s">
        <v>500</v>
      </c>
      <c r="G56" s="335"/>
    </row>
    <row r="57" spans="1:7" ht="15.75" customHeight="1">
      <c r="A57" s="277" t="s">
        <v>463</v>
      </c>
      <c r="B57" s="457" t="s">
        <v>503</v>
      </c>
      <c r="C57" s="458"/>
      <c r="D57" s="90">
        <v>14837.522000000001</v>
      </c>
      <c r="E57" s="90"/>
      <c r="F57" s="304" t="s">
        <v>500</v>
      </c>
      <c r="G57" s="335"/>
    </row>
    <row r="58" spans="1:7" ht="15.75" customHeight="1">
      <c r="A58" s="277" t="s">
        <v>504</v>
      </c>
      <c r="B58" s="466" t="s">
        <v>499</v>
      </c>
      <c r="C58" s="467"/>
      <c r="D58" s="324">
        <v>851.75099999999998</v>
      </c>
      <c r="E58" s="90"/>
      <c r="F58" s="304" t="s">
        <v>500</v>
      </c>
      <c r="G58" s="335"/>
    </row>
    <row r="59" spans="1:7" ht="26.45">
      <c r="A59" s="338" t="s">
        <v>505</v>
      </c>
      <c r="B59" s="466"/>
      <c r="C59" s="467"/>
      <c r="D59" s="326">
        <f>SUM(D54:D58)</f>
        <v>27608.053000000004</v>
      </c>
      <c r="E59" s="327">
        <f>SUM(E54:E58)</f>
        <v>7770</v>
      </c>
      <c r="F59" s="303" t="s">
        <v>506</v>
      </c>
    </row>
    <row r="60" spans="1:7" ht="15.75" customHeight="1">
      <c r="A60" s="94"/>
      <c r="B60" s="94"/>
      <c r="C60" s="94"/>
      <c r="D60" s="94"/>
      <c r="E60" s="94"/>
      <c r="F60" s="94"/>
    </row>
    <row r="61" spans="1:7" ht="142.15" customHeight="1">
      <c r="A61" s="465" t="s">
        <v>507</v>
      </c>
      <c r="B61" s="465"/>
      <c r="C61" s="465"/>
      <c r="D61" s="465"/>
      <c r="E61" s="465"/>
      <c r="F61" s="465"/>
    </row>
    <row r="62" spans="1:7" ht="15.75" customHeight="1">
      <c r="A62" s="459" t="s">
        <v>508</v>
      </c>
      <c r="B62" s="459"/>
      <c r="C62" s="459"/>
      <c r="D62" s="459"/>
      <c r="E62" s="459"/>
      <c r="F62" s="459"/>
    </row>
    <row r="63" spans="1:7" ht="15.75" customHeight="1">
      <c r="A63" s="459" t="s">
        <v>509</v>
      </c>
      <c r="B63" s="459"/>
      <c r="C63" s="459"/>
      <c r="D63" s="459"/>
      <c r="E63" s="459"/>
      <c r="F63" s="459"/>
    </row>
    <row r="65" ht="15" customHeight="1"/>
    <row r="66" ht="15.75" hidden="1" customHeight="1"/>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L38" sqref="L38"/>
    </sheetView>
  </sheetViews>
  <sheetFormatPr defaultColWidth="9.140625" defaultRowHeight="14.45"/>
  <cols>
    <col min="1" max="1" width="45" customWidth="1"/>
    <col min="2" max="6" width="11.42578125" customWidth="1"/>
  </cols>
  <sheetData>
    <row r="1" spans="1:6">
      <c r="A1" s="311" t="str">
        <f>Resultatregnskap!A1</f>
        <v>Fagskolens navn: European Helicopter Center AS</v>
      </c>
      <c r="B1" s="225"/>
      <c r="C1" s="340"/>
      <c r="D1" s="10"/>
      <c r="E1" s="10"/>
      <c r="F1" s="10"/>
    </row>
    <row r="2" spans="1:6">
      <c r="A2" s="10"/>
      <c r="B2" s="341"/>
      <c r="C2" s="342"/>
      <c r="D2" s="10"/>
      <c r="E2" s="10"/>
      <c r="F2" s="10"/>
    </row>
    <row r="3" spans="1:6">
      <c r="A3" s="64" t="s">
        <v>510</v>
      </c>
      <c r="B3" s="343"/>
      <c r="C3" s="343"/>
      <c r="D3" s="343"/>
      <c r="E3" s="10"/>
      <c r="F3" s="10"/>
    </row>
    <row r="4" spans="1:6">
      <c r="A4" s="344" t="s">
        <v>34</v>
      </c>
      <c r="B4" s="341"/>
      <c r="C4" s="341"/>
      <c r="D4" s="32"/>
      <c r="E4" s="10"/>
      <c r="F4" s="345"/>
    </row>
    <row r="5" spans="1:6" ht="39.6">
      <c r="A5" s="346"/>
      <c r="B5" s="80" t="s">
        <v>511</v>
      </c>
      <c r="C5" s="80" t="s">
        <v>512</v>
      </c>
      <c r="D5" s="347" t="s">
        <v>513</v>
      </c>
      <c r="E5" s="347" t="s">
        <v>514</v>
      </c>
      <c r="F5" s="348" t="s">
        <v>515</v>
      </c>
    </row>
    <row r="6" spans="1:6">
      <c r="A6" s="346" t="s">
        <v>516</v>
      </c>
      <c r="B6" s="349"/>
      <c r="C6" s="349"/>
      <c r="D6" s="349"/>
      <c r="E6" s="349">
        <f>SUM(B6:D6)</f>
        <v>0</v>
      </c>
      <c r="F6" s="345" t="s">
        <v>517</v>
      </c>
    </row>
    <row r="7" spans="1:6">
      <c r="A7" s="350" t="s">
        <v>518</v>
      </c>
      <c r="B7" s="349"/>
      <c r="C7" s="349"/>
      <c r="D7" s="349"/>
      <c r="E7" s="349">
        <f>SUM(B7:D7)</f>
        <v>0</v>
      </c>
      <c r="F7" s="345" t="s">
        <v>519</v>
      </c>
    </row>
    <row r="8" spans="1:6">
      <c r="A8" s="350" t="s">
        <v>520</v>
      </c>
      <c r="B8" s="351"/>
      <c r="C8" s="351"/>
      <c r="D8" s="351"/>
      <c r="E8" s="349">
        <f>SUM(B8:D8)</f>
        <v>0</v>
      </c>
      <c r="F8" s="345" t="s">
        <v>521</v>
      </c>
    </row>
    <row r="9" spans="1:6">
      <c r="A9" s="352" t="s">
        <v>522</v>
      </c>
      <c r="B9" s="353"/>
      <c r="C9" s="353"/>
      <c r="D9" s="353"/>
      <c r="E9" s="349">
        <f>SUM(B9:D9)</f>
        <v>0</v>
      </c>
      <c r="F9" s="345" t="s">
        <v>523</v>
      </c>
    </row>
    <row r="10" spans="1:6">
      <c r="A10" s="354" t="s">
        <v>524</v>
      </c>
      <c r="B10" s="355">
        <f>SUBTOTAL(9,B6:B9)</f>
        <v>0</v>
      </c>
      <c r="C10" s="355">
        <f>SUBTOTAL(9,C6:C9)</f>
        <v>0</v>
      </c>
      <c r="D10" s="355">
        <f>SUBTOTAL(9,D6:D9)</f>
        <v>0</v>
      </c>
      <c r="E10" s="355">
        <f>SUBTOTAL(9,E6:E9)</f>
        <v>0</v>
      </c>
      <c r="F10" s="356" t="s">
        <v>525</v>
      </c>
    </row>
    <row r="11" spans="1:6">
      <c r="A11" s="350" t="s">
        <v>526</v>
      </c>
      <c r="B11" s="351"/>
      <c r="C11" s="351"/>
      <c r="D11" s="351"/>
      <c r="E11" s="349">
        <f>SUM(B11:D11)</f>
        <v>0</v>
      </c>
      <c r="F11" s="345" t="s">
        <v>527</v>
      </c>
    </row>
    <row r="12" spans="1:6">
      <c r="A12" s="350" t="s">
        <v>528</v>
      </c>
      <c r="B12" s="351"/>
      <c r="C12" s="351"/>
      <c r="D12" s="351"/>
      <c r="E12" s="349">
        <f>SUM(B12:D12)</f>
        <v>0</v>
      </c>
      <c r="F12" s="345" t="s">
        <v>529</v>
      </c>
    </row>
    <row r="13" spans="1:6">
      <c r="A13" s="350" t="s">
        <v>530</v>
      </c>
      <c r="B13" s="351"/>
      <c r="C13" s="351"/>
      <c r="D13" s="351"/>
      <c r="E13" s="349">
        <f>SUM(B13:D13)</f>
        <v>0</v>
      </c>
      <c r="F13" s="345" t="s">
        <v>531</v>
      </c>
    </row>
    <row r="14" spans="1:6">
      <c r="A14" s="350" t="s">
        <v>532</v>
      </c>
      <c r="B14" s="351"/>
      <c r="C14" s="351"/>
      <c r="D14" s="351"/>
      <c r="E14" s="349">
        <f>SUM(B14:D14)</f>
        <v>0</v>
      </c>
      <c r="F14" s="345" t="s">
        <v>533</v>
      </c>
    </row>
    <row r="15" spans="1:6">
      <c r="A15" s="350" t="s">
        <v>534</v>
      </c>
      <c r="B15" s="351"/>
      <c r="C15" s="351"/>
      <c r="D15" s="351"/>
      <c r="E15" s="349">
        <f>SUM(B15:D15)</f>
        <v>0</v>
      </c>
      <c r="F15" s="345" t="s">
        <v>535</v>
      </c>
    </row>
    <row r="16" spans="1:6">
      <c r="A16" s="354" t="s">
        <v>536</v>
      </c>
      <c r="B16" s="355">
        <f>SUBTOTAL(9,B6:B15)</f>
        <v>0</v>
      </c>
      <c r="C16" s="357">
        <f>SUBTOTAL(9,C6:C15)</f>
        <v>0</v>
      </c>
      <c r="D16" s="357">
        <f>SUBTOTAL(9,D6:D15)</f>
        <v>0</v>
      </c>
      <c r="E16" s="357">
        <f>SUBTOTAL(9,E6:E15)</f>
        <v>0</v>
      </c>
      <c r="F16" s="356" t="s">
        <v>537</v>
      </c>
    </row>
    <row r="17" spans="1:6">
      <c r="A17" s="346"/>
      <c r="B17" s="32"/>
      <c r="C17" s="32"/>
      <c r="D17" s="32"/>
      <c r="E17" s="129"/>
      <c r="F17" s="345"/>
    </row>
    <row r="18" spans="1:6">
      <c r="A18" s="468" t="s">
        <v>538</v>
      </c>
      <c r="B18" s="468"/>
      <c r="C18" s="468"/>
      <c r="D18" s="468"/>
      <c r="E18" s="468"/>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customProperties>
    <customPr name="OrphanNamesChecke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4531fd2-2a32-4ea8-b3dd-580d32c49c08" xsi:nil="true"/>
    <lcf76f155ced4ddcb4097134ff3c332f xmlns="4543a5ca-3c21-448c-bbfd-f9c5e9cf0c4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B3707DEE4E2884BAA7A60E59BC431B7" ma:contentTypeVersion="11" ma:contentTypeDescription="Create a new document." ma:contentTypeScope="" ma:versionID="dfc11d6df139afbc8971ab9035b279f5">
  <xsd:schema xmlns:xsd="http://www.w3.org/2001/XMLSchema" xmlns:xs="http://www.w3.org/2001/XMLSchema" xmlns:p="http://schemas.microsoft.com/office/2006/metadata/properties" xmlns:ns2="4543a5ca-3c21-448c-bbfd-f9c5e9cf0c42" xmlns:ns3="d4531fd2-2a32-4ea8-b3dd-580d32c49c08" targetNamespace="http://schemas.microsoft.com/office/2006/metadata/properties" ma:root="true" ma:fieldsID="4fc504aa33e1ab711b3eaf51323f7b4f" ns2:_="" ns3:_="">
    <xsd:import namespace="4543a5ca-3c21-448c-bbfd-f9c5e9cf0c42"/>
    <xsd:import namespace="d4531fd2-2a32-4ea8-b3dd-580d32c49c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43a5ca-3c21-448c-bbfd-f9c5e9cf0c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531fd2-2a32-4ea8-b3dd-580d32c49c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90279f2-0a8e-4a3f-a92d-e770426c1b19}" ma:internalName="TaxCatchAll" ma:showField="CatchAllData" ma:web="d4531fd2-2a32-4ea8-b3dd-580d32c49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file>

<file path=customXml/itemProps2.xml><?xml version="1.0" encoding="utf-8"?>
<ds:datastoreItem xmlns:ds="http://schemas.openxmlformats.org/officeDocument/2006/customXml" ds:itemID="{5DFBE66D-D66C-49AE-A193-ABF33D22A216}"/>
</file>

<file path=customXml/itemProps3.xml><?xml version="1.0" encoding="utf-8"?>
<ds:datastoreItem xmlns:ds="http://schemas.openxmlformats.org/officeDocument/2006/customXml" ds:itemID="{A2616483-BA1B-43A8-90D5-36E073DEE374}"/>
</file>

<file path=docMetadata/LabelInfo.xml><?xml version="1.0" encoding="utf-8"?>
<clbl:labelList xmlns:clbl="http://schemas.microsoft.com/office/2020/mipLabelMetadata">
  <clbl:label id="{ea60d57e-af5b-4752-ac57-3e4f28ca11dc}" enabled="1" method="Standard" siteId="{36da45f1-dd2c-4d1f-af13-5abe46b99921}"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STATEN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
  <cp:revision/>
  <dcterms:created xsi:type="dcterms:W3CDTF">2010-03-24T14:06:30Z</dcterms:created>
  <dcterms:modified xsi:type="dcterms:W3CDTF">2025-08-15T08:38:48Z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0x0101004B3707DEE4E2884BAA7A60E59BC431B7</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