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defaultThemeVersion="124226"/>
  <mc:AlternateContent xmlns:mc="http://schemas.openxmlformats.org/markup-compatibility/2006">
    <mc:Choice Requires="x15">
      <x15ac:absPath xmlns:x15ac="http://schemas.microsoft.com/office/spreadsheetml/2010/11/ac" url="https://aofhaugaland-my.sharepoint.com/personal/ingunn_johannsdottir_tirna_no/Documents/Skrivebord/DBH-rapportering/"/>
    </mc:Choice>
  </mc:AlternateContent>
  <xr:revisionPtr revIDLastSave="789" documentId="8_{2D98E0B6-DD03-4F8D-BE8B-5C51F7E90801}" xr6:coauthVersionLast="47" xr6:coauthVersionMax="47" xr10:uidLastSave="{DF40FC79-A42C-4648-9963-90B0C58DBB94}"/>
  <bookViews>
    <workbookView xWindow="-103" yWindow="-103" windowWidth="24892" windowHeight="16063" tabRatio="869" firstSheet="4" activeTab="7"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7" i="10" l="1"/>
  <c r="B21" i="14"/>
  <c r="C51" i="4"/>
  <c r="C36" i="1"/>
  <c r="C21" i="14"/>
  <c r="C17" i="8"/>
  <c r="C47" i="6"/>
  <c r="C32" i="6"/>
  <c r="C20" i="6"/>
  <c r="B20" i="6"/>
  <c r="D47" i="4"/>
  <c r="D29" i="4"/>
  <c r="D20" i="4"/>
  <c r="D47" i="3"/>
  <c r="D38" i="3"/>
  <c r="D30" i="3"/>
  <c r="D20" i="3"/>
  <c r="D18" i="3"/>
  <c r="D13" i="3"/>
  <c r="D51" i="2"/>
  <c r="D46" i="2"/>
  <c r="D40" i="2"/>
  <c r="D35" i="2"/>
  <c r="D29" i="2"/>
  <c r="D53" i="2" s="1"/>
  <c r="D19" i="2"/>
  <c r="D11" i="2"/>
  <c r="D39" i="1"/>
  <c r="D27" i="1"/>
  <c r="D20" i="1"/>
  <c r="D12" i="1"/>
  <c r="D22" i="1" s="1"/>
  <c r="D29" i="1" s="1"/>
  <c r="D33" i="1" s="1"/>
  <c r="D49" i="3" l="1"/>
  <c r="D51" i="3"/>
  <c r="D50" i="4"/>
  <c r="D52" i="4" s="1"/>
  <c r="A1" i="3" l="1"/>
  <c r="B36" i="10"/>
  <c r="B35" i="10"/>
  <c r="B29" i="10"/>
  <c r="B16" i="10"/>
  <c r="B13" i="10"/>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C37" i="10"/>
  <c r="D37" i="10"/>
  <c r="D21" i="11"/>
  <c r="D50" i="11" l="1"/>
  <c r="E50" i="11"/>
  <c r="E17" i="6"/>
  <c r="E16" i="6"/>
  <c r="D20" i="6"/>
  <c r="E20" i="6" l="1"/>
  <c r="E11" i="6"/>
  <c r="E10" i="6"/>
  <c r="E9" i="6"/>
  <c r="E8" i="6"/>
  <c r="E21" i="11"/>
  <c r="D53" i="11"/>
  <c r="E53" i="11"/>
  <c r="D10" i="10" l="1"/>
  <c r="C10" i="10"/>
  <c r="B10" i="10"/>
  <c r="F11" i="12"/>
  <c r="F17" i="12" s="1"/>
  <c r="B11" i="12"/>
  <c r="E13" i="16"/>
  <c r="D10" i="16"/>
  <c r="E59" i="11"/>
  <c r="E27" i="11"/>
  <c r="D27" i="11"/>
  <c r="D18" i="11"/>
  <c r="E18" i="11"/>
  <c r="C18" i="11"/>
  <c r="B18" i="11"/>
  <c r="E11" i="11"/>
  <c r="D11" i="11"/>
  <c r="C11" i="11"/>
  <c r="B11" i="11"/>
  <c r="B47" i="6"/>
  <c r="B32" i="6"/>
  <c r="E19" i="6"/>
  <c r="D12" i="6"/>
  <c r="C12" i="6"/>
  <c r="B12" i="6"/>
  <c r="C38" i="3"/>
  <c r="C13" i="3"/>
  <c r="E12" i="6" l="1"/>
  <c r="C51" i="2"/>
  <c r="C46" i="2"/>
  <c r="C40" i="2"/>
  <c r="C35" i="2"/>
  <c r="C29" i="2"/>
  <c r="C19" i="2"/>
  <c r="C11" i="2"/>
  <c r="C39" i="1"/>
  <c r="C27" i="1"/>
  <c r="C20" i="1"/>
  <c r="C12" i="1"/>
  <c r="D59" i="11"/>
  <c r="E18" i="6"/>
  <c r="B9" i="5" l="1"/>
  <c r="C22" i="1"/>
  <c r="B19" i="5"/>
  <c r="C53" i="2"/>
  <c r="B37" i="10" l="1"/>
  <c r="D25" i="10"/>
  <c r="C25" i="10"/>
  <c r="B25" i="10"/>
  <c r="D18" i="10"/>
  <c r="C18" i="10"/>
  <c r="B18" i="10"/>
  <c r="B20" i="10" l="1"/>
  <c r="D20" i="10"/>
  <c r="C20" i="10"/>
  <c r="C27" i="10" s="1"/>
  <c r="C31" i="10" s="1"/>
  <c r="B27" i="10"/>
  <c r="B31" i="10" s="1"/>
  <c r="G14" i="15"/>
  <c r="G13" i="15"/>
  <c r="G12" i="15"/>
  <c r="G11" i="15"/>
  <c r="G10" i="15"/>
  <c r="F14" i="15"/>
  <c r="H14" i="15" s="1"/>
  <c r="F13" i="15"/>
  <c r="F12" i="15"/>
  <c r="F15" i="15" s="1"/>
  <c r="F11" i="15"/>
  <c r="F10"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B17" i="8"/>
  <c r="C47" i="4"/>
  <c r="C29" i="4"/>
  <c r="C20" i="4"/>
  <c r="C47" i="3"/>
  <c r="C30" i="3"/>
  <c r="C18" i="3"/>
  <c r="C20" i="3" s="1"/>
  <c r="C29" i="1"/>
  <c r="C33" i="1" s="1"/>
  <c r="D27" i="10" l="1"/>
  <c r="D31" i="10" s="1"/>
  <c r="E10" i="16"/>
  <c r="E16" i="16" s="1"/>
  <c r="H13" i="15"/>
  <c r="H12" i="15"/>
  <c r="H10" i="15"/>
  <c r="G15" i="15"/>
  <c r="H11" i="15"/>
  <c r="C49" i="3"/>
  <c r="C51" i="3" s="1"/>
  <c r="C50" i="4"/>
  <c r="C52" i="4" s="1"/>
  <c r="I11" i="12"/>
  <c r="C17" i="12"/>
  <c r="I17" i="12" s="1"/>
  <c r="A1" i="16"/>
  <c r="H15" i="15" l="1"/>
  <c r="A1" i="10"/>
  <c r="C11" i="5" l="1"/>
  <c r="B11" i="5"/>
  <c r="B36" i="5" s="1"/>
  <c r="C8" i="5" l="1"/>
  <c r="B8" i="5"/>
  <c r="C28" i="6" l="1"/>
  <c r="B28" i="6"/>
  <c r="C6" i="4" l="1"/>
  <c r="C19" i="8" l="1"/>
  <c r="B19" i="8"/>
  <c r="D6" i="4"/>
  <c r="A2" i="11" l="1"/>
  <c r="A1" i="13"/>
  <c r="A2" i="14" s="1"/>
  <c r="A2" i="12"/>
  <c r="B12" i="5" l="1"/>
  <c r="A1" i="8" l="1"/>
  <c r="B13" i="5" l="1"/>
  <c r="A1" i="5"/>
  <c r="A1" i="6"/>
  <c r="A1" i="4"/>
  <c r="A1" i="2"/>
  <c r="C12" i="5"/>
  <c r="C10" i="5"/>
  <c r="B10" i="5"/>
  <c r="B35" i="5" s="1"/>
  <c r="B24" i="5"/>
  <c r="C24" i="5"/>
  <c r="C9" i="5"/>
  <c r="C36" i="5" s="1"/>
  <c r="C14" i="5"/>
  <c r="B23" i="5" l="1"/>
  <c r="C22" i="5"/>
  <c r="C34" i="5" s="1"/>
  <c r="C19" i="5"/>
  <c r="B20" i="5"/>
  <c r="C20" i="5"/>
  <c r="C32" i="5" s="1"/>
  <c r="B21" i="5"/>
  <c r="C29" i="5"/>
  <c r="B14" i="5"/>
  <c r="B29" i="5" s="1"/>
  <c r="B15" i="5"/>
  <c r="B30" i="5" s="1"/>
  <c r="C21" i="5"/>
  <c r="C13" i="5"/>
  <c r="C23" i="5"/>
  <c r="C35" i="5"/>
  <c r="B32" i="5" l="1"/>
  <c r="B31" i="5"/>
  <c r="B22" i="5"/>
  <c r="C25" i="5"/>
  <c r="C33" i="5" s="1"/>
  <c r="C31" i="5"/>
  <c r="B16" i="5"/>
  <c r="C15" i="5"/>
  <c r="C30" i="5" s="1"/>
  <c r="C16" i="5"/>
  <c r="B34" i="5" l="1"/>
  <c r="B25" i="5"/>
  <c r="B33" i="5" s="1"/>
</calcChain>
</file>

<file path=xl/sharedStrings.xml><?xml version="1.0" encoding="utf-8"?>
<sst xmlns="http://schemas.openxmlformats.org/spreadsheetml/2006/main" count="792" uniqueCount="666">
  <si>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</si>
  <si>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</si>
  <si>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</si>
  <si>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</si>
  <si>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</si>
  <si>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</si>
  <si>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</si>
  <si>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</si>
  <si>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</si>
  <si>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</si>
  <si>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</si>
  <si>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</si>
  <si>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</si>
  <si>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</si>
  <si>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</si>
  <si>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</si>
  <si>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</si>
  <si>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</si>
  <si>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</si>
  <si>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</si>
  <si>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</si>
  <si>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</si>
  <si>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</si>
  <si>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</si>
  <si>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</si>
  <si>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</si>
  <si>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</si>
  <si>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</si>
  <si>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</si>
  <si>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</si>
  <si>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</si>
  <si>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</si>
  <si>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</si>
  <si>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</si>
  <si>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</si>
  <si>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</si>
  <si>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</si>
  <si>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</si>
  <si>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</si>
  <si>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</si>
  <si>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</si>
  <si>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</si>
  <si>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</si>
  <si>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</si>
  <si>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</si>
  <si>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</si>
  <si>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</si>
  <si>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</si>
  <si>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</si>
  <si>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</si>
  <si>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</si>
  <si>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</si>
  <si>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</si>
  <si>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</si>
  <si>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</si>
  <si>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</si>
  <si>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</si>
  <si>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</si>
  <si>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</si>
  <si>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</si>
  <si>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</si>
  <si>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</si>
  <si>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</si>
  <si>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</si>
  <si>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</si>
  <si>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</si>
  <si>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</si>
  <si>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</si>
  <si>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</si>
  <si>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</si>
  <si>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</si>
  <si>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</si>
  <si>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</si>
  <si>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</si>
  <si>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</si>
  <si>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</si>
  <si>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</si>
  <si>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</si>
  <si>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</si>
  <si>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</si>
  <si>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</si>
  <si>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</si>
  <si>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</si>
  <si>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</si>
  <si>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</si>
  <si>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</si>
  <si>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</si>
  <si>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</si>
  <si>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</si>
  <si>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</si>
  <si>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</si>
  <si>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</si>
  <si>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</si>
  <si>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</si>
  <si>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</si>
  <si>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</si>
  <si>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</si>
  <si>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</si>
  <si>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</si>
  <si>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</si>
  <si>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</si>
  <si>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</si>
  <si>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</si>
  <si>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</si>
  <si>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</si>
  <si>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</si>
  <si>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</si>
  <si>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</si>
  <si>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</si>
  <si>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</si>
  <si>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</si>
  <si>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</si>
  <si>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</si>
  <si>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</si>
  <si>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</si>
  <si>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</si>
  <si>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</si>
  <si>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</si>
  <si>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</si>
  <si>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</si>
  <si>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</si>
  <si>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</si>
  <si>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</si>
  <si>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</si>
  <si>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</si>
  <si>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</si>
  <si>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</si>
  <si>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</si>
  <si>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</si>
  <si>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</si>
  <si>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</si>
  <si>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</si>
  <si>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</si>
  <si>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</si>
  <si>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</si>
  <si>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</si>
  <si>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</si>
  <si>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</si>
  <si>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</si>
  <si>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</si>
  <si>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</si>
  <si>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</si>
  <si>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</si>
  <si>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</si>
  <si>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</si>
  <si>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</si>
  <si>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</si>
  <si>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</si>
  <si>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</si>
  <si>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</si>
  <si>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</si>
  <si>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</si>
  <si>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</si>
  <si>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</si>
  <si>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</si>
  <si>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</si>
  <si>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</si>
  <si>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</si>
  <si>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</si>
  <si>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</si>
  <si>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</si>
  <si>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</si>
  <si>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</si>
  <si>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</si>
  <si>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</si>
  <si>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</si>
  <si>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</si>
  <si>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</si>
  <si>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</si>
  <si>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</si>
  <si>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</si>
  <si>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</si>
  <si>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</si>
  <si>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</si>
  <si>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</si>
  <si>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</si>
  <si>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</si>
  <si>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</si>
  <si>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</si>
  <si>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</si>
  <si>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</si>
  <si>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</si>
  <si>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</si>
  <si>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</si>
  <si>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</si>
  <si>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</si>
  <si>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</si>
  <si>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</si>
  <si>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</si>
  <si>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</si>
  <si>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</si>
  <si>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</si>
  <si>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</si>
  <si>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</si>
  <si>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</si>
  <si>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</si>
  <si>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</si>
  <si>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</si>
  <si>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</si>
  <si>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</si>
  <si>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</si>
  <si>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</si>
  <si>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</si>
  <si>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</si>
  <si>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</si>
  <si>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</si>
  <si>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</si>
  <si>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</si>
  <si>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</si>
  <si>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</si>
  <si>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</si>
  <si>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</si>
  <si>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</si>
  <si>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</si>
  <si>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</si>
  <si>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</si>
  <si>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</si>
  <si>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</si>
  <si>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</si>
  <si>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</si>
  <si>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</si>
  <si>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</si>
  <si>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</si>
  <si>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</si>
  <si>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</si>
  <si>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</si>
  <si>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</si>
  <si>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</si>
  <si>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</si>
  <si>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</si>
  <si>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</si>
  <si>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</si>
  <si>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</si>
  <si>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</si>
  <si>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</si>
  <si>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</si>
  <si>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</si>
  <si>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</si>
  <si>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</si>
  <si>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</si>
  <si>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</si>
  <si>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</si>
  <si>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</si>
  <si>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</si>
  <si>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</si>
  <si>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</si>
  <si>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</si>
  <si>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</si>
  <si>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</si>
  <si>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</si>
  <si>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</si>
  <si>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</si>
  <si>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</si>
  <si>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</si>
  <si>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</si>
  <si>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</si>
  <si>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</si>
  <si>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</si>
  <si>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</si>
  <si>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</si>
  <si>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</si>
  <si>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</si>
  <si>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</si>
  <si>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</si>
  <si>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</si>
  <si>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</si>
  <si>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</si>
  <si>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</si>
  <si>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</si>
  <si>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</si>
  <si>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</si>
  <si>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</si>
  <si>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</si>
  <si>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</si>
  <si>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</si>
  <si>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</si>
  <si>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</si>
  <si>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</si>
  <si>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</si>
  <si>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</si>
  <si>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</si>
  <si>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</si>
  <si>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</si>
  <si>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</si>
  <si>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</si>
  <si>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</si>
  <si>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</si>
  <si>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</si>
  <si>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</si>
  <si>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</si>
  <si>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</si>
  <si>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</si>
  <si>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</si>
  <si>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</si>
  <si>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</si>
  <si>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</si>
  <si>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</si>
  <si>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</si>
  <si>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</si>
  <si>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</si>
  <si>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</si>
  <si>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</si>
  <si>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</si>
  <si>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</si>
  <si>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</si>
  <si>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</si>
  <si>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</si>
  <si>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</si>
  <si>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</si>
  <si>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</si>
  <si>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</si>
  <si>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</si>
  <si>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</si>
  <si>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</si>
  <si>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</si>
  <si>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</si>
  <si>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</si>
  <si>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</si>
  <si>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</si>
  <si>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</si>
  <si>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</si>
  <si>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</si>
  <si>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</si>
  <si>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</si>
  <si>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</si>
  <si>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</si>
  <si>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</si>
  <si>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</si>
  <si>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</si>
  <si>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</si>
  <si>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</si>
  <si>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</si>
  <si>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</si>
  <si>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</si>
  <si>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</si>
  <si>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</si>
  <si>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</si>
  <si>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</si>
  <si>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</si>
  <si>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</si>
  <si>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</si>
  <si>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</si>
  <si>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</si>
  <si>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</si>
  <si>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</si>
  <si>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</si>
  <si>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</si>
  <si>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</si>
  <si>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</si>
  <si>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</si>
  <si>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</si>
  <si>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</si>
  <si>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</si>
  <si>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</si>
  <si>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</si>
  <si>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</si>
  <si>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</si>
  <si>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</si>
  <si>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</si>
  <si>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</si>
  <si>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</si>
  <si>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</si>
  <si>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</si>
  <si>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</si>
  <si>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</si>
  <si>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</si>
  <si>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</si>
  <si>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</si>
  <si>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</si>
  <si>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</si>
  <si>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</si>
  <si>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</si>
  <si>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</si>
  <si>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</si>
  <si>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</si>
  <si>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</si>
  <si>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</si>
  <si>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</si>
  <si>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</si>
  <si>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</si>
  <si>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</si>
  <si>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</si>
  <si>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</si>
  <si>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</si>
  <si>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</si>
  <si>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</si>
  <si>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</si>
  <si>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</si>
  <si>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</si>
  <si>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</si>
  <si>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</si>
  <si>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</si>
  <si>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</si>
  <si>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</si>
  <si>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</si>
  <si>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</si>
  <si>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</si>
  <si>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</si>
  <si>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</si>
  <si>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</si>
  <si>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</si>
  <si>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</si>
  <si>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</si>
  <si>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</si>
  <si>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</si>
  <si>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</si>
  <si>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</si>
  <si>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</si>
  <si>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</si>
  <si>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</si>
  <si>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</si>
  <si>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</si>
  <si>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</si>
  <si>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</si>
  <si>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</si>
  <si>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</si>
  <si>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</si>
  <si>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</si>
  <si>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</si>
  <si>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</si>
  <si>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</si>
  <si>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</si>
  <si>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</si>
  <si>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</si>
  <si>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</si>
  <si>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</si>
  <si>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</si>
  <si>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</si>
  <si>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</si>
  <si>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</si>
  <si>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</si>
  <si>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</si>
  <si>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</si>
  <si>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</si>
  <si>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</si>
  <si>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</si>
  <si>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</si>
  <si>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</si>
  <si>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</si>
  <si>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</si>
  <si>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</si>
  <si>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</si>
  <si>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</si>
  <si>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</si>
  <si>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</si>
  <si>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</si>
  <si>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</si>
  <si>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</si>
  <si>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</si>
  <si>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</si>
  <si>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</si>
  <si>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</si>
  <si>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</si>
  <si>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</si>
  <si>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</si>
  <si>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</si>
  <si>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</si>
  <si>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</si>
  <si>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</si>
  <si>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</si>
  <si>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</si>
  <si>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</si>
  <si>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</si>
  <si>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</si>
  <si>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</si>
  <si>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</si>
  <si>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</si>
  <si>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</si>
  <si>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</si>
  <si>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</si>
  <si>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</si>
  <si>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</si>
  <si>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</si>
  <si>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</si>
  <si>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</si>
  <si>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</si>
  <si>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</si>
  <si>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</si>
  <si>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</si>
  <si>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</si>
  <si>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</si>
  <si>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</si>
  <si>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</si>
  <si>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</si>
  <si>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</si>
  <si>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</si>
  <si>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</si>
  <si>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</si>
  <si>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</si>
  <si>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</si>
  <si>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</si>
  <si>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</si>
  <si>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</si>
  <si>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</si>
  <si>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</si>
  <si>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</si>
  <si>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</si>
  <si>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</si>
  <si>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</si>
  <si>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</si>
  <si>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</si>
  <si>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</si>
  <si>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</si>
  <si>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</si>
  <si>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</si>
  <si>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</si>
  <si>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</si>
  <si>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</si>
  <si>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</si>
  <si>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</si>
  <si>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</si>
  <si>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</si>
  <si>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</si>
  <si>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</si>
  <si>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</si>
  <si>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</si>
  <si>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</si>
  <si>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</si>
  <si>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</si>
  <si>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</si>
  <si>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</si>
  <si>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</si>
  <si>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</si>
  <si>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</si>
  <si>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</si>
  <si>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</si>
  <si>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</si>
  <si>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</si>
  <si>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</si>
  <si>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</si>
  <si>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</si>
  <si>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</si>
  <si>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</si>
  <si>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</si>
  <si>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</si>
  <si>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</si>
  <si>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</si>
  <si>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</si>
  <si>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</si>
  <si>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</si>
  <si>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</si>
  <si>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</si>
  <si>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</si>
  <si>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</si>
  <si>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</si>
  <si>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</si>
  <si>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</si>
  <si>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</si>
  <si>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</si>
  <si>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</si>
  <si>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</si>
  <si>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</si>
  <si>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</si>
  <si>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</si>
  <si>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</si>
  <si>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</si>
  <si>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</si>
  <si>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</si>
  <si>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</si>
  <si>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</si>
  <si>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</si>
  <si>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</si>
  <si>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</si>
  <si>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</si>
  <si>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</si>
  <si>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</si>
  <si>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</si>
  <si>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</si>
  <si>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</si>
  <si>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</si>
  <si>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</si>
  <si>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</si>
  <si>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</si>
  <si>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</si>
  <si>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</si>
  <si>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</si>
  <si>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</si>
  <si>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</si>
  <si>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</si>
  <si>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</si>
  <si>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</si>
  <si>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</si>
  <si>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</si>
  <si>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</si>
  <si>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</si>
  <si>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</si>
  <si>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</si>
  <si>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</si>
  <si>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</si>
  <si>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</si>
  <si>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</si>
  <si>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</si>
  <si>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</si>
  <si>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</si>
  <si>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</si>
  <si>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</si>
  <si>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</si>
  <si>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</si>
  <si>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</si>
  <si>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</si>
  <si>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</si>
  <si>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</si>
  <si>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</si>
  <si>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</si>
  <si>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</si>
  <si>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</si>
  <si>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</si>
  <si>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</si>
  <si>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</si>
  <si>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</si>
  <si>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</si>
  <si>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</si>
  <si>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</si>
  <si>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</si>
  <si>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</si>
  <si>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</si>
  <si>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</si>
  <si>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</si>
  <si>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</si>
  <si>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</si>
  <si>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</si>
  <si>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</si>
  <si>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</si>
  <si>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</si>
  <si>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</si>
  <si>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</si>
  <si>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</si>
  <si>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</si>
  <si>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</si>
  <si>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</si>
  <si>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</si>
  <si>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</si>
  <si>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</si>
  <si>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</si>
  <si>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</si>
  <si>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</si>
  <si>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</si>
  <si>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</si>
  <si>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</si>
  <si>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</si>
  <si>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</si>
  <si>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</si>
  <si>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</si>
  <si>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</si>
  <si>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</si>
  <si>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</si>
  <si>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</si>
  <si>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</si>
  <si>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</si>
  <si>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</si>
  <si>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</si>
  <si>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Virksomhetens navn: Tirna</t>
  </si>
  <si>
    <t>Sapio AS</t>
  </si>
  <si>
    <t>Regnskapstjenester</t>
  </si>
  <si>
    <t>Kurs</t>
  </si>
  <si>
    <t>Studieforbundet AOF Norge</t>
  </si>
  <si>
    <t>Felleskostnader og kursmateriell</t>
  </si>
  <si>
    <t>Dreiergaarden AS</t>
  </si>
  <si>
    <t>Investering i selskap</t>
  </si>
  <si>
    <t>Forskuddsbetalte inntekter</t>
  </si>
  <si>
    <t>Tilskudd fagskolen</t>
  </si>
  <si>
    <t>Øvrige tidsbegrensede kostnader</t>
  </si>
  <si>
    <t>Tilby kurs innen videregående opplæring</t>
  </si>
  <si>
    <t>Utleie av eiendom</t>
  </si>
  <si>
    <t>Fagskolens navn: Tirna fagskolen</t>
  </si>
  <si>
    <t>Org.nr: 971342013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</si>
</sst>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_ * #,##0.00_ ;_ * \-#,##0.00_ ;_ * &quot;-&quot;??_ ;_ @_ "/>
    <numFmt numFmtId="165" formatCode="_ * #,##0_ ;_ * \-#,##0_ ;_ * &quot;-&quot;??_ ;_ @_ "/>
  </numFmts>
  <fonts count="82"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67">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4" fontId="3" fillId="0" borderId="0" applyFont="0" applyFill="0" applyBorder="0" applyAlignment="0" applyProtection="0"/>
    <xf numFmtId="164"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4" fontId="1" fillId="0" borderId="0" applyFont="0" applyFill="0" applyBorder="0" applyAlignment="0" applyProtection="0"/>
    <xf numFmtId="0" fontId="20" fillId="0" borderId="0"/>
    <xf numFmtId="164" fontId="1"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0" fontId="20" fillId="0" borderId="0"/>
    <xf numFmtId="164" fontId="20" fillId="0" borderId="0" applyFont="0" applyFill="0" applyBorder="0" applyAlignment="0" applyProtection="0"/>
    <xf numFmtId="0" fontId="41"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2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49" applyNumberFormat="0" applyAlignment="0" applyProtection="0"/>
    <xf numFmtId="0" fontId="38" fillId="11" borderId="52" applyNumberFormat="0" applyAlignment="0" applyProtection="0"/>
    <xf numFmtId="43"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6" applyNumberFormat="0" applyFill="0" applyAlignment="0" applyProtection="0"/>
    <xf numFmtId="0" fontId="30" fillId="0" borderId="47" applyNumberFormat="0" applyFill="0" applyAlignment="0" applyProtection="0"/>
    <xf numFmtId="0" fontId="31" fillId="0" borderId="48" applyNumberFormat="0" applyFill="0" applyAlignment="0" applyProtection="0"/>
    <xf numFmtId="0" fontId="31" fillId="0" borderId="0" applyNumberFormat="0" applyFill="0" applyBorder="0" applyAlignment="0" applyProtection="0"/>
    <xf numFmtId="0" fontId="34" fillId="9" borderId="49" applyNumberFormat="0" applyAlignment="0" applyProtection="0"/>
    <xf numFmtId="0" fontId="37" fillId="0" borderId="51" applyNumberFormat="0" applyFill="0" applyAlignment="0" applyProtection="0"/>
    <xf numFmtId="0" fontId="46" fillId="8" borderId="0" applyNumberFormat="0" applyBorder="0" applyAlignment="0" applyProtection="0"/>
    <xf numFmtId="0" fontId="10" fillId="12" borderId="53" applyNumberFormat="0" applyFont="0" applyAlignment="0" applyProtection="0"/>
    <xf numFmtId="0" fontId="35" fillId="10" borderId="50" applyNumberFormat="0" applyAlignment="0" applyProtection="0"/>
    <xf numFmtId="0" fontId="45" fillId="0" borderId="0" applyNumberFormat="0" applyFill="0" applyBorder="0" applyAlignment="0" applyProtection="0"/>
    <xf numFmtId="0" fontId="13" fillId="0" borderId="54" applyNumberFormat="0" applyFill="0" applyAlignment="0" applyProtection="0"/>
    <xf numFmtId="0" fontId="24" fillId="0" borderId="0" applyNumberForma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0" fillId="37" borderId="55" applyNumberFormat="0" applyFont="0" applyAlignment="0" applyProtection="0"/>
    <xf numFmtId="0" fontId="20" fillId="37" borderId="55" applyNumberFormat="0" applyFont="0" applyAlignment="0" applyProtection="0"/>
    <xf numFmtId="0" fontId="20" fillId="37" borderId="55"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5" applyNumberFormat="0" applyFont="0" applyAlignment="0" applyProtection="0"/>
    <xf numFmtId="0" fontId="20" fillId="37" borderId="55" applyNumberFormat="0" applyFont="0" applyAlignment="0" applyProtection="0"/>
    <xf numFmtId="0" fontId="20" fillId="37" borderId="55"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6"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6" applyNumberFormat="0" applyAlignment="0" applyProtection="0"/>
    <xf numFmtId="0" fontId="54" fillId="0" borderId="57" applyNumberFormat="0" applyFill="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55" fillId="51" borderId="58"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59" applyNumberFormat="0" applyFill="0" applyAlignment="0" applyProtection="0"/>
    <xf numFmtId="0" fontId="58" fillId="0" borderId="60" applyNumberFormat="0" applyFill="0" applyAlignment="0" applyProtection="0"/>
    <xf numFmtId="0" fontId="59" fillId="0" borderId="61"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2" applyNumberFormat="0" applyFill="0" applyAlignment="0" applyProtection="0"/>
    <xf numFmtId="0" fontId="61" fillId="50" borderId="63"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3"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5" applyNumberFormat="0" applyFont="0" applyAlignment="0" applyProtection="0"/>
    <xf numFmtId="0" fontId="20" fillId="37" borderId="55" applyNumberFormat="0" applyFont="0" applyAlignment="0" applyProtection="0"/>
    <xf numFmtId="0" fontId="20" fillId="37" borderId="55" applyNumberFormat="0" applyFont="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5" applyNumberFormat="0" applyFont="0" applyAlignment="0" applyProtection="0"/>
    <xf numFmtId="0" fontId="20" fillId="37" borderId="55" applyNumberFormat="0" applyFont="0" applyAlignment="0" applyProtection="0"/>
    <xf numFmtId="0" fontId="20" fillId="37" borderId="55"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6" applyNumberFormat="0" applyAlignment="0" applyProtection="0"/>
    <xf numFmtId="0" fontId="53" fillId="42" borderId="56" applyNumberForma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2" applyNumberFormat="0" applyFill="0" applyAlignment="0" applyProtection="0"/>
    <xf numFmtId="0" fontId="61" fillId="50" borderId="63" applyNumberFormat="0" applyAlignment="0" applyProtection="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3"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3"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3"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43" fontId="48" fillId="0" borderId="0" applyFont="0" applyFill="0" applyBorder="0" applyAlignment="0" applyProtection="0"/>
    <xf numFmtId="0" fontId="10" fillId="12" borderId="53"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2" applyNumberFormat="0" applyFill="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43" fontId="20" fillId="0" borderId="0" applyFont="0" applyFill="0" applyBorder="0" applyAlignment="0" applyProtection="0"/>
    <xf numFmtId="0" fontId="10" fillId="0" borderId="0"/>
    <xf numFmtId="43"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5" applyNumberFormat="0" applyFont="0" applyAlignment="0" applyProtection="0"/>
    <xf numFmtId="43" fontId="48" fillId="0" borderId="0" applyFont="0" applyFill="0" applyBorder="0" applyAlignment="0" applyProtection="0"/>
    <xf numFmtId="0" fontId="10" fillId="12" borderId="53" applyNumberFormat="0" applyFont="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43" fontId="20" fillId="0" borderId="0" applyFont="0" applyFill="0" applyBorder="0" applyAlignment="0" applyProtection="0"/>
    <xf numFmtId="0" fontId="2" fillId="0" borderId="62" applyNumberFormat="0" applyFill="0" applyAlignment="0" applyProtection="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5" applyNumberFormat="0" applyFont="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43" fontId="20" fillId="0" borderId="0" applyFont="0" applyFill="0" applyBorder="0" applyAlignment="0" applyProtection="0"/>
    <xf numFmtId="0" fontId="10" fillId="29" borderId="0" applyNumberFormat="0" applyBorder="0" applyAlignment="0" applyProtection="0"/>
    <xf numFmtId="0" fontId="10" fillId="0" borderId="0"/>
    <xf numFmtId="43" fontId="20" fillId="0" borderId="0" applyFont="0" applyFill="0" applyBorder="0" applyAlignment="0" applyProtection="0"/>
    <xf numFmtId="0" fontId="20" fillId="0" borderId="0"/>
    <xf numFmtId="0" fontId="53" fillId="42" borderId="56" applyNumberFormat="0" applyAlignment="0" applyProtection="0"/>
    <xf numFmtId="0" fontId="20" fillId="37" borderId="55" applyNumberFormat="0" applyFont="0" applyAlignment="0" applyProtection="0"/>
    <xf numFmtId="0" fontId="61" fillId="50" borderId="63" applyNumberFormat="0" applyAlignment="0" applyProtection="0"/>
    <xf numFmtId="0" fontId="20" fillId="37" borderId="55" applyNumberFormat="0" applyFont="0" applyAlignment="0" applyProtection="0"/>
    <xf numFmtId="0" fontId="20" fillId="37" borderId="55" applyNumberFormat="0" applyFont="0" applyAlignment="0" applyProtection="0"/>
    <xf numFmtId="0" fontId="49" fillId="50" borderId="56" applyNumberFormat="0" applyAlignment="0" applyProtection="0"/>
    <xf numFmtId="0" fontId="20" fillId="37" borderId="55"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43"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3"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3" applyNumberFormat="0" applyAlignment="0" applyProtection="0"/>
    <xf numFmtId="0" fontId="2" fillId="0" borderId="62" applyNumberFormat="0" applyFill="0" applyAlignment="0" applyProtection="0"/>
    <xf numFmtId="0" fontId="53" fillId="42" borderId="56" applyNumberFormat="0" applyAlignment="0" applyProtection="0"/>
    <xf numFmtId="0" fontId="20" fillId="37" borderId="55" applyNumberFormat="0" applyFont="0" applyAlignment="0" applyProtection="0"/>
    <xf numFmtId="0" fontId="20" fillId="37" borderId="55" applyNumberFormat="0" applyFont="0" applyAlignment="0" applyProtection="0"/>
    <xf numFmtId="0" fontId="61" fillId="50" borderId="63" applyNumberFormat="0" applyAlignment="0" applyProtection="0"/>
    <xf numFmtId="0" fontId="20" fillId="37" borderId="55" applyNumberFormat="0" applyFont="0" applyAlignment="0" applyProtection="0"/>
    <xf numFmtId="0" fontId="49" fillId="50" borderId="56" applyNumberFormat="0" applyAlignment="0" applyProtection="0"/>
    <xf numFmtId="0" fontId="49" fillId="50" borderId="56" applyNumberFormat="0" applyAlignment="0" applyProtection="0"/>
    <xf numFmtId="0" fontId="61" fillId="50" borderId="63" applyNumberFormat="0" applyAlignment="0" applyProtection="0"/>
    <xf numFmtId="0" fontId="53" fillId="42" borderId="56" applyNumberFormat="0" applyAlignment="0" applyProtection="0"/>
    <xf numFmtId="0" fontId="20" fillId="37" borderId="55" applyNumberFormat="0" applyFont="0" applyAlignment="0" applyProtection="0"/>
    <xf numFmtId="0" fontId="20" fillId="37" borderId="55" applyNumberFormat="0" applyFont="0" applyAlignment="0" applyProtection="0"/>
    <xf numFmtId="0" fontId="2" fillId="0" borderId="62" applyNumberFormat="0" applyFill="0" applyAlignment="0" applyProtection="0"/>
  </cellStyleXfs>
  <cellXfs count="511">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38"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29" xfId="0" applyFont="1" applyBorder="1" applyAlignment="1">
      <alignment horizontal="left"/>
    </xf>
    <xf numFmtId="0" fontId="16" fillId="0" borderId="30" xfId="0" applyFont="1" applyBorder="1"/>
    <xf numFmtId="0" fontId="15" fillId="0" borderId="30" xfId="0" applyFont="1" applyBorder="1" applyProtection="1">
      <protection locked="0"/>
    </xf>
    <xf numFmtId="3" fontId="16" fillId="0" borderId="30" xfId="0" applyNumberFormat="1" applyFont="1" applyBorder="1" applyProtection="1">
      <protection locked="0"/>
    </xf>
    <xf numFmtId="3" fontId="15" fillId="0" borderId="31" xfId="0" applyNumberFormat="1" applyFont="1" applyBorder="1" applyProtection="1">
      <protection locked="0"/>
    </xf>
    <xf numFmtId="0" fontId="15" fillId="0" borderId="32" xfId="0" applyFont="1" applyBorder="1" applyAlignment="1" applyProtection="1">
      <alignment horizontal="left"/>
      <protection locked="0"/>
    </xf>
    <xf numFmtId="0" fontId="15" fillId="0" borderId="30" xfId="0" applyFont="1" applyBorder="1"/>
    <xf numFmtId="0" fontId="15" fillId="0" borderId="32"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6" fillId="0" borderId="33" xfId="0" applyNumberFormat="1" applyFont="1" applyBorder="1" applyProtection="1">
      <protection locked="0"/>
    </xf>
    <xf numFmtId="3" fontId="16" fillId="0" borderId="26" xfId="0" applyNumberFormat="1" applyFont="1" applyBorder="1" applyProtection="1">
      <protection locked="0"/>
    </xf>
    <xf numFmtId="0" fontId="15" fillId="0" borderId="28" xfId="0" applyFont="1" applyBorder="1"/>
    <xf numFmtId="0" fontId="15" fillId="0" borderId="34" xfId="0" applyFont="1" applyBorder="1" applyAlignment="1">
      <alignment horizontal="left"/>
    </xf>
    <xf numFmtId="3" fontId="16" fillId="0" borderId="28" xfId="0" applyNumberFormat="1" applyFont="1" applyBorder="1" applyProtection="1">
      <protection locked="0"/>
    </xf>
    <xf numFmtId="0" fontId="16" fillId="0" borderId="26" xfId="0" applyFont="1" applyBorder="1"/>
    <xf numFmtId="0" fontId="15" fillId="0" borderId="35"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5" xfId="0" applyNumberFormat="1" applyFont="1" applyBorder="1"/>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5" xfId="0" applyNumberFormat="1" applyFont="1" applyBorder="1" applyProtection="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6"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4"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6"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5" xfId="6" applyBorder="1"/>
    <xf numFmtId="0" fontId="20" fillId="0" borderId="4" xfId="6" applyBorder="1"/>
    <xf numFmtId="0" fontId="19" fillId="0" borderId="7" xfId="6" applyFont="1" applyBorder="1" applyAlignment="1">
      <alignment horizontal="center" wrapText="1"/>
    </xf>
    <xf numFmtId="0" fontId="20" fillId="0" borderId="11" xfId="6" applyBorder="1"/>
    <xf numFmtId="0" fontId="19" fillId="0" borderId="10" xfId="6" applyFont="1"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3" fontId="43" fillId="0" borderId="7" xfId="2" applyNumberFormat="1" applyFont="1" applyFill="1" applyBorder="1" applyProtection="1"/>
    <xf numFmtId="3" fontId="63" fillId="0" borderId="6" xfId="2" applyNumberFormat="1" applyFont="1" applyFill="1" applyBorder="1" applyProtection="1">
      <protection locked="0"/>
    </xf>
    <xf numFmtId="3" fontId="19" fillId="0" borderId="7" xfId="2" applyNumberFormat="1" applyFont="1" applyFill="1" applyBorder="1" applyProtection="1"/>
    <xf numFmtId="3" fontId="42" fillId="0" borderId="6" xfId="2" applyNumberFormat="1" applyFont="1" applyFill="1" applyBorder="1" applyProtection="1">
      <protection locked="0"/>
    </xf>
    <xf numFmtId="3" fontId="48" fillId="0" borderId="5" xfId="0" applyNumberFormat="1" applyFont="1" applyBorder="1"/>
    <xf numFmtId="3" fontId="62" fillId="0" borderId="7" xfId="2" applyNumberFormat="1" applyFont="1" applyFill="1" applyBorder="1" applyProtection="1">
      <protection locked="0"/>
    </xf>
    <xf numFmtId="3" fontId="48" fillId="0" borderId="6" xfId="0" applyNumberFormat="1" applyFont="1" applyBorder="1"/>
    <xf numFmtId="0" fontId="48" fillId="0" borderId="0" xfId="0" applyFont="1" applyAlignment="1">
      <alignment wrapText="1"/>
    </xf>
    <xf numFmtId="165" fontId="11" fillId="0" borderId="7" xfId="1" applyNumberFormat="1" applyFont="1" applyBorder="1"/>
    <xf numFmtId="0" fontId="20" fillId="0" borderId="0" xfId="6" applyAlignment="1">
      <alignment horizontal="right"/>
    </xf>
    <xf numFmtId="165" fontId="20" fillId="0" borderId="5" xfId="1" applyNumberFormat="1" applyFont="1" applyBorder="1"/>
    <xf numFmtId="165" fontId="20" fillId="0" borderId="45" xfId="1" applyNumberFormat="1" applyFont="1" applyBorder="1"/>
    <xf numFmtId="165" fontId="20" fillId="0" borderId="6" xfId="1" applyNumberFormat="1" applyFont="1" applyBorder="1"/>
    <xf numFmtId="165" fontId="20" fillId="0" borderId="21" xfId="1" applyNumberFormat="1" applyFont="1" applyBorder="1"/>
    <xf numFmtId="165" fontId="19" fillId="0" borderId="15" xfId="1" applyNumberFormat="1" applyFont="1" applyBorder="1"/>
    <xf numFmtId="165" fontId="19" fillId="0" borderId="36" xfId="1" applyNumberFormat="1" applyFont="1" applyBorder="1"/>
    <xf numFmtId="165" fontId="20" fillId="0" borderId="36" xfId="1" applyNumberFormat="1" applyFont="1" applyBorder="1"/>
    <xf numFmtId="165" fontId="19" fillId="0" borderId="7" xfId="1" applyNumberFormat="1" applyFont="1" applyBorder="1"/>
    <xf numFmtId="165" fontId="62" fillId="0" borderId="0" xfId="1" applyNumberFormat="1" applyFont="1" applyProtection="1">
      <protection locked="0"/>
    </xf>
    <xf numFmtId="3" fontId="20" fillId="0" borderId="0" xfId="6" applyNumberFormat="1"/>
    <xf numFmtId="3" fontId="0" fillId="0" borderId="0" xfId="0" applyNumberFormat="1"/>
    <xf numFmtId="165" fontId="62" fillId="0" borderId="7" xfId="1" applyNumberFormat="1" applyFont="1" applyBorder="1"/>
    <xf numFmtId="165" fontId="67" fillId="0" borderId="7" xfId="1" applyNumberFormat="1" applyFont="1" applyBorder="1" applyAlignment="1" applyProtection="1">
      <alignment horizontal="right" wrapText="1"/>
      <protection locked="0"/>
    </xf>
    <xf numFmtId="165" fontId="48" fillId="0" borderId="7" xfId="1" applyNumberFormat="1" applyFont="1" applyBorder="1" applyAlignment="1" applyProtection="1">
      <alignment horizontal="right" wrapText="1"/>
      <protection locked="0"/>
    </xf>
    <xf numFmtId="165" fontId="12" fillId="0" borderId="7" xfId="1" applyNumberFormat="1" applyFont="1" applyBorder="1"/>
    <xf numFmtId="165" fontId="20" fillId="0" borderId="0" xfId="1" applyNumberFormat="1" applyFont="1"/>
    <xf numFmtId="165" fontId="14" fillId="0" borderId="0" xfId="1" applyNumberFormat="1" applyFont="1" applyAlignment="1" applyProtection="1">
      <alignment wrapText="1"/>
      <protection locked="0"/>
    </xf>
    <xf numFmtId="165" fontId="20" fillId="0" borderId="0" xfId="6" applyNumberFormat="1"/>
    <xf numFmtId="165" fontId="20" fillId="0" borderId="37" xfId="1" applyNumberFormat="1" applyFont="1" applyBorder="1"/>
    <xf numFmtId="165" fontId="20" fillId="0" borderId="41" xfId="1" applyNumberFormat="1" applyFont="1" applyBorder="1"/>
    <xf numFmtId="165" fontId="20" fillId="0" borderId="38" xfId="1" applyNumberFormat="1" applyFont="1" applyBorder="1"/>
    <xf numFmtId="165" fontId="20" fillId="0" borderId="39" xfId="1" applyNumberFormat="1" applyFont="1" applyBorder="1"/>
    <xf numFmtId="165" fontId="20" fillId="57" borderId="42" xfId="1" applyNumberFormat="1" applyFont="1" applyFill="1" applyBorder="1"/>
    <xf numFmtId="165" fontId="20" fillId="57" borderId="1" xfId="1" applyNumberFormat="1" applyFont="1" applyFill="1" applyBorder="1"/>
    <xf numFmtId="165" fontId="20" fillId="0" borderId="42" xfId="1" applyNumberFormat="1" applyFont="1" applyBorder="1"/>
    <xf numFmtId="165" fontId="20" fillId="0" borderId="1" xfId="1" applyNumberFormat="1" applyFont="1" applyBorder="1"/>
    <xf numFmtId="165" fontId="19" fillId="0" borderId="14" xfId="1" applyNumberFormat="1" applyFont="1" applyBorder="1"/>
    <xf numFmtId="165" fontId="19" fillId="0" borderId="43" xfId="1" applyNumberFormat="1" applyFont="1" applyBorder="1"/>
    <xf numFmtId="165" fontId="19" fillId="0" borderId="8" xfId="1" applyNumberFormat="1" applyFont="1" applyBorder="1"/>
    <xf numFmtId="165" fontId="19" fillId="0" borderId="40" xfId="1" applyNumberFormat="1" applyFont="1" applyBorder="1"/>
    <xf numFmtId="165" fontId="19" fillId="0" borderId="44" xfId="1" applyNumberFormat="1" applyFont="1" applyBorder="1"/>
    <xf numFmtId="165" fontId="19" fillId="0" borderId="2" xfId="1" applyNumberFormat="1" applyFont="1" applyBorder="1"/>
    <xf numFmtId="0" fontId="20" fillId="0" borderId="3" xfId="0" applyFont="1" applyBorder="1" applyAlignment="1">
      <alignment horizontal="center" wrapText="1"/>
    </xf>
    <xf numFmtId="0" fontId="20" fillId="0" borderId="4" xfId="0" applyFont="1" applyBorder="1" applyAlignment="1">
      <alignment horizontal="center" vertical="center" wrapText="1"/>
    </xf>
    <xf numFmtId="3" fontId="20" fillId="0" borderId="7" xfId="0" applyNumberFormat="1" applyFont="1" applyBorder="1" applyAlignment="1" applyProtection="1">
      <alignment wrapText="1"/>
      <protection locked="0"/>
    </xf>
    <xf numFmtId="0" fontId="20" fillId="0" borderId="3" xfId="0" applyFont="1" applyBorder="1" applyProtection="1">
      <protection locked="0"/>
    </xf>
    <xf numFmtId="0" fontId="20" fillId="0" borderId="12" xfId="0" applyFont="1" applyBorder="1" applyProtection="1">
      <protection locked="0"/>
    </xf>
    <xf numFmtId="3" fontId="11" fillId="0" borderId="64" xfId="0" applyNumberFormat="1" applyFont="1" applyBorder="1" applyProtection="1">
      <protection locked="0"/>
    </xf>
    <xf numFmtId="3" fontId="11" fillId="0" borderId="45" xfId="0" applyNumberFormat="1" applyFont="1" applyBorder="1" applyProtection="1">
      <protection locked="0"/>
    </xf>
    <xf numFmtId="3" fontId="11" fillId="0" borderId="21" xfId="0" applyNumberFormat="1" applyFont="1" applyBorder="1" applyProtection="1">
      <protection locked="0"/>
    </xf>
    <xf numFmtId="3" fontId="20" fillId="0" borderId="4" xfId="0" applyNumberFormat="1" applyFont="1" applyBorder="1" applyAlignment="1" applyProtection="1">
      <alignment horizontal="center" wrapText="1"/>
      <protection locked="0"/>
    </xf>
    <xf numFmtId="3" fontId="20" fillId="0" borderId="11" xfId="0" applyNumberFormat="1" applyFont="1" applyBorder="1" applyAlignment="1" applyProtection="1">
      <alignment wrapText="1"/>
      <protection locked="0"/>
    </xf>
    <xf numFmtId="165" fontId="62" fillId="0" borderId="0" xfId="1" applyNumberFormat="1" applyFont="1"/>
    <xf numFmtId="165" fontId="0" fillId="0" borderId="0" xfId="0" applyNumberFormat="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19" fillId="0" borderId="0" xfId="0" applyFont="1" applyAlignment="1" applyProtection="1">
      <alignment horizontal="left"/>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48" fillId="0" borderId="5" xfId="0" applyFont="1" applyBorder="1" applyAlignment="1">
      <alignment horizontal="left" wrapText="1"/>
    </xf>
    <xf numFmtId="0" fontId="48" fillId="0" borderId="45" xfId="0" applyFont="1" applyBorder="1" applyAlignment="1">
      <alignment horizontal="left" wrapText="1"/>
    </xf>
    <xf numFmtId="3" fontId="48" fillId="0" borderId="5" xfId="0" applyNumberFormat="1" applyFont="1" applyBorder="1" applyAlignment="1" applyProtection="1">
      <alignment horizontal="center" wrapText="1"/>
      <protection locked="0"/>
    </xf>
    <xf numFmtId="3" fontId="48" fillId="0" borderId="45"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6" xfId="0" applyNumberFormat="1" applyFont="1" applyBorder="1" applyAlignment="1">
      <alignment horizontal="center" wrapText="1"/>
    </xf>
    <xf numFmtId="0" fontId="48" fillId="0" borderId="3" xfId="0" applyFont="1" applyBorder="1" applyAlignment="1">
      <alignment horizontal="left" wrapText="1"/>
    </xf>
    <xf numFmtId="0" fontId="48" fillId="0" borderId="64" xfId="0" applyFont="1" applyBorder="1" applyAlignment="1">
      <alignment horizontal="left" wrapText="1"/>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left" wrapText="1"/>
      <protection locked="0"/>
    </xf>
    <xf numFmtId="3" fontId="48" fillId="0" borderId="45" xfId="0" applyNumberFormat="1" applyFont="1" applyBorder="1" applyAlignment="1" applyProtection="1">
      <alignment horizontal="left"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5" xfId="6" applyFont="1" applyBorder="1" applyAlignment="1">
      <alignment horizontal="center" vertical="center"/>
    </xf>
    <xf numFmtId="0" fontId="19" fillId="0" borderId="64"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4"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6"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6"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heetViews>
  <sheetFormatPr baseColWidth="10" defaultColWidth="11.53515625" defaultRowHeight="14.6" x14ac:dyDescent="0.4"/>
  <cols>
    <col min="1" max="1" width="27.53515625" customWidth="1"/>
    <col min="2" max="2" width="26.3828125" customWidth="1"/>
    <col min="3" max="3" width="36" customWidth="1"/>
  </cols>
  <sheetData>
    <row r="2" spans="1:3" x14ac:dyDescent="0.4">
      <c r="A2" s="44" t="s">
        <v>0</v>
      </c>
      <c r="B2" s="13"/>
      <c r="C2" s="14"/>
    </row>
    <row r="3" spans="1:3" x14ac:dyDescent="0.4">
      <c r="A3" s="15"/>
      <c r="B3" s="16"/>
      <c r="C3" s="12"/>
    </row>
    <row r="4" spans="1:3" x14ac:dyDescent="0.4">
      <c r="A4" s="17" t="s">
        <v>1</v>
      </c>
      <c r="B4" s="12"/>
      <c r="C4" s="12"/>
    </row>
    <row r="5" spans="1:3" x14ac:dyDescent="0.4">
      <c r="A5" s="454" t="s">
        <v>2</v>
      </c>
      <c r="B5" s="452"/>
      <c r="C5" s="452"/>
    </row>
    <row r="6" spans="1:3" x14ac:dyDescent="0.4">
      <c r="A6" s="452"/>
      <c r="B6" s="452"/>
      <c r="C6" s="452"/>
    </row>
    <row r="7" spans="1:3" x14ac:dyDescent="0.4">
      <c r="A7" s="18"/>
      <c r="B7" s="18"/>
      <c r="C7" s="18"/>
    </row>
    <row r="8" spans="1:3" x14ac:dyDescent="0.4">
      <c r="A8" s="17" t="s">
        <v>3</v>
      </c>
      <c r="B8" s="19"/>
      <c r="C8" s="19"/>
    </row>
    <row r="9" spans="1:3" x14ac:dyDescent="0.4">
      <c r="A9" s="20" t="s">
        <v>4</v>
      </c>
      <c r="B9" s="19"/>
      <c r="C9" s="12"/>
    </row>
    <row r="10" spans="1:3" x14ac:dyDescent="0.4">
      <c r="A10" s="455" t="s">
        <v>5</v>
      </c>
      <c r="B10" s="456"/>
      <c r="C10" s="456"/>
    </row>
    <row r="11" spans="1:3" x14ac:dyDescent="0.4">
      <c r="A11" s="456"/>
      <c r="B11" s="456"/>
      <c r="C11" s="456"/>
    </row>
    <row r="12" spans="1:3" ht="16.5" customHeight="1" x14ac:dyDescent="0.4">
      <c r="A12" s="456"/>
      <c r="B12" s="456"/>
      <c r="C12" s="456"/>
    </row>
    <row r="13" spans="1:3" x14ac:dyDescent="0.4">
      <c r="A13" s="21"/>
      <c r="B13" s="21"/>
      <c r="C13" s="21"/>
    </row>
    <row r="14" spans="1:3" x14ac:dyDescent="0.4">
      <c r="A14" s="20" t="s">
        <v>6</v>
      </c>
      <c r="B14" s="19"/>
      <c r="C14" s="12"/>
    </row>
    <row r="15" spans="1:3" x14ac:dyDescent="0.4">
      <c r="A15" s="455" t="s">
        <v>7</v>
      </c>
      <c r="B15" s="456"/>
      <c r="C15" s="456"/>
    </row>
    <row r="16" spans="1:3" x14ac:dyDescent="0.4">
      <c r="A16" s="456"/>
      <c r="B16" s="456"/>
      <c r="C16" s="456"/>
    </row>
    <row r="17" spans="1:3" x14ac:dyDescent="0.4">
      <c r="A17" s="456"/>
      <c r="B17" s="456"/>
      <c r="C17" s="456"/>
    </row>
    <row r="18" spans="1:3" x14ac:dyDescent="0.4">
      <c r="A18" s="456"/>
      <c r="B18" s="456"/>
      <c r="C18" s="456"/>
    </row>
    <row r="19" spans="1:3" x14ac:dyDescent="0.4">
      <c r="A19" s="22"/>
      <c r="B19" s="19"/>
      <c r="C19" s="12"/>
    </row>
    <row r="20" spans="1:3" x14ac:dyDescent="0.4">
      <c r="A20" s="20" t="s">
        <v>8</v>
      </c>
      <c r="B20" s="19"/>
      <c r="C20" s="12"/>
    </row>
    <row r="21" spans="1:3" x14ac:dyDescent="0.4">
      <c r="A21" s="455" t="s">
        <v>9</v>
      </c>
      <c r="B21" s="456"/>
      <c r="C21" s="456"/>
    </row>
    <row r="22" spans="1:3" x14ac:dyDescent="0.4">
      <c r="A22" s="456"/>
      <c r="B22" s="456"/>
      <c r="C22" s="456"/>
    </row>
    <row r="23" spans="1:3" x14ac:dyDescent="0.4">
      <c r="A23" s="456"/>
      <c r="B23" s="456"/>
      <c r="C23" s="456"/>
    </row>
    <row r="24" spans="1:3" x14ac:dyDescent="0.4">
      <c r="A24" s="456"/>
      <c r="B24" s="456"/>
      <c r="C24" s="456"/>
    </row>
    <row r="25" spans="1:3" x14ac:dyDescent="0.4">
      <c r="A25" s="456"/>
      <c r="B25" s="456"/>
      <c r="C25" s="456"/>
    </row>
    <row r="26" spans="1:3" x14ac:dyDescent="0.4">
      <c r="A26" s="20" t="s">
        <v>10</v>
      </c>
      <c r="B26" s="19"/>
      <c r="C26" s="12"/>
    </row>
    <row r="27" spans="1:3" x14ac:dyDescent="0.4">
      <c r="A27" s="455" t="s">
        <v>11</v>
      </c>
      <c r="B27" s="452"/>
      <c r="C27" s="452"/>
    </row>
    <row r="28" spans="1:3" x14ac:dyDescent="0.4">
      <c r="A28" s="452"/>
      <c r="B28" s="452"/>
      <c r="C28" s="452"/>
    </row>
    <row r="29" spans="1:3" x14ac:dyDescent="0.4">
      <c r="A29" s="452"/>
      <c r="B29" s="452"/>
      <c r="C29" s="452"/>
    </row>
    <row r="30" spans="1:3" x14ac:dyDescent="0.4">
      <c r="A30" s="452"/>
      <c r="B30" s="452"/>
      <c r="C30" s="452"/>
    </row>
    <row r="31" spans="1:3" x14ac:dyDescent="0.4">
      <c r="A31" s="452"/>
      <c r="B31" s="452"/>
      <c r="C31" s="452"/>
    </row>
    <row r="32" spans="1:3" x14ac:dyDescent="0.4">
      <c r="A32" s="452"/>
      <c r="B32" s="452"/>
      <c r="C32" s="452"/>
    </row>
    <row r="33" spans="1:3" x14ac:dyDescent="0.4">
      <c r="A33" s="22"/>
      <c r="B33" s="19"/>
      <c r="C33" s="12"/>
    </row>
    <row r="34" spans="1:3" x14ac:dyDescent="0.4">
      <c r="A34" s="20" t="s">
        <v>12</v>
      </c>
      <c r="B34" s="19"/>
      <c r="C34" s="12"/>
    </row>
    <row r="35" spans="1:3" x14ac:dyDescent="0.4">
      <c r="A35" s="451" t="s">
        <v>13</v>
      </c>
      <c r="B35" s="452"/>
      <c r="C35" s="452"/>
    </row>
    <row r="36" spans="1:3" x14ac:dyDescent="0.4">
      <c r="A36" s="452"/>
      <c r="B36" s="452"/>
      <c r="C36" s="452"/>
    </row>
    <row r="37" spans="1:3" x14ac:dyDescent="0.4">
      <c r="A37" s="452"/>
      <c r="B37" s="452"/>
      <c r="C37" s="452"/>
    </row>
    <row r="38" spans="1:3" x14ac:dyDescent="0.4">
      <c r="A38" s="22"/>
      <c r="B38" s="19"/>
      <c r="C38" s="12"/>
    </row>
    <row r="39" spans="1:3" x14ac:dyDescent="0.4">
      <c r="A39" s="20" t="s">
        <v>14</v>
      </c>
      <c r="B39" s="19"/>
      <c r="C39" s="12"/>
    </row>
    <row r="40" spans="1:3" x14ac:dyDescent="0.4">
      <c r="A40" s="455" t="s">
        <v>15</v>
      </c>
      <c r="B40" s="452"/>
      <c r="C40" s="452"/>
    </row>
    <row r="41" spans="1:3" x14ac:dyDescent="0.4">
      <c r="A41" s="452"/>
      <c r="B41" s="452"/>
      <c r="C41" s="452"/>
    </row>
    <row r="42" spans="1:3" x14ac:dyDescent="0.4">
      <c r="A42" s="20" t="s">
        <v>16</v>
      </c>
      <c r="B42" s="19"/>
      <c r="C42" s="12"/>
    </row>
    <row r="43" spans="1:3" x14ac:dyDescent="0.4">
      <c r="A43" s="455" t="s">
        <v>17</v>
      </c>
      <c r="B43" s="452"/>
      <c r="C43" s="452"/>
    </row>
    <row r="44" spans="1:3" x14ac:dyDescent="0.4">
      <c r="A44" s="452"/>
      <c r="B44" s="452"/>
      <c r="C44" s="452"/>
    </row>
    <row r="45" spans="1:3" x14ac:dyDescent="0.4">
      <c r="A45" s="452"/>
      <c r="B45" s="452"/>
      <c r="C45" s="452"/>
    </row>
    <row r="46" spans="1:3" x14ac:dyDescent="0.4">
      <c r="A46" s="20" t="s">
        <v>18</v>
      </c>
      <c r="B46" s="19"/>
      <c r="C46" s="12"/>
    </row>
    <row r="47" spans="1:3" x14ac:dyDescent="0.4">
      <c r="A47" s="455" t="s">
        <v>19</v>
      </c>
      <c r="B47" s="452"/>
      <c r="C47" s="452"/>
    </row>
    <row r="48" spans="1:3" x14ac:dyDescent="0.4">
      <c r="A48" s="452"/>
      <c r="B48" s="452"/>
      <c r="C48" s="452"/>
    </row>
    <row r="49" spans="1:3" x14ac:dyDescent="0.4">
      <c r="A49" s="452"/>
      <c r="B49" s="452"/>
      <c r="C49" s="452"/>
    </row>
    <row r="50" spans="1:3" x14ac:dyDescent="0.4">
      <c r="A50" s="22"/>
      <c r="B50" s="19"/>
      <c r="C50" s="12"/>
    </row>
    <row r="51" spans="1:3" x14ac:dyDescent="0.4">
      <c r="A51" s="20" t="s">
        <v>20</v>
      </c>
      <c r="B51" s="19"/>
      <c r="C51" s="12"/>
    </row>
    <row r="52" spans="1:3" x14ac:dyDescent="0.4">
      <c r="A52" s="455" t="s">
        <v>21</v>
      </c>
      <c r="B52" s="457"/>
      <c r="C52" s="457"/>
    </row>
    <row r="53" spans="1:3" x14ac:dyDescent="0.4">
      <c r="A53" s="457"/>
      <c r="B53" s="457"/>
      <c r="C53" s="457"/>
    </row>
    <row r="54" spans="1:3" x14ac:dyDescent="0.4">
      <c r="A54" s="457"/>
      <c r="B54" s="457"/>
      <c r="C54" s="457"/>
    </row>
    <row r="55" spans="1:3" x14ac:dyDescent="0.4">
      <c r="A55" s="23"/>
      <c r="B55" s="23"/>
      <c r="C55" s="23"/>
    </row>
    <row r="56" spans="1:3" x14ac:dyDescent="0.4">
      <c r="A56" s="20" t="s">
        <v>22</v>
      </c>
      <c r="B56" s="19"/>
      <c r="C56" s="12"/>
    </row>
    <row r="57" spans="1:3" ht="30" customHeight="1" x14ac:dyDescent="0.4">
      <c r="A57" s="455" t="s">
        <v>23</v>
      </c>
      <c r="B57" s="456"/>
      <c r="C57" s="456"/>
    </row>
    <row r="58" spans="1:3" x14ac:dyDescent="0.4">
      <c r="A58" s="22" t="s">
        <v>24</v>
      </c>
      <c r="B58" s="19"/>
      <c r="C58" s="12"/>
    </row>
    <row r="59" spans="1:3" ht="14.25" customHeight="1" x14ac:dyDescent="0.4">
      <c r="A59" s="453" t="s">
        <v>25</v>
      </c>
      <c r="B59" s="453"/>
      <c r="C59" s="12"/>
    </row>
    <row r="60" spans="1:3" x14ac:dyDescent="0.4">
      <c r="A60" s="25" t="s">
        <v>26</v>
      </c>
      <c r="B60" s="26"/>
      <c r="C60" s="26"/>
    </row>
    <row r="61" spans="1:3" x14ac:dyDescent="0.4">
      <c r="A61" s="27"/>
      <c r="B61" s="19"/>
      <c r="C61" s="12"/>
    </row>
    <row r="62" spans="1:3" ht="15.75" customHeight="1" x14ac:dyDescent="0.4">
      <c r="A62" s="24" t="s">
        <v>27</v>
      </c>
      <c r="B62" s="19"/>
      <c r="C62" s="12"/>
    </row>
    <row r="63" spans="1:3" x14ac:dyDescent="0.4">
      <c r="A63" s="25" t="s">
        <v>28</v>
      </c>
      <c r="B63" s="26"/>
      <c r="C63" s="26"/>
    </row>
    <row r="64" spans="1:3" x14ac:dyDescent="0.4">
      <c r="A64" s="26"/>
      <c r="B64" s="26"/>
      <c r="C64" s="26"/>
    </row>
    <row r="65" spans="1:3" x14ac:dyDescent="0.4">
      <c r="A65" s="24" t="s">
        <v>29</v>
      </c>
      <c r="B65" s="19"/>
      <c r="C65" s="12"/>
    </row>
    <row r="66" spans="1:3" x14ac:dyDescent="0.4">
      <c r="A66" s="451" t="s">
        <v>30</v>
      </c>
      <c r="B66" s="452"/>
      <c r="C66" s="452"/>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5"/>
  <sheetViews>
    <sheetView workbookViewId="0">
      <selection activeCell="B2" sqref="B2"/>
    </sheetView>
  </sheetViews>
  <sheetFormatPr baseColWidth="10" defaultColWidth="11.3828125" defaultRowHeight="12.45" x14ac:dyDescent="0.3"/>
  <cols>
    <col min="1" max="1" width="51" style="41" customWidth="1"/>
    <col min="2" max="2" width="10.53515625" style="41" customWidth="1"/>
    <col min="3" max="3" width="14" style="41" customWidth="1"/>
    <col min="4" max="4" width="12.3828125" style="41" customWidth="1"/>
    <col min="5" max="5" width="13.3828125" style="41" customWidth="1"/>
    <col min="6" max="6" width="12.53515625" style="41" customWidth="1"/>
    <col min="7" max="8" width="14.53515625" style="41" customWidth="1"/>
    <col min="9" max="9" width="13.3828125" style="41" customWidth="1"/>
    <col min="10" max="10" width="10.53515625" style="41" customWidth="1"/>
    <col min="11" max="16384" width="11.3828125" style="41"/>
  </cols>
  <sheetData>
    <row r="2" spans="1:11" x14ac:dyDescent="0.3">
      <c r="A2" s="282" t="str">
        <f>Resultatregnskap!A1</f>
        <v>Fagskolens navn: Tirna fagskolen</v>
      </c>
      <c r="B2" s="86"/>
    </row>
    <row r="4" spans="1:11" x14ac:dyDescent="0.3">
      <c r="A4" s="282" t="s">
        <v>526</v>
      </c>
      <c r="B4" s="282"/>
      <c r="C4" s="282"/>
      <c r="D4" s="282"/>
      <c r="E4" s="282"/>
      <c r="F4" s="282"/>
      <c r="G4" s="282"/>
      <c r="H4" s="282"/>
      <c r="I4" s="282"/>
      <c r="J4" s="282"/>
    </row>
    <row r="5" spans="1:11" ht="12.9" x14ac:dyDescent="0.35">
      <c r="A5" s="329" t="s">
        <v>32</v>
      </c>
      <c r="B5" s="329"/>
    </row>
    <row r="6" spans="1:11" ht="24.9" x14ac:dyDescent="0.3">
      <c r="A6" s="330"/>
      <c r="B6" s="330" t="s">
        <v>96</v>
      </c>
      <c r="C6" s="331" t="s">
        <v>527</v>
      </c>
      <c r="D6" s="331" t="s">
        <v>528</v>
      </c>
      <c r="E6" s="331" t="s">
        <v>104</v>
      </c>
      <c r="F6" s="331" t="s">
        <v>529</v>
      </c>
      <c r="G6" s="331" t="s">
        <v>530</v>
      </c>
      <c r="H6" s="331" t="s">
        <v>531</v>
      </c>
      <c r="I6" s="330" t="s">
        <v>532</v>
      </c>
      <c r="J6" s="332" t="s">
        <v>533</v>
      </c>
    </row>
    <row r="7" spans="1:11" ht="15" customHeight="1" x14ac:dyDescent="0.3">
      <c r="A7" s="333" t="str">
        <f>'Note 7'!A6</f>
        <v>Anskaffelseskost 31.12.2023</v>
      </c>
      <c r="B7" s="334">
        <v>2647</v>
      </c>
      <c r="C7" s="334">
        <v>25551</v>
      </c>
      <c r="D7" s="334">
        <v>2475</v>
      </c>
      <c r="E7" s="334">
        <v>0</v>
      </c>
      <c r="F7" s="334">
        <v>0</v>
      </c>
      <c r="G7" s="334">
        <v>0</v>
      </c>
      <c r="H7" s="334">
        <v>12514</v>
      </c>
      <c r="I7" s="335">
        <f t="shared" ref="I7:I17" si="0">SUM(B7:H7)</f>
        <v>43187</v>
      </c>
      <c r="J7" s="333" t="s">
        <v>534</v>
      </c>
      <c r="K7" s="336"/>
    </row>
    <row r="8" spans="1:11" ht="15" customHeight="1" x14ac:dyDescent="0.3">
      <c r="A8" s="333" t="str">
        <f>'Note 7'!A7</f>
        <v xml:space="preserve"> + tilgang pr. 31.12.2024 (+)</v>
      </c>
      <c r="B8" s="334"/>
      <c r="C8" s="334">
        <v>76</v>
      </c>
      <c r="D8" s="334"/>
      <c r="E8" s="334"/>
      <c r="F8" s="334"/>
      <c r="G8" s="334"/>
      <c r="H8" s="334">
        <v>2932</v>
      </c>
      <c r="I8" s="335">
        <f t="shared" si="0"/>
        <v>3008</v>
      </c>
      <c r="J8" s="333" t="s">
        <v>535</v>
      </c>
    </row>
    <row r="9" spans="1:11" ht="15" customHeight="1" x14ac:dyDescent="0.3">
      <c r="A9" s="333" t="str">
        <f>'Note 7'!A8</f>
        <v xml:space="preserve"> - avgang pr. 31.12.2024 (-)</v>
      </c>
      <c r="B9" s="334"/>
      <c r="C9" s="334"/>
      <c r="D9" s="334"/>
      <c r="E9" s="334"/>
      <c r="F9" s="334"/>
      <c r="G9" s="334"/>
      <c r="H9" s="334"/>
      <c r="I9" s="335">
        <f t="shared" si="0"/>
        <v>0</v>
      </c>
      <c r="J9" s="333" t="s">
        <v>536</v>
      </c>
    </row>
    <row r="10" spans="1:11" ht="15" customHeight="1" x14ac:dyDescent="0.3">
      <c r="A10" s="333" t="str">
        <f>'Note 7'!A9</f>
        <v xml:space="preserve"> +/- fra eiendel under utførelse til annen gruppe (+/-)</v>
      </c>
      <c r="B10" s="334"/>
      <c r="C10" s="334"/>
      <c r="D10" s="334"/>
      <c r="E10" s="334"/>
      <c r="F10" s="334"/>
      <c r="G10" s="334"/>
      <c r="H10" s="334"/>
      <c r="I10" s="335">
        <f t="shared" si="0"/>
        <v>0</v>
      </c>
      <c r="J10" s="333" t="s">
        <v>537</v>
      </c>
    </row>
    <row r="11" spans="1:11" ht="15" customHeight="1" x14ac:dyDescent="0.3">
      <c r="A11" s="337" t="str">
        <f>'Note 7'!A10</f>
        <v>Anskaffelseskost 31.12.2024</v>
      </c>
      <c r="B11" s="338">
        <f>SUBTOTAL(9,B7:B10)</f>
        <v>2647</v>
      </c>
      <c r="C11" s="338">
        <f t="shared" ref="C11:H11" si="1">SUBTOTAL(9,C7:C10)</f>
        <v>25627</v>
      </c>
      <c r="D11" s="338">
        <f t="shared" si="1"/>
        <v>2475</v>
      </c>
      <c r="E11" s="338">
        <f t="shared" si="1"/>
        <v>0</v>
      </c>
      <c r="F11" s="338">
        <f>SUBTOTAL(9,F7:F10)</f>
        <v>0</v>
      </c>
      <c r="G11" s="338">
        <f t="shared" si="1"/>
        <v>0</v>
      </c>
      <c r="H11" s="338">
        <f t="shared" si="1"/>
        <v>15446</v>
      </c>
      <c r="I11" s="338">
        <f t="shared" si="0"/>
        <v>46195</v>
      </c>
      <c r="J11" s="339" t="s">
        <v>538</v>
      </c>
    </row>
    <row r="12" spans="1:11" ht="15" customHeight="1" x14ac:dyDescent="0.3">
      <c r="A12" s="333" t="str">
        <f>'Note 7'!A11</f>
        <v xml:space="preserve"> - akkumulerte nedskrivninger pr. 31.12.2023 (-)</v>
      </c>
      <c r="B12" s="335"/>
      <c r="C12" s="335"/>
      <c r="D12" s="335"/>
      <c r="E12" s="335"/>
      <c r="F12" s="335"/>
      <c r="G12" s="335"/>
      <c r="H12" s="335"/>
      <c r="I12" s="335">
        <f t="shared" si="0"/>
        <v>0</v>
      </c>
      <c r="J12" s="333" t="s">
        <v>539</v>
      </c>
    </row>
    <row r="13" spans="1:11" ht="15" customHeight="1" x14ac:dyDescent="0.3">
      <c r="A13" s="333" t="str">
        <f>'Note 7'!A12</f>
        <v xml:space="preserve"> - nedskrivninger pr. 31.12.2024 (-)</v>
      </c>
      <c r="B13" s="335"/>
      <c r="C13" s="335"/>
      <c r="D13" s="335"/>
      <c r="E13" s="335"/>
      <c r="F13" s="335"/>
      <c r="G13" s="335"/>
      <c r="H13" s="335"/>
      <c r="I13" s="335">
        <f t="shared" si="0"/>
        <v>0</v>
      </c>
      <c r="J13" s="333" t="s">
        <v>540</v>
      </c>
    </row>
    <row r="14" spans="1:11" ht="15" customHeight="1" x14ac:dyDescent="0.3">
      <c r="A14" s="333" t="str">
        <f>'Note 7'!A13</f>
        <v xml:space="preserve"> - akkumulerte avskrivninger pr. 31.12.2023 (-)</v>
      </c>
      <c r="B14" s="335"/>
      <c r="C14" s="335">
        <v>-5260</v>
      </c>
      <c r="D14" s="335">
        <v>-375</v>
      </c>
      <c r="E14" s="335"/>
      <c r="F14" s="335"/>
      <c r="G14" s="335"/>
      <c r="H14" s="335">
        <v>-7362</v>
      </c>
      <c r="I14" s="335">
        <f t="shared" si="0"/>
        <v>-12997</v>
      </c>
      <c r="J14" s="333" t="s">
        <v>541</v>
      </c>
    </row>
    <row r="15" spans="1:11" ht="15" customHeight="1" x14ac:dyDescent="0.3">
      <c r="A15" s="333" t="str">
        <f>'Note 7'!A14</f>
        <v xml:space="preserve"> - ordinære avskrivninger pr. 31.12.2024 (-)</v>
      </c>
      <c r="B15" s="335"/>
      <c r="C15" s="335">
        <v>-523</v>
      </c>
      <c r="D15" s="335">
        <v>-50</v>
      </c>
      <c r="E15" s="335"/>
      <c r="F15" s="335"/>
      <c r="G15" s="335"/>
      <c r="H15" s="335">
        <v>-2009</v>
      </c>
      <c r="I15" s="335">
        <f t="shared" si="0"/>
        <v>-2582</v>
      </c>
      <c r="J15" s="333" t="s">
        <v>542</v>
      </c>
    </row>
    <row r="16" spans="1:11" ht="15" customHeight="1" x14ac:dyDescent="0.3">
      <c r="A16" s="333" t="str">
        <f>'Note 7'!A15</f>
        <v xml:space="preserve"> + akkumulert avskrivning avgang pr. 31.12.2024 (+)</v>
      </c>
      <c r="B16" s="335"/>
      <c r="C16" s="335"/>
      <c r="D16" s="335"/>
      <c r="E16" s="335"/>
      <c r="F16" s="335"/>
      <c r="G16" s="335"/>
      <c r="H16" s="335"/>
      <c r="I16" s="335">
        <f t="shared" si="0"/>
        <v>0</v>
      </c>
      <c r="J16" s="333" t="s">
        <v>543</v>
      </c>
    </row>
    <row r="17" spans="1:10" ht="15" customHeight="1" x14ac:dyDescent="0.3">
      <c r="A17" s="337" t="str">
        <f>'Note 7'!A16</f>
        <v>Balanseført verdi 31.12.2024</v>
      </c>
      <c r="B17" s="338">
        <f t="shared" ref="B17:G17" si="2">SUBTOTAL(9,B7:B16)</f>
        <v>2647</v>
      </c>
      <c r="C17" s="338">
        <f t="shared" si="2"/>
        <v>19844</v>
      </c>
      <c r="D17" s="338">
        <f t="shared" si="2"/>
        <v>2050</v>
      </c>
      <c r="E17" s="338">
        <f t="shared" si="2"/>
        <v>0</v>
      </c>
      <c r="F17" s="338">
        <f>SUBTOTAL(9,F7:F16)</f>
        <v>0</v>
      </c>
      <c r="G17" s="338">
        <f t="shared" si="2"/>
        <v>0</v>
      </c>
      <c r="H17" s="338">
        <f>SUBTOTAL(9,H7:H16)</f>
        <v>6075</v>
      </c>
      <c r="I17" s="338">
        <f t="shared" si="0"/>
        <v>30616</v>
      </c>
      <c r="J17" s="339" t="s">
        <v>544</v>
      </c>
    </row>
    <row r="19" spans="1:10" x14ac:dyDescent="0.3">
      <c r="A19" s="483" t="s">
        <v>525</v>
      </c>
      <c r="B19" s="483"/>
      <c r="C19" s="483"/>
      <c r="D19" s="483"/>
    </row>
    <row r="20" spans="1:10" ht="15" customHeight="1" x14ac:dyDescent="0.3"/>
    <row r="21" spans="1:10" ht="15" customHeight="1" x14ac:dyDescent="0.3"/>
    <row r="22" spans="1:10" ht="15" customHeight="1" x14ac:dyDescent="0.3"/>
    <row r="23" spans="1:10" x14ac:dyDescent="0.3">
      <c r="H23" s="416"/>
    </row>
    <row r="25" spans="1:10" x14ac:dyDescent="0.3">
      <c r="E25" s="416"/>
    </row>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26"/>
  <sheetViews>
    <sheetView workbookViewId="0">
      <selection activeCell="B1" sqref="B1"/>
    </sheetView>
  </sheetViews>
  <sheetFormatPr baseColWidth="10" defaultColWidth="17.3828125" defaultRowHeight="15.75" customHeight="1" x14ac:dyDescent="0.3"/>
  <cols>
    <col min="1" max="1" width="43.3828125" style="57" customWidth="1"/>
    <col min="2" max="3" width="15.53515625" style="310" customWidth="1"/>
    <col min="4" max="4" width="13.53515625" style="364" customWidth="1"/>
    <col min="5" max="6" width="10.53515625" style="57" customWidth="1"/>
    <col min="7" max="16384" width="17.3828125" style="57"/>
  </cols>
  <sheetData>
    <row r="1" spans="1:8" ht="12.45" x14ac:dyDescent="0.3">
      <c r="A1" s="282" t="str">
        <f>Resultatregnskap!A1</f>
        <v>Fagskolens navn: Tirna fagskolen</v>
      </c>
      <c r="B1" s="86"/>
      <c r="C1" s="279"/>
      <c r="D1" s="340"/>
      <c r="E1" s="285"/>
      <c r="F1" s="285"/>
    </row>
    <row r="2" spans="1:8" ht="12" customHeight="1" x14ac:dyDescent="0.3">
      <c r="A2" s="285"/>
      <c r="B2" s="279"/>
      <c r="C2" s="280"/>
      <c r="D2" s="340"/>
      <c r="E2" s="285"/>
      <c r="F2" s="285"/>
    </row>
    <row r="3" spans="1:8" ht="15" customHeight="1" x14ac:dyDescent="0.3">
      <c r="A3" s="341" t="s">
        <v>545</v>
      </c>
      <c r="B3" s="342"/>
      <c r="C3" s="249"/>
      <c r="D3" s="249"/>
      <c r="E3" s="248"/>
      <c r="F3" s="248"/>
    </row>
    <row r="4" spans="1:8" ht="15" customHeight="1" x14ac:dyDescent="0.35">
      <c r="A4" s="343" t="s">
        <v>32</v>
      </c>
      <c r="B4" s="342"/>
      <c r="C4" s="249"/>
      <c r="D4" s="252"/>
      <c r="E4" s="248"/>
      <c r="F4" s="248"/>
    </row>
    <row r="5" spans="1:8" ht="15.75" customHeight="1" x14ac:dyDescent="0.3">
      <c r="A5" s="344" t="s">
        <v>133</v>
      </c>
      <c r="B5" s="345">
        <f>Resultatregnskap!C6</f>
        <v>45657</v>
      </c>
      <c r="C5" s="346">
        <f>Resultatregnskap!D6</f>
        <v>45291</v>
      </c>
      <c r="D5" s="257" t="s">
        <v>34</v>
      </c>
      <c r="E5" s="347"/>
      <c r="F5" s="248"/>
    </row>
    <row r="6" spans="1:8" ht="15.75" customHeight="1" x14ac:dyDescent="0.3">
      <c r="A6" s="348" t="s">
        <v>546</v>
      </c>
      <c r="B6" s="298">
        <v>26837</v>
      </c>
      <c r="C6" s="298">
        <v>26610</v>
      </c>
      <c r="D6" s="266" t="s">
        <v>547</v>
      </c>
      <c r="E6" s="248"/>
      <c r="F6" s="248"/>
    </row>
    <row r="7" spans="1:8" ht="15.75" customHeight="1" x14ac:dyDescent="0.3">
      <c r="A7" s="348" t="s">
        <v>548</v>
      </c>
      <c r="B7" s="295">
        <v>0</v>
      </c>
      <c r="C7" s="295">
        <v>-135</v>
      </c>
      <c r="D7" s="266" t="s">
        <v>549</v>
      </c>
      <c r="E7" s="248"/>
      <c r="F7" s="248"/>
    </row>
    <row r="8" spans="1:8" ht="15.75" customHeight="1" x14ac:dyDescent="0.3">
      <c r="A8" s="349" t="s">
        <v>550</v>
      </c>
      <c r="B8" s="350">
        <f>SUM(B6:B7)</f>
        <v>26837</v>
      </c>
      <c r="C8" s="351">
        <f>SUM(C6:C7)</f>
        <v>26475</v>
      </c>
      <c r="D8" s="266" t="s">
        <v>551</v>
      </c>
      <c r="E8" s="248"/>
      <c r="F8" s="248"/>
    </row>
    <row r="9" spans="1:8" ht="15.75" customHeight="1" x14ac:dyDescent="0.35">
      <c r="A9" s="352"/>
      <c r="B9" s="299"/>
      <c r="C9" s="299"/>
      <c r="D9" s="247"/>
      <c r="E9" s="248"/>
      <c r="F9" s="248"/>
    </row>
    <row r="10" spans="1:8" ht="15.75" customHeight="1" x14ac:dyDescent="0.3">
      <c r="A10" s="344" t="s">
        <v>135</v>
      </c>
      <c r="B10" s="345">
        <f>Resultatregnskap!C6</f>
        <v>45657</v>
      </c>
      <c r="C10" s="346">
        <f>Resultatregnskap!D6</f>
        <v>45291</v>
      </c>
      <c r="D10" s="353" t="s">
        <v>34</v>
      </c>
      <c r="E10" s="248"/>
      <c r="F10" s="248"/>
    </row>
    <row r="11" spans="1:8" ht="15.75" customHeight="1" x14ac:dyDescent="0.3">
      <c r="A11" s="354" t="s">
        <v>552</v>
      </c>
      <c r="B11" s="298">
        <v>11839</v>
      </c>
      <c r="C11" s="298">
        <v>10299</v>
      </c>
      <c r="D11" s="355" t="s">
        <v>553</v>
      </c>
      <c r="E11" s="248"/>
      <c r="F11" s="248"/>
      <c r="G11" s="75"/>
      <c r="H11" s="310"/>
    </row>
    <row r="12" spans="1:8" ht="15.75" customHeight="1" x14ac:dyDescent="0.3">
      <c r="A12" s="356" t="s">
        <v>548</v>
      </c>
      <c r="B12" s="357"/>
      <c r="C12" s="357"/>
      <c r="D12" s="358" t="s">
        <v>554</v>
      </c>
      <c r="E12" s="248"/>
      <c r="F12" s="248"/>
    </row>
    <row r="13" spans="1:8" ht="15.75" customHeight="1" x14ac:dyDescent="0.3">
      <c r="A13" s="359" t="s">
        <v>555</v>
      </c>
      <c r="B13" s="297">
        <f>SUM(B11:B12)</f>
        <v>11839</v>
      </c>
      <c r="C13" s="298">
        <f>SUM(C11:C12)</f>
        <v>10299</v>
      </c>
      <c r="D13" s="355" t="s">
        <v>556</v>
      </c>
      <c r="E13" s="248"/>
      <c r="F13" s="248"/>
    </row>
    <row r="14" spans="1:8" ht="15.75" customHeight="1" x14ac:dyDescent="0.3">
      <c r="A14" s="248"/>
      <c r="B14" s="249"/>
      <c r="C14" s="249"/>
      <c r="D14" s="278"/>
      <c r="E14" s="248"/>
      <c r="F14" s="248"/>
    </row>
    <row r="15" spans="1:8" ht="15.75" customHeight="1" x14ac:dyDescent="0.3">
      <c r="A15" s="29" t="s">
        <v>557</v>
      </c>
      <c r="B15" s="29"/>
      <c r="C15" s="29"/>
      <c r="D15" s="29"/>
      <c r="E15" s="248"/>
      <c r="F15" s="248"/>
    </row>
    <row r="16" spans="1:8" ht="15.75" customHeight="1" x14ac:dyDescent="0.35">
      <c r="A16" s="343" t="s">
        <v>32</v>
      </c>
      <c r="B16" s="58"/>
      <c r="C16" s="58"/>
      <c r="D16" s="58"/>
      <c r="E16" s="248"/>
      <c r="F16" s="248"/>
    </row>
    <row r="17" spans="1:6" ht="15.75" customHeight="1" x14ac:dyDescent="0.3">
      <c r="A17" s="99"/>
      <c r="B17" s="345">
        <f>Resultatregnskap!C6</f>
        <v>45657</v>
      </c>
      <c r="C17" s="346">
        <f>Resultatregnskap!D6</f>
        <v>45291</v>
      </c>
      <c r="D17" s="360" t="s">
        <v>34</v>
      </c>
      <c r="E17" s="248"/>
      <c r="F17" s="248"/>
    </row>
    <row r="18" spans="1:6" ht="15.75" customHeight="1" x14ac:dyDescent="0.3">
      <c r="A18" s="354" t="s">
        <v>558</v>
      </c>
      <c r="B18" s="418">
        <v>8120</v>
      </c>
      <c r="C18" s="418">
        <v>9133</v>
      </c>
      <c r="D18" s="361" t="s">
        <v>559</v>
      </c>
      <c r="E18" s="362"/>
      <c r="F18" s="248"/>
    </row>
    <row r="19" spans="1:6" ht="15.75" customHeight="1" x14ac:dyDescent="0.3">
      <c r="A19" s="354" t="s">
        <v>560</v>
      </c>
      <c r="B19" s="418"/>
      <c r="C19" s="418"/>
      <c r="D19" s="361" t="s">
        <v>561</v>
      </c>
      <c r="E19" s="362"/>
      <c r="F19" s="248"/>
    </row>
    <row r="20" spans="1:6" ht="15.75" customHeight="1" x14ac:dyDescent="0.3">
      <c r="A20" s="363" t="s">
        <v>562</v>
      </c>
      <c r="B20" s="418"/>
      <c r="C20" s="418"/>
      <c r="D20" s="361" t="s">
        <v>563</v>
      </c>
      <c r="E20" s="248"/>
      <c r="F20" s="248"/>
    </row>
    <row r="21" spans="1:6" ht="15.75" customHeight="1" x14ac:dyDescent="0.3">
      <c r="A21" s="363" t="s">
        <v>316</v>
      </c>
      <c r="B21" s="419">
        <f>SUM(B18:B20)</f>
        <v>8120</v>
      </c>
      <c r="C21" s="420">
        <f>SUM(C18:C20)</f>
        <v>9133</v>
      </c>
      <c r="D21" s="355" t="s">
        <v>564</v>
      </c>
      <c r="E21" s="248"/>
      <c r="F21" s="248"/>
    </row>
    <row r="22" spans="1:6" ht="15.75" customHeight="1" x14ac:dyDescent="0.3">
      <c r="A22" s="58"/>
      <c r="B22" s="58"/>
      <c r="C22" s="58"/>
      <c r="D22" s="58"/>
      <c r="E22" s="118"/>
      <c r="F22" s="118"/>
    </row>
    <row r="23" spans="1:6" ht="55.5" customHeight="1" x14ac:dyDescent="0.3">
      <c r="A23" s="484" t="s">
        <v>565</v>
      </c>
      <c r="B23" s="485"/>
      <c r="C23" s="485"/>
      <c r="D23" s="485"/>
      <c r="E23" s="118"/>
      <c r="F23" s="118"/>
    </row>
    <row r="24" spans="1:6" ht="15.75" customHeight="1" x14ac:dyDescent="0.35">
      <c r="A24" s="486"/>
      <c r="B24" s="486"/>
      <c r="C24" s="486"/>
      <c r="D24" s="486"/>
      <c r="E24" s="118"/>
      <c r="F24" s="118"/>
    </row>
    <row r="25" spans="1:6" ht="15.75" customHeight="1" x14ac:dyDescent="0.3">
      <c r="A25" s="53"/>
      <c r="B25" s="88"/>
      <c r="C25" s="88"/>
      <c r="D25" s="278"/>
      <c r="E25" s="118"/>
      <c r="F25" s="118"/>
    </row>
    <row r="26" spans="1:6" ht="15.75" customHeight="1" x14ac:dyDescent="0.3">
      <c r="A26" s="118"/>
      <c r="B26" s="88"/>
      <c r="C26" s="88"/>
      <c r="D26" s="278"/>
      <c r="E26" s="118"/>
      <c r="F26" s="118"/>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N32"/>
  <sheetViews>
    <sheetView workbookViewId="0">
      <selection activeCell="B2" sqref="B2"/>
    </sheetView>
  </sheetViews>
  <sheetFormatPr baseColWidth="10" defaultColWidth="11.3828125" defaultRowHeight="12.45" x14ac:dyDescent="0.3"/>
  <cols>
    <col min="1" max="1" width="34.3828125" style="41" customWidth="1"/>
    <col min="2" max="4" width="15.53515625" style="41" customWidth="1"/>
    <col min="5" max="8" width="11.3828125" style="41"/>
    <col min="9" max="9" width="13.84375" style="41" bestFit="1" customWidth="1"/>
    <col min="10" max="16384" width="11.3828125" style="41"/>
  </cols>
  <sheetData>
    <row r="2" spans="1:14" ht="14.6" x14ac:dyDescent="0.4">
      <c r="A2" s="365" t="str">
        <f>'Note 9 og 10'!A1</f>
        <v>Fagskolens navn: Tirna fagskolen</v>
      </c>
      <c r="B2" s="86"/>
      <c r="C2" s="365"/>
      <c r="D2" s="365"/>
      <c r="E2" s="42"/>
      <c r="F2" s="42"/>
      <c r="G2" s="42"/>
    </row>
    <row r="4" spans="1:14" x14ac:dyDescent="0.3">
      <c r="A4" s="282" t="s">
        <v>566</v>
      </c>
      <c r="B4" s="282"/>
      <c r="C4" s="282"/>
      <c r="D4" s="282"/>
    </row>
    <row r="5" spans="1:14" ht="14.6" x14ac:dyDescent="0.4">
      <c r="A5" s="366" t="s">
        <v>32</v>
      </c>
      <c r="B5" s="282"/>
      <c r="C5" s="282"/>
      <c r="D5" s="282"/>
    </row>
    <row r="6" spans="1:14" ht="14.6" x14ac:dyDescent="0.4">
      <c r="A6" s="367"/>
      <c r="B6" s="368">
        <f>Resultatregnskap!C6</f>
        <v>45657</v>
      </c>
      <c r="C6" s="369">
        <f>Resultatregnskap!D6</f>
        <v>45291</v>
      </c>
      <c r="D6" s="370" t="s">
        <v>34</v>
      </c>
      <c r="E6" s="371"/>
    </row>
    <row r="7" spans="1:14" ht="14.6" x14ac:dyDescent="0.4">
      <c r="A7" s="372" t="s">
        <v>567</v>
      </c>
      <c r="B7" s="405">
        <v>1370</v>
      </c>
      <c r="C7" s="405">
        <v>201</v>
      </c>
      <c r="D7" s="373" t="s">
        <v>568</v>
      </c>
    </row>
    <row r="8" spans="1:14" ht="14.6" x14ac:dyDescent="0.4">
      <c r="A8" s="372" t="s">
        <v>569</v>
      </c>
      <c r="B8" s="405"/>
      <c r="C8" s="405"/>
      <c r="D8" s="373" t="s">
        <v>570</v>
      </c>
    </row>
    <row r="9" spans="1:14" ht="14.6" x14ac:dyDescent="0.4">
      <c r="A9" s="372" t="s">
        <v>571</v>
      </c>
      <c r="B9" s="405"/>
      <c r="C9" s="405"/>
      <c r="D9" s="373" t="s">
        <v>572</v>
      </c>
      <c r="L9" s="422"/>
      <c r="M9" s="422"/>
      <c r="N9" s="422"/>
    </row>
    <row r="10" spans="1:14" ht="14.6" x14ac:dyDescent="0.4">
      <c r="A10" s="372" t="s">
        <v>573</v>
      </c>
      <c r="B10" s="405">
        <v>9559</v>
      </c>
      <c r="C10" s="405">
        <v>9533</v>
      </c>
      <c r="D10" s="373" t="s">
        <v>574</v>
      </c>
      <c r="L10" s="422"/>
      <c r="M10" s="422"/>
      <c r="N10" s="422"/>
    </row>
    <row r="11" spans="1:14" ht="16.3" x14ac:dyDescent="0.4">
      <c r="A11" s="374" t="s">
        <v>575</v>
      </c>
      <c r="B11" s="405">
        <v>24856</v>
      </c>
      <c r="C11" s="405">
        <v>33144</v>
      </c>
      <c r="D11" s="373" t="s">
        <v>576</v>
      </c>
      <c r="L11" s="422"/>
      <c r="M11" s="422"/>
      <c r="N11" s="422"/>
    </row>
    <row r="12" spans="1:14" ht="14.6" x14ac:dyDescent="0.4">
      <c r="A12" s="372" t="s">
        <v>577</v>
      </c>
      <c r="B12" s="405"/>
      <c r="C12" s="405"/>
      <c r="D12" s="373" t="s">
        <v>578</v>
      </c>
      <c r="L12" s="422"/>
      <c r="M12" s="422"/>
      <c r="N12" s="422"/>
    </row>
    <row r="13" spans="1:14" ht="14.6" x14ac:dyDescent="0.4">
      <c r="A13" s="375" t="s">
        <v>579</v>
      </c>
      <c r="B13" s="421">
        <f>SUBTOTAL(9,B7:B12)</f>
        <v>35785</v>
      </c>
      <c r="C13" s="421">
        <f>SUBTOTAL(9,C7:C12)</f>
        <v>42878</v>
      </c>
      <c r="D13" s="376" t="s">
        <v>580</v>
      </c>
      <c r="L13" s="422"/>
      <c r="M13" s="422"/>
      <c r="N13" s="422"/>
    </row>
    <row r="14" spans="1:14" ht="14.6" x14ac:dyDescent="0.4">
      <c r="A14" s="42"/>
      <c r="B14" s="42"/>
      <c r="C14" s="42"/>
      <c r="L14" s="422"/>
      <c r="M14" s="422"/>
      <c r="N14" s="422"/>
    </row>
    <row r="15" spans="1:14" s="74" customFormat="1" ht="49.5" customHeight="1" x14ac:dyDescent="0.4">
      <c r="A15" s="487" t="s">
        <v>581</v>
      </c>
      <c r="B15" s="488"/>
      <c r="C15" s="488"/>
      <c r="D15" s="488"/>
      <c r="L15" s="423"/>
      <c r="M15" s="423"/>
      <c r="N15" s="423"/>
    </row>
    <row r="16" spans="1:14" x14ac:dyDescent="0.3">
      <c r="A16" s="28"/>
      <c r="B16" s="41">
        <v>2024</v>
      </c>
      <c r="C16" s="406">
        <v>2023</v>
      </c>
      <c r="L16" s="422"/>
      <c r="M16" s="422"/>
      <c r="N16" s="422"/>
    </row>
    <row r="17" spans="1:14" x14ac:dyDescent="0.3">
      <c r="A17" s="28"/>
      <c r="C17" s="406"/>
      <c r="L17" s="422"/>
      <c r="M17" s="422"/>
      <c r="N17" s="422"/>
    </row>
    <row r="18" spans="1:14" x14ac:dyDescent="0.3">
      <c r="A18" s="28" t="s">
        <v>659</v>
      </c>
      <c r="B18" s="183">
        <v>10677</v>
      </c>
      <c r="C18" s="183">
        <v>22613</v>
      </c>
      <c r="L18" s="422"/>
      <c r="M18" s="422"/>
      <c r="N18" s="422"/>
    </row>
    <row r="19" spans="1:14" x14ac:dyDescent="0.3">
      <c r="A19" s="28" t="s">
        <v>660</v>
      </c>
      <c r="B19" s="183">
        <v>13634</v>
      </c>
      <c r="C19" s="183">
        <v>9679</v>
      </c>
      <c r="D19" s="422"/>
      <c r="E19" s="422"/>
      <c r="F19" s="422"/>
      <c r="G19" s="422"/>
      <c r="L19" s="422"/>
      <c r="M19" s="422"/>
      <c r="N19" s="422"/>
    </row>
    <row r="20" spans="1:14" x14ac:dyDescent="0.3">
      <c r="A20" s="28" t="s">
        <v>661</v>
      </c>
      <c r="B20" s="28">
        <v>544</v>
      </c>
      <c r="C20" s="28">
        <v>544</v>
      </c>
      <c r="D20" s="422"/>
      <c r="E20" s="422"/>
      <c r="F20" s="422"/>
      <c r="G20" s="422"/>
      <c r="H20" s="424"/>
      <c r="I20" s="422"/>
      <c r="L20" s="422"/>
      <c r="M20" s="422"/>
      <c r="N20" s="422"/>
    </row>
    <row r="21" spans="1:14" x14ac:dyDescent="0.3">
      <c r="A21" s="28"/>
      <c r="B21" s="180">
        <f>SUM(B18:B20)</f>
        <v>24855</v>
      </c>
      <c r="C21" s="180">
        <f>SUM(C18:C20)</f>
        <v>32836</v>
      </c>
      <c r="D21" s="422"/>
      <c r="E21" s="422"/>
      <c r="F21" s="422"/>
      <c r="G21" s="422"/>
      <c r="I21" s="422"/>
      <c r="L21" s="422"/>
      <c r="M21" s="422"/>
      <c r="N21" s="422"/>
    </row>
    <row r="22" spans="1:14" x14ac:dyDescent="0.3">
      <c r="D22" s="422"/>
      <c r="E22" s="422"/>
      <c r="F22" s="422"/>
      <c r="G22" s="422"/>
      <c r="I22" s="422"/>
    </row>
    <row r="23" spans="1:14" x14ac:dyDescent="0.3">
      <c r="D23" s="422"/>
      <c r="E23" s="422"/>
      <c r="F23" s="422"/>
      <c r="G23" s="422"/>
      <c r="I23" s="422"/>
    </row>
    <row r="24" spans="1:14" x14ac:dyDescent="0.3">
      <c r="C24" s="422"/>
      <c r="D24" s="422"/>
      <c r="E24" s="422"/>
      <c r="F24" s="422"/>
      <c r="G24" s="422"/>
      <c r="I24" s="422"/>
    </row>
    <row r="25" spans="1:14" x14ac:dyDescent="0.3">
      <c r="C25" s="422"/>
      <c r="D25" s="422"/>
      <c r="E25" s="422"/>
      <c r="F25" s="422"/>
      <c r="G25" s="422"/>
      <c r="I25" s="422"/>
    </row>
    <row r="26" spans="1:14" x14ac:dyDescent="0.3">
      <c r="C26" s="422"/>
      <c r="D26" s="422"/>
      <c r="E26" s="422"/>
      <c r="F26" s="422"/>
      <c r="G26" s="422"/>
      <c r="I26" s="422"/>
    </row>
    <row r="27" spans="1:14" x14ac:dyDescent="0.3">
      <c r="C27" s="422"/>
      <c r="D27" s="422"/>
      <c r="E27" s="422"/>
      <c r="F27" s="422"/>
      <c r="G27" s="422"/>
    </row>
    <row r="28" spans="1:14" x14ac:dyDescent="0.3">
      <c r="C28" s="422"/>
    </row>
    <row r="29" spans="1:14" x14ac:dyDescent="0.3">
      <c r="C29" s="422"/>
    </row>
    <row r="30" spans="1:14" x14ac:dyDescent="0.3">
      <c r="C30" s="422"/>
    </row>
    <row r="31" spans="1:14" x14ac:dyDescent="0.3">
      <c r="C31" s="422"/>
    </row>
    <row r="32" spans="1:14" x14ac:dyDescent="0.3">
      <c r="C32" s="422"/>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27"/>
  <sheetViews>
    <sheetView zoomScale="90" zoomScaleNormal="90" workbookViewId="0">
      <selection activeCell="H31" sqref="H31"/>
    </sheetView>
  </sheetViews>
  <sheetFormatPr baseColWidth="10" defaultColWidth="11.3828125" defaultRowHeight="12.45" x14ac:dyDescent="0.3"/>
  <cols>
    <col min="1" max="1" width="27.3828125" style="41" customWidth="1"/>
    <col min="2" max="2" width="19" style="41" customWidth="1"/>
    <col min="3" max="3" width="13.53515625" style="41" customWidth="1"/>
    <col min="4" max="4" width="19" style="41" customWidth="1"/>
    <col min="5" max="5" width="13.53515625" style="41" customWidth="1"/>
    <col min="6" max="6" width="20" style="41" customWidth="1"/>
    <col min="7" max="8" width="13.53515625" style="41" customWidth="1"/>
    <col min="9" max="9" width="15.3046875" style="41" customWidth="1"/>
    <col min="10" max="16384" width="11.3828125" style="41"/>
  </cols>
  <sheetData>
    <row r="2" spans="1:10" x14ac:dyDescent="0.3">
      <c r="A2" s="495" t="s">
        <v>651</v>
      </c>
      <c r="B2" s="495"/>
      <c r="C2" s="495"/>
      <c r="D2" s="495"/>
      <c r="E2" s="495"/>
      <c r="F2" s="495"/>
      <c r="G2" s="495"/>
      <c r="H2" s="495"/>
    </row>
    <row r="4" spans="1:10" x14ac:dyDescent="0.3">
      <c r="A4" s="282" t="s">
        <v>582</v>
      </c>
      <c r="B4" s="282"/>
      <c r="C4" s="282"/>
      <c r="D4" s="282"/>
      <c r="E4" s="282"/>
      <c r="F4" s="282"/>
      <c r="G4" s="282"/>
      <c r="H4" s="282"/>
    </row>
    <row r="5" spans="1:10" ht="12.9" x14ac:dyDescent="0.35">
      <c r="A5" s="329" t="s">
        <v>32</v>
      </c>
      <c r="B5" s="282"/>
      <c r="C5" s="282"/>
      <c r="D5" s="282"/>
      <c r="E5" s="282"/>
      <c r="F5" s="282"/>
      <c r="G5" s="282"/>
      <c r="H5" s="282"/>
    </row>
    <row r="7" spans="1:10" x14ac:dyDescent="0.3">
      <c r="A7" s="378"/>
      <c r="B7" s="496" t="s">
        <v>583</v>
      </c>
      <c r="C7" s="497"/>
      <c r="D7" s="496" t="s">
        <v>584</v>
      </c>
      <c r="E7" s="497"/>
      <c r="F7" s="489" t="s">
        <v>585</v>
      </c>
      <c r="G7" s="490"/>
      <c r="H7" s="491"/>
      <c r="I7" s="379"/>
    </row>
    <row r="8" spans="1:10" x14ac:dyDescent="0.3">
      <c r="B8" s="498"/>
      <c r="C8" s="499"/>
      <c r="D8" s="498"/>
      <c r="E8" s="499"/>
      <c r="F8" s="492"/>
      <c r="G8" s="493"/>
      <c r="H8" s="494"/>
      <c r="I8" s="333"/>
    </row>
    <row r="9" spans="1:10" ht="26.25" customHeight="1" x14ac:dyDescent="0.3">
      <c r="B9" s="291" t="s">
        <v>586</v>
      </c>
      <c r="C9" s="291" t="s">
        <v>587</v>
      </c>
      <c r="D9" s="291" t="s">
        <v>586</v>
      </c>
      <c r="E9" s="291" t="s">
        <v>587</v>
      </c>
      <c r="F9" s="291" t="s">
        <v>586</v>
      </c>
      <c r="G9" s="291" t="s">
        <v>587</v>
      </c>
      <c r="H9" s="380" t="s">
        <v>588</v>
      </c>
      <c r="I9" s="337" t="s">
        <v>34</v>
      </c>
      <c r="J9" s="347"/>
    </row>
    <row r="10" spans="1:10" x14ac:dyDescent="0.3">
      <c r="A10" s="41" t="s">
        <v>162</v>
      </c>
      <c r="B10" s="407">
        <v>0</v>
      </c>
      <c r="C10" s="408">
        <v>0</v>
      </c>
      <c r="D10" s="407"/>
      <c r="E10" s="408"/>
      <c r="F10" s="407">
        <f t="shared" ref="F10:G14" si="0">B10+D10</f>
        <v>0</v>
      </c>
      <c r="G10" s="408">
        <f t="shared" si="0"/>
        <v>0</v>
      </c>
      <c r="H10" s="409">
        <f>SUBTOTAL(9,F10:G10)</f>
        <v>0</v>
      </c>
      <c r="I10" s="333" t="s">
        <v>589</v>
      </c>
    </row>
    <row r="11" spans="1:10" x14ac:dyDescent="0.3">
      <c r="A11" s="41" t="s">
        <v>164</v>
      </c>
      <c r="B11" s="407">
        <v>0</v>
      </c>
      <c r="C11" s="408">
        <v>0</v>
      </c>
      <c r="D11" s="407"/>
      <c r="E11" s="408"/>
      <c r="F11" s="407">
        <f t="shared" si="0"/>
        <v>0</v>
      </c>
      <c r="G11" s="408">
        <f t="shared" si="0"/>
        <v>0</v>
      </c>
      <c r="H11" s="409">
        <f>SUBTOTAL(9,F11:G11)</f>
        <v>0</v>
      </c>
      <c r="I11" s="333" t="s">
        <v>590</v>
      </c>
    </row>
    <row r="12" spans="1:10" x14ac:dyDescent="0.3">
      <c r="A12" s="41" t="s">
        <v>166</v>
      </c>
      <c r="B12" s="407">
        <v>0</v>
      </c>
      <c r="C12" s="408">
        <v>2346</v>
      </c>
      <c r="D12" s="407"/>
      <c r="E12" s="408"/>
      <c r="F12" s="407">
        <f t="shared" si="0"/>
        <v>0</v>
      </c>
      <c r="G12" s="408">
        <f t="shared" si="0"/>
        <v>2346</v>
      </c>
      <c r="H12" s="409">
        <f>SUBTOTAL(9,F12:G12)</f>
        <v>2346</v>
      </c>
      <c r="I12" s="333" t="s">
        <v>591</v>
      </c>
    </row>
    <row r="13" spans="1:10" x14ac:dyDescent="0.3">
      <c r="A13" s="41" t="s">
        <v>592</v>
      </c>
      <c r="B13" s="407">
        <v>0</v>
      </c>
      <c r="C13" s="408">
        <v>0</v>
      </c>
      <c r="D13" s="407"/>
      <c r="E13" s="408"/>
      <c r="F13" s="407">
        <f t="shared" si="0"/>
        <v>0</v>
      </c>
      <c r="G13" s="408">
        <f t="shared" si="0"/>
        <v>0</v>
      </c>
      <c r="H13" s="409">
        <f>SUBTOTAL(9,F13:G13)</f>
        <v>0</v>
      </c>
      <c r="I13" s="333" t="s">
        <v>593</v>
      </c>
    </row>
    <row r="14" spans="1:10" x14ac:dyDescent="0.3">
      <c r="A14" s="41" t="s">
        <v>174</v>
      </c>
      <c r="B14" s="407">
        <v>20795</v>
      </c>
      <c r="C14" s="408">
        <v>43557</v>
      </c>
      <c r="D14" s="407">
        <v>-794</v>
      </c>
      <c r="E14" s="408">
        <v>-5814</v>
      </c>
      <c r="F14" s="407">
        <f t="shared" si="0"/>
        <v>20001</v>
      </c>
      <c r="G14" s="410">
        <f t="shared" si="0"/>
        <v>37743</v>
      </c>
      <c r="H14" s="409">
        <f>SUBTOTAL(9,F14:G14)</f>
        <v>57744</v>
      </c>
      <c r="I14" s="381" t="s">
        <v>594</v>
      </c>
    </row>
    <row r="15" spans="1:10" x14ac:dyDescent="0.3">
      <c r="A15" s="382" t="s">
        <v>532</v>
      </c>
      <c r="B15" s="411">
        <f>SUBTOTAL(9,B10:B14)</f>
        <v>20795</v>
      </c>
      <c r="C15" s="412">
        <f>SUBTOTAL(9,C10:C14)</f>
        <v>45903</v>
      </c>
      <c r="D15" s="411">
        <f>SUBTOTAL(9,D10:D14)</f>
        <v>-794</v>
      </c>
      <c r="E15" s="412">
        <f>SUBTOTAL(9,E10:E14)</f>
        <v>-5814</v>
      </c>
      <c r="F15" s="411">
        <f>SUBTOTAL(9,F10:F14)</f>
        <v>20001</v>
      </c>
      <c r="G15" s="413">
        <f>C15+E15</f>
        <v>40089</v>
      </c>
      <c r="H15" s="414">
        <f>SUM(H10:H14)</f>
        <v>60090</v>
      </c>
      <c r="I15" s="339" t="s">
        <v>595</v>
      </c>
    </row>
    <row r="17" spans="1:9" x14ac:dyDescent="0.3">
      <c r="A17" s="377"/>
    </row>
    <row r="18" spans="1:9" ht="108.65" customHeight="1" x14ac:dyDescent="0.3">
      <c r="A18" s="500" t="s">
        <v>596</v>
      </c>
      <c r="B18" s="500"/>
      <c r="C18" s="500"/>
      <c r="D18" s="500"/>
      <c r="E18" s="500"/>
      <c r="F18" s="500"/>
      <c r="G18" s="500"/>
      <c r="H18" s="500"/>
      <c r="I18" s="500"/>
    </row>
    <row r="19" spans="1:9" x14ac:dyDescent="0.3">
      <c r="D19" s="377"/>
    </row>
    <row r="26" spans="1:9" x14ac:dyDescent="0.3">
      <c r="F26" s="416"/>
    </row>
    <row r="27" spans="1:9" x14ac:dyDescent="0.3">
      <c r="F27" s="424"/>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P42"/>
  <sheetViews>
    <sheetView zoomScaleNormal="100" workbookViewId="0">
      <selection activeCell="B1" sqref="B1"/>
    </sheetView>
  </sheetViews>
  <sheetFormatPr baseColWidth="10" defaultColWidth="11.53515625" defaultRowHeight="14.6" x14ac:dyDescent="0.4"/>
  <cols>
    <col min="1" max="1" width="41.3828125" customWidth="1"/>
    <col min="2" max="2" width="18.15234375" customWidth="1"/>
    <col min="3" max="3" width="14.53515625" customWidth="1"/>
    <col min="4" max="5" width="17" customWidth="1"/>
  </cols>
  <sheetData>
    <row r="1" spans="1:16" ht="15" customHeight="1" x14ac:dyDescent="0.4">
      <c r="A1" s="29" t="str">
        <f>Resultatregnskap!A1</f>
        <v>Fagskolens navn: Tirna fagskolen</v>
      </c>
      <c r="B1" s="86"/>
      <c r="C1" s="29"/>
      <c r="D1" s="29"/>
      <c r="E1" s="29"/>
    </row>
    <row r="2" spans="1:16" ht="15" customHeight="1" x14ac:dyDescent="0.4">
      <c r="A2" s="28"/>
      <c r="B2" s="28"/>
      <c r="C2" s="28"/>
      <c r="D2" s="28"/>
      <c r="E2" s="28"/>
    </row>
    <row r="3" spans="1:16" ht="15" customHeight="1" x14ac:dyDescent="0.4">
      <c r="A3" s="502" t="s">
        <v>597</v>
      </c>
      <c r="B3" s="502"/>
      <c r="C3" s="502"/>
      <c r="D3" s="502"/>
      <c r="E3" s="40"/>
    </row>
    <row r="4" spans="1:16" x14ac:dyDescent="0.4">
      <c r="A4" s="181" t="s">
        <v>32</v>
      </c>
      <c r="B4" s="28"/>
      <c r="C4" s="28"/>
      <c r="D4" s="28"/>
      <c r="E4" s="28"/>
    </row>
    <row r="5" spans="1:16" ht="24.9" x14ac:dyDescent="0.4">
      <c r="A5" s="80"/>
      <c r="B5" s="439" t="s">
        <v>586</v>
      </c>
      <c r="C5" s="440" t="s">
        <v>598</v>
      </c>
      <c r="D5" s="440" t="s">
        <v>599</v>
      </c>
      <c r="E5" s="79" t="s">
        <v>34</v>
      </c>
    </row>
    <row r="6" spans="1:16" x14ac:dyDescent="0.4">
      <c r="A6" s="30" t="s">
        <v>35</v>
      </c>
      <c r="B6" s="425"/>
      <c r="C6" s="426"/>
      <c r="D6" s="427"/>
      <c r="E6" s="38"/>
    </row>
    <row r="7" spans="1:16" x14ac:dyDescent="0.4">
      <c r="A7" s="31" t="s">
        <v>38</v>
      </c>
      <c r="B7" s="428">
        <v>47915</v>
      </c>
      <c r="C7" s="429"/>
      <c r="D7" s="430"/>
      <c r="E7" s="39" t="s">
        <v>600</v>
      </c>
      <c r="F7" s="47"/>
    </row>
    <row r="8" spans="1:16" x14ac:dyDescent="0.4">
      <c r="A8" s="31" t="s">
        <v>36</v>
      </c>
      <c r="B8" s="428"/>
      <c r="C8" s="431">
        <v>45871</v>
      </c>
      <c r="D8" s="431"/>
      <c r="E8" s="39" t="s">
        <v>601</v>
      </c>
    </row>
    <row r="9" spans="1:16" x14ac:dyDescent="0.4">
      <c r="A9" s="383" t="s">
        <v>42</v>
      </c>
      <c r="B9" s="428">
        <v>10</v>
      </c>
      <c r="C9" s="431">
        <v>191</v>
      </c>
      <c r="D9" s="431">
        <v>351</v>
      </c>
      <c r="E9" s="39" t="s">
        <v>602</v>
      </c>
    </row>
    <row r="10" spans="1:16" x14ac:dyDescent="0.4">
      <c r="A10" s="384" t="s">
        <v>44</v>
      </c>
      <c r="B10" s="433">
        <f>SUM(B7:B9)</f>
        <v>47925</v>
      </c>
      <c r="C10" s="434">
        <f>SUM(C8:C9)</f>
        <v>46062</v>
      </c>
      <c r="D10" s="435">
        <f>SUM(D8:D9)</f>
        <v>351</v>
      </c>
      <c r="E10" s="385" t="s">
        <v>603</v>
      </c>
    </row>
    <row r="11" spans="1:16" x14ac:dyDescent="0.4">
      <c r="A11" s="386"/>
      <c r="B11" s="428"/>
      <c r="C11" s="431"/>
      <c r="D11" s="432"/>
      <c r="E11" s="39"/>
      <c r="P11" s="450"/>
    </row>
    <row r="12" spans="1:16" x14ac:dyDescent="0.4">
      <c r="A12" s="387" t="s">
        <v>46</v>
      </c>
      <c r="B12" s="428"/>
      <c r="C12" s="431"/>
      <c r="D12" s="432"/>
      <c r="E12" s="39"/>
    </row>
    <row r="13" spans="1:16" x14ac:dyDescent="0.4">
      <c r="A13" s="388" t="s">
        <v>47</v>
      </c>
      <c r="B13" s="428">
        <f>+Resultatregnskap!C15</f>
        <v>0</v>
      </c>
      <c r="C13" s="431"/>
      <c r="D13" s="432"/>
      <c r="E13" s="39" t="s">
        <v>604</v>
      </c>
    </row>
    <row r="14" spans="1:16" x14ac:dyDescent="0.4">
      <c r="A14" s="388" t="s">
        <v>49</v>
      </c>
      <c r="B14" s="428">
        <v>23372</v>
      </c>
      <c r="C14" s="431">
        <v>21907</v>
      </c>
      <c r="D14" s="432">
        <v>29509</v>
      </c>
      <c r="E14" s="39" t="s">
        <v>605</v>
      </c>
    </row>
    <row r="15" spans="1:16" x14ac:dyDescent="0.4">
      <c r="A15" s="388" t="s">
        <v>51</v>
      </c>
      <c r="B15" s="428">
        <v>300</v>
      </c>
      <c r="C15" s="431">
        <v>78</v>
      </c>
      <c r="D15" s="432">
        <v>2421</v>
      </c>
      <c r="E15" s="39" t="s">
        <v>606</v>
      </c>
    </row>
    <row r="16" spans="1:16" x14ac:dyDescent="0.4">
      <c r="A16" s="388" t="s">
        <v>53</v>
      </c>
      <c r="B16" s="428">
        <f>+Resultatregnskap!C18</f>
        <v>0</v>
      </c>
      <c r="C16" s="431"/>
      <c r="D16" s="432"/>
      <c r="E16" s="39" t="s">
        <v>607</v>
      </c>
    </row>
    <row r="17" spans="1:16" x14ac:dyDescent="0.4">
      <c r="A17" s="383" t="s">
        <v>55</v>
      </c>
      <c r="B17" s="428">
        <v>25047</v>
      </c>
      <c r="C17" s="431">
        <v>32386</v>
      </c>
      <c r="D17" s="432">
        <f>+-32874+51</f>
        <v>-32823</v>
      </c>
      <c r="E17" s="39" t="s">
        <v>608</v>
      </c>
    </row>
    <row r="18" spans="1:16" x14ac:dyDescent="0.4">
      <c r="A18" s="384" t="s">
        <v>57</v>
      </c>
      <c r="B18" s="433">
        <f>SUM(B13:B17)</f>
        <v>48719</v>
      </c>
      <c r="C18" s="434">
        <f>SUM(C13:C17)</f>
        <v>54371</v>
      </c>
      <c r="D18" s="435">
        <f>SUM(D13:D17)</f>
        <v>-893</v>
      </c>
      <c r="E18" s="385" t="s">
        <v>609</v>
      </c>
      <c r="P18" s="450"/>
    </row>
    <row r="19" spans="1:16" x14ac:dyDescent="0.4">
      <c r="A19" s="386"/>
      <c r="B19" s="428"/>
      <c r="C19" s="431"/>
      <c r="D19" s="432"/>
      <c r="E19" s="39"/>
      <c r="P19" s="450"/>
    </row>
    <row r="20" spans="1:16" x14ac:dyDescent="0.4">
      <c r="A20" s="384" t="s">
        <v>59</v>
      </c>
      <c r="B20" s="436">
        <f>B10-B18</f>
        <v>-794</v>
      </c>
      <c r="C20" s="437">
        <f>C10-C18</f>
        <v>-8309</v>
      </c>
      <c r="D20" s="438">
        <f>D10-D18</f>
        <v>1244</v>
      </c>
      <c r="E20" s="389" t="s">
        <v>610</v>
      </c>
      <c r="P20" s="450"/>
    </row>
    <row r="21" spans="1:16" x14ac:dyDescent="0.4">
      <c r="A21" s="386"/>
      <c r="B21" s="428"/>
      <c r="C21" s="431"/>
      <c r="D21" s="432"/>
      <c r="E21" s="39"/>
      <c r="P21" s="450"/>
    </row>
    <row r="22" spans="1:16" x14ac:dyDescent="0.4">
      <c r="A22" s="30" t="s">
        <v>61</v>
      </c>
      <c r="B22" s="428"/>
      <c r="C22" s="431"/>
      <c r="D22" s="432"/>
      <c r="E22" s="39"/>
      <c r="P22" s="450"/>
    </row>
    <row r="23" spans="1:16" x14ac:dyDescent="0.4">
      <c r="A23" s="388" t="s">
        <v>62</v>
      </c>
      <c r="B23" s="428"/>
      <c r="C23" s="431"/>
      <c r="D23" s="432">
        <v>1817</v>
      </c>
      <c r="E23" s="39" t="s">
        <v>611</v>
      </c>
    </row>
    <row r="24" spans="1:16" x14ac:dyDescent="0.4">
      <c r="A24" s="383" t="s">
        <v>64</v>
      </c>
      <c r="B24" s="428"/>
      <c r="C24" s="431"/>
      <c r="D24" s="432">
        <v>566</v>
      </c>
      <c r="E24" s="39" t="s">
        <v>612</v>
      </c>
    </row>
    <row r="25" spans="1:16" x14ac:dyDescent="0.4">
      <c r="A25" s="390" t="s">
        <v>66</v>
      </c>
      <c r="B25" s="433">
        <f>B23-B24</f>
        <v>0</v>
      </c>
      <c r="C25" s="434">
        <f>C23-C24</f>
        <v>0</v>
      </c>
      <c r="D25" s="435">
        <f>D23-D24</f>
        <v>1251</v>
      </c>
      <c r="E25" s="385" t="s">
        <v>613</v>
      </c>
      <c r="P25" s="450"/>
    </row>
    <row r="26" spans="1:16" x14ac:dyDescent="0.4">
      <c r="A26" s="391"/>
      <c r="B26" s="428"/>
      <c r="C26" s="431"/>
      <c r="D26" s="432"/>
      <c r="E26" s="39"/>
    </row>
    <row r="27" spans="1:16" x14ac:dyDescent="0.4">
      <c r="A27" s="390" t="s">
        <v>68</v>
      </c>
      <c r="B27" s="433">
        <f>B20+B25</f>
        <v>-794</v>
      </c>
      <c r="C27" s="434">
        <f>C20+C25</f>
        <v>-8309</v>
      </c>
      <c r="D27" s="435">
        <f>D20+D25</f>
        <v>2495</v>
      </c>
      <c r="E27" s="385" t="s">
        <v>614</v>
      </c>
      <c r="P27" s="450"/>
    </row>
    <row r="28" spans="1:16" x14ac:dyDescent="0.4">
      <c r="A28" s="386"/>
      <c r="B28" s="428"/>
      <c r="C28" s="431"/>
      <c r="D28" s="432"/>
      <c r="E28" s="39"/>
    </row>
    <row r="29" spans="1:16" x14ac:dyDescent="0.4">
      <c r="A29" s="388" t="s">
        <v>70</v>
      </c>
      <c r="B29" s="428">
        <f>+Resultatregnskap!C31</f>
        <v>0</v>
      </c>
      <c r="C29" s="431"/>
      <c r="D29" s="432"/>
      <c r="E29" s="39" t="s">
        <v>615</v>
      </c>
      <c r="P29" s="450"/>
    </row>
    <row r="30" spans="1:16" x14ac:dyDescent="0.4">
      <c r="A30" s="392"/>
      <c r="B30" s="428"/>
      <c r="C30" s="431"/>
      <c r="D30" s="432"/>
      <c r="E30" s="39"/>
    </row>
    <row r="31" spans="1:16" x14ac:dyDescent="0.4">
      <c r="A31" s="390" t="s">
        <v>72</v>
      </c>
      <c r="B31" s="433">
        <f>B27-B29</f>
        <v>-794</v>
      </c>
      <c r="C31" s="434">
        <f>C27-C29</f>
        <v>-8309</v>
      </c>
      <c r="D31" s="435">
        <f>D27-D29</f>
        <v>2495</v>
      </c>
      <c r="E31" s="385" t="s">
        <v>616</v>
      </c>
    </row>
    <row r="32" spans="1:16" x14ac:dyDescent="0.4">
      <c r="A32" s="386"/>
      <c r="B32" s="428"/>
      <c r="C32" s="431"/>
      <c r="D32" s="432"/>
      <c r="E32" s="39"/>
      <c r="P32" s="450"/>
    </row>
    <row r="33" spans="1:16" x14ac:dyDescent="0.4">
      <c r="A33" s="30" t="s">
        <v>617</v>
      </c>
      <c r="B33" s="428"/>
      <c r="C33" s="431"/>
      <c r="D33" s="432"/>
      <c r="E33" s="39"/>
    </row>
    <row r="34" spans="1:16" x14ac:dyDescent="0.4">
      <c r="A34" s="388" t="s">
        <v>75</v>
      </c>
      <c r="B34" s="428">
        <v>-794</v>
      </c>
      <c r="C34" s="431">
        <v>-8309</v>
      </c>
      <c r="D34" s="432">
        <v>2495</v>
      </c>
      <c r="E34" s="39" t="s">
        <v>618</v>
      </c>
    </row>
    <row r="35" spans="1:16" x14ac:dyDescent="0.4">
      <c r="A35" s="388" t="s">
        <v>77</v>
      </c>
      <c r="B35" s="428">
        <f>+Resultatregnskap!C37</f>
        <v>0</v>
      </c>
      <c r="C35" s="431"/>
      <c r="D35" s="432"/>
      <c r="E35" s="39" t="s">
        <v>619</v>
      </c>
    </row>
    <row r="36" spans="1:16" x14ac:dyDescent="0.4">
      <c r="A36" s="383" t="s">
        <v>79</v>
      </c>
      <c r="B36" s="428">
        <f>+Resultatregnskap!C38</f>
        <v>0</v>
      </c>
      <c r="C36" s="431"/>
      <c r="D36" s="432"/>
      <c r="E36" s="39" t="s">
        <v>620</v>
      </c>
      <c r="P36" s="450"/>
    </row>
    <row r="37" spans="1:16" x14ac:dyDescent="0.4">
      <c r="A37" s="384" t="s">
        <v>81</v>
      </c>
      <c r="B37" s="433">
        <f>SUM(B34:B36)</f>
        <v>-794</v>
      </c>
      <c r="C37" s="433">
        <f t="shared" ref="C37:D37" si="0">SUM(C34:C36)</f>
        <v>-8309</v>
      </c>
      <c r="D37" s="433">
        <f t="shared" si="0"/>
        <v>2495</v>
      </c>
      <c r="E37" s="385" t="s">
        <v>621</v>
      </c>
    </row>
    <row r="38" spans="1:16" x14ac:dyDescent="0.4">
      <c r="A38" s="81"/>
      <c r="B38" s="29"/>
      <c r="C38" s="29"/>
      <c r="D38" s="29"/>
      <c r="E38" s="29"/>
    </row>
    <row r="39" spans="1:16" ht="47.5" customHeight="1" x14ac:dyDescent="0.4">
      <c r="A39" s="82" t="s">
        <v>622</v>
      </c>
      <c r="B39" s="503" t="s">
        <v>662</v>
      </c>
      <c r="C39" s="504"/>
      <c r="D39" s="504"/>
      <c r="E39" s="505"/>
      <c r="G39" s="83"/>
    </row>
    <row r="40" spans="1:16" ht="42.65" customHeight="1" x14ac:dyDescent="0.4">
      <c r="A40" s="82" t="s">
        <v>623</v>
      </c>
      <c r="B40" s="506" t="s">
        <v>663</v>
      </c>
      <c r="C40" s="507"/>
      <c r="D40" s="507"/>
      <c r="E40" s="508"/>
      <c r="G40" s="83"/>
    </row>
    <row r="41" spans="1:16" x14ac:dyDescent="0.4">
      <c r="A41" s="81"/>
      <c r="B41" s="29"/>
      <c r="C41" s="29"/>
      <c r="D41" s="29"/>
      <c r="E41" s="29"/>
      <c r="O41" s="450"/>
    </row>
    <row r="42" spans="1:16" ht="187.5" customHeight="1" x14ac:dyDescent="0.4">
      <c r="A42" s="501" t="s">
        <v>624</v>
      </c>
      <c r="B42" s="501"/>
      <c r="C42" s="501"/>
      <c r="D42" s="501"/>
      <c r="E42" s="501"/>
      <c r="F42" s="501"/>
      <c r="G42" s="501"/>
      <c r="H42" s="501"/>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56187ED9-E7B0-4941-B940-952887BEBF48}">
      <formula1>0</formula1>
    </dataValidation>
    <dataValidation type="custom" errorStyle="warning" allowBlank="1" showInputMessage="1" showErrorMessage="1" errorTitle="OBS!" error="Husk å skrive en kort beskrivelse av annen virksomhet i celle B40" sqref="D8:D9" xr:uid="{A69CFE36-1FCC-4DC8-8B80-00338C1DB98E}">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B1" sqref="B1"/>
    </sheetView>
  </sheetViews>
  <sheetFormatPr baseColWidth="10" defaultColWidth="11.3828125" defaultRowHeight="14.6" x14ac:dyDescent="0.4"/>
  <cols>
    <col min="1" max="1" width="59.3828125" style="10" customWidth="1"/>
    <col min="2" max="3" width="12.53515625" style="5" customWidth="1"/>
    <col min="4" max="16384" width="11.3828125" style="10"/>
  </cols>
  <sheetData>
    <row r="1" spans="1:6" x14ac:dyDescent="0.4">
      <c r="A1" s="4" t="str">
        <f>Resultatregnskap!A1</f>
        <v>Fagskolens navn: Tirna fagskolen</v>
      </c>
      <c r="B1" s="86"/>
    </row>
    <row r="3" spans="1:6" x14ac:dyDescent="0.4">
      <c r="A3" s="59" t="s">
        <v>625</v>
      </c>
      <c r="B3" s="6"/>
    </row>
    <row r="4" spans="1:6" x14ac:dyDescent="0.4">
      <c r="A4" s="60"/>
      <c r="B4" s="6"/>
    </row>
    <row r="5" spans="1:6" x14ac:dyDescent="0.4">
      <c r="A5" s="46" t="s">
        <v>626</v>
      </c>
      <c r="B5" s="32"/>
    </row>
    <row r="6" spans="1:6" x14ac:dyDescent="0.4">
      <c r="A6" s="46" t="s">
        <v>627</v>
      </c>
      <c r="B6" s="32"/>
      <c r="E6" s="5"/>
      <c r="F6" s="45"/>
    </row>
    <row r="7" spans="1:6" ht="15" customHeight="1" x14ac:dyDescent="0.4">
      <c r="A7" s="61"/>
      <c r="B7" s="509" t="s">
        <v>628</v>
      </c>
      <c r="C7" s="510"/>
    </row>
    <row r="8" spans="1:6" ht="15" customHeight="1" x14ac:dyDescent="0.4">
      <c r="A8" s="62" t="s">
        <v>629</v>
      </c>
      <c r="B8" s="63">
        <f>Resultatregnskap!C6</f>
        <v>45657</v>
      </c>
      <c r="C8" s="64">
        <f>Resultatregnskap!D6</f>
        <v>45291</v>
      </c>
      <c r="D8" s="65"/>
    </row>
    <row r="9" spans="1:6" x14ac:dyDescent="0.4">
      <c r="A9" s="1" t="s">
        <v>35</v>
      </c>
      <c r="B9" s="66">
        <f>Resultatregnskap!C12</f>
        <v>94338</v>
      </c>
      <c r="C9" s="67">
        <f>Resultatregnskap!D12</f>
        <v>100064</v>
      </c>
    </row>
    <row r="10" spans="1:6" x14ac:dyDescent="0.4">
      <c r="A10" s="68" t="s">
        <v>630</v>
      </c>
      <c r="B10" s="66">
        <f>Resultatregnskap!C9</f>
        <v>83472</v>
      </c>
      <c r="C10" s="67">
        <f>Resultatregnskap!D9</f>
        <v>91004</v>
      </c>
    </row>
    <row r="11" spans="1:6" x14ac:dyDescent="0.4">
      <c r="A11" s="68" t="s">
        <v>631</v>
      </c>
      <c r="B11" s="66">
        <f>'Note 1 og 2'!B29</f>
        <v>543</v>
      </c>
      <c r="C11" s="66">
        <f>'Note 1 og 2'!C29</f>
        <v>506</v>
      </c>
      <c r="D11" s="65"/>
    </row>
    <row r="12" spans="1:6" x14ac:dyDescent="0.4">
      <c r="A12" s="1" t="s">
        <v>49</v>
      </c>
      <c r="B12" s="66">
        <f>Resultatregnskap!C16</f>
        <v>74789</v>
      </c>
      <c r="C12" s="67">
        <f>Resultatregnskap!D16</f>
        <v>69747</v>
      </c>
      <c r="D12" s="65"/>
    </row>
    <row r="13" spans="1:6" x14ac:dyDescent="0.4">
      <c r="A13" s="1" t="s">
        <v>632</v>
      </c>
      <c r="B13" s="66">
        <f>Resultatregnskap!C20-Resultatregnskap!C16</f>
        <v>27408</v>
      </c>
      <c r="C13" s="67">
        <f>Resultatregnskap!D20-Resultatregnskap!D16</f>
        <v>27107</v>
      </c>
    </row>
    <row r="14" spans="1:6" x14ac:dyDescent="0.4">
      <c r="A14" s="1" t="s">
        <v>57</v>
      </c>
      <c r="B14" s="66">
        <f>Resultatregnskap!C20</f>
        <v>102197</v>
      </c>
      <c r="C14" s="67">
        <f>Resultatregnskap!D20</f>
        <v>96854</v>
      </c>
    </row>
    <row r="15" spans="1:6" x14ac:dyDescent="0.4">
      <c r="A15" s="1" t="s">
        <v>59</v>
      </c>
      <c r="B15" s="66">
        <f>Resultatregnskap!C22</f>
        <v>-7859</v>
      </c>
      <c r="C15" s="67">
        <f>Resultatregnskap!D22</f>
        <v>3210</v>
      </c>
    </row>
    <row r="16" spans="1:6" x14ac:dyDescent="0.4">
      <c r="A16" s="1" t="s">
        <v>633</v>
      </c>
      <c r="B16" s="66">
        <f>Resultatregnskap!C33</f>
        <v>-6608</v>
      </c>
      <c r="C16" s="67">
        <f>Resultatregnskap!D33</f>
        <v>4398</v>
      </c>
    </row>
    <row r="17" spans="1:3" x14ac:dyDescent="0.4">
      <c r="A17" s="69"/>
      <c r="B17" s="70"/>
      <c r="C17" s="71"/>
    </row>
    <row r="18" spans="1:3" x14ac:dyDescent="0.4">
      <c r="A18" s="2" t="s">
        <v>634</v>
      </c>
      <c r="B18" s="70"/>
      <c r="C18" s="71"/>
    </row>
    <row r="19" spans="1:3" x14ac:dyDescent="0.4">
      <c r="A19" s="1" t="s">
        <v>635</v>
      </c>
      <c r="B19" s="33">
        <f>('Balanse - eiendeler'!C11)+('Balanse - eiendeler'!C19)+('Balanse - eiendeler'!C29)</f>
        <v>48659</v>
      </c>
      <c r="C19" s="7">
        <f>('Balanse - eiendeler'!D11)+('Balanse - eiendeler'!D19)+('Balanse - eiendeler'!D29)</f>
        <v>47721</v>
      </c>
    </row>
    <row r="20" spans="1:3" x14ac:dyDescent="0.4">
      <c r="A20" s="1" t="s">
        <v>636</v>
      </c>
      <c r="B20" s="33">
        <f>('Balanse - eiendeler'!C35)+('Balanse - eiendeler'!C40)+('Balanse - eiendeler'!C46)+('Balanse - eiendeler'!C51)</f>
        <v>63594</v>
      </c>
      <c r="C20" s="7">
        <f>('Balanse - eiendeler'!D35)+('Balanse - eiendeler'!D40)+('Balanse - eiendeler'!D46)+('Balanse - eiendeler'!D51)</f>
        <v>80464</v>
      </c>
    </row>
    <row r="21" spans="1:3" x14ac:dyDescent="0.4">
      <c r="A21" s="1" t="s">
        <v>637</v>
      </c>
      <c r="B21" s="33">
        <f>'Balanse - eiendeler'!C53</f>
        <v>112253</v>
      </c>
      <c r="C21" s="7">
        <f>'Balanse - eiendeler'!D53</f>
        <v>128185</v>
      </c>
    </row>
    <row r="22" spans="1:3" x14ac:dyDescent="0.4">
      <c r="A22" s="1" t="s">
        <v>638</v>
      </c>
      <c r="B22" s="33">
        <f>'Balanse - egenkapital og gjeld'!C20</f>
        <v>60090</v>
      </c>
      <c r="C22" s="7">
        <f>'Balanse - egenkapital og gjeld'!D20</f>
        <v>66698</v>
      </c>
    </row>
    <row r="23" spans="1:3" x14ac:dyDescent="0.4">
      <c r="A23" s="1" t="s">
        <v>639</v>
      </c>
      <c r="B23" s="33">
        <f>('Balanse - egenkapital og gjeld'!C38)+('Balanse - egenkapital og gjeld'!C30)</f>
        <v>8120</v>
      </c>
      <c r="C23" s="7">
        <f>('Balanse - egenkapital og gjeld'!D38)+('Balanse - egenkapital og gjeld'!D30)</f>
        <v>9133</v>
      </c>
    </row>
    <row r="24" spans="1:3" x14ac:dyDescent="0.4">
      <c r="A24" s="1" t="s">
        <v>640</v>
      </c>
      <c r="B24" s="33">
        <f>'Balanse - egenkapital og gjeld'!C47</f>
        <v>44043</v>
      </c>
      <c r="C24" s="7">
        <f>'Balanse - egenkapital og gjeld'!D47</f>
        <v>52354</v>
      </c>
    </row>
    <row r="25" spans="1:3" x14ac:dyDescent="0.4">
      <c r="A25" s="1" t="s">
        <v>641</v>
      </c>
      <c r="B25" s="33">
        <f>'Balanse - egenkapital og gjeld'!C51</f>
        <v>112253</v>
      </c>
      <c r="C25" s="7">
        <f>'Balanse - egenkapital og gjeld'!D51</f>
        <v>128185</v>
      </c>
    </row>
    <row r="26" spans="1:3" x14ac:dyDescent="0.4">
      <c r="A26" s="3"/>
      <c r="B26" s="35"/>
      <c r="C26" s="6"/>
    </row>
    <row r="27" spans="1:3" x14ac:dyDescent="0.4">
      <c r="A27" s="3"/>
      <c r="B27" s="36"/>
      <c r="C27" s="9"/>
    </row>
    <row r="28" spans="1:3" x14ac:dyDescent="0.4">
      <c r="A28" s="2" t="s">
        <v>642</v>
      </c>
      <c r="B28" s="34"/>
      <c r="C28" s="8"/>
    </row>
    <row r="29" spans="1:3" x14ac:dyDescent="0.4">
      <c r="A29" s="1" t="s">
        <v>643</v>
      </c>
      <c r="B29" s="37">
        <f>B12/B14</f>
        <v>0.73181208841746825</v>
      </c>
      <c r="C29" s="11">
        <f>C12/C14</f>
        <v>0.72012513680384904</v>
      </c>
    </row>
    <row r="30" spans="1:3" x14ac:dyDescent="0.4">
      <c r="A30" s="1" t="s">
        <v>644</v>
      </c>
      <c r="B30" s="37">
        <f>B15/B9</f>
        <v>-8.3306832877525494E-2</v>
      </c>
      <c r="C30" s="11">
        <f>C15/C9</f>
        <v>3.2079469139750558E-2</v>
      </c>
    </row>
    <row r="31" spans="1:3" x14ac:dyDescent="0.4">
      <c r="A31" s="1" t="s">
        <v>645</v>
      </c>
      <c r="B31" s="37">
        <f>B20/B24</f>
        <v>1.4439070907976297</v>
      </c>
      <c r="C31" s="11">
        <f>C20/C24</f>
        <v>1.5369217251785918</v>
      </c>
    </row>
    <row r="32" spans="1:3" x14ac:dyDescent="0.4">
      <c r="A32" s="1" t="s">
        <v>646</v>
      </c>
      <c r="B32" s="33">
        <f>B20-B24</f>
        <v>19551</v>
      </c>
      <c r="C32" s="7">
        <f>C20-C24</f>
        <v>28110</v>
      </c>
    </row>
    <row r="33" spans="1:4" x14ac:dyDescent="0.4">
      <c r="A33" s="1" t="s">
        <v>647</v>
      </c>
      <c r="B33" s="37">
        <f>B22/B25</f>
        <v>0.53530863317684163</v>
      </c>
      <c r="C33" s="11">
        <f>C22/C25</f>
        <v>0.52032609119631779</v>
      </c>
    </row>
    <row r="34" spans="1:4" x14ac:dyDescent="0.4">
      <c r="A34" s="1" t="s">
        <v>648</v>
      </c>
      <c r="B34" s="37">
        <f>B24/B22</f>
        <v>0.73295057413879183</v>
      </c>
      <c r="C34" s="11">
        <f>C24/C22</f>
        <v>0.78494107769348409</v>
      </c>
    </row>
    <row r="35" spans="1:4" x14ac:dyDescent="0.4">
      <c r="A35" s="1" t="s">
        <v>649</v>
      </c>
      <c r="B35" s="37">
        <f>B10/B9</f>
        <v>0.88481841887680468</v>
      </c>
      <c r="C35" s="11">
        <f>C10/C9</f>
        <v>0.90945794691397508</v>
      </c>
    </row>
    <row r="36" spans="1:4" x14ac:dyDescent="0.4">
      <c r="A36" s="1" t="s">
        <v>650</v>
      </c>
      <c r="B36" s="72">
        <f>B11/B9</f>
        <v>5.7558990014628247E-3</v>
      </c>
      <c r="C36" s="73">
        <f>C11/C9</f>
        <v>5.0567636712503996E-3</v>
      </c>
      <c r="D36" s="65"/>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3828125" defaultRowHeight="14.6" x14ac:dyDescent="0.4"/>
  <cols>
    <col min="1" max="16384" width="11.382812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C1" sqref="B1:C2"/>
    </sheetView>
  </sheetViews>
  <sheetFormatPr baseColWidth="10" defaultColWidth="11.3828125" defaultRowHeight="12.45" x14ac:dyDescent="0.3"/>
  <cols>
    <col min="1" max="1" width="36.84375" style="51" customWidth="1"/>
    <col min="2" max="2" width="7.15234375" style="51" customWidth="1"/>
    <col min="3" max="3" width="13.53515625" style="50" customWidth="1"/>
    <col min="4" max="4" width="13" style="50" customWidth="1"/>
    <col min="5" max="5" width="13.84375" style="51" customWidth="1"/>
    <col min="6" max="7" width="11.3828125" style="51"/>
    <col min="8" max="8" width="13.84375" style="51" bestFit="1" customWidth="1"/>
    <col min="9" max="16384" width="11.3828125" style="51"/>
  </cols>
  <sheetData>
    <row r="1" spans="1:8" x14ac:dyDescent="0.3">
      <c r="A1" s="86" t="s">
        <v>664</v>
      </c>
      <c r="B1" s="86"/>
      <c r="C1" s="87"/>
      <c r="D1" s="88"/>
    </row>
    <row r="2" spans="1:8" x14ac:dyDescent="0.3">
      <c r="A2" s="89" t="s">
        <v>665</v>
      </c>
      <c r="B2" s="460"/>
      <c r="C2" s="460"/>
      <c r="D2" s="88"/>
    </row>
    <row r="3" spans="1:8" x14ac:dyDescent="0.3">
      <c r="A3" s="89" t="s">
        <v>31</v>
      </c>
      <c r="B3" s="86"/>
      <c r="C3" s="87"/>
      <c r="D3" s="88"/>
    </row>
    <row r="4" spans="1:8" ht="12.9" x14ac:dyDescent="0.35">
      <c r="A4" s="90" t="s">
        <v>32</v>
      </c>
      <c r="B4" s="91"/>
      <c r="C4" s="458"/>
      <c r="D4" s="458"/>
    </row>
    <row r="5" spans="1:8" ht="12.9" x14ac:dyDescent="0.35">
      <c r="A5" s="90"/>
      <c r="B5" s="92"/>
      <c r="C5" s="93"/>
      <c r="D5" s="93"/>
      <c r="E5" s="94"/>
    </row>
    <row r="6" spans="1:8" x14ac:dyDescent="0.3">
      <c r="A6" s="95"/>
      <c r="B6" s="96" t="s">
        <v>33</v>
      </c>
      <c r="C6" s="97">
        <v>45657</v>
      </c>
      <c r="D6" s="98">
        <v>45291</v>
      </c>
      <c r="E6" s="99" t="s">
        <v>34</v>
      </c>
    </row>
    <row r="7" spans="1:8" x14ac:dyDescent="0.3">
      <c r="A7" s="100" t="s">
        <v>35</v>
      </c>
      <c r="B7" s="101"/>
      <c r="C7" s="102"/>
      <c r="D7" s="103"/>
      <c r="E7" s="104"/>
    </row>
    <row r="8" spans="1:8" x14ac:dyDescent="0.3">
      <c r="A8" s="105" t="s">
        <v>36</v>
      </c>
      <c r="B8" s="101">
        <v>1</v>
      </c>
      <c r="C8" s="78">
        <v>10672</v>
      </c>
      <c r="D8" s="107">
        <v>8160</v>
      </c>
      <c r="E8" s="106" t="s">
        <v>37</v>
      </c>
      <c r="F8" s="52"/>
    </row>
    <row r="9" spans="1:8" x14ac:dyDescent="0.3">
      <c r="A9" s="105" t="s">
        <v>38</v>
      </c>
      <c r="B9" s="101">
        <v>1</v>
      </c>
      <c r="C9" s="107">
        <v>83472</v>
      </c>
      <c r="D9" s="107">
        <v>91004</v>
      </c>
      <c r="E9" s="106" t="s">
        <v>39</v>
      </c>
      <c r="F9" s="53"/>
      <c r="H9" s="415"/>
    </row>
    <row r="10" spans="1:8" x14ac:dyDescent="0.3">
      <c r="A10" s="105" t="s">
        <v>40</v>
      </c>
      <c r="B10" s="101"/>
      <c r="C10" s="107"/>
      <c r="D10" s="107"/>
      <c r="E10" s="106" t="s">
        <v>41</v>
      </c>
      <c r="F10" s="54"/>
      <c r="H10" s="415"/>
    </row>
    <row r="11" spans="1:8" x14ac:dyDescent="0.3">
      <c r="A11" s="105" t="s">
        <v>42</v>
      </c>
      <c r="B11" s="101"/>
      <c r="C11" s="107">
        <v>194</v>
      </c>
      <c r="D11" s="107">
        <v>900</v>
      </c>
      <c r="E11" s="106" t="s">
        <v>43</v>
      </c>
      <c r="F11" s="54"/>
      <c r="H11" s="415"/>
    </row>
    <row r="12" spans="1:8" x14ac:dyDescent="0.3">
      <c r="A12" s="108" t="s">
        <v>44</v>
      </c>
      <c r="B12" s="109"/>
      <c r="C12" s="110">
        <f>SUBTOTAL(9,C8:C11)</f>
        <v>94338</v>
      </c>
      <c r="D12" s="397">
        <f>SUBTOTAL(9,D8:D11)</f>
        <v>100064</v>
      </c>
      <c r="E12" s="99" t="s">
        <v>45</v>
      </c>
      <c r="G12" s="50"/>
      <c r="H12" s="415"/>
    </row>
    <row r="13" spans="1:8" x14ac:dyDescent="0.3">
      <c r="A13" s="111"/>
      <c r="B13" s="101"/>
      <c r="C13" s="102"/>
      <c r="D13" s="102"/>
      <c r="E13" s="104"/>
      <c r="H13" s="415"/>
    </row>
    <row r="14" spans="1:8" x14ac:dyDescent="0.3">
      <c r="A14" s="112" t="s">
        <v>46</v>
      </c>
      <c r="B14" s="101"/>
      <c r="C14" s="102"/>
      <c r="D14" s="102"/>
      <c r="E14" s="104"/>
      <c r="H14" s="415"/>
    </row>
    <row r="15" spans="1:8" x14ac:dyDescent="0.3">
      <c r="A15" s="105" t="s">
        <v>47</v>
      </c>
      <c r="B15" s="101"/>
      <c r="C15" s="78"/>
      <c r="D15" s="107">
        <v>5</v>
      </c>
      <c r="E15" s="106" t="s">
        <v>48</v>
      </c>
      <c r="H15" s="415"/>
    </row>
    <row r="16" spans="1:8" x14ac:dyDescent="0.3">
      <c r="A16" s="105" t="s">
        <v>49</v>
      </c>
      <c r="B16" s="113">
        <v>2</v>
      </c>
      <c r="C16" s="78">
        <v>74789</v>
      </c>
      <c r="D16" s="107">
        <v>69747</v>
      </c>
      <c r="E16" s="106" t="s">
        <v>50</v>
      </c>
      <c r="H16" s="415"/>
    </row>
    <row r="17" spans="1:10" x14ac:dyDescent="0.3">
      <c r="A17" s="105" t="s">
        <v>51</v>
      </c>
      <c r="B17" s="101"/>
      <c r="C17" s="78">
        <v>2799</v>
      </c>
      <c r="D17" s="107">
        <v>2622</v>
      </c>
      <c r="E17" s="106" t="s">
        <v>52</v>
      </c>
    </row>
    <row r="18" spans="1:10" x14ac:dyDescent="0.3">
      <c r="A18" s="105" t="s">
        <v>53</v>
      </c>
      <c r="B18" s="101"/>
      <c r="C18" s="78"/>
      <c r="D18" s="107"/>
      <c r="E18" s="106" t="s">
        <v>54</v>
      </c>
      <c r="J18" s="53"/>
    </row>
    <row r="19" spans="1:10" x14ac:dyDescent="0.3">
      <c r="A19" s="105" t="s">
        <v>55</v>
      </c>
      <c r="B19" s="101">
        <v>3</v>
      </c>
      <c r="C19" s="78">
        <v>24609</v>
      </c>
      <c r="D19" s="107">
        <v>24480</v>
      </c>
      <c r="E19" s="106" t="s">
        <v>56</v>
      </c>
      <c r="J19" s="53"/>
    </row>
    <row r="20" spans="1:10" x14ac:dyDescent="0.3">
      <c r="A20" s="114" t="s">
        <v>57</v>
      </c>
      <c r="B20" s="109"/>
      <c r="C20" s="110">
        <f>SUBTOTAL(9,C15:C19)</f>
        <v>102197</v>
      </c>
      <c r="D20" s="397">
        <f>SUBTOTAL(9,D15:D19)</f>
        <v>96854</v>
      </c>
      <c r="E20" s="99" t="s">
        <v>58</v>
      </c>
    </row>
    <row r="21" spans="1:10" x14ac:dyDescent="0.3">
      <c r="A21" s="111"/>
      <c r="B21" s="101"/>
      <c r="C21" s="102"/>
      <c r="D21" s="102"/>
      <c r="E21" s="104"/>
    </row>
    <row r="22" spans="1:10" x14ac:dyDescent="0.3">
      <c r="A22" s="114" t="s">
        <v>59</v>
      </c>
      <c r="B22" s="109"/>
      <c r="C22" s="115">
        <f>C12-C20</f>
        <v>-7859</v>
      </c>
      <c r="D22" s="115">
        <f>D12-D20</f>
        <v>3210</v>
      </c>
      <c r="E22" s="99" t="s">
        <v>60</v>
      </c>
    </row>
    <row r="23" spans="1:10" x14ac:dyDescent="0.3">
      <c r="A23" s="111"/>
      <c r="B23" s="101"/>
      <c r="C23" s="102"/>
      <c r="D23" s="102"/>
      <c r="E23" s="104"/>
    </row>
    <row r="24" spans="1:10" x14ac:dyDescent="0.3">
      <c r="A24" s="100" t="s">
        <v>61</v>
      </c>
      <c r="B24" s="101"/>
      <c r="C24" s="102"/>
      <c r="D24" s="102"/>
      <c r="E24" s="104"/>
      <c r="H24" s="50"/>
    </row>
    <row r="25" spans="1:10" x14ac:dyDescent="0.3">
      <c r="A25" s="105" t="s">
        <v>62</v>
      </c>
      <c r="B25" s="101"/>
      <c r="C25" s="102">
        <v>1817</v>
      </c>
      <c r="D25" s="102">
        <v>1744</v>
      </c>
      <c r="E25" s="106" t="s">
        <v>63</v>
      </c>
    </row>
    <row r="26" spans="1:10" x14ac:dyDescent="0.3">
      <c r="A26" s="105" t="s">
        <v>64</v>
      </c>
      <c r="B26" s="101"/>
      <c r="C26" s="102">
        <v>566</v>
      </c>
      <c r="D26" s="102">
        <v>556</v>
      </c>
      <c r="E26" s="106" t="s">
        <v>65</v>
      </c>
    </row>
    <row r="27" spans="1:10" x14ac:dyDescent="0.3">
      <c r="A27" s="114" t="s">
        <v>66</v>
      </c>
      <c r="B27" s="109"/>
      <c r="C27" s="115">
        <f>C25-C26</f>
        <v>1251</v>
      </c>
      <c r="D27" s="115">
        <f>D25-D26</f>
        <v>1188</v>
      </c>
      <c r="E27" s="99" t="s">
        <v>67</v>
      </c>
    </row>
    <row r="28" spans="1:10" x14ac:dyDescent="0.3">
      <c r="A28" s="111"/>
      <c r="B28" s="101"/>
      <c r="C28" s="102"/>
      <c r="D28" s="102"/>
      <c r="E28" s="104"/>
    </row>
    <row r="29" spans="1:10" x14ac:dyDescent="0.3">
      <c r="A29" s="114" t="s">
        <v>68</v>
      </c>
      <c r="B29" s="109"/>
      <c r="C29" s="115">
        <f>C22+C27</f>
        <v>-6608</v>
      </c>
      <c r="D29" s="115">
        <f>D22+D27</f>
        <v>4398</v>
      </c>
      <c r="E29" s="99" t="s">
        <v>69</v>
      </c>
    </row>
    <row r="30" spans="1:10" x14ac:dyDescent="0.3">
      <c r="A30" s="111"/>
      <c r="B30" s="101"/>
      <c r="C30" s="102"/>
      <c r="D30" s="102"/>
      <c r="E30" s="104"/>
    </row>
    <row r="31" spans="1:10" x14ac:dyDescent="0.3">
      <c r="A31" s="105" t="s">
        <v>70</v>
      </c>
      <c r="B31" s="101"/>
      <c r="C31" s="116"/>
      <c r="D31" s="116"/>
      <c r="E31" s="106" t="s">
        <v>71</v>
      </c>
    </row>
    <row r="32" spans="1:10" x14ac:dyDescent="0.3">
      <c r="A32" s="111"/>
      <c r="B32" s="101"/>
      <c r="C32" s="117"/>
      <c r="D32" s="398"/>
      <c r="E32" s="104"/>
    </row>
    <row r="33" spans="1:5" x14ac:dyDescent="0.3">
      <c r="A33" s="114" t="s">
        <v>72</v>
      </c>
      <c r="B33" s="109"/>
      <c r="C33" s="115">
        <f>C29-C31</f>
        <v>-6608</v>
      </c>
      <c r="D33" s="115">
        <f>D29-D31</f>
        <v>4398</v>
      </c>
      <c r="E33" s="99" t="s">
        <v>73</v>
      </c>
    </row>
    <row r="34" spans="1:5" x14ac:dyDescent="0.3">
      <c r="A34" s="111"/>
      <c r="B34" s="101"/>
      <c r="C34" s="102"/>
      <c r="D34" s="102"/>
      <c r="E34" s="104"/>
    </row>
    <row r="35" spans="1:5" x14ac:dyDescent="0.3">
      <c r="A35" s="100" t="s">
        <v>74</v>
      </c>
      <c r="B35" s="101"/>
      <c r="C35" s="102"/>
      <c r="D35" s="102"/>
      <c r="E35" s="104"/>
    </row>
    <row r="36" spans="1:5" x14ac:dyDescent="0.3">
      <c r="A36" s="105" t="s">
        <v>75</v>
      </c>
      <c r="B36" s="101"/>
      <c r="C36" s="102">
        <f>+C33</f>
        <v>-6608</v>
      </c>
      <c r="D36" s="102">
        <v>4398</v>
      </c>
      <c r="E36" s="106" t="s">
        <v>76</v>
      </c>
    </row>
    <row r="37" spans="1:5" x14ac:dyDescent="0.3">
      <c r="A37" s="105" t="s">
        <v>77</v>
      </c>
      <c r="B37" s="101"/>
      <c r="C37" s="102"/>
      <c r="D37" s="102"/>
      <c r="E37" s="106" t="s">
        <v>78</v>
      </c>
    </row>
    <row r="38" spans="1:5" x14ac:dyDescent="0.3">
      <c r="A38" s="105" t="s">
        <v>79</v>
      </c>
      <c r="B38" s="101"/>
      <c r="C38" s="78"/>
      <c r="D38" s="107"/>
      <c r="E38" s="106" t="s">
        <v>80</v>
      </c>
    </row>
    <row r="39" spans="1:5" x14ac:dyDescent="0.3">
      <c r="A39" s="114" t="s">
        <v>81</v>
      </c>
      <c r="B39" s="109"/>
      <c r="C39" s="115">
        <f>SUBTOTAL(9,C36:C38)</f>
        <v>-6608</v>
      </c>
      <c r="D39" s="115">
        <f>SUBTOTAL(9,D36:D38)</f>
        <v>4398</v>
      </c>
      <c r="E39" s="99" t="s">
        <v>82</v>
      </c>
    </row>
    <row r="41" spans="1:5" s="77" customFormat="1" ht="93.75" customHeight="1" x14ac:dyDescent="0.3">
      <c r="A41" s="459" t="s">
        <v>83</v>
      </c>
      <c r="B41" s="459"/>
      <c r="C41" s="459"/>
      <c r="D41" s="459"/>
      <c r="E41" s="459"/>
    </row>
  </sheetData>
  <sheetProtection formatCells="0" formatColumns="0" formatRows="0" insertColumns="0" insertRows="0" autoFilter="0"/>
  <mergeCells count="3">
    <mergeCell ref="C4:D4"/>
    <mergeCell ref="A41:E41"/>
    <mergeCell ref="B2:C2"/>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P55"/>
  <sheetViews>
    <sheetView zoomScaleNormal="100" workbookViewId="0">
      <selection activeCell="B1" sqref="B1:C2"/>
    </sheetView>
  </sheetViews>
  <sheetFormatPr baseColWidth="10" defaultColWidth="11.3828125" defaultRowHeight="12.45" x14ac:dyDescent="0.3"/>
  <cols>
    <col min="1" max="1" width="52.84375" style="51" bestFit="1" customWidth="1"/>
    <col min="2" max="2" width="8" style="139" customWidth="1"/>
    <col min="3" max="4" width="14.53515625" style="50" customWidth="1"/>
    <col min="5" max="5" width="13.53515625" style="51" customWidth="1"/>
    <col min="6" max="16384" width="11.3828125" style="51"/>
  </cols>
  <sheetData>
    <row r="1" spans="1:5" ht="16.5" customHeight="1" x14ac:dyDescent="0.3">
      <c r="A1" s="29" t="str">
        <f>Resultatregnskap!A1</f>
        <v>Fagskolens navn: Tirna fagskolen</v>
      </c>
      <c r="B1" s="86"/>
      <c r="C1" s="87"/>
      <c r="D1" s="118"/>
      <c r="E1" s="118"/>
    </row>
    <row r="2" spans="1:5" ht="16.5" customHeight="1" x14ac:dyDescent="0.3">
      <c r="A2" s="29" t="s">
        <v>84</v>
      </c>
      <c r="B2" s="460"/>
      <c r="C2" s="460"/>
      <c r="D2" s="118"/>
      <c r="E2" s="118"/>
    </row>
    <row r="3" spans="1:5" ht="16.5" customHeight="1" x14ac:dyDescent="0.35">
      <c r="A3" s="90" t="s">
        <v>32</v>
      </c>
      <c r="B3" s="86"/>
      <c r="C3" s="86"/>
      <c r="D3" s="118"/>
      <c r="E3" s="118"/>
    </row>
    <row r="4" spans="1:5" ht="16.5" customHeight="1" x14ac:dyDescent="0.3">
      <c r="A4" s="119"/>
      <c r="B4" s="120"/>
      <c r="C4" s="120"/>
      <c r="D4" s="121"/>
      <c r="E4" s="118"/>
    </row>
    <row r="5" spans="1:5" ht="16.399999999999999" customHeight="1" x14ac:dyDescent="0.3">
      <c r="A5" s="122"/>
      <c r="B5" s="123" t="s">
        <v>33</v>
      </c>
      <c r="C5" s="97">
        <f>Resultatregnskap!C6</f>
        <v>45657</v>
      </c>
      <c r="D5" s="97">
        <f>Resultatregnskap!D6</f>
        <v>45291</v>
      </c>
      <c r="E5" s="124" t="s">
        <v>34</v>
      </c>
    </row>
    <row r="6" spans="1:5" x14ac:dyDescent="0.3">
      <c r="A6" s="125" t="s">
        <v>85</v>
      </c>
      <c r="B6" s="126"/>
      <c r="C6" s="55"/>
      <c r="D6" s="55"/>
      <c r="E6" s="127"/>
    </row>
    <row r="7" spans="1:5" x14ac:dyDescent="0.3">
      <c r="A7" s="125" t="s">
        <v>86</v>
      </c>
      <c r="B7" s="126"/>
      <c r="C7" s="55"/>
      <c r="D7" s="55"/>
      <c r="E7" s="127"/>
    </row>
    <row r="8" spans="1:5" x14ac:dyDescent="0.3">
      <c r="A8" s="128" t="s">
        <v>87</v>
      </c>
      <c r="B8" s="126">
        <v>7</v>
      </c>
      <c r="C8" s="55">
        <v>630</v>
      </c>
      <c r="D8" s="56">
        <v>118</v>
      </c>
      <c r="E8" s="129" t="s">
        <v>88</v>
      </c>
    </row>
    <row r="9" spans="1:5" x14ac:dyDescent="0.3">
      <c r="A9" s="128" t="s">
        <v>89</v>
      </c>
      <c r="B9" s="126"/>
      <c r="C9" s="55"/>
      <c r="D9" s="56"/>
      <c r="E9" s="129" t="s">
        <v>90</v>
      </c>
    </row>
    <row r="10" spans="1:5" x14ac:dyDescent="0.3">
      <c r="A10" s="128" t="s">
        <v>91</v>
      </c>
      <c r="B10" s="126"/>
      <c r="C10" s="55"/>
      <c r="D10" s="56"/>
      <c r="E10" s="129" t="s">
        <v>92</v>
      </c>
    </row>
    <row r="11" spans="1:5" x14ac:dyDescent="0.3">
      <c r="A11" s="130" t="s">
        <v>93</v>
      </c>
      <c r="B11" s="131"/>
      <c r="C11" s="132">
        <f>SUBTOTAL(9,C8:C10)</f>
        <v>630</v>
      </c>
      <c r="D11" s="399">
        <f>SUBTOTAL(9,D8:D10)</f>
        <v>118</v>
      </c>
      <c r="E11" s="133" t="s">
        <v>94</v>
      </c>
    </row>
    <row r="12" spans="1:5" x14ac:dyDescent="0.3">
      <c r="A12" s="134"/>
      <c r="B12" s="126"/>
      <c r="C12" s="55"/>
      <c r="D12" s="56"/>
      <c r="E12" s="127"/>
    </row>
    <row r="13" spans="1:5" x14ac:dyDescent="0.3">
      <c r="A13" s="125" t="s">
        <v>95</v>
      </c>
      <c r="B13" s="126"/>
      <c r="C13" s="55"/>
      <c r="D13" s="56"/>
      <c r="E13" s="127"/>
    </row>
    <row r="14" spans="1:5" x14ac:dyDescent="0.3">
      <c r="A14" s="128" t="s">
        <v>96</v>
      </c>
      <c r="B14" s="126"/>
      <c r="C14" s="55">
        <v>2647</v>
      </c>
      <c r="D14" s="56">
        <v>2647</v>
      </c>
      <c r="E14" s="129" t="s">
        <v>97</v>
      </c>
    </row>
    <row r="15" spans="1:5" x14ac:dyDescent="0.3">
      <c r="A15" s="128" t="s">
        <v>98</v>
      </c>
      <c r="B15" s="126"/>
      <c r="C15" s="55">
        <v>21894</v>
      </c>
      <c r="D15" s="56">
        <v>22391</v>
      </c>
      <c r="E15" s="129" t="s">
        <v>99</v>
      </c>
    </row>
    <row r="16" spans="1:5" x14ac:dyDescent="0.3">
      <c r="A16" s="128" t="s">
        <v>100</v>
      </c>
      <c r="B16" s="126"/>
      <c r="C16" s="56">
        <v>6075</v>
      </c>
      <c r="D16" s="56">
        <v>5152</v>
      </c>
      <c r="E16" s="129" t="s">
        <v>101</v>
      </c>
    </row>
    <row r="17" spans="1:13" x14ac:dyDescent="0.3">
      <c r="A17" s="128" t="s">
        <v>102</v>
      </c>
      <c r="B17" s="126"/>
      <c r="C17" s="55"/>
      <c r="D17" s="56"/>
      <c r="E17" s="129" t="s">
        <v>103</v>
      </c>
    </row>
    <row r="18" spans="1:13" x14ac:dyDescent="0.3">
      <c r="A18" s="128" t="s">
        <v>104</v>
      </c>
      <c r="B18" s="126"/>
      <c r="C18" s="55"/>
      <c r="D18" s="56"/>
      <c r="E18" s="129" t="s">
        <v>105</v>
      </c>
    </row>
    <row r="19" spans="1:13" x14ac:dyDescent="0.3">
      <c r="A19" s="130" t="s">
        <v>106</v>
      </c>
      <c r="B19" s="131"/>
      <c r="C19" s="132">
        <f>SUBTOTAL(9,C14:C18)</f>
        <v>30616</v>
      </c>
      <c r="D19" s="399">
        <f>SUBTOTAL(9,D14:D18)</f>
        <v>30190</v>
      </c>
      <c r="E19" s="133" t="s">
        <v>107</v>
      </c>
    </row>
    <row r="20" spans="1:13" x14ac:dyDescent="0.3">
      <c r="A20" s="134"/>
      <c r="B20" s="126"/>
      <c r="C20" s="55"/>
      <c r="D20" s="56"/>
      <c r="E20" s="127"/>
      <c r="I20" s="50"/>
    </row>
    <row r="21" spans="1:13" x14ac:dyDescent="0.3">
      <c r="A21" s="125" t="s">
        <v>108</v>
      </c>
      <c r="B21" s="126"/>
      <c r="C21" s="55"/>
      <c r="D21" s="56"/>
      <c r="E21" s="127"/>
    </row>
    <row r="22" spans="1:13" x14ac:dyDescent="0.3">
      <c r="A22" s="128" t="s">
        <v>109</v>
      </c>
      <c r="B22" s="126"/>
      <c r="C22" s="55">
        <v>8408</v>
      </c>
      <c r="D22" s="56">
        <v>8408</v>
      </c>
      <c r="E22" s="129" t="s">
        <v>110</v>
      </c>
    </row>
    <row r="23" spans="1:13" x14ac:dyDescent="0.3">
      <c r="A23" s="128" t="s">
        <v>111</v>
      </c>
      <c r="B23" s="126"/>
      <c r="C23" s="55"/>
      <c r="D23" s="56"/>
      <c r="E23" s="129" t="s">
        <v>112</v>
      </c>
    </row>
    <row r="24" spans="1:13" x14ac:dyDescent="0.3">
      <c r="A24" s="128" t="s">
        <v>113</v>
      </c>
      <c r="B24" s="126">
        <v>6</v>
      </c>
      <c r="C24" s="55">
        <v>9000</v>
      </c>
      <c r="D24" s="56">
        <v>9000</v>
      </c>
      <c r="E24" s="129" t="s">
        <v>114</v>
      </c>
      <c r="F24" s="53"/>
    </row>
    <row r="25" spans="1:13" x14ac:dyDescent="0.3">
      <c r="A25" s="128" t="s">
        <v>115</v>
      </c>
      <c r="B25" s="126"/>
      <c r="C25" s="55"/>
      <c r="D25" s="56"/>
      <c r="E25" s="129" t="s">
        <v>116</v>
      </c>
      <c r="K25" s="415"/>
      <c r="L25" s="415"/>
      <c r="M25" s="415"/>
    </row>
    <row r="26" spans="1:13" x14ac:dyDescent="0.3">
      <c r="A26" s="128" t="s">
        <v>117</v>
      </c>
      <c r="B26" s="126"/>
      <c r="C26" s="55"/>
      <c r="D26" s="56"/>
      <c r="E26" s="129" t="s">
        <v>118</v>
      </c>
      <c r="K26" s="415"/>
      <c r="L26" s="415"/>
      <c r="M26" s="415"/>
    </row>
    <row r="27" spans="1:13" x14ac:dyDescent="0.3">
      <c r="A27" s="128" t="s">
        <v>119</v>
      </c>
      <c r="B27" s="126"/>
      <c r="C27" s="55">
        <v>5</v>
      </c>
      <c r="D27" s="56">
        <v>5</v>
      </c>
      <c r="E27" s="129" t="s">
        <v>120</v>
      </c>
      <c r="H27" s="50"/>
      <c r="K27" s="415"/>
      <c r="L27" s="415"/>
      <c r="M27" s="415"/>
    </row>
    <row r="28" spans="1:13" x14ac:dyDescent="0.3">
      <c r="A28" s="128" t="s">
        <v>121</v>
      </c>
      <c r="B28" s="126">
        <v>6</v>
      </c>
      <c r="C28" s="55"/>
      <c r="D28" s="56"/>
      <c r="E28" s="129" t="s">
        <v>122</v>
      </c>
      <c r="F28" s="53"/>
      <c r="K28" s="415"/>
      <c r="L28" s="415"/>
      <c r="M28" s="415"/>
    </row>
    <row r="29" spans="1:13" x14ac:dyDescent="0.3">
      <c r="A29" s="130" t="s">
        <v>123</v>
      </c>
      <c r="B29" s="131"/>
      <c r="C29" s="132">
        <f>SUBTOTAL(9,C22:C28)</f>
        <v>17413</v>
      </c>
      <c r="D29" s="399">
        <f>SUBTOTAL(9,D22:D28)</f>
        <v>17413</v>
      </c>
      <c r="E29" s="133" t="s">
        <v>124</v>
      </c>
      <c r="K29" s="415"/>
      <c r="L29" s="415"/>
      <c r="M29" s="415"/>
    </row>
    <row r="30" spans="1:13" x14ac:dyDescent="0.3">
      <c r="A30" s="134"/>
      <c r="B30" s="126"/>
      <c r="C30" s="55"/>
      <c r="D30" s="56"/>
      <c r="E30" s="127"/>
      <c r="K30" s="415"/>
      <c r="L30" s="415"/>
      <c r="M30" s="415"/>
    </row>
    <row r="31" spans="1:13" x14ac:dyDescent="0.3">
      <c r="A31" s="100" t="s">
        <v>125</v>
      </c>
      <c r="B31" s="101"/>
      <c r="C31" s="78"/>
      <c r="D31" s="107"/>
      <c r="E31" s="104"/>
      <c r="K31" s="415"/>
      <c r="L31" s="415"/>
      <c r="M31" s="415"/>
    </row>
    <row r="32" spans="1:13" x14ac:dyDescent="0.3">
      <c r="A32" s="100" t="s">
        <v>126</v>
      </c>
      <c r="B32" s="101"/>
      <c r="C32" s="135"/>
      <c r="D32" s="400"/>
      <c r="E32" s="104"/>
      <c r="I32" s="50"/>
      <c r="K32" s="415"/>
      <c r="L32" s="415"/>
      <c r="M32" s="415"/>
    </row>
    <row r="33" spans="1:16" x14ac:dyDescent="0.3">
      <c r="A33" s="105" t="s">
        <v>18</v>
      </c>
      <c r="B33" s="101"/>
      <c r="C33" s="78"/>
      <c r="D33" s="107"/>
      <c r="E33" s="106" t="s">
        <v>127</v>
      </c>
      <c r="I33" s="50"/>
      <c r="K33" s="415"/>
      <c r="L33" s="415"/>
      <c r="M33" s="415"/>
    </row>
    <row r="34" spans="1:16" x14ac:dyDescent="0.3">
      <c r="A34" s="105" t="s">
        <v>128</v>
      </c>
      <c r="B34" s="101"/>
      <c r="C34" s="78"/>
      <c r="D34" s="107"/>
      <c r="E34" s="106" t="s">
        <v>129</v>
      </c>
      <c r="K34" s="415"/>
      <c r="L34" s="415"/>
      <c r="M34" s="415"/>
    </row>
    <row r="35" spans="1:16" x14ac:dyDescent="0.3">
      <c r="A35" s="114" t="s">
        <v>130</v>
      </c>
      <c r="B35" s="109"/>
      <c r="C35" s="110">
        <f>SUBTOTAL(9,C33:C34)</f>
        <v>0</v>
      </c>
      <c r="D35" s="397">
        <f>SUBTOTAL(9,D33:D34)</f>
        <v>0</v>
      </c>
      <c r="E35" s="99" t="s">
        <v>131</v>
      </c>
      <c r="K35" s="415"/>
      <c r="L35" s="415"/>
      <c r="M35" s="415"/>
    </row>
    <row r="36" spans="1:16" x14ac:dyDescent="0.3">
      <c r="A36" s="136"/>
      <c r="B36" s="101"/>
      <c r="C36" s="135"/>
      <c r="D36" s="400"/>
      <c r="E36" s="104"/>
      <c r="K36" s="415"/>
      <c r="L36" s="415"/>
      <c r="M36" s="415"/>
    </row>
    <row r="37" spans="1:16" x14ac:dyDescent="0.3">
      <c r="A37" s="100" t="s">
        <v>132</v>
      </c>
      <c r="B37" s="101"/>
      <c r="C37" s="78"/>
      <c r="D37" s="107"/>
      <c r="E37" s="104"/>
      <c r="K37" s="415"/>
      <c r="L37" s="415"/>
      <c r="M37" s="415"/>
    </row>
    <row r="38" spans="1:16" x14ac:dyDescent="0.3">
      <c r="A38" s="105" t="s">
        <v>133</v>
      </c>
      <c r="B38" s="101">
        <v>9</v>
      </c>
      <c r="C38" s="107">
        <v>26837</v>
      </c>
      <c r="D38" s="107">
        <v>26475</v>
      </c>
      <c r="E38" s="106" t="s">
        <v>134</v>
      </c>
      <c r="F38" s="53"/>
      <c r="K38" s="415"/>
      <c r="L38" s="415"/>
      <c r="M38" s="415"/>
    </row>
    <row r="39" spans="1:16" x14ac:dyDescent="0.3">
      <c r="A39" s="105" t="s">
        <v>135</v>
      </c>
      <c r="B39" s="101" t="s">
        <v>136</v>
      </c>
      <c r="C39" s="137">
        <v>11839</v>
      </c>
      <c r="D39" s="401">
        <v>10299</v>
      </c>
      <c r="E39" s="106" t="s">
        <v>137</v>
      </c>
      <c r="F39" s="53"/>
      <c r="K39" s="415"/>
      <c r="L39" s="415"/>
      <c r="M39" s="415"/>
    </row>
    <row r="40" spans="1:16" x14ac:dyDescent="0.3">
      <c r="A40" s="114" t="s">
        <v>138</v>
      </c>
      <c r="B40" s="109"/>
      <c r="C40" s="110">
        <f>SUBTOTAL(9,C38:C39)</f>
        <v>38676</v>
      </c>
      <c r="D40" s="397">
        <f>SUBTOTAL(9,D38:D39)</f>
        <v>36774</v>
      </c>
      <c r="E40" s="99" t="s">
        <v>139</v>
      </c>
      <c r="K40" s="415"/>
      <c r="L40" s="415"/>
      <c r="M40" s="415"/>
    </row>
    <row r="41" spans="1:16" x14ac:dyDescent="0.3">
      <c r="A41" s="111"/>
      <c r="B41" s="101"/>
      <c r="C41" s="135"/>
      <c r="D41" s="400"/>
      <c r="E41" s="104"/>
      <c r="H41" s="50"/>
      <c r="K41" s="415"/>
      <c r="N41" s="415"/>
      <c r="O41" s="415"/>
      <c r="P41" s="415"/>
    </row>
    <row r="42" spans="1:16" x14ac:dyDescent="0.3">
      <c r="A42" s="100" t="s">
        <v>140</v>
      </c>
      <c r="B42" s="101"/>
      <c r="C42" s="135"/>
      <c r="D42" s="400"/>
      <c r="E42" s="104"/>
      <c r="K42" s="415"/>
      <c r="P42" s="50"/>
    </row>
    <row r="43" spans="1:16" x14ac:dyDescent="0.3">
      <c r="A43" s="105" t="s">
        <v>141</v>
      </c>
      <c r="B43" s="101"/>
      <c r="C43" s="135"/>
      <c r="D43" s="400"/>
      <c r="E43" s="106" t="s">
        <v>142</v>
      </c>
      <c r="K43" s="415"/>
    </row>
    <row r="44" spans="1:16" x14ac:dyDescent="0.3">
      <c r="A44" s="105" t="s">
        <v>143</v>
      </c>
      <c r="B44" s="101"/>
      <c r="C44" s="135"/>
      <c r="D44" s="400"/>
      <c r="E44" s="106" t="s">
        <v>144</v>
      </c>
      <c r="H44" s="50"/>
      <c r="K44" s="415"/>
      <c r="L44" s="415"/>
      <c r="M44" s="415"/>
    </row>
    <row r="45" spans="1:16" x14ac:dyDescent="0.3">
      <c r="A45" s="105" t="s">
        <v>145</v>
      </c>
      <c r="B45" s="101"/>
      <c r="C45" s="135"/>
      <c r="D45" s="400"/>
      <c r="E45" s="106" t="s">
        <v>146</v>
      </c>
      <c r="K45" s="415"/>
      <c r="L45" s="415"/>
      <c r="M45" s="415"/>
    </row>
    <row r="46" spans="1:16" x14ac:dyDescent="0.3">
      <c r="A46" s="114" t="s">
        <v>147</v>
      </c>
      <c r="B46" s="109"/>
      <c r="C46" s="110">
        <f>SUBTOTAL(9,C43:C45)</f>
        <v>0</v>
      </c>
      <c r="D46" s="397">
        <f>SUBTOTAL(9,D43:D45)</f>
        <v>0</v>
      </c>
      <c r="E46" s="99" t="s">
        <v>148</v>
      </c>
      <c r="L46" s="415"/>
      <c r="M46" s="415"/>
    </row>
    <row r="47" spans="1:16" x14ac:dyDescent="0.3">
      <c r="A47" s="111"/>
      <c r="B47" s="101"/>
      <c r="C47" s="78"/>
      <c r="D47" s="107"/>
      <c r="E47" s="104"/>
      <c r="H47" s="50"/>
      <c r="L47" s="415"/>
      <c r="M47" s="415"/>
    </row>
    <row r="48" spans="1:16" x14ac:dyDescent="0.3">
      <c r="A48" s="100" t="s">
        <v>149</v>
      </c>
      <c r="B48" s="101"/>
      <c r="C48" s="135"/>
      <c r="D48" s="400"/>
      <c r="E48" s="104"/>
      <c r="H48" s="50"/>
    </row>
    <row r="49" spans="1:5" x14ac:dyDescent="0.3">
      <c r="A49" s="105" t="s">
        <v>150</v>
      </c>
      <c r="B49" s="101"/>
      <c r="C49" s="78">
        <v>24918</v>
      </c>
      <c r="D49" s="107">
        <v>43690</v>
      </c>
      <c r="E49" s="106" t="s">
        <v>151</v>
      </c>
    </row>
    <row r="50" spans="1:5" x14ac:dyDescent="0.3">
      <c r="A50" s="105" t="s">
        <v>152</v>
      </c>
      <c r="B50" s="101"/>
      <c r="C50" s="78"/>
      <c r="D50" s="107"/>
      <c r="E50" s="106" t="s">
        <v>153</v>
      </c>
    </row>
    <row r="51" spans="1:5" x14ac:dyDescent="0.3">
      <c r="A51" s="114" t="s">
        <v>154</v>
      </c>
      <c r="B51" s="109"/>
      <c r="C51" s="110">
        <f>SUBTOTAL(9,C49:C50)</f>
        <v>24918</v>
      </c>
      <c r="D51" s="397">
        <f>SUBTOTAL(9,D49:D50)</f>
        <v>43690</v>
      </c>
      <c r="E51" s="99" t="s">
        <v>155</v>
      </c>
    </row>
    <row r="52" spans="1:5" x14ac:dyDescent="0.3">
      <c r="A52" s="111"/>
      <c r="B52" s="101"/>
      <c r="C52" s="138"/>
      <c r="D52" s="402"/>
      <c r="E52" s="104"/>
    </row>
    <row r="53" spans="1:5" x14ac:dyDescent="0.3">
      <c r="A53" s="114" t="s">
        <v>156</v>
      </c>
      <c r="B53" s="109"/>
      <c r="C53" s="110">
        <f>SUBTOTAL(9,C8:C52)</f>
        <v>112253</v>
      </c>
      <c r="D53" s="397">
        <f>SUBTOTAL(9,D8:D52)</f>
        <v>128185</v>
      </c>
      <c r="E53" s="99" t="s">
        <v>157</v>
      </c>
    </row>
    <row r="55" spans="1:5" ht="83.25" customHeight="1" x14ac:dyDescent="0.3">
      <c r="A55" s="461" t="s">
        <v>158</v>
      </c>
      <c r="B55" s="461"/>
      <c r="C55" s="461"/>
      <c r="D55" s="461"/>
      <c r="E55" s="461"/>
    </row>
  </sheetData>
  <sheetProtection formatCells="0" formatColumns="0" formatRows="0" insertColumns="0" insertRows="0" autoFilter="0"/>
  <mergeCells count="2">
    <mergeCell ref="A55:E55"/>
    <mergeCell ref="B2:C2"/>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zoomScaleNormal="100" workbookViewId="0">
      <selection activeCell="C1" sqref="C1"/>
    </sheetView>
  </sheetViews>
  <sheetFormatPr baseColWidth="10" defaultColWidth="11.3828125" defaultRowHeight="12.45" x14ac:dyDescent="0.3"/>
  <cols>
    <col min="1" max="1" width="36.3828125" style="51" customWidth="1"/>
    <col min="2" max="2" width="7" style="51" customWidth="1"/>
    <col min="3" max="4" width="15.53515625" style="50" customWidth="1"/>
    <col min="5" max="5" width="13.84375" style="51" customWidth="1"/>
    <col min="6" max="16384" width="11.3828125" style="51"/>
  </cols>
  <sheetData>
    <row r="1" spans="1:7" ht="15" customHeight="1" x14ac:dyDescent="0.3">
      <c r="A1" s="140" t="str">
        <f>Resultatregnskap!A1</f>
        <v>Fagskolens navn: Tirna fagskolen</v>
      </c>
      <c r="B1" s="141"/>
      <c r="C1" s="86"/>
      <c r="D1" s="87"/>
    </row>
    <row r="2" spans="1:7" ht="15" customHeight="1" x14ac:dyDescent="0.3">
      <c r="A2" s="140"/>
      <c r="B2" s="141"/>
      <c r="C2" s="460"/>
      <c r="D2" s="460"/>
    </row>
    <row r="3" spans="1:7" ht="15" customHeight="1" x14ac:dyDescent="0.3">
      <c r="A3" s="143" t="s">
        <v>159</v>
      </c>
      <c r="B3" s="141"/>
      <c r="C3" s="141"/>
      <c r="D3" s="142"/>
    </row>
    <row r="4" spans="1:7" ht="15" customHeight="1" x14ac:dyDescent="0.35">
      <c r="A4" s="144" t="s">
        <v>32</v>
      </c>
      <c r="B4" s="141"/>
      <c r="C4" s="141"/>
      <c r="D4" s="142"/>
    </row>
    <row r="5" spans="1:7" ht="15" customHeight="1" x14ac:dyDescent="0.3">
      <c r="A5" s="140"/>
      <c r="B5" s="145"/>
      <c r="C5" s="145"/>
      <c r="D5" s="146"/>
    </row>
    <row r="6" spans="1:7" x14ac:dyDescent="0.3">
      <c r="A6" s="108"/>
      <c r="B6" s="147" t="s">
        <v>33</v>
      </c>
      <c r="C6" s="396">
        <f>Resultatregnskap!C6</f>
        <v>45657</v>
      </c>
      <c r="D6" s="395">
        <f>Resultatregnskap!D6</f>
        <v>45291</v>
      </c>
      <c r="E6" s="99" t="s">
        <v>34</v>
      </c>
    </row>
    <row r="7" spans="1:7" x14ac:dyDescent="0.3">
      <c r="A7" s="100" t="s">
        <v>160</v>
      </c>
      <c r="B7" s="104"/>
      <c r="C7" s="78"/>
      <c r="D7" s="78"/>
      <c r="E7" s="104"/>
    </row>
    <row r="8" spans="1:7" x14ac:dyDescent="0.3">
      <c r="A8" s="111"/>
      <c r="B8" s="104"/>
      <c r="C8" s="78"/>
      <c r="D8" s="78"/>
      <c r="E8" s="104"/>
    </row>
    <row r="9" spans="1:7" x14ac:dyDescent="0.3">
      <c r="A9" s="100" t="s">
        <v>161</v>
      </c>
      <c r="B9" s="104"/>
      <c r="C9" s="78"/>
      <c r="D9" s="78"/>
      <c r="E9" s="104"/>
    </row>
    <row r="10" spans="1:7" x14ac:dyDescent="0.3">
      <c r="A10" s="105" t="s">
        <v>162</v>
      </c>
      <c r="B10" s="104">
        <v>12</v>
      </c>
      <c r="C10" s="78"/>
      <c r="D10" s="78"/>
      <c r="E10" s="106" t="s">
        <v>163</v>
      </c>
    </row>
    <row r="11" spans="1:7" x14ac:dyDescent="0.3">
      <c r="A11" s="105" t="s">
        <v>164</v>
      </c>
      <c r="B11" s="104">
        <v>12</v>
      </c>
      <c r="C11" s="78"/>
      <c r="D11" s="78"/>
      <c r="E11" s="106" t="s">
        <v>165</v>
      </c>
    </row>
    <row r="12" spans="1:7" x14ac:dyDescent="0.3">
      <c r="A12" s="105" t="s">
        <v>166</v>
      </c>
      <c r="B12" s="104">
        <v>12</v>
      </c>
      <c r="C12" s="78">
        <v>2346</v>
      </c>
      <c r="D12" s="403">
        <v>2346</v>
      </c>
      <c r="E12" s="106" t="s">
        <v>167</v>
      </c>
      <c r="F12" s="54"/>
      <c r="G12" s="52"/>
    </row>
    <row r="13" spans="1:7" x14ac:dyDescent="0.3">
      <c r="A13" s="114" t="s">
        <v>168</v>
      </c>
      <c r="B13" s="148"/>
      <c r="C13" s="110">
        <f>SUBTOTAL(9,C10:C12)</f>
        <v>2346</v>
      </c>
      <c r="D13" s="397">
        <f>SUBTOTAL(9,D10:D12)</f>
        <v>2346</v>
      </c>
      <c r="E13" s="99" t="s">
        <v>169</v>
      </c>
      <c r="F13" s="54"/>
      <c r="G13" s="53"/>
    </row>
    <row r="14" spans="1:7" x14ac:dyDescent="0.3">
      <c r="A14" s="111"/>
      <c r="B14" s="104"/>
      <c r="C14" s="78"/>
      <c r="D14" s="107"/>
      <c r="E14" s="106" t="s">
        <v>170</v>
      </c>
    </row>
    <row r="15" spans="1:7" x14ac:dyDescent="0.3">
      <c r="A15" s="100" t="s">
        <v>171</v>
      </c>
      <c r="B15" s="104"/>
      <c r="C15" s="78"/>
      <c r="D15" s="107"/>
      <c r="E15" s="106" t="s">
        <v>170</v>
      </c>
      <c r="G15" s="52"/>
    </row>
    <row r="16" spans="1:7" x14ac:dyDescent="0.3">
      <c r="A16" s="105" t="s">
        <v>172</v>
      </c>
      <c r="B16" s="104">
        <v>12</v>
      </c>
      <c r="C16" s="78"/>
      <c r="D16" s="107"/>
      <c r="E16" s="106" t="s">
        <v>173</v>
      </c>
      <c r="G16" s="53"/>
    </row>
    <row r="17" spans="1:7" x14ac:dyDescent="0.3">
      <c r="A17" s="105" t="s">
        <v>174</v>
      </c>
      <c r="B17" s="104">
        <v>12</v>
      </c>
      <c r="C17" s="78">
        <v>57744</v>
      </c>
      <c r="D17" s="107">
        <v>64352</v>
      </c>
      <c r="E17" s="106" t="s">
        <v>175</v>
      </c>
      <c r="F17" s="50"/>
      <c r="G17" s="50"/>
    </row>
    <row r="18" spans="1:7" x14ac:dyDescent="0.3">
      <c r="A18" s="114" t="s">
        <v>176</v>
      </c>
      <c r="B18" s="148"/>
      <c r="C18" s="110">
        <f>SUBTOTAL(9,C16:C17)</f>
        <v>57744</v>
      </c>
      <c r="D18" s="397">
        <f>SUBTOTAL(9,D16:D17)</f>
        <v>64352</v>
      </c>
      <c r="E18" s="99" t="s">
        <v>177</v>
      </c>
    </row>
    <row r="19" spans="1:7" x14ac:dyDescent="0.3">
      <c r="A19" s="136"/>
      <c r="B19" s="104"/>
      <c r="C19" s="135"/>
      <c r="D19" s="400"/>
      <c r="E19" s="106" t="s">
        <v>170</v>
      </c>
    </row>
    <row r="20" spans="1:7" x14ac:dyDescent="0.3">
      <c r="A20" s="114" t="s">
        <v>178</v>
      </c>
      <c r="B20" s="148"/>
      <c r="C20" s="110">
        <f>SUBTOTAL(9,C10:C19)</f>
        <v>60090</v>
      </c>
      <c r="D20" s="397">
        <f>SUBTOTAL(9,D10:D19)</f>
        <v>66698</v>
      </c>
      <c r="E20" s="99" t="s">
        <v>179</v>
      </c>
    </row>
    <row r="21" spans="1:7" x14ac:dyDescent="0.3">
      <c r="A21" s="111"/>
      <c r="B21" s="104"/>
      <c r="C21" s="78"/>
      <c r="D21" s="107"/>
      <c r="E21" s="106" t="s">
        <v>170</v>
      </c>
    </row>
    <row r="22" spans="1:7" x14ac:dyDescent="0.3">
      <c r="A22" s="100" t="s">
        <v>180</v>
      </c>
      <c r="B22" s="104"/>
      <c r="C22" s="78"/>
      <c r="D22" s="107"/>
      <c r="E22" s="106" t="s">
        <v>170</v>
      </c>
    </row>
    <row r="23" spans="1:7" x14ac:dyDescent="0.3">
      <c r="A23" s="111"/>
      <c r="B23" s="104"/>
      <c r="C23" s="78"/>
      <c r="D23" s="107"/>
      <c r="E23" s="106" t="s">
        <v>170</v>
      </c>
    </row>
    <row r="24" spans="1:7" x14ac:dyDescent="0.3">
      <c r="A24" s="100" t="s">
        <v>181</v>
      </c>
      <c r="B24" s="104"/>
      <c r="C24" s="78"/>
      <c r="D24" s="107"/>
      <c r="E24" s="106" t="s">
        <v>170</v>
      </c>
    </row>
    <row r="25" spans="1:7" x14ac:dyDescent="0.3">
      <c r="A25" s="105" t="s">
        <v>182</v>
      </c>
      <c r="B25" s="104"/>
      <c r="C25" s="78"/>
      <c r="D25" s="107"/>
      <c r="E25" s="106" t="s">
        <v>183</v>
      </c>
    </row>
    <row r="26" spans="1:7" x14ac:dyDescent="0.3">
      <c r="A26" s="105" t="s">
        <v>184</v>
      </c>
      <c r="B26" s="104"/>
      <c r="C26" s="78"/>
      <c r="D26" s="107"/>
      <c r="E26" s="106" t="s">
        <v>185</v>
      </c>
    </row>
    <row r="27" spans="1:7" x14ac:dyDescent="0.3">
      <c r="A27" s="105" t="s">
        <v>186</v>
      </c>
      <c r="B27" s="104"/>
      <c r="C27" s="78"/>
      <c r="D27" s="107"/>
      <c r="E27" s="106" t="s">
        <v>187</v>
      </c>
    </row>
    <row r="28" spans="1:7" x14ac:dyDescent="0.3">
      <c r="A28" s="105" t="s">
        <v>188</v>
      </c>
      <c r="B28" s="104"/>
      <c r="C28" s="78"/>
      <c r="D28" s="107"/>
      <c r="E28" s="106" t="s">
        <v>189</v>
      </c>
    </row>
    <row r="29" spans="1:7" x14ac:dyDescent="0.3">
      <c r="A29" s="105" t="s">
        <v>190</v>
      </c>
      <c r="B29" s="104"/>
      <c r="C29" s="78"/>
      <c r="D29" s="107"/>
      <c r="E29" s="106" t="s">
        <v>191</v>
      </c>
    </row>
    <row r="30" spans="1:7" x14ac:dyDescent="0.3">
      <c r="A30" s="114" t="s">
        <v>192</v>
      </c>
      <c r="B30" s="148"/>
      <c r="C30" s="110">
        <f>SUBTOTAL(9,C25:C29)</f>
        <v>0</v>
      </c>
      <c r="D30" s="397">
        <f>SUBTOTAL(9,D25:D29)</f>
        <v>0</v>
      </c>
      <c r="E30" s="99" t="s">
        <v>193</v>
      </c>
    </row>
    <row r="31" spans="1:7" x14ac:dyDescent="0.3">
      <c r="A31" s="111"/>
      <c r="B31" s="104"/>
      <c r="C31" s="78"/>
      <c r="D31" s="107"/>
      <c r="E31" s="106" t="s">
        <v>170</v>
      </c>
    </row>
    <row r="32" spans="1:7" x14ac:dyDescent="0.3">
      <c r="A32" s="100" t="s">
        <v>194</v>
      </c>
      <c r="B32" s="104"/>
      <c r="C32" s="78"/>
      <c r="D32" s="107"/>
      <c r="E32" s="106" t="s">
        <v>170</v>
      </c>
    </row>
    <row r="33" spans="1:6" x14ac:dyDescent="0.3">
      <c r="A33" s="105" t="s">
        <v>195</v>
      </c>
      <c r="B33" s="104"/>
      <c r="C33" s="78"/>
      <c r="D33" s="107"/>
      <c r="E33" s="106" t="s">
        <v>196</v>
      </c>
    </row>
    <row r="34" spans="1:6" x14ac:dyDescent="0.3">
      <c r="A34" s="105" t="s">
        <v>197</v>
      </c>
      <c r="B34" s="104"/>
      <c r="C34" s="78"/>
      <c r="D34" s="107"/>
      <c r="E34" s="106" t="s">
        <v>198</v>
      </c>
    </row>
    <row r="35" spans="1:6" x14ac:dyDescent="0.3">
      <c r="A35" s="105" t="s">
        <v>199</v>
      </c>
      <c r="B35" s="104">
        <v>10</v>
      </c>
      <c r="C35" s="78">
        <v>8120</v>
      </c>
      <c r="D35" s="107">
        <v>9133</v>
      </c>
      <c r="E35" s="106" t="s">
        <v>200</v>
      </c>
    </row>
    <row r="36" spans="1:6" x14ac:dyDescent="0.3">
      <c r="A36" s="105" t="s">
        <v>201</v>
      </c>
      <c r="B36" s="104"/>
      <c r="C36" s="78"/>
      <c r="D36" s="107"/>
      <c r="E36" s="106" t="s">
        <v>202</v>
      </c>
    </row>
    <row r="37" spans="1:6" x14ac:dyDescent="0.3">
      <c r="A37" s="105" t="s">
        <v>203</v>
      </c>
      <c r="B37" s="149" t="s">
        <v>204</v>
      </c>
      <c r="C37" s="78"/>
      <c r="D37" s="107"/>
      <c r="E37" s="106" t="s">
        <v>205</v>
      </c>
    </row>
    <row r="38" spans="1:6" x14ac:dyDescent="0.3">
      <c r="A38" s="114" t="s">
        <v>206</v>
      </c>
      <c r="B38" s="148"/>
      <c r="C38" s="110">
        <f>SUBTOTAL(9,C33:C37)</f>
        <v>8120</v>
      </c>
      <c r="D38" s="397">
        <f>SUBTOTAL(9,D33:D37)</f>
        <v>9133</v>
      </c>
      <c r="E38" s="99" t="s">
        <v>207</v>
      </c>
    </row>
    <row r="39" spans="1:6" x14ac:dyDescent="0.3">
      <c r="A39" s="111"/>
      <c r="B39" s="104"/>
      <c r="C39" s="78"/>
      <c r="D39" s="107"/>
      <c r="E39" s="106" t="s">
        <v>170</v>
      </c>
    </row>
    <row r="40" spans="1:6" x14ac:dyDescent="0.3">
      <c r="A40" s="100" t="s">
        <v>208</v>
      </c>
      <c r="B40" s="104"/>
      <c r="C40" s="78"/>
      <c r="D40" s="107"/>
      <c r="E40" s="106" t="s">
        <v>170</v>
      </c>
    </row>
    <row r="41" spans="1:6" x14ac:dyDescent="0.3">
      <c r="A41" s="105" t="s">
        <v>195</v>
      </c>
      <c r="B41" s="104"/>
      <c r="C41" s="78"/>
      <c r="D41" s="107"/>
      <c r="E41" s="106" t="s">
        <v>209</v>
      </c>
    </row>
    <row r="42" spans="1:6" x14ac:dyDescent="0.3">
      <c r="A42" s="105" t="s">
        <v>199</v>
      </c>
      <c r="B42" s="104">
        <v>10</v>
      </c>
      <c r="C42" s="78"/>
      <c r="D42" s="107"/>
      <c r="E42" s="106" t="s">
        <v>210</v>
      </c>
    </row>
    <row r="43" spans="1:6" x14ac:dyDescent="0.3">
      <c r="A43" s="105" t="s">
        <v>211</v>
      </c>
      <c r="B43" s="104"/>
      <c r="C43" s="78">
        <v>2611</v>
      </c>
      <c r="D43" s="107">
        <v>3964</v>
      </c>
      <c r="E43" s="106" t="s">
        <v>212</v>
      </c>
      <c r="F43" s="50"/>
    </row>
    <row r="44" spans="1:6" x14ac:dyDescent="0.3">
      <c r="A44" s="105" t="s">
        <v>213</v>
      </c>
      <c r="B44" s="104"/>
      <c r="C44" s="78"/>
      <c r="D44" s="107"/>
      <c r="E44" s="106" t="s">
        <v>214</v>
      </c>
    </row>
    <row r="45" spans="1:6" x14ac:dyDescent="0.3">
      <c r="A45" s="105" t="s">
        <v>215</v>
      </c>
      <c r="B45" s="104"/>
      <c r="C45" s="78">
        <v>5647</v>
      </c>
      <c r="D45" s="403">
        <v>5511</v>
      </c>
      <c r="E45" s="106" t="s">
        <v>216</v>
      </c>
    </row>
    <row r="46" spans="1:6" x14ac:dyDescent="0.3">
      <c r="A46" s="105" t="s">
        <v>217</v>
      </c>
      <c r="B46" s="149" t="s">
        <v>218</v>
      </c>
      <c r="C46" s="78">
        <v>35785</v>
      </c>
      <c r="D46" s="107">
        <v>42879</v>
      </c>
      <c r="E46" s="106" t="s">
        <v>219</v>
      </c>
    </row>
    <row r="47" spans="1:6" x14ac:dyDescent="0.3">
      <c r="A47" s="114" t="s">
        <v>220</v>
      </c>
      <c r="B47" s="148"/>
      <c r="C47" s="110">
        <f>SUBTOTAL(9,C41:C46)</f>
        <v>44043</v>
      </c>
      <c r="D47" s="397">
        <f>SUBTOTAL(9,D41:D46)</f>
        <v>52354</v>
      </c>
      <c r="E47" s="99" t="s">
        <v>221</v>
      </c>
    </row>
    <row r="48" spans="1:6" x14ac:dyDescent="0.3">
      <c r="A48" s="111"/>
      <c r="B48" s="104"/>
      <c r="C48" s="138"/>
      <c r="D48" s="402"/>
      <c r="E48" s="106" t="s">
        <v>170</v>
      </c>
    </row>
    <row r="49" spans="1:6" x14ac:dyDescent="0.3">
      <c r="A49" s="114" t="s">
        <v>222</v>
      </c>
      <c r="B49" s="148"/>
      <c r="C49" s="110">
        <f>SUBTOTAL(9,C25:C47)</f>
        <v>52163</v>
      </c>
      <c r="D49" s="397">
        <f>SUBTOTAL(9,D25:D47)</f>
        <v>61487</v>
      </c>
      <c r="E49" s="99" t="s">
        <v>223</v>
      </c>
      <c r="F49" s="54"/>
    </row>
    <row r="50" spans="1:6" x14ac:dyDescent="0.3">
      <c r="A50" s="111"/>
      <c r="B50" s="104"/>
      <c r="C50" s="138"/>
      <c r="D50" s="402"/>
      <c r="E50" s="106" t="s">
        <v>170</v>
      </c>
    </row>
    <row r="51" spans="1:6" x14ac:dyDescent="0.3">
      <c r="A51" s="114" t="s">
        <v>224</v>
      </c>
      <c r="B51" s="148"/>
      <c r="C51" s="110">
        <f>SUBTOTAL(9,C10:C50)</f>
        <v>112253</v>
      </c>
      <c r="D51" s="397">
        <f>SUBTOTAL(9,D10:D50)</f>
        <v>128185</v>
      </c>
      <c r="E51" s="99" t="s">
        <v>225</v>
      </c>
    </row>
    <row r="53" spans="1:6" ht="79.5" customHeight="1" x14ac:dyDescent="0.3">
      <c r="A53" s="462" t="s">
        <v>158</v>
      </c>
      <c r="B53" s="462"/>
      <c r="C53" s="462"/>
      <c r="D53" s="462"/>
      <c r="E53" s="462"/>
    </row>
  </sheetData>
  <sheetProtection formatCells="0" formatColumns="0" formatRows="0" insertColumns="0" insertRows="0" autoFilter="0"/>
  <mergeCells count="2">
    <mergeCell ref="A53:E53"/>
    <mergeCell ref="C2:D2"/>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Normal="100" workbookViewId="0">
      <selection activeCell="C1" sqref="C1"/>
    </sheetView>
  </sheetViews>
  <sheetFormatPr baseColWidth="10" defaultColWidth="11.3828125" defaultRowHeight="14.6" x14ac:dyDescent="0.4"/>
  <cols>
    <col min="1" max="1" width="59.3828125" style="10" customWidth="1"/>
    <col min="2" max="2" width="6.53515625" style="10" customWidth="1"/>
    <col min="3" max="3" width="15.53515625" style="155" customWidth="1"/>
    <col min="4" max="4" width="15.53515625" style="10" customWidth="1"/>
    <col min="5" max="5" width="13.53515625" style="10" customWidth="1"/>
    <col min="6" max="16384" width="11.3828125" style="10"/>
  </cols>
  <sheetData>
    <row r="1" spans="1:10" ht="15" customHeight="1" x14ac:dyDescent="0.4">
      <c r="A1" s="150" t="str">
        <f>Resultatregnskap!A1</f>
        <v>Fagskolens navn: Tirna fagskolen</v>
      </c>
      <c r="B1" s="151"/>
      <c r="C1" s="86"/>
      <c r="D1" s="152"/>
    </row>
    <row r="2" spans="1:10" ht="15" customHeight="1" x14ac:dyDescent="0.4">
      <c r="A2" s="150"/>
      <c r="B2" s="151"/>
      <c r="C2" s="151"/>
      <c r="D2" s="152"/>
    </row>
    <row r="3" spans="1:10" ht="15" customHeight="1" x14ac:dyDescent="0.4">
      <c r="A3" s="153" t="s">
        <v>226</v>
      </c>
      <c r="B3" s="151"/>
      <c r="C3" s="151"/>
      <c r="D3" s="152"/>
    </row>
    <row r="4" spans="1:10" ht="15" customHeight="1" x14ac:dyDescent="0.4">
      <c r="A4" s="154" t="s">
        <v>32</v>
      </c>
      <c r="B4" s="151"/>
      <c r="C4" s="151"/>
      <c r="D4" s="152"/>
    </row>
    <row r="5" spans="1:10" ht="15" customHeight="1" x14ac:dyDescent="0.4"/>
    <row r="6" spans="1:10" x14ac:dyDescent="0.4">
      <c r="A6" s="156"/>
      <c r="B6" s="157" t="s">
        <v>33</v>
      </c>
      <c r="C6" s="158">
        <f>Resultatregnskap!C6</f>
        <v>45657</v>
      </c>
      <c r="D6" s="159">
        <f>Resultatregnskap!D6</f>
        <v>45291</v>
      </c>
      <c r="E6" s="160" t="s">
        <v>34</v>
      </c>
    </row>
    <row r="7" spans="1:10" x14ac:dyDescent="0.4">
      <c r="A7" s="161" t="s">
        <v>227</v>
      </c>
      <c r="B7" s="162"/>
      <c r="C7" s="163"/>
      <c r="D7" s="164"/>
      <c r="E7" s="165"/>
      <c r="G7" s="43"/>
    </row>
    <row r="8" spans="1:10" x14ac:dyDescent="0.4">
      <c r="A8" s="166" t="s">
        <v>68</v>
      </c>
      <c r="B8" s="162"/>
      <c r="C8" s="163">
        <v>-6608</v>
      </c>
      <c r="D8" s="163">
        <v>4398</v>
      </c>
      <c r="E8" s="167" t="s">
        <v>228</v>
      </c>
      <c r="G8" s="43"/>
    </row>
    <row r="9" spans="1:10" x14ac:dyDescent="0.4">
      <c r="A9" s="166" t="s">
        <v>229</v>
      </c>
      <c r="B9" s="162"/>
      <c r="C9" s="163"/>
      <c r="D9" s="163"/>
      <c r="E9" s="167" t="s">
        <v>230</v>
      </c>
      <c r="G9" s="43"/>
    </row>
    <row r="10" spans="1:10" x14ac:dyDescent="0.4">
      <c r="A10" s="166" t="s">
        <v>231</v>
      </c>
      <c r="B10" s="162"/>
      <c r="C10" s="163"/>
      <c r="D10" s="163"/>
      <c r="E10" s="167" t="s">
        <v>232</v>
      </c>
      <c r="G10" s="463"/>
      <c r="H10" s="463"/>
      <c r="I10" s="463"/>
      <c r="J10" s="463"/>
    </row>
    <row r="11" spans="1:10" x14ac:dyDescent="0.4">
      <c r="A11" s="166" t="s">
        <v>233</v>
      </c>
      <c r="B11" s="162"/>
      <c r="C11" s="163">
        <v>2799</v>
      </c>
      <c r="D11" s="163">
        <v>2622</v>
      </c>
      <c r="E11" s="167" t="s">
        <v>234</v>
      </c>
    </row>
    <row r="12" spans="1:10" x14ac:dyDescent="0.4">
      <c r="A12" s="166" t="s">
        <v>235</v>
      </c>
      <c r="B12" s="162"/>
      <c r="C12" s="163"/>
      <c r="D12" s="163"/>
      <c r="E12" s="167" t="s">
        <v>236</v>
      </c>
    </row>
    <row r="13" spans="1:10" x14ac:dyDescent="0.4">
      <c r="A13" s="166" t="s">
        <v>237</v>
      </c>
      <c r="B13" s="162"/>
      <c r="C13" s="163"/>
      <c r="D13" s="163"/>
      <c r="E13" s="167" t="s">
        <v>238</v>
      </c>
    </row>
    <row r="14" spans="1:10" x14ac:dyDescent="0.4">
      <c r="A14" s="166" t="s">
        <v>239</v>
      </c>
      <c r="B14" s="162"/>
      <c r="C14" s="163"/>
      <c r="D14" s="163"/>
      <c r="E14" s="167" t="s">
        <v>240</v>
      </c>
    </row>
    <row r="15" spans="1:10" x14ac:dyDescent="0.4">
      <c r="A15" s="166" t="s">
        <v>241</v>
      </c>
      <c r="B15" s="162"/>
      <c r="C15" s="163">
        <v>2882</v>
      </c>
      <c r="D15" s="163">
        <v>-6093</v>
      </c>
      <c r="E15" s="167" t="s">
        <v>242</v>
      </c>
    </row>
    <row r="16" spans="1:10" x14ac:dyDescent="0.4">
      <c r="A16" s="166" t="s">
        <v>243</v>
      </c>
      <c r="B16" s="162"/>
      <c r="C16" s="163">
        <v>-1353</v>
      </c>
      <c r="D16" s="163">
        <v>526</v>
      </c>
      <c r="E16" s="167" t="s">
        <v>244</v>
      </c>
    </row>
    <row r="17" spans="1:5" x14ac:dyDescent="0.4">
      <c r="A17" s="166" t="s">
        <v>245</v>
      </c>
      <c r="B17" s="162"/>
      <c r="C17" s="163"/>
      <c r="D17" s="163"/>
      <c r="E17" s="167" t="s">
        <v>246</v>
      </c>
    </row>
    <row r="18" spans="1:5" x14ac:dyDescent="0.4">
      <c r="A18" s="166" t="s">
        <v>247</v>
      </c>
      <c r="B18" s="162"/>
      <c r="C18" s="163">
        <v>-12254</v>
      </c>
      <c r="D18" s="163">
        <v>-7751</v>
      </c>
      <c r="E18" s="167" t="s">
        <v>248</v>
      </c>
    </row>
    <row r="19" spans="1:5" x14ac:dyDescent="0.4">
      <c r="A19" s="168" t="s">
        <v>249</v>
      </c>
      <c r="B19" s="169"/>
      <c r="C19" s="163"/>
      <c r="D19" s="163">
        <v>309</v>
      </c>
      <c r="E19" s="167" t="s">
        <v>250</v>
      </c>
    </row>
    <row r="20" spans="1:5" x14ac:dyDescent="0.4">
      <c r="A20" s="170" t="s">
        <v>251</v>
      </c>
      <c r="B20" s="171"/>
      <c r="C20" s="172">
        <f>SUBTOTAL(9,C8:C19)</f>
        <v>-14534</v>
      </c>
      <c r="D20" s="172">
        <f>SUBTOTAL(9,D8:D19)</f>
        <v>-5989</v>
      </c>
      <c r="E20" s="160" t="s">
        <v>252</v>
      </c>
    </row>
    <row r="21" spans="1:5" x14ac:dyDescent="0.4">
      <c r="A21" s="162"/>
      <c r="B21" s="162"/>
      <c r="C21" s="173"/>
      <c r="D21" s="173"/>
      <c r="E21" s="165"/>
    </row>
    <row r="22" spans="1:5" x14ac:dyDescent="0.4">
      <c r="A22" s="161" t="s">
        <v>253</v>
      </c>
      <c r="B22" s="162"/>
      <c r="C22" s="163"/>
      <c r="D22" s="163"/>
      <c r="E22" s="165"/>
    </row>
    <row r="23" spans="1:5" x14ac:dyDescent="0.4">
      <c r="A23" s="166" t="s">
        <v>254</v>
      </c>
      <c r="B23" s="162"/>
      <c r="C23" s="163"/>
      <c r="D23" s="163"/>
      <c r="E23" s="167" t="s">
        <v>255</v>
      </c>
    </row>
    <row r="24" spans="1:5" x14ac:dyDescent="0.4">
      <c r="A24" s="166" t="s">
        <v>256</v>
      </c>
      <c r="B24" s="162"/>
      <c r="C24" s="163">
        <v>-3225</v>
      </c>
      <c r="D24" s="163">
        <v>-3062</v>
      </c>
      <c r="E24" s="167" t="s">
        <v>257</v>
      </c>
    </row>
    <row r="25" spans="1:5" x14ac:dyDescent="0.4">
      <c r="A25" s="166" t="s">
        <v>258</v>
      </c>
      <c r="B25" s="162"/>
      <c r="C25" s="163"/>
      <c r="D25" s="163"/>
      <c r="E25" s="167" t="s">
        <v>259</v>
      </c>
    </row>
    <row r="26" spans="1:5" x14ac:dyDescent="0.4">
      <c r="A26" s="166" t="s">
        <v>260</v>
      </c>
      <c r="B26" s="162"/>
      <c r="C26" s="163"/>
      <c r="D26" s="163"/>
      <c r="E26" s="167" t="s">
        <v>261</v>
      </c>
    </row>
    <row r="27" spans="1:5" x14ac:dyDescent="0.4">
      <c r="A27" s="166" t="s">
        <v>262</v>
      </c>
      <c r="B27" s="162"/>
      <c r="C27" s="163"/>
      <c r="D27" s="163"/>
      <c r="E27" s="167" t="s">
        <v>263</v>
      </c>
    </row>
    <row r="28" spans="1:5" x14ac:dyDescent="0.4">
      <c r="A28" s="166" t="s">
        <v>264</v>
      </c>
      <c r="B28" s="162"/>
      <c r="C28" s="163"/>
      <c r="D28" s="163"/>
      <c r="E28" s="167" t="s">
        <v>265</v>
      </c>
    </row>
    <row r="29" spans="1:5" x14ac:dyDescent="0.4">
      <c r="A29" s="170" t="s">
        <v>266</v>
      </c>
      <c r="B29" s="171"/>
      <c r="C29" s="172">
        <f>SUBTOTAL(9,C23:C28)</f>
        <v>-3225</v>
      </c>
      <c r="D29" s="172">
        <f>SUBTOTAL(9,D23:D28)</f>
        <v>-3062</v>
      </c>
      <c r="E29" s="160" t="s">
        <v>267</v>
      </c>
    </row>
    <row r="30" spans="1:5" x14ac:dyDescent="0.4">
      <c r="A30" s="162"/>
      <c r="B30" s="162"/>
      <c r="C30" s="173"/>
      <c r="D30" s="173"/>
      <c r="E30" s="165"/>
    </row>
    <row r="31" spans="1:5" x14ac:dyDescent="0.4">
      <c r="A31" s="161" t="s">
        <v>268</v>
      </c>
      <c r="B31" s="162"/>
      <c r="C31" s="163"/>
      <c r="D31" s="163"/>
      <c r="E31" s="165"/>
    </row>
    <row r="32" spans="1:5" x14ac:dyDescent="0.4">
      <c r="A32" s="166" t="s">
        <v>269</v>
      </c>
      <c r="B32" s="162"/>
      <c r="C32" s="163"/>
      <c r="D32" s="163"/>
      <c r="E32" s="167" t="s">
        <v>270</v>
      </c>
    </row>
    <row r="33" spans="1:5" x14ac:dyDescent="0.4">
      <c r="A33" s="166" t="s">
        <v>271</v>
      </c>
      <c r="B33" s="162"/>
      <c r="C33" s="163"/>
      <c r="D33" s="163"/>
      <c r="E33" s="167" t="s">
        <v>272</v>
      </c>
    </row>
    <row r="34" spans="1:5" x14ac:dyDescent="0.4">
      <c r="A34" s="166" t="s">
        <v>273</v>
      </c>
      <c r="B34" s="162"/>
      <c r="C34" s="163"/>
      <c r="D34" s="163"/>
      <c r="E34" s="167" t="s">
        <v>274</v>
      </c>
    </row>
    <row r="35" spans="1:5" x14ac:dyDescent="0.4">
      <c r="A35" s="166" t="s">
        <v>275</v>
      </c>
      <c r="B35" s="162"/>
      <c r="C35" s="163">
        <v>-1013</v>
      </c>
      <c r="D35" s="163">
        <v>-1013</v>
      </c>
      <c r="E35" s="167" t="s">
        <v>276</v>
      </c>
    </row>
    <row r="36" spans="1:5" x14ac:dyDescent="0.4">
      <c r="A36" s="166" t="s">
        <v>277</v>
      </c>
      <c r="B36" s="162"/>
      <c r="C36" s="163"/>
      <c r="D36" s="163"/>
      <c r="E36" s="167" t="s">
        <v>278</v>
      </c>
    </row>
    <row r="37" spans="1:5" x14ac:dyDescent="0.4">
      <c r="A37" s="166" t="s">
        <v>279</v>
      </c>
      <c r="B37" s="162"/>
      <c r="C37" s="163"/>
      <c r="D37" s="163"/>
      <c r="E37" s="167" t="s">
        <v>280</v>
      </c>
    </row>
    <row r="38" spans="1:5" x14ac:dyDescent="0.4">
      <c r="A38" s="166" t="s">
        <v>281</v>
      </c>
      <c r="B38" s="162"/>
      <c r="C38" s="163"/>
      <c r="D38" s="163"/>
      <c r="E38" s="167" t="s">
        <v>282</v>
      </c>
    </row>
    <row r="39" spans="1:5" x14ac:dyDescent="0.4">
      <c r="A39" s="166" t="s">
        <v>283</v>
      </c>
      <c r="B39" s="162"/>
      <c r="C39" s="163"/>
      <c r="D39" s="163"/>
      <c r="E39" s="167" t="s">
        <v>284</v>
      </c>
    </row>
    <row r="40" spans="1:5" x14ac:dyDescent="0.4">
      <c r="A40" s="166" t="s">
        <v>285</v>
      </c>
      <c r="B40" s="162"/>
      <c r="C40" s="163"/>
      <c r="D40" s="163"/>
      <c r="E40" s="167" t="s">
        <v>286</v>
      </c>
    </row>
    <row r="41" spans="1:5" x14ac:dyDescent="0.4">
      <c r="A41" s="166" t="s">
        <v>287</v>
      </c>
      <c r="B41" s="162"/>
      <c r="C41" s="163"/>
      <c r="D41" s="163"/>
      <c r="E41" s="167" t="s">
        <v>288</v>
      </c>
    </row>
    <row r="42" spans="1:5" x14ac:dyDescent="0.4">
      <c r="A42" s="166" t="s">
        <v>289</v>
      </c>
      <c r="B42" s="162"/>
      <c r="C42" s="163"/>
      <c r="D42" s="163"/>
      <c r="E42" s="167" t="s">
        <v>290</v>
      </c>
    </row>
    <row r="43" spans="1:5" x14ac:dyDescent="0.4">
      <c r="A43" s="166" t="s">
        <v>291</v>
      </c>
      <c r="B43" s="162"/>
      <c r="C43" s="163"/>
      <c r="D43" s="163"/>
      <c r="E43" s="167" t="s">
        <v>292</v>
      </c>
    </row>
    <row r="44" spans="1:5" x14ac:dyDescent="0.4">
      <c r="A44" s="166" t="s">
        <v>293</v>
      </c>
      <c r="B44" s="162"/>
      <c r="C44" s="163"/>
      <c r="D44" s="163"/>
      <c r="E44" s="167" t="s">
        <v>294</v>
      </c>
    </row>
    <row r="45" spans="1:5" x14ac:dyDescent="0.4">
      <c r="A45" s="166" t="s">
        <v>295</v>
      </c>
      <c r="B45" s="162"/>
      <c r="C45" s="163"/>
      <c r="D45" s="163"/>
      <c r="E45" s="167" t="s">
        <v>296</v>
      </c>
    </row>
    <row r="46" spans="1:5" x14ac:dyDescent="0.4">
      <c r="A46" s="166" t="s">
        <v>297</v>
      </c>
      <c r="B46" s="162"/>
      <c r="C46" s="163"/>
      <c r="D46" s="163"/>
      <c r="E46" s="167" t="s">
        <v>298</v>
      </c>
    </row>
    <row r="47" spans="1:5" x14ac:dyDescent="0.4">
      <c r="A47" s="170" t="s">
        <v>299</v>
      </c>
      <c r="B47" s="171"/>
      <c r="C47" s="172">
        <f>SUBTOTAL(9,C32:C46)</f>
        <v>-1013</v>
      </c>
      <c r="D47" s="172">
        <f>SUBTOTAL(9,D32:D46)</f>
        <v>-1013</v>
      </c>
      <c r="E47" s="160" t="s">
        <v>300</v>
      </c>
    </row>
    <row r="48" spans="1:5" x14ac:dyDescent="0.4">
      <c r="A48" s="162"/>
      <c r="B48" s="162"/>
      <c r="C48" s="173"/>
      <c r="D48" s="173"/>
      <c r="E48" s="165"/>
    </row>
    <row r="49" spans="1:5" x14ac:dyDescent="0.4">
      <c r="A49" s="161" t="s">
        <v>301</v>
      </c>
      <c r="B49" s="162"/>
      <c r="C49" s="174"/>
      <c r="D49" s="174"/>
      <c r="E49" s="165" t="s">
        <v>302</v>
      </c>
    </row>
    <row r="50" spans="1:5" x14ac:dyDescent="0.4">
      <c r="A50" s="175" t="s">
        <v>303</v>
      </c>
      <c r="B50" s="171"/>
      <c r="C50" s="172">
        <f>SUBTOTAL(9,C8:C49)</f>
        <v>-18772</v>
      </c>
      <c r="D50" s="172">
        <f>SUBTOTAL(9,D8:D49)</f>
        <v>-10064</v>
      </c>
      <c r="E50" s="176" t="s">
        <v>304</v>
      </c>
    </row>
    <row r="51" spans="1:5" x14ac:dyDescent="0.4">
      <c r="A51" s="175" t="s">
        <v>305</v>
      </c>
      <c r="B51" s="171"/>
      <c r="C51" s="177">
        <f>+D52</f>
        <v>43690</v>
      </c>
      <c r="D51" s="177">
        <v>53754</v>
      </c>
      <c r="E51" s="176" t="s">
        <v>306</v>
      </c>
    </row>
    <row r="52" spans="1:5" x14ac:dyDescent="0.4">
      <c r="A52" s="178" t="s">
        <v>307</v>
      </c>
      <c r="B52" s="169"/>
      <c r="C52" s="172">
        <f>SUBTOTAL(9,C8:C51)</f>
        <v>24918</v>
      </c>
      <c r="D52" s="172">
        <f>SUBTOTAL(9,D8:D51)</f>
        <v>43690</v>
      </c>
      <c r="E52" s="179" t="s">
        <v>308</v>
      </c>
    </row>
    <row r="54" spans="1:5" ht="144" customHeight="1" x14ac:dyDescent="0.4">
      <c r="A54" s="464" t="s">
        <v>309</v>
      </c>
      <c r="B54" s="464"/>
      <c r="C54" s="464"/>
      <c r="D54" s="464"/>
      <c r="E54" s="464"/>
    </row>
    <row r="55" spans="1:5" x14ac:dyDescent="0.4">
      <c r="A55" s="463"/>
      <c r="B55" s="463"/>
      <c r="C55" s="463"/>
      <c r="D55" s="463"/>
      <c r="E55" s="463"/>
    </row>
    <row r="58" spans="1:5" x14ac:dyDescent="0.4">
      <c r="A58" s="43"/>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zoomScaleNormal="100" workbookViewId="0">
      <selection activeCell="B1" sqref="B1"/>
    </sheetView>
  </sheetViews>
  <sheetFormatPr baseColWidth="10" defaultColWidth="11.3828125" defaultRowHeight="12.45" x14ac:dyDescent="0.3"/>
  <cols>
    <col min="1" max="1" width="65" style="50" bestFit="1" customWidth="1"/>
    <col min="2" max="2" width="13.53515625" style="50" customWidth="1"/>
    <col min="3" max="3" width="16.69140625" style="50" customWidth="1"/>
    <col min="4" max="4" width="14" style="50" bestFit="1" customWidth="1"/>
    <col min="5" max="5" width="14" style="50" customWidth="1"/>
    <col min="6" max="6" width="12.84375" style="50" bestFit="1" customWidth="1"/>
    <col min="7" max="7" width="15.3828125" style="50" customWidth="1"/>
    <col min="8" max="16384" width="11.3828125" style="50"/>
  </cols>
  <sheetData>
    <row r="1" spans="1:7" x14ac:dyDescent="0.3">
      <c r="A1" s="180" t="str">
        <f>Resultatregnskap!A1</f>
        <v>Fagskolens navn: Tirna fagskolen</v>
      </c>
      <c r="B1" s="86"/>
      <c r="C1" s="88"/>
      <c r="D1" s="88"/>
      <c r="E1" s="88"/>
      <c r="F1" s="88"/>
    </row>
    <row r="2" spans="1:7" x14ac:dyDescent="0.3">
      <c r="A2" s="88"/>
      <c r="B2" s="88"/>
      <c r="C2" s="88"/>
      <c r="D2" s="88"/>
      <c r="E2" s="88"/>
      <c r="F2" s="88"/>
    </row>
    <row r="3" spans="1:7" x14ac:dyDescent="0.3">
      <c r="A3" s="180" t="s">
        <v>310</v>
      </c>
      <c r="F3" s="88"/>
    </row>
    <row r="4" spans="1:7" ht="12.9" x14ac:dyDescent="0.35">
      <c r="A4" s="181" t="s">
        <v>32</v>
      </c>
      <c r="B4" s="182"/>
      <c r="C4" s="182"/>
      <c r="D4" s="183"/>
      <c r="E4" s="183"/>
      <c r="F4" s="88"/>
    </row>
    <row r="5" spans="1:7" x14ac:dyDescent="0.3">
      <c r="A5" s="180"/>
      <c r="B5" s="184"/>
      <c r="C5" s="184"/>
      <c r="D5" s="184"/>
      <c r="E5" s="184"/>
      <c r="F5" s="184"/>
      <c r="G5" s="184"/>
    </row>
    <row r="6" spans="1:7" x14ac:dyDescent="0.3">
      <c r="A6" s="180" t="s">
        <v>311</v>
      </c>
      <c r="F6" s="88"/>
    </row>
    <row r="7" spans="1:7" ht="24.9" x14ac:dyDescent="0.3">
      <c r="A7" s="185" t="s">
        <v>312</v>
      </c>
      <c r="B7" s="186" t="s">
        <v>313</v>
      </c>
      <c r="C7" s="186" t="s">
        <v>314</v>
      </c>
      <c r="D7" s="187" t="s">
        <v>315</v>
      </c>
      <c r="E7" s="188" t="s">
        <v>316</v>
      </c>
      <c r="F7" s="189" t="s">
        <v>34</v>
      </c>
    </row>
    <row r="8" spans="1:7" x14ac:dyDescent="0.3">
      <c r="A8" s="190" t="s">
        <v>317</v>
      </c>
      <c r="B8" s="194">
        <v>12706</v>
      </c>
      <c r="C8" s="191">
        <v>3695</v>
      </c>
      <c r="D8" s="191"/>
      <c r="E8" s="192">
        <f>B8+C8+D8</f>
        <v>16401</v>
      </c>
      <c r="F8" s="190" t="s">
        <v>318</v>
      </c>
    </row>
    <row r="9" spans="1:7" x14ac:dyDescent="0.3">
      <c r="A9" s="193" t="s">
        <v>319</v>
      </c>
      <c r="B9" s="194">
        <v>17436</v>
      </c>
      <c r="C9" s="194"/>
      <c r="D9" s="194"/>
      <c r="E9" s="192">
        <f>B9+C9+D9</f>
        <v>17436</v>
      </c>
      <c r="F9" s="193" t="s">
        <v>320</v>
      </c>
    </row>
    <row r="10" spans="1:7" x14ac:dyDescent="0.3">
      <c r="A10" s="195" t="s">
        <v>321</v>
      </c>
      <c r="B10" s="194">
        <v>46384</v>
      </c>
      <c r="C10" s="194"/>
      <c r="D10" s="194"/>
      <c r="E10" s="192">
        <f>B10+C10+D10</f>
        <v>46384</v>
      </c>
      <c r="F10" s="193" t="s">
        <v>322</v>
      </c>
    </row>
    <row r="11" spans="1:7" x14ac:dyDescent="0.3">
      <c r="A11" s="193" t="s">
        <v>323</v>
      </c>
      <c r="B11" s="194">
        <v>3251</v>
      </c>
      <c r="C11" s="196"/>
      <c r="D11" s="196"/>
      <c r="E11" s="197">
        <f>B11+C11+D11</f>
        <v>3251</v>
      </c>
      <c r="F11" s="193" t="s">
        <v>324</v>
      </c>
    </row>
    <row r="12" spans="1:7" x14ac:dyDescent="0.3">
      <c r="A12" s="198" t="s">
        <v>325</v>
      </c>
      <c r="B12" s="199">
        <f>SUM(B8:B11)</f>
        <v>79777</v>
      </c>
      <c r="C12" s="199">
        <f>SUM(C8:C11)</f>
        <v>3695</v>
      </c>
      <c r="D12" s="199">
        <f>SUM(D8:D11)</f>
        <v>0</v>
      </c>
      <c r="E12" s="199">
        <f>B12+C12+D12</f>
        <v>83472</v>
      </c>
      <c r="F12" s="189" t="s">
        <v>326</v>
      </c>
    </row>
    <row r="13" spans="1:7" x14ac:dyDescent="0.3">
      <c r="A13" s="180"/>
      <c r="B13" s="200"/>
      <c r="C13" s="200"/>
      <c r="D13" s="200"/>
      <c r="E13" s="200"/>
      <c r="F13" s="183"/>
    </row>
    <row r="14" spans="1:7" x14ac:dyDescent="0.3">
      <c r="A14" s="180"/>
      <c r="B14" s="200"/>
      <c r="C14" s="200"/>
      <c r="D14" s="200"/>
      <c r="E14" s="200"/>
      <c r="F14" s="183"/>
    </row>
    <row r="15" spans="1:7" ht="24.9" x14ac:dyDescent="0.3">
      <c r="A15" s="198" t="s">
        <v>327</v>
      </c>
      <c r="B15" s="201" t="s">
        <v>328</v>
      </c>
      <c r="C15" s="201" t="s">
        <v>329</v>
      </c>
      <c r="D15" s="201" t="s">
        <v>330</v>
      </c>
      <c r="E15" s="188" t="s">
        <v>316</v>
      </c>
      <c r="F15" s="189" t="s">
        <v>34</v>
      </c>
      <c r="G15" s="202"/>
    </row>
    <row r="16" spans="1:7" x14ac:dyDescent="0.3">
      <c r="A16" s="190" t="s">
        <v>317</v>
      </c>
      <c r="B16" s="190">
        <v>16423</v>
      </c>
      <c r="C16" s="190">
        <v>2317</v>
      </c>
      <c r="D16" s="191"/>
      <c r="E16" s="194">
        <f>+B16+C16+D16</f>
        <v>18740</v>
      </c>
      <c r="F16" s="393" t="s">
        <v>331</v>
      </c>
      <c r="G16" s="202"/>
    </row>
    <row r="17" spans="1:7" x14ac:dyDescent="0.3">
      <c r="A17" s="193" t="s">
        <v>319</v>
      </c>
      <c r="B17" s="193">
        <v>16373</v>
      </c>
      <c r="C17" s="193"/>
      <c r="D17" s="194"/>
      <c r="E17" s="194">
        <f>+B17+C17+D17</f>
        <v>16373</v>
      </c>
      <c r="F17" s="129" t="s">
        <v>332</v>
      </c>
      <c r="G17" s="202"/>
    </row>
    <row r="18" spans="1:7" x14ac:dyDescent="0.3">
      <c r="A18" s="195" t="s">
        <v>321</v>
      </c>
      <c r="B18" s="85">
        <v>50039</v>
      </c>
      <c r="C18" s="85"/>
      <c r="D18" s="194"/>
      <c r="E18" s="194">
        <f>+B18+C18+D18</f>
        <v>50039</v>
      </c>
      <c r="F18" s="129" t="s">
        <v>333</v>
      </c>
      <c r="G18" s="202"/>
    </row>
    <row r="19" spans="1:7" x14ac:dyDescent="0.3">
      <c r="A19" s="193" t="s">
        <v>323</v>
      </c>
      <c r="B19" s="196">
        <v>5852</v>
      </c>
      <c r="C19" s="196"/>
      <c r="D19" s="196"/>
      <c r="E19" s="196">
        <f>+B19+C19+D19</f>
        <v>5852</v>
      </c>
      <c r="F19" s="129" t="s">
        <v>334</v>
      </c>
      <c r="G19" s="202"/>
    </row>
    <row r="20" spans="1:7" x14ac:dyDescent="0.3">
      <c r="A20" s="198" t="s">
        <v>325</v>
      </c>
      <c r="B20" s="199">
        <f>SUM(B16:B19)</f>
        <v>88687</v>
      </c>
      <c r="C20" s="199">
        <f>SUM(C16:C19)</f>
        <v>2317</v>
      </c>
      <c r="D20" s="203">
        <f>SUM(D16:D19)</f>
        <v>0</v>
      </c>
      <c r="E20" s="203">
        <f>+B20+C20+D20</f>
        <v>91004</v>
      </c>
      <c r="F20" s="133" t="s">
        <v>335</v>
      </c>
      <c r="G20" s="204"/>
    </row>
    <row r="21" spans="1:7" x14ac:dyDescent="0.3">
      <c r="A21" s="180"/>
      <c r="B21" s="200"/>
      <c r="C21" s="200"/>
      <c r="D21" s="200"/>
      <c r="E21" s="200"/>
      <c r="F21" s="88"/>
    </row>
    <row r="22" spans="1:7" ht="12.9" x14ac:dyDescent="0.35">
      <c r="A22" s="198" t="s">
        <v>336</v>
      </c>
      <c r="B22" s="205">
        <v>2024</v>
      </c>
      <c r="C22" s="206">
        <v>2023</v>
      </c>
      <c r="D22" s="200"/>
      <c r="E22" s="207"/>
      <c r="F22" s="208"/>
    </row>
    <row r="23" spans="1:7" ht="12.9" x14ac:dyDescent="0.35">
      <c r="A23" s="198"/>
      <c r="B23" s="199"/>
      <c r="C23" s="199"/>
      <c r="D23" s="200"/>
      <c r="E23" s="207"/>
      <c r="F23" s="204"/>
      <c r="G23" s="204"/>
    </row>
    <row r="24" spans="1:7" ht="12.9" x14ac:dyDescent="0.35">
      <c r="A24" s="198"/>
      <c r="B24" s="199"/>
      <c r="C24" s="199"/>
      <c r="D24" s="200"/>
      <c r="E24" s="207"/>
      <c r="F24" s="88"/>
      <c r="G24" s="204"/>
    </row>
    <row r="25" spans="1:7" ht="12.9" x14ac:dyDescent="0.35">
      <c r="A25" s="198"/>
      <c r="B25" s="199"/>
      <c r="C25" s="199"/>
      <c r="D25" s="200"/>
      <c r="E25" s="207"/>
      <c r="F25" s="208"/>
    </row>
    <row r="26" spans="1:7" ht="12.9" x14ac:dyDescent="0.35">
      <c r="A26" s="209"/>
      <c r="B26" s="48"/>
      <c r="C26" s="49"/>
      <c r="D26" s="88"/>
      <c r="E26" s="88"/>
      <c r="F26" s="88"/>
    </row>
    <row r="27" spans="1:7" x14ac:dyDescent="0.3">
      <c r="A27" s="87" t="s">
        <v>337</v>
      </c>
      <c r="B27" s="48"/>
      <c r="C27" s="49"/>
      <c r="D27" s="88"/>
      <c r="E27" s="88"/>
      <c r="F27" s="88"/>
    </row>
    <row r="28" spans="1:7" x14ac:dyDescent="0.3">
      <c r="A28" s="210" t="s">
        <v>338</v>
      </c>
      <c r="B28" s="188">
        <f>Resultatregnskap!C6</f>
        <v>45657</v>
      </c>
      <c r="C28" s="211">
        <f>Resultatregnskap!D6</f>
        <v>45291</v>
      </c>
      <c r="D28" s="189" t="s">
        <v>34</v>
      </c>
      <c r="E28" s="183"/>
      <c r="F28" s="88"/>
    </row>
    <row r="29" spans="1:7" x14ac:dyDescent="0.3">
      <c r="A29" s="195" t="s">
        <v>339</v>
      </c>
      <c r="B29" s="194">
        <v>543</v>
      </c>
      <c r="C29" s="194">
        <v>506</v>
      </c>
      <c r="D29" s="129" t="s">
        <v>340</v>
      </c>
      <c r="E29" s="183"/>
      <c r="F29" s="204"/>
    </row>
    <row r="30" spans="1:7" x14ac:dyDescent="0.3">
      <c r="A30" s="212" t="s">
        <v>341</v>
      </c>
      <c r="B30" s="194"/>
      <c r="C30" s="194"/>
      <c r="D30" s="129" t="s">
        <v>342</v>
      </c>
      <c r="E30" s="183"/>
      <c r="F30" s="204"/>
    </row>
    <row r="31" spans="1:7" x14ac:dyDescent="0.3">
      <c r="A31" s="212" t="s">
        <v>343</v>
      </c>
      <c r="B31" s="196">
        <v>10323</v>
      </c>
      <c r="C31" s="196">
        <v>8554</v>
      </c>
      <c r="D31" s="394" t="s">
        <v>344</v>
      </c>
      <c r="E31" s="183"/>
      <c r="F31" s="204"/>
    </row>
    <row r="32" spans="1:7" x14ac:dyDescent="0.3">
      <c r="A32" s="198" t="s">
        <v>345</v>
      </c>
      <c r="B32" s="213">
        <f>SUM(B29:B31)</f>
        <v>10866</v>
      </c>
      <c r="C32" s="213">
        <f>SUM(C29:C31)</f>
        <v>9060</v>
      </c>
      <c r="D32" s="394" t="s">
        <v>346</v>
      </c>
      <c r="E32" s="183"/>
      <c r="F32" s="204"/>
    </row>
    <row r="33" spans="1:6" x14ac:dyDescent="0.3">
      <c r="A33" s="180"/>
      <c r="B33" s="200"/>
      <c r="C33" s="202"/>
      <c r="D33" s="183"/>
      <c r="E33" s="183"/>
      <c r="F33" s="88"/>
    </row>
    <row r="34" spans="1:6" x14ac:dyDescent="0.3">
      <c r="A34" s="41" t="s">
        <v>347</v>
      </c>
      <c r="B34" s="200"/>
      <c r="C34" s="202"/>
      <c r="D34" s="183"/>
      <c r="E34" s="183"/>
    </row>
    <row r="35" spans="1:6" x14ac:dyDescent="0.3">
      <c r="A35" s="41"/>
      <c r="B35" s="200"/>
      <c r="C35" s="202"/>
      <c r="D35" s="183"/>
      <c r="E35" s="183"/>
    </row>
    <row r="36" spans="1:6" x14ac:dyDescent="0.3">
      <c r="A36" s="180" t="s">
        <v>348</v>
      </c>
    </row>
    <row r="37" spans="1:6" x14ac:dyDescent="0.3">
      <c r="B37" s="182"/>
      <c r="C37" s="214"/>
      <c r="D37" s="215"/>
      <c r="E37" s="215"/>
    </row>
    <row r="38" spans="1:6" x14ac:dyDescent="0.3">
      <c r="A38" s="216" t="s">
        <v>311</v>
      </c>
      <c r="B38" s="182"/>
      <c r="C38" s="214"/>
      <c r="D38" s="215"/>
      <c r="E38" s="215"/>
    </row>
    <row r="39" spans="1:6" ht="12.9" x14ac:dyDescent="0.35">
      <c r="A39" s="181" t="s">
        <v>32</v>
      </c>
      <c r="B39" s="182"/>
      <c r="C39" s="214"/>
      <c r="D39" s="215"/>
      <c r="E39" s="215"/>
    </row>
    <row r="40" spans="1:6" x14ac:dyDescent="0.3">
      <c r="A40" s="217" t="s">
        <v>49</v>
      </c>
      <c r="B40" s="188">
        <f>Resultatregnskap!C6</f>
        <v>45657</v>
      </c>
      <c r="C40" s="211">
        <f>Resultatregnskap!D6</f>
        <v>45291</v>
      </c>
      <c r="D40" s="189" t="s">
        <v>34</v>
      </c>
      <c r="E40" s="183"/>
    </row>
    <row r="41" spans="1:6" x14ac:dyDescent="0.3">
      <c r="A41" s="190" t="s">
        <v>349</v>
      </c>
      <c r="B41" s="218">
        <v>52526</v>
      </c>
      <c r="C41" s="218">
        <v>48361</v>
      </c>
      <c r="D41" s="219" t="s">
        <v>350</v>
      </c>
      <c r="E41" s="220"/>
    </row>
    <row r="42" spans="1:6" x14ac:dyDescent="0.3">
      <c r="A42" s="193" t="s">
        <v>351</v>
      </c>
      <c r="B42" s="221">
        <v>6375</v>
      </c>
      <c r="C42" s="221">
        <v>6356</v>
      </c>
      <c r="D42" s="222" t="s">
        <v>352</v>
      </c>
      <c r="E42" s="220"/>
    </row>
    <row r="43" spans="1:6" x14ac:dyDescent="0.3">
      <c r="A43" s="193" t="s">
        <v>353</v>
      </c>
      <c r="B43" s="221">
        <v>9305</v>
      </c>
      <c r="C43" s="221">
        <v>8763</v>
      </c>
      <c r="D43" s="222" t="s">
        <v>354</v>
      </c>
      <c r="E43" s="220"/>
    </row>
    <row r="44" spans="1:6" x14ac:dyDescent="0.3">
      <c r="A44" s="193" t="s">
        <v>355</v>
      </c>
      <c r="B44" s="221">
        <v>3773</v>
      </c>
      <c r="C44" s="221">
        <v>3817</v>
      </c>
      <c r="D44" s="222" t="s">
        <v>356</v>
      </c>
      <c r="E44" s="220"/>
    </row>
    <row r="45" spans="1:6" x14ac:dyDescent="0.3">
      <c r="A45" s="193" t="s">
        <v>357</v>
      </c>
      <c r="B45" s="221"/>
      <c r="C45" s="221"/>
      <c r="D45" s="222" t="s">
        <v>358</v>
      </c>
      <c r="E45" s="220"/>
    </row>
    <row r="46" spans="1:6" x14ac:dyDescent="0.3">
      <c r="A46" s="193" t="s">
        <v>359</v>
      </c>
      <c r="B46" s="221">
        <v>2810</v>
      </c>
      <c r="C46" s="221">
        <v>2450</v>
      </c>
      <c r="D46" s="222" t="s">
        <v>360</v>
      </c>
      <c r="E46" s="220"/>
      <c r="F46" s="208"/>
    </row>
    <row r="47" spans="1:6" x14ac:dyDescent="0.3">
      <c r="A47" s="198" t="s">
        <v>361</v>
      </c>
      <c r="B47" s="199">
        <f>SUM(B41:B46)</f>
        <v>74789</v>
      </c>
      <c r="C47" s="199">
        <f>SUM(C41:C46)</f>
        <v>69747</v>
      </c>
      <c r="D47" s="223" t="s">
        <v>362</v>
      </c>
      <c r="E47" s="220"/>
    </row>
    <row r="48" spans="1:6" x14ac:dyDescent="0.3">
      <c r="A48" s="88"/>
      <c r="B48" s="224"/>
      <c r="C48" s="225"/>
      <c r="D48" s="226"/>
    </row>
    <row r="49" spans="1:6" x14ac:dyDescent="0.3">
      <c r="A49" s="198" t="s">
        <v>363</v>
      </c>
      <c r="B49" s="441">
        <v>60</v>
      </c>
      <c r="C49" s="277">
        <v>48</v>
      </c>
      <c r="D49" s="223" t="s">
        <v>364</v>
      </c>
      <c r="E49" s="220"/>
    </row>
    <row r="50" spans="1:6" x14ac:dyDescent="0.3">
      <c r="A50" s="180"/>
      <c r="B50" s="225"/>
      <c r="C50" s="225"/>
      <c r="D50" s="225"/>
      <c r="E50" s="225"/>
    </row>
    <row r="51" spans="1:6" x14ac:dyDescent="0.3">
      <c r="A51" s="86" t="s">
        <v>337</v>
      </c>
      <c r="B51" s="88"/>
      <c r="C51" s="88"/>
      <c r="D51" s="88"/>
      <c r="E51" s="88"/>
    </row>
    <row r="52" spans="1:6" ht="12.9" x14ac:dyDescent="0.35">
      <c r="A52" s="227" t="s">
        <v>365</v>
      </c>
      <c r="B52" s="88"/>
      <c r="C52" s="88"/>
      <c r="D52" s="88"/>
      <c r="E52" s="88"/>
    </row>
    <row r="53" spans="1:6" ht="14.6" x14ac:dyDescent="0.4">
      <c r="A53" s="228" t="s">
        <v>366</v>
      </c>
      <c r="B53" s="229" t="s">
        <v>367</v>
      </c>
      <c r="C53" s="230" t="s">
        <v>368</v>
      </c>
      <c r="D53" s="231" t="s">
        <v>34</v>
      </c>
      <c r="E53" s="232"/>
    </row>
    <row r="54" spans="1:6" ht="14.6" x14ac:dyDescent="0.4">
      <c r="A54" s="233" t="s">
        <v>369</v>
      </c>
      <c r="B54" s="218">
        <v>1197039</v>
      </c>
      <c r="C54" s="218">
        <v>46831</v>
      </c>
      <c r="D54" s="234" t="s">
        <v>370</v>
      </c>
      <c r="E54" s="235"/>
    </row>
    <row r="55" spans="1:6" ht="14.6" x14ac:dyDescent="0.4">
      <c r="A55" s="127" t="s">
        <v>371</v>
      </c>
      <c r="B55" s="221">
        <v>1432865</v>
      </c>
      <c r="C55" s="221">
        <v>38887</v>
      </c>
      <c r="D55" s="237" t="s">
        <v>372</v>
      </c>
      <c r="E55" s="235"/>
    </row>
    <row r="56" spans="1:6" ht="14.6" x14ac:dyDescent="0.4">
      <c r="A56" s="127" t="s">
        <v>373</v>
      </c>
      <c r="B56" s="221">
        <v>1087084</v>
      </c>
      <c r="C56" s="221">
        <v>22459</v>
      </c>
      <c r="D56" s="237" t="s">
        <v>374</v>
      </c>
      <c r="E56" s="235"/>
    </row>
    <row r="57" spans="1:6" ht="14.6" x14ac:dyDescent="0.4">
      <c r="A57" s="127" t="s">
        <v>375</v>
      </c>
      <c r="B57" s="221"/>
      <c r="C57" s="221"/>
      <c r="D57" s="237" t="s">
        <v>376</v>
      </c>
      <c r="E57" s="235"/>
      <c r="F57" s="208"/>
    </row>
    <row r="58" spans="1:6" ht="14.6" x14ac:dyDescent="0.4">
      <c r="A58" s="238" t="s">
        <v>377</v>
      </c>
      <c r="B58" s="221"/>
      <c r="C58" s="221"/>
      <c r="D58" s="239" t="s">
        <v>378</v>
      </c>
      <c r="E58" s="235"/>
    </row>
    <row r="59" spans="1:6" x14ac:dyDescent="0.3">
      <c r="A59" s="240"/>
      <c r="B59" s="241"/>
      <c r="C59" s="242"/>
      <c r="D59" s="242"/>
      <c r="E59" s="88"/>
    </row>
    <row r="60" spans="1:6" ht="25.75" x14ac:dyDescent="0.4">
      <c r="A60" s="228" t="s">
        <v>379</v>
      </c>
      <c r="B60" s="447" t="s">
        <v>380</v>
      </c>
      <c r="C60" s="447" t="s">
        <v>381</v>
      </c>
      <c r="D60" s="231" t="s">
        <v>34</v>
      </c>
      <c r="E60" s="232"/>
    </row>
    <row r="61" spans="1:6" ht="14.6" x14ac:dyDescent="0.4">
      <c r="A61" s="442" t="s">
        <v>382</v>
      </c>
      <c r="B61" s="218"/>
      <c r="C61" s="218"/>
      <c r="D61" s="444" t="s">
        <v>383</v>
      </c>
      <c r="E61" s="235"/>
    </row>
    <row r="62" spans="1:6" ht="14.6" x14ac:dyDescent="0.4">
      <c r="A62" s="134" t="s">
        <v>384</v>
      </c>
      <c r="B62" s="221">
        <v>400000</v>
      </c>
      <c r="C62" s="221"/>
      <c r="D62" s="445" t="s">
        <v>385</v>
      </c>
      <c r="E62" s="235"/>
    </row>
    <row r="63" spans="1:6" ht="14.6" x14ac:dyDescent="0.4">
      <c r="A63" s="134" t="s">
        <v>386</v>
      </c>
      <c r="B63" s="221">
        <v>8333</v>
      </c>
      <c r="C63" s="221"/>
      <c r="D63" s="445" t="s">
        <v>387</v>
      </c>
      <c r="E63" s="235"/>
    </row>
    <row r="64" spans="1:6" ht="14.6" x14ac:dyDescent="0.4">
      <c r="A64" s="134" t="s">
        <v>388</v>
      </c>
      <c r="B64" s="221">
        <v>50000</v>
      </c>
      <c r="C64" s="221"/>
      <c r="D64" s="445" t="s">
        <v>389</v>
      </c>
      <c r="E64" s="235"/>
    </row>
    <row r="65" spans="1:5" ht="14.6" x14ac:dyDescent="0.4">
      <c r="A65" s="134" t="s">
        <v>390</v>
      </c>
      <c r="B65" s="221"/>
      <c r="C65" s="221"/>
      <c r="D65" s="445" t="s">
        <v>391</v>
      </c>
      <c r="E65" s="235"/>
    </row>
    <row r="66" spans="1:5" ht="14.6" x14ac:dyDescent="0.4">
      <c r="A66" s="134" t="s">
        <v>392</v>
      </c>
      <c r="B66" s="221">
        <v>50000</v>
      </c>
      <c r="C66" s="221"/>
      <c r="D66" s="445" t="s">
        <v>393</v>
      </c>
      <c r="E66" s="235"/>
    </row>
    <row r="67" spans="1:5" ht="14.6" x14ac:dyDescent="0.4">
      <c r="A67" s="443" t="s">
        <v>394</v>
      </c>
      <c r="B67" s="448"/>
      <c r="C67" s="448"/>
      <c r="D67" s="446" t="s">
        <v>395</v>
      </c>
      <c r="E67" s="235"/>
    </row>
    <row r="68" spans="1:5" x14ac:dyDescent="0.3">
      <c r="A68" s="118"/>
      <c r="B68" s="88"/>
      <c r="C68" s="88"/>
      <c r="D68" s="88"/>
      <c r="E68" s="88"/>
    </row>
    <row r="69" spans="1:5" ht="12.9" x14ac:dyDescent="0.35">
      <c r="A69" s="465" t="s">
        <v>396</v>
      </c>
      <c r="B69" s="465"/>
      <c r="C69" s="465"/>
      <c r="D69" s="243"/>
      <c r="E69" s="243"/>
    </row>
    <row r="70" spans="1:5" ht="12.9" x14ac:dyDescent="0.35">
      <c r="A70" s="465"/>
      <c r="B70" s="465"/>
      <c r="C70" s="465"/>
      <c r="D70" s="243"/>
      <c r="E70" s="243"/>
    </row>
    <row r="71" spans="1:5" ht="92.5" customHeight="1" x14ac:dyDescent="0.35">
      <c r="A71" s="465"/>
      <c r="B71" s="465"/>
      <c r="C71" s="465"/>
      <c r="D71" s="243"/>
      <c r="E71" s="243"/>
    </row>
    <row r="72" spans="1:5" x14ac:dyDescent="0.3">
      <c r="A72" s="118"/>
      <c r="B72" s="88"/>
      <c r="C72" s="88"/>
      <c r="D72" s="88"/>
      <c r="E72" s="88"/>
    </row>
    <row r="73" spans="1:5" ht="14.15" x14ac:dyDescent="0.3">
      <c r="A73" s="244"/>
      <c r="B73" s="245"/>
      <c r="C73" s="245"/>
    </row>
    <row r="74" spans="1:5" ht="14.15" x14ac:dyDescent="0.3">
      <c r="A74" s="245"/>
      <c r="B74" s="245"/>
      <c r="C74" s="245"/>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K25"/>
  <sheetViews>
    <sheetView zoomScaleNormal="100" workbookViewId="0">
      <selection activeCell="B1" sqref="B1"/>
    </sheetView>
  </sheetViews>
  <sheetFormatPr baseColWidth="10" defaultColWidth="11.3828125" defaultRowHeight="12.45" x14ac:dyDescent="0.3"/>
  <cols>
    <col min="1" max="1" width="47.53515625" style="58" customWidth="1"/>
    <col min="2" max="3" width="18.53515625" style="58" bestFit="1" customWidth="1"/>
    <col min="4" max="4" width="16.53515625" style="58" customWidth="1"/>
    <col min="5" max="8" width="11.3828125" style="58"/>
    <col min="9" max="9" width="13.3828125" style="449" bestFit="1" customWidth="1"/>
    <col min="10" max="10" width="11.53515625" style="449" bestFit="1" customWidth="1"/>
    <col min="11" max="11" width="12.84375" style="449" bestFit="1" customWidth="1"/>
    <col min="12" max="16384" width="11.3828125" style="58"/>
  </cols>
  <sheetData>
    <row r="1" spans="1:7" ht="16.5" customHeight="1" x14ac:dyDescent="0.3">
      <c r="A1" s="246" t="str">
        <f>Resultatregnskap!A1</f>
        <v>Fagskolens navn: Tirna fagskolen</v>
      </c>
      <c r="B1" s="86"/>
      <c r="C1" s="225"/>
      <c r="D1" s="247"/>
    </row>
    <row r="2" spans="1:7" x14ac:dyDescent="0.3">
      <c r="A2" s="248"/>
      <c r="B2" s="249"/>
      <c r="C2" s="249"/>
      <c r="D2" s="247"/>
    </row>
    <row r="3" spans="1:7" x14ac:dyDescent="0.3">
      <c r="A3" s="250" t="s">
        <v>397</v>
      </c>
      <c r="B3" s="251"/>
      <c r="C3" s="251"/>
      <c r="D3" s="252"/>
    </row>
    <row r="4" spans="1:7" ht="12.9" x14ac:dyDescent="0.35">
      <c r="A4" s="253" t="s">
        <v>32</v>
      </c>
      <c r="B4" s="251"/>
      <c r="C4" s="251"/>
      <c r="D4" s="252"/>
    </row>
    <row r="5" spans="1:7" x14ac:dyDescent="0.3">
      <c r="A5" s="254"/>
      <c r="B5" s="255">
        <f>Resultatregnskap!C6</f>
        <v>45657</v>
      </c>
      <c r="C5" s="256">
        <f>Resultatregnskap!D6</f>
        <v>45291</v>
      </c>
      <c r="D5" s="257" t="s">
        <v>34</v>
      </c>
    </row>
    <row r="6" spans="1:7" x14ac:dyDescent="0.3">
      <c r="A6" s="258" t="s">
        <v>398</v>
      </c>
      <c r="B6" s="259">
        <v>5050</v>
      </c>
      <c r="C6" s="259">
        <v>4555</v>
      </c>
      <c r="D6" s="260" t="s">
        <v>399</v>
      </c>
    </row>
    <row r="7" spans="1:7" x14ac:dyDescent="0.3">
      <c r="A7" s="258" t="s">
        <v>400</v>
      </c>
      <c r="B7" s="261">
        <v>3538</v>
      </c>
      <c r="C7" s="261">
        <v>3429</v>
      </c>
      <c r="D7" s="260" t="s">
        <v>401</v>
      </c>
    </row>
    <row r="8" spans="1:7" x14ac:dyDescent="0.3">
      <c r="A8" s="258" t="s">
        <v>402</v>
      </c>
      <c r="B8" s="261">
        <v>39</v>
      </c>
      <c r="C8" s="261">
        <v>250</v>
      </c>
      <c r="D8" s="260" t="s">
        <v>403</v>
      </c>
    </row>
    <row r="9" spans="1:7" x14ac:dyDescent="0.3">
      <c r="A9" s="258" t="s">
        <v>404</v>
      </c>
      <c r="B9" s="261">
        <v>5698</v>
      </c>
      <c r="C9" s="261">
        <v>5189</v>
      </c>
      <c r="D9" s="260" t="s">
        <v>405</v>
      </c>
    </row>
    <row r="10" spans="1:7" x14ac:dyDescent="0.3">
      <c r="A10" s="258" t="s">
        <v>406</v>
      </c>
      <c r="B10" s="261">
        <v>197</v>
      </c>
      <c r="C10" s="261">
        <v>202</v>
      </c>
      <c r="D10" s="260" t="s">
        <v>407</v>
      </c>
    </row>
    <row r="11" spans="1:7" x14ac:dyDescent="0.3">
      <c r="A11" s="258" t="s">
        <v>408</v>
      </c>
      <c r="B11" s="261">
        <v>5668</v>
      </c>
      <c r="C11" s="261">
        <v>4762</v>
      </c>
      <c r="D11" s="260" t="s">
        <v>409</v>
      </c>
      <c r="G11" s="220"/>
    </row>
    <row r="12" spans="1:7" x14ac:dyDescent="0.3">
      <c r="A12" s="258" t="s">
        <v>410</v>
      </c>
      <c r="B12" s="261">
        <v>987</v>
      </c>
      <c r="C12" s="261">
        <v>2716</v>
      </c>
      <c r="D12" s="260" t="s">
        <v>411</v>
      </c>
    </row>
    <row r="13" spans="1:7" x14ac:dyDescent="0.3">
      <c r="A13" s="258" t="s">
        <v>412</v>
      </c>
      <c r="B13" s="261">
        <v>2789</v>
      </c>
      <c r="C13" s="261">
        <v>2609</v>
      </c>
      <c r="D13" s="260" t="s">
        <v>413</v>
      </c>
    </row>
    <row r="14" spans="1:7" x14ac:dyDescent="0.3">
      <c r="A14" s="258" t="s">
        <v>414</v>
      </c>
      <c r="B14" s="261">
        <v>45</v>
      </c>
      <c r="C14" s="261"/>
      <c r="D14" s="260" t="s">
        <v>415</v>
      </c>
    </row>
    <row r="15" spans="1:7" x14ac:dyDescent="0.3">
      <c r="A15" s="258" t="s">
        <v>416</v>
      </c>
      <c r="B15" s="261">
        <v>800</v>
      </c>
      <c r="C15" s="261">
        <v>837</v>
      </c>
      <c r="D15" s="260" t="s">
        <v>417</v>
      </c>
    </row>
    <row r="16" spans="1:7" x14ac:dyDescent="0.3">
      <c r="A16" s="262" t="s">
        <v>418</v>
      </c>
      <c r="B16" s="263">
        <v>-202</v>
      </c>
      <c r="C16" s="263">
        <v>-69</v>
      </c>
      <c r="D16" s="260" t="s">
        <v>419</v>
      </c>
    </row>
    <row r="17" spans="1:5" ht="15.75" customHeight="1" x14ac:dyDescent="0.3">
      <c r="A17" s="264" t="s">
        <v>420</v>
      </c>
      <c r="B17" s="265">
        <f>SUM(B6:B16)</f>
        <v>24609</v>
      </c>
      <c r="C17" s="265">
        <f>SUM(C6:C16)</f>
        <v>24480</v>
      </c>
      <c r="D17" s="266" t="s">
        <v>421</v>
      </c>
    </row>
    <row r="18" spans="1:5" x14ac:dyDescent="0.3">
      <c r="A18" s="267"/>
      <c r="B18" s="268"/>
      <c r="C18" s="269"/>
      <c r="D18" s="270"/>
    </row>
    <row r="19" spans="1:5" x14ac:dyDescent="0.3">
      <c r="A19" s="271" t="s">
        <v>422</v>
      </c>
      <c r="B19" s="272">
        <f>B5</f>
        <v>45657</v>
      </c>
      <c r="C19" s="273">
        <f>C5</f>
        <v>45291</v>
      </c>
      <c r="D19" s="274"/>
    </row>
    <row r="20" spans="1:5" x14ac:dyDescent="0.3">
      <c r="A20" s="127" t="s">
        <v>423</v>
      </c>
      <c r="B20" s="261">
        <v>197</v>
      </c>
      <c r="C20" s="261">
        <v>202</v>
      </c>
      <c r="D20" s="275" t="s">
        <v>424</v>
      </c>
    </row>
    <row r="21" spans="1:5" x14ac:dyDescent="0.3">
      <c r="A21" s="127" t="s">
        <v>425</v>
      </c>
      <c r="B21" s="236"/>
      <c r="C21" s="236"/>
      <c r="D21" s="275" t="s">
        <v>426</v>
      </c>
      <c r="E21" s="276"/>
    </row>
    <row r="22" spans="1:5" x14ac:dyDescent="0.3">
      <c r="A22" s="127" t="s">
        <v>427</v>
      </c>
      <c r="B22" s="236"/>
      <c r="C22" s="236"/>
      <c r="D22" s="275" t="s">
        <v>428</v>
      </c>
    </row>
    <row r="23" spans="1:5" x14ac:dyDescent="0.3">
      <c r="A23" s="271" t="s">
        <v>316</v>
      </c>
      <c r="B23" s="210">
        <f>SUBTOTAL(9,B20:B22)</f>
        <v>197</v>
      </c>
      <c r="C23" s="277">
        <f>SUBTOTAL(9,C20:C22)</f>
        <v>202</v>
      </c>
      <c r="D23" s="274" t="s">
        <v>429</v>
      </c>
    </row>
    <row r="24" spans="1:5" x14ac:dyDescent="0.3">
      <c r="A24" s="118"/>
      <c r="B24" s="88"/>
      <c r="C24" s="88"/>
      <c r="D24" s="278"/>
    </row>
    <row r="25" spans="1:5" ht="42" customHeight="1" x14ac:dyDescent="0.3">
      <c r="A25" s="465" t="s">
        <v>430</v>
      </c>
      <c r="B25" s="466"/>
      <c r="C25" s="466"/>
      <c r="D25" s="466"/>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H66"/>
  <sheetViews>
    <sheetView tabSelected="1" zoomScale="80" zoomScaleNormal="80" workbookViewId="0">
      <selection activeCell="G20" sqref="G20"/>
    </sheetView>
  </sheetViews>
  <sheetFormatPr baseColWidth="10" defaultColWidth="17.3828125" defaultRowHeight="15.75" customHeight="1" x14ac:dyDescent="0.3"/>
  <cols>
    <col min="1" max="1" width="44.84375" style="310" customWidth="1"/>
    <col min="2" max="2" width="24.69140625" style="310" customWidth="1"/>
    <col min="3" max="3" width="21.3828125" style="310" customWidth="1"/>
    <col min="4" max="4" width="24.15234375" style="281" customWidth="1"/>
    <col min="5" max="5" width="23.15234375" style="57" customWidth="1"/>
    <col min="6" max="6" width="14.84375" style="57" customWidth="1"/>
    <col min="7" max="16384" width="17.3828125" style="57"/>
  </cols>
  <sheetData>
    <row r="1" spans="1:6" ht="12.75" customHeight="1" x14ac:dyDescent="0.3">
      <c r="A1" s="279"/>
      <c r="B1" s="280"/>
      <c r="C1" s="280"/>
    </row>
    <row r="2" spans="1:6" ht="12.45" x14ac:dyDescent="0.3">
      <c r="A2" s="282" t="str">
        <f>Resultatregnskap!A1</f>
        <v>Fagskolens navn: Tirna fagskolen</v>
      </c>
      <c r="B2" s="86"/>
      <c r="C2" s="283"/>
      <c r="D2" s="284"/>
      <c r="E2" s="285"/>
      <c r="F2" s="285"/>
    </row>
    <row r="3" spans="1:6" ht="12.45" x14ac:dyDescent="0.3">
      <c r="A3" s="280"/>
      <c r="B3" s="280"/>
      <c r="C3" s="280"/>
    </row>
    <row r="4" spans="1:6" ht="14.25" customHeight="1" x14ac:dyDescent="0.3">
      <c r="A4" s="286" t="s">
        <v>431</v>
      </c>
      <c r="B4" s="249"/>
      <c r="C4" s="249"/>
      <c r="D4" s="249"/>
      <c r="E4" s="249"/>
      <c r="F4" s="249"/>
    </row>
    <row r="5" spans="1:6" ht="14.25" customHeight="1" x14ac:dyDescent="0.35">
      <c r="A5" s="287" t="s">
        <v>32</v>
      </c>
      <c r="B5" s="249"/>
      <c r="C5" s="249"/>
      <c r="D5" s="249"/>
      <c r="E5" s="249"/>
      <c r="F5" s="288"/>
    </row>
    <row r="6" spans="1:6" ht="12.75" customHeight="1" x14ac:dyDescent="0.3">
      <c r="A6" s="249"/>
      <c r="B6" s="249"/>
      <c r="C6" s="249"/>
      <c r="D6" s="249"/>
      <c r="E6" s="249"/>
      <c r="F6" s="289"/>
    </row>
    <row r="7" spans="1:6" ht="24.9" x14ac:dyDescent="0.3">
      <c r="A7" s="290" t="s">
        <v>432</v>
      </c>
      <c r="B7" s="291" t="s">
        <v>433</v>
      </c>
      <c r="C7" s="292" t="s">
        <v>434</v>
      </c>
      <c r="D7" s="291" t="s">
        <v>435</v>
      </c>
      <c r="E7" s="291" t="s">
        <v>436</v>
      </c>
      <c r="F7" s="293" t="s">
        <v>34</v>
      </c>
    </row>
    <row r="8" spans="1:6" ht="15" customHeight="1" x14ac:dyDescent="0.3">
      <c r="A8" s="249" t="s">
        <v>437</v>
      </c>
      <c r="B8" s="294"/>
      <c r="C8" s="294"/>
      <c r="D8" s="294"/>
      <c r="E8" s="84"/>
      <c r="F8" s="275" t="s">
        <v>438</v>
      </c>
    </row>
    <row r="9" spans="1:6" ht="15" customHeight="1" x14ac:dyDescent="0.3">
      <c r="A9" s="249" t="s">
        <v>439</v>
      </c>
      <c r="B9" s="84"/>
      <c r="C9" s="84">
        <v>126</v>
      </c>
      <c r="D9" s="84"/>
      <c r="E9" s="84">
        <v>341</v>
      </c>
      <c r="F9" s="275" t="s">
        <v>440</v>
      </c>
    </row>
    <row r="10" spans="1:6" ht="15" customHeight="1" x14ac:dyDescent="0.3">
      <c r="A10" s="249" t="s">
        <v>441</v>
      </c>
      <c r="B10" s="295"/>
      <c r="C10" s="295"/>
      <c r="D10" s="295"/>
      <c r="E10" s="84"/>
      <c r="F10" s="275" t="s">
        <v>442</v>
      </c>
    </row>
    <row r="11" spans="1:6" ht="15" customHeight="1" x14ac:dyDescent="0.3">
      <c r="A11" s="296" t="s">
        <v>443</v>
      </c>
      <c r="B11" s="297">
        <f>SUM(B8:B10)</f>
        <v>0</v>
      </c>
      <c r="C11" s="297">
        <f>SUM(C8:C10)</f>
        <v>126</v>
      </c>
      <c r="D11" s="298">
        <f>SUM(D8:D10)</f>
        <v>0</v>
      </c>
      <c r="E11" s="298">
        <f>SUM(E8:E10)</f>
        <v>341</v>
      </c>
      <c r="F11" s="274" t="s">
        <v>444</v>
      </c>
    </row>
    <row r="12" spans="1:6" ht="15" customHeight="1" x14ac:dyDescent="0.3">
      <c r="A12" s="249"/>
      <c r="B12" s="299"/>
      <c r="C12" s="299"/>
      <c r="D12" s="299"/>
      <c r="E12" s="299"/>
      <c r="F12" s="278"/>
    </row>
    <row r="13" spans="1:6" ht="20.149999999999999" customHeight="1" x14ac:dyDescent="0.3">
      <c r="A13" s="249"/>
      <c r="B13" s="249"/>
      <c r="C13" s="249"/>
      <c r="D13" s="249"/>
      <c r="E13" s="249"/>
      <c r="F13" s="118"/>
    </row>
    <row r="14" spans="1:6" ht="24.9" x14ac:dyDescent="0.3">
      <c r="A14" s="290" t="s">
        <v>445</v>
      </c>
      <c r="B14" s="291" t="str">
        <f>B7</f>
        <v>Fagskolevirksomhet 31.12.2024</v>
      </c>
      <c r="C14" s="291" t="str">
        <f t="shared" ref="C14:D14" si="0">C7</f>
        <v>Annen virksomhet 31.12.2024</v>
      </c>
      <c r="D14" s="291" t="str">
        <f t="shared" si="0"/>
        <v>Fagskolevirksomhet 31.12.2023</v>
      </c>
      <c r="E14" s="291" t="str">
        <f>E7</f>
        <v>Annen virksomhet 31.12.2023</v>
      </c>
      <c r="F14" s="293" t="s">
        <v>34</v>
      </c>
    </row>
    <row r="15" spans="1:6" ht="15" customHeight="1" x14ac:dyDescent="0.3">
      <c r="A15" s="249" t="s">
        <v>446</v>
      </c>
      <c r="B15" s="294"/>
      <c r="C15" s="294"/>
      <c r="D15" s="294"/>
      <c r="E15" s="84"/>
      <c r="F15" s="275" t="s">
        <v>447</v>
      </c>
    </row>
    <row r="16" spans="1:6" ht="15" customHeight="1" x14ac:dyDescent="0.3">
      <c r="A16" s="249" t="s">
        <v>448</v>
      </c>
      <c r="B16" s="84"/>
      <c r="C16" s="84">
        <v>319</v>
      </c>
      <c r="D16" s="84"/>
      <c r="E16" s="84">
        <v>1000</v>
      </c>
      <c r="F16" s="275" t="s">
        <v>449</v>
      </c>
    </row>
    <row r="17" spans="1:8" ht="15" customHeight="1" x14ac:dyDescent="0.3">
      <c r="A17" s="249" t="s">
        <v>450</v>
      </c>
      <c r="B17" s="295"/>
      <c r="C17" s="295">
        <v>988</v>
      </c>
      <c r="D17" s="295"/>
      <c r="E17" s="84">
        <v>985</v>
      </c>
      <c r="F17" s="275" t="s">
        <v>451</v>
      </c>
    </row>
    <row r="18" spans="1:8" ht="15" customHeight="1" x14ac:dyDescent="0.3">
      <c r="A18" s="296" t="s">
        <v>452</v>
      </c>
      <c r="B18" s="297">
        <f>SUM(B15:B17)</f>
        <v>0</v>
      </c>
      <c r="C18" s="297">
        <f>SUM(C15:C17)</f>
        <v>1307</v>
      </c>
      <c r="D18" s="298">
        <f>SUM(D15:D17)</f>
        <v>0</v>
      </c>
      <c r="E18" s="298">
        <f>SUM(E15:E17)</f>
        <v>1985</v>
      </c>
      <c r="F18" s="274" t="s">
        <v>453</v>
      </c>
    </row>
    <row r="19" spans="1:8" ht="15.75" customHeight="1" x14ac:dyDescent="0.3">
      <c r="A19" s="249"/>
      <c r="B19" s="249"/>
      <c r="C19" s="249"/>
      <c r="D19" s="249"/>
      <c r="E19" s="249"/>
      <c r="F19" s="289"/>
      <c r="H19" s="310"/>
    </row>
    <row r="20" spans="1:8" ht="15.75" customHeight="1" x14ac:dyDescent="0.3">
      <c r="A20" s="474" t="s">
        <v>454</v>
      </c>
      <c r="B20" s="474"/>
      <c r="C20" s="474"/>
      <c r="D20" s="474"/>
      <c r="E20" s="474"/>
      <c r="F20" s="474"/>
      <c r="G20" s="310"/>
    </row>
    <row r="21" spans="1:8" ht="15.75" customHeight="1" x14ac:dyDescent="0.3">
      <c r="A21" s="296" t="s">
        <v>455</v>
      </c>
      <c r="B21" s="475" t="s">
        <v>456</v>
      </c>
      <c r="C21" s="476"/>
      <c r="D21" s="301" t="str">
        <f>"Beløp "&amp;TEXT('Balanse - eiendeler'!C5,"DD.MM.ÅÅÅÅ")</f>
        <v>Beløp 31.12.2024</v>
      </c>
      <c r="E21" s="301" t="str">
        <f>"Beløp "&amp;TEXT('Balanse - eiendeler'!D5,"DD.MM.ÅÅÅÅ")</f>
        <v>Beløp 31.12.2023</v>
      </c>
      <c r="F21" s="293" t="s">
        <v>34</v>
      </c>
    </row>
    <row r="22" spans="1:8" ht="15.75" customHeight="1" x14ac:dyDescent="0.3">
      <c r="A22" s="249" t="s">
        <v>652</v>
      </c>
      <c r="B22" s="477" t="s">
        <v>653</v>
      </c>
      <c r="C22" s="478"/>
      <c r="D22" s="294">
        <v>126</v>
      </c>
      <c r="E22" s="294">
        <v>341</v>
      </c>
      <c r="F22" s="275" t="s">
        <v>457</v>
      </c>
    </row>
    <row r="23" spans="1:8" ht="15.75" customHeight="1" x14ac:dyDescent="0.3">
      <c r="A23" s="249" t="s">
        <v>652</v>
      </c>
      <c r="B23" s="469" t="s">
        <v>654</v>
      </c>
      <c r="C23" s="470"/>
      <c r="D23" s="84">
        <v>150</v>
      </c>
      <c r="E23" s="84">
        <v>221</v>
      </c>
      <c r="F23" s="275" t="s">
        <v>457</v>
      </c>
    </row>
    <row r="24" spans="1:8" ht="15.75" customHeight="1" x14ac:dyDescent="0.3">
      <c r="A24" s="249" t="s">
        <v>655</v>
      </c>
      <c r="B24" s="469" t="s">
        <v>656</v>
      </c>
      <c r="C24" s="470"/>
      <c r="D24" s="84">
        <v>169</v>
      </c>
      <c r="E24" s="84">
        <v>779</v>
      </c>
      <c r="F24" s="275" t="s">
        <v>457</v>
      </c>
    </row>
    <row r="25" spans="1:8" ht="15.75" customHeight="1" x14ac:dyDescent="0.3">
      <c r="A25" s="249" t="s">
        <v>657</v>
      </c>
      <c r="B25" s="480" t="s">
        <v>398</v>
      </c>
      <c r="C25" s="481"/>
      <c r="D25" s="84">
        <v>988</v>
      </c>
      <c r="E25" s="84">
        <v>985</v>
      </c>
      <c r="F25" s="275" t="s">
        <v>457</v>
      </c>
      <c r="H25" s="310"/>
    </row>
    <row r="26" spans="1:8" ht="15.75" customHeight="1" x14ac:dyDescent="0.3">
      <c r="A26" s="249"/>
      <c r="B26" s="467"/>
      <c r="C26" s="468"/>
      <c r="D26" s="295"/>
      <c r="E26" s="84"/>
      <c r="F26" s="275" t="s">
        <v>457</v>
      </c>
    </row>
    <row r="27" spans="1:8" ht="15.75" customHeight="1" x14ac:dyDescent="0.3">
      <c r="A27" s="296" t="s">
        <v>458</v>
      </c>
      <c r="B27" s="467"/>
      <c r="C27" s="468"/>
      <c r="D27" s="297">
        <f>SUM(D22:D26)</f>
        <v>1433</v>
      </c>
      <c r="E27" s="298">
        <f>SUM(E22:E26)</f>
        <v>2326</v>
      </c>
      <c r="F27" s="274" t="s">
        <v>459</v>
      </c>
    </row>
    <row r="28" spans="1:8" ht="15.75" customHeight="1" x14ac:dyDescent="0.3">
      <c r="A28" s="300"/>
      <c r="B28" s="300"/>
      <c r="C28" s="300"/>
      <c r="D28" s="300"/>
      <c r="E28" s="300"/>
      <c r="F28" s="300"/>
    </row>
    <row r="29" spans="1:8" ht="15.75" customHeight="1" x14ac:dyDescent="0.3">
      <c r="A29" s="286" t="s">
        <v>460</v>
      </c>
      <c r="B29" s="286"/>
      <c r="C29" s="286"/>
      <c r="D29" s="286"/>
      <c r="E29" s="286"/>
      <c r="F29" s="286"/>
      <c r="G29" s="302"/>
    </row>
    <row r="30" spans="1:8" ht="15.75" customHeight="1" x14ac:dyDescent="0.35">
      <c r="A30" s="287" t="s">
        <v>32</v>
      </c>
      <c r="B30" s="249"/>
      <c r="C30" s="249"/>
      <c r="D30" s="249"/>
      <c r="E30" s="249"/>
      <c r="F30" s="249"/>
    </row>
    <row r="31" spans="1:8" ht="15.75" customHeight="1" x14ac:dyDescent="0.3">
      <c r="A31" s="88"/>
      <c r="B31" s="88"/>
      <c r="C31" s="88"/>
      <c r="D31" s="88"/>
      <c r="E31" s="88"/>
      <c r="F31" s="249"/>
    </row>
    <row r="32" spans="1:8" ht="24.9" x14ac:dyDescent="0.3">
      <c r="A32" s="296" t="s">
        <v>461</v>
      </c>
      <c r="B32" s="291" t="str">
        <f>B7</f>
        <v>Fagskolevirksomhet 31.12.2024</v>
      </c>
      <c r="C32" s="291" t="str">
        <f t="shared" ref="C32:E32" si="1">C7</f>
        <v>Annen virksomhet 31.12.2024</v>
      </c>
      <c r="D32" s="291" t="str">
        <f t="shared" si="1"/>
        <v>Fagskolevirksomhet 31.12.2023</v>
      </c>
      <c r="E32" s="291" t="str">
        <f t="shared" si="1"/>
        <v>Annen virksomhet 31.12.2023</v>
      </c>
      <c r="F32" s="293" t="s">
        <v>34</v>
      </c>
    </row>
    <row r="33" spans="1:6" ht="15.75" customHeight="1" x14ac:dyDescent="0.3">
      <c r="A33" s="303" t="s">
        <v>462</v>
      </c>
      <c r="B33" s="294"/>
      <c r="C33" s="294"/>
      <c r="D33" s="294"/>
      <c r="E33" s="84"/>
      <c r="F33" s="236" t="s">
        <v>463</v>
      </c>
    </row>
    <row r="34" spans="1:6" ht="15.75" customHeight="1" x14ac:dyDescent="0.3">
      <c r="A34" s="303" t="s">
        <v>464</v>
      </c>
      <c r="B34" s="295"/>
      <c r="C34" s="295"/>
      <c r="D34" s="295"/>
      <c r="E34" s="84"/>
      <c r="F34" s="236" t="s">
        <v>465</v>
      </c>
    </row>
    <row r="35" spans="1:6" ht="15.75" customHeight="1" x14ac:dyDescent="0.3">
      <c r="A35" s="296" t="s">
        <v>466</v>
      </c>
      <c r="B35" s="297">
        <f>SUM(B33:B34)</f>
        <v>0</v>
      </c>
      <c r="C35" s="297">
        <f>SUM(C33:C34)</f>
        <v>0</v>
      </c>
      <c r="D35" s="298">
        <f>SUM(D33:D34)</f>
        <v>0</v>
      </c>
      <c r="E35" s="298">
        <f>SUM(E33:E34)</f>
        <v>0</v>
      </c>
      <c r="F35" s="277" t="s">
        <v>467</v>
      </c>
    </row>
    <row r="36" spans="1:6" ht="15.75" customHeight="1" x14ac:dyDescent="0.3">
      <c r="A36" s="303"/>
      <c r="B36" s="299"/>
      <c r="C36" s="299"/>
      <c r="D36" s="299"/>
      <c r="E36" s="299"/>
      <c r="F36" s="88"/>
    </row>
    <row r="37" spans="1:6" ht="24.9" x14ac:dyDescent="0.3">
      <c r="A37" s="296" t="s">
        <v>468</v>
      </c>
      <c r="B37" s="291" t="str">
        <f>B7</f>
        <v>Fagskolevirksomhet 31.12.2024</v>
      </c>
      <c r="C37" s="291" t="str">
        <f t="shared" ref="C37:E37" si="2">C7</f>
        <v>Annen virksomhet 31.12.2024</v>
      </c>
      <c r="D37" s="291" t="str">
        <f t="shared" si="2"/>
        <v>Fagskolevirksomhet 31.12.2023</v>
      </c>
      <c r="E37" s="291" t="str">
        <f t="shared" si="2"/>
        <v>Annen virksomhet 31.12.2023</v>
      </c>
      <c r="F37" s="293" t="s">
        <v>34</v>
      </c>
    </row>
    <row r="38" spans="1:6" ht="15.75" customHeight="1" x14ac:dyDescent="0.3">
      <c r="A38" s="303" t="s">
        <v>469</v>
      </c>
      <c r="B38" s="294"/>
      <c r="C38" s="294">
        <v>9000</v>
      </c>
      <c r="D38" s="294"/>
      <c r="E38" s="84">
        <v>9000</v>
      </c>
      <c r="F38" s="236" t="s">
        <v>470</v>
      </c>
    </row>
    <row r="39" spans="1:6" ht="15.75" customHeight="1" x14ac:dyDescent="0.3">
      <c r="A39" s="303" t="s">
        <v>471</v>
      </c>
      <c r="B39" s="295"/>
      <c r="C39" s="295"/>
      <c r="D39" s="295"/>
      <c r="E39" s="84"/>
      <c r="F39" s="236" t="s">
        <v>472</v>
      </c>
    </row>
    <row r="40" spans="1:6" ht="15.75" customHeight="1" x14ac:dyDescent="0.3">
      <c r="A40" s="296" t="s">
        <v>473</v>
      </c>
      <c r="B40" s="297">
        <f>SUM(B38:B39)</f>
        <v>0</v>
      </c>
      <c r="C40" s="297">
        <f>SUM(C38:C39)</f>
        <v>9000</v>
      </c>
      <c r="D40" s="298">
        <f>SUM(D38:D39)</f>
        <v>0</v>
      </c>
      <c r="E40" s="298">
        <f>SUM(E38:E39)</f>
        <v>9000</v>
      </c>
      <c r="F40" s="277" t="s">
        <v>474</v>
      </c>
    </row>
    <row r="41" spans="1:6" ht="15.75" customHeight="1" x14ac:dyDescent="0.3">
      <c r="A41" s="303"/>
      <c r="B41" s="299"/>
      <c r="C41" s="299"/>
      <c r="D41" s="299"/>
      <c r="E41" s="299"/>
      <c r="F41" s="88"/>
    </row>
    <row r="42" spans="1:6" ht="24.9" x14ac:dyDescent="0.3">
      <c r="A42" s="296" t="s">
        <v>475</v>
      </c>
      <c r="B42" s="291" t="str">
        <f>B7</f>
        <v>Fagskolevirksomhet 31.12.2024</v>
      </c>
      <c r="C42" s="291" t="str">
        <f t="shared" ref="C42:E42" si="3">C7</f>
        <v>Annen virksomhet 31.12.2024</v>
      </c>
      <c r="D42" s="291" t="str">
        <f t="shared" si="3"/>
        <v>Fagskolevirksomhet 31.12.2023</v>
      </c>
      <c r="E42" s="291" t="str">
        <f t="shared" si="3"/>
        <v>Annen virksomhet 31.12.2023</v>
      </c>
      <c r="F42" s="293" t="s">
        <v>34</v>
      </c>
    </row>
    <row r="43" spans="1:6" ht="15.75" customHeight="1" x14ac:dyDescent="0.3">
      <c r="A43" s="303" t="s">
        <v>476</v>
      </c>
      <c r="B43" s="294"/>
      <c r="C43" s="294"/>
      <c r="D43" s="294"/>
      <c r="E43" s="84"/>
      <c r="F43" s="236" t="s">
        <v>477</v>
      </c>
    </row>
    <row r="44" spans="1:6" ht="15.75" customHeight="1" x14ac:dyDescent="0.3">
      <c r="A44" s="303" t="s">
        <v>478</v>
      </c>
      <c r="B44" s="295"/>
      <c r="C44" s="295"/>
      <c r="D44" s="295"/>
      <c r="E44" s="84"/>
      <c r="F44" s="236" t="s">
        <v>479</v>
      </c>
    </row>
    <row r="45" spans="1:6" ht="15.75" customHeight="1" x14ac:dyDescent="0.3">
      <c r="A45" s="296" t="s">
        <v>480</v>
      </c>
      <c r="B45" s="297">
        <f>SUM(B43:B44)</f>
        <v>0</v>
      </c>
      <c r="C45" s="297">
        <f>SUM(C43:C44)</f>
        <v>0</v>
      </c>
      <c r="D45" s="298">
        <f>SUM(D43:D44)</f>
        <v>0</v>
      </c>
      <c r="E45" s="298">
        <f>SUM(E43:E44)</f>
        <v>0</v>
      </c>
      <c r="F45" s="277" t="s">
        <v>481</v>
      </c>
    </row>
    <row r="46" spans="1:6" ht="15.75" customHeight="1" x14ac:dyDescent="0.3">
      <c r="A46" s="304"/>
      <c r="B46" s="305"/>
      <c r="C46" s="305"/>
      <c r="D46" s="305"/>
      <c r="E46" s="305"/>
      <c r="F46" s="88"/>
    </row>
    <row r="47" spans="1:6" ht="24.9" x14ac:dyDescent="0.3">
      <c r="A47" s="296" t="s">
        <v>482</v>
      </c>
      <c r="B47" s="291" t="str">
        <f>B7</f>
        <v>Fagskolevirksomhet 31.12.2024</v>
      </c>
      <c r="C47" s="291" t="str">
        <f t="shared" ref="C47:E47" si="4">C7</f>
        <v>Annen virksomhet 31.12.2024</v>
      </c>
      <c r="D47" s="291" t="str">
        <f t="shared" si="4"/>
        <v>Fagskolevirksomhet 31.12.2023</v>
      </c>
      <c r="E47" s="291" t="str">
        <f t="shared" si="4"/>
        <v>Annen virksomhet 31.12.2023</v>
      </c>
      <c r="F47" s="293" t="s">
        <v>34</v>
      </c>
    </row>
    <row r="48" spans="1:6" ht="15.75" customHeight="1" x14ac:dyDescent="0.3">
      <c r="A48" s="303" t="s">
        <v>483</v>
      </c>
      <c r="B48" s="294"/>
      <c r="C48" s="294"/>
      <c r="D48" s="294"/>
      <c r="E48" s="84"/>
      <c r="F48" s="236" t="s">
        <v>484</v>
      </c>
    </row>
    <row r="49" spans="1:7" ht="15.75" customHeight="1" x14ac:dyDescent="0.3">
      <c r="A49" s="303" t="s">
        <v>485</v>
      </c>
      <c r="B49" s="295"/>
      <c r="C49" s="295"/>
      <c r="D49" s="295"/>
      <c r="E49" s="84"/>
      <c r="F49" s="236" t="s">
        <v>486</v>
      </c>
    </row>
    <row r="50" spans="1:7" ht="15.75" customHeight="1" x14ac:dyDescent="0.3">
      <c r="A50" s="296" t="s">
        <v>487</v>
      </c>
      <c r="B50" s="297">
        <f>SUM(B48:B49)</f>
        <v>0</v>
      </c>
      <c r="C50" s="297">
        <f>SUM(C48:C49)</f>
        <v>0</v>
      </c>
      <c r="D50" s="298">
        <f>SUM(D48:D49)</f>
        <v>0</v>
      </c>
      <c r="E50" s="298">
        <f>SUM(E48:E49)</f>
        <v>0</v>
      </c>
      <c r="F50" s="277" t="s">
        <v>488</v>
      </c>
      <c r="G50" s="306"/>
    </row>
    <row r="51" spans="1:7" ht="15.75" customHeight="1" x14ac:dyDescent="0.3">
      <c r="A51" s="307"/>
      <c r="B51" s="308"/>
      <c r="C51" s="308"/>
      <c r="D51" s="299"/>
      <c r="E51" s="299"/>
      <c r="F51" s="88"/>
      <c r="G51" s="306"/>
    </row>
    <row r="52" spans="1:7" ht="15.75" customHeight="1" x14ac:dyDescent="0.3">
      <c r="A52" s="474" t="s">
        <v>454</v>
      </c>
      <c r="B52" s="474"/>
      <c r="C52" s="474"/>
      <c r="D52" s="474"/>
      <c r="E52" s="474"/>
      <c r="F52" s="474"/>
      <c r="G52" s="306"/>
    </row>
    <row r="53" spans="1:7" ht="15.75" customHeight="1" x14ac:dyDescent="0.3">
      <c r="A53" s="296" t="s">
        <v>489</v>
      </c>
      <c r="B53" s="475" t="s">
        <v>490</v>
      </c>
      <c r="C53" s="476"/>
      <c r="D53" s="301" t="str">
        <f>"Beløp "&amp;TEXT('Balanse - eiendeler'!C5,"DD.MM.ÅÅÅÅ")</f>
        <v>Beløp 31.12.2024</v>
      </c>
      <c r="E53" s="301" t="str">
        <f>"Beløp "&amp;TEXT('Balanse - eiendeler'!D5,"DD.MM.ÅÅÅÅ")</f>
        <v>Beløp 31.12.2023</v>
      </c>
      <c r="F53" s="293" t="s">
        <v>34</v>
      </c>
      <c r="G53" s="306"/>
    </row>
    <row r="54" spans="1:7" ht="15.75" customHeight="1" x14ac:dyDescent="0.3">
      <c r="A54" s="404" t="s">
        <v>657</v>
      </c>
      <c r="B54" s="477" t="s">
        <v>658</v>
      </c>
      <c r="C54" s="478"/>
      <c r="D54" s="84">
        <v>9000</v>
      </c>
      <c r="E54" s="84">
        <v>9000</v>
      </c>
      <c r="F54" s="275" t="s">
        <v>491</v>
      </c>
      <c r="G54" s="306"/>
    </row>
    <row r="55" spans="1:7" ht="15.75" customHeight="1" x14ac:dyDescent="0.3">
      <c r="A55" s="249"/>
      <c r="B55" s="471"/>
      <c r="C55" s="472"/>
      <c r="D55" s="84"/>
      <c r="E55" s="84"/>
      <c r="F55" s="275" t="s">
        <v>491</v>
      </c>
      <c r="G55" s="306"/>
    </row>
    <row r="56" spans="1:7" ht="15.75" customHeight="1" x14ac:dyDescent="0.3">
      <c r="A56" s="249"/>
      <c r="B56" s="471"/>
      <c r="C56" s="472"/>
      <c r="D56" s="84"/>
      <c r="E56" s="84"/>
      <c r="F56" s="275" t="s">
        <v>491</v>
      </c>
      <c r="G56" s="306"/>
    </row>
    <row r="57" spans="1:7" ht="15.75" customHeight="1" x14ac:dyDescent="0.3">
      <c r="A57" s="249"/>
      <c r="B57" s="471"/>
      <c r="C57" s="472"/>
      <c r="D57" s="84"/>
      <c r="E57" s="84"/>
      <c r="F57" s="275" t="s">
        <v>491</v>
      </c>
      <c r="G57" s="306"/>
    </row>
    <row r="58" spans="1:7" ht="15.75" customHeight="1" x14ac:dyDescent="0.3">
      <c r="A58" s="249"/>
      <c r="B58" s="467"/>
      <c r="C58" s="468"/>
      <c r="D58" s="295"/>
      <c r="E58" s="84"/>
      <c r="F58" s="275" t="s">
        <v>491</v>
      </c>
      <c r="G58" s="306"/>
    </row>
    <row r="59" spans="1:7" ht="24.9" x14ac:dyDescent="0.3">
      <c r="A59" s="309" t="s">
        <v>492</v>
      </c>
      <c r="B59" s="467"/>
      <c r="C59" s="468"/>
      <c r="D59" s="297">
        <f>SUM(D54:D58)</f>
        <v>9000</v>
      </c>
      <c r="E59" s="298">
        <f>SUM(E54:E58)</f>
        <v>9000</v>
      </c>
      <c r="F59" s="274" t="s">
        <v>493</v>
      </c>
    </row>
    <row r="60" spans="1:7" ht="15.75" customHeight="1" x14ac:dyDescent="0.3">
      <c r="A60" s="88"/>
      <c r="B60" s="88"/>
      <c r="C60" s="88"/>
      <c r="D60" s="88"/>
      <c r="E60" s="88"/>
      <c r="F60" s="88"/>
    </row>
    <row r="61" spans="1:7" ht="142.19999999999999" customHeight="1" x14ac:dyDescent="0.3">
      <c r="A61" s="479" t="s">
        <v>494</v>
      </c>
      <c r="B61" s="479"/>
      <c r="C61" s="479"/>
      <c r="D61" s="479"/>
      <c r="E61" s="479"/>
      <c r="F61" s="479"/>
    </row>
    <row r="62" spans="1:7" ht="15.75" customHeight="1" x14ac:dyDescent="0.3">
      <c r="A62" s="473" t="s">
        <v>495</v>
      </c>
      <c r="B62" s="473"/>
      <c r="C62" s="473"/>
      <c r="D62" s="473"/>
      <c r="E62" s="473"/>
      <c r="F62" s="473"/>
    </row>
    <row r="63" spans="1:7" ht="15.75" customHeight="1" x14ac:dyDescent="0.3">
      <c r="A63" s="473" t="s">
        <v>496</v>
      </c>
      <c r="B63" s="473"/>
      <c r="C63" s="473"/>
      <c r="D63" s="473"/>
      <c r="E63" s="473"/>
      <c r="F63" s="473"/>
    </row>
    <row r="65" ht="15" customHeight="1" x14ac:dyDescent="0.3"/>
    <row r="66" ht="15.75" hidden="1" customHeight="1" x14ac:dyDescent="0.3"/>
  </sheetData>
  <sheetProtection formatCells="0" formatColumns="0" formatRows="0" insertColumns="0" insertRows="0"/>
  <mergeCells count="19">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 ref="B24:C24"/>
    <mergeCell ref="B55:C55"/>
    <mergeCell ref="B56:C56"/>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5:A58" xr:uid="{6F2C2D20-F271-456F-8848-961020CA5779}"/>
    <dataValidation allowBlank="1" showInputMessage="1" showErrorMessage="1" sqref="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24"/>
  <sheetViews>
    <sheetView workbookViewId="0">
      <selection activeCell="B1" sqref="B1"/>
    </sheetView>
  </sheetViews>
  <sheetFormatPr baseColWidth="10" defaultColWidth="9.15234375" defaultRowHeight="14.6" x14ac:dyDescent="0.4"/>
  <cols>
    <col min="1" max="1" width="45" customWidth="1"/>
    <col min="2" max="6" width="11.3828125" customWidth="1"/>
  </cols>
  <sheetData>
    <row r="1" spans="1:6" x14ac:dyDescent="0.4">
      <c r="A1" s="282" t="str">
        <f>Resultatregnskap!A1</f>
        <v>Fagskolens navn: Tirna fagskolen</v>
      </c>
      <c r="B1" s="86"/>
      <c r="C1" s="311"/>
      <c r="D1" s="10"/>
      <c r="E1" s="10"/>
      <c r="F1" s="10"/>
    </row>
    <row r="2" spans="1:6" x14ac:dyDescent="0.4">
      <c r="A2" s="10"/>
      <c r="B2" s="312"/>
      <c r="C2" s="313"/>
      <c r="D2" s="10"/>
      <c r="E2" s="10"/>
      <c r="F2" s="10"/>
    </row>
    <row r="3" spans="1:6" x14ac:dyDescent="0.4">
      <c r="A3" s="60" t="s">
        <v>497</v>
      </c>
      <c r="B3" s="314"/>
      <c r="C3" s="314"/>
      <c r="D3" s="314"/>
      <c r="E3" s="10"/>
      <c r="F3" s="10"/>
    </row>
    <row r="4" spans="1:6" x14ac:dyDescent="0.4">
      <c r="A4" s="315" t="s">
        <v>32</v>
      </c>
      <c r="B4" s="312"/>
      <c r="C4" s="312"/>
      <c r="D4" s="32"/>
      <c r="E4" s="10"/>
      <c r="F4" s="316"/>
    </row>
    <row r="5" spans="1:6" ht="26.15" x14ac:dyDescent="0.4">
      <c r="A5" s="317"/>
      <c r="B5" s="76" t="s">
        <v>498</v>
      </c>
      <c r="C5" s="76" t="s">
        <v>499</v>
      </c>
      <c r="D5" s="318" t="s">
        <v>500</v>
      </c>
      <c r="E5" s="318" t="s">
        <v>501</v>
      </c>
      <c r="F5" s="319" t="s">
        <v>502</v>
      </c>
    </row>
    <row r="6" spans="1:6" x14ac:dyDescent="0.4">
      <c r="A6" s="317" t="s">
        <v>503</v>
      </c>
      <c r="B6" s="320"/>
      <c r="C6" s="320">
        <v>304</v>
      </c>
      <c r="D6" s="320"/>
      <c r="E6" s="320">
        <f>SUM(B6:D6)</f>
        <v>304</v>
      </c>
      <c r="F6" s="316" t="s">
        <v>504</v>
      </c>
    </row>
    <row r="7" spans="1:6" x14ac:dyDescent="0.4">
      <c r="A7" s="321" t="s">
        <v>505</v>
      </c>
      <c r="B7" s="320"/>
      <c r="C7" s="320">
        <v>729</v>
      </c>
      <c r="D7" s="320"/>
      <c r="E7" s="320">
        <f>SUM(B7:D7)</f>
        <v>729</v>
      </c>
      <c r="F7" s="316" t="s">
        <v>506</v>
      </c>
    </row>
    <row r="8" spans="1:6" x14ac:dyDescent="0.4">
      <c r="A8" s="321" t="s">
        <v>507</v>
      </c>
      <c r="B8" s="322"/>
      <c r="C8" s="322"/>
      <c r="D8" s="322"/>
      <c r="E8" s="320">
        <f>SUM(B8:D8)</f>
        <v>0</v>
      </c>
      <c r="F8" s="316" t="s">
        <v>508</v>
      </c>
    </row>
    <row r="9" spans="1:6" x14ac:dyDescent="0.4">
      <c r="A9" s="323" t="s">
        <v>509</v>
      </c>
      <c r="B9" s="324"/>
      <c r="C9" s="324"/>
      <c r="D9" s="324"/>
      <c r="E9" s="320">
        <f>SUM(B9:D9)</f>
        <v>0</v>
      </c>
      <c r="F9" s="316" t="s">
        <v>510</v>
      </c>
    </row>
    <row r="10" spans="1:6" x14ac:dyDescent="0.4">
      <c r="A10" s="325" t="s">
        <v>511</v>
      </c>
      <c r="B10" s="326">
        <f>SUBTOTAL(9,B6:B9)</f>
        <v>0</v>
      </c>
      <c r="C10" s="326">
        <f>SUBTOTAL(9,C6:C9)</f>
        <v>1033</v>
      </c>
      <c r="D10" s="326">
        <f>SUBTOTAL(9,D6:D9)</f>
        <v>0</v>
      </c>
      <c r="E10" s="326">
        <f>SUBTOTAL(9,E6:E9)</f>
        <v>1033</v>
      </c>
      <c r="F10" s="327" t="s">
        <v>512</v>
      </c>
    </row>
    <row r="11" spans="1:6" x14ac:dyDescent="0.4">
      <c r="A11" s="321" t="s">
        <v>513</v>
      </c>
      <c r="B11" s="322"/>
      <c r="C11" s="322"/>
      <c r="D11" s="322"/>
      <c r="E11" s="320">
        <f>SUM(B11:D11)</f>
        <v>0</v>
      </c>
      <c r="F11" s="316" t="s">
        <v>514</v>
      </c>
    </row>
    <row r="12" spans="1:6" x14ac:dyDescent="0.4">
      <c r="A12" s="321" t="s">
        <v>515</v>
      </c>
      <c r="B12" s="322"/>
      <c r="C12" s="322"/>
      <c r="D12" s="322"/>
      <c r="E12" s="320">
        <f>SUM(B12:D12)</f>
        <v>0</v>
      </c>
      <c r="F12" s="316" t="s">
        <v>516</v>
      </c>
    </row>
    <row r="13" spans="1:6" x14ac:dyDescent="0.4">
      <c r="A13" s="321" t="s">
        <v>517</v>
      </c>
      <c r="B13" s="322"/>
      <c r="C13" s="322">
        <v>-186</v>
      </c>
      <c r="D13" s="322"/>
      <c r="E13" s="320">
        <f>SUM(B13:D13)</f>
        <v>-186</v>
      </c>
      <c r="F13" s="316" t="s">
        <v>518</v>
      </c>
    </row>
    <row r="14" spans="1:6" x14ac:dyDescent="0.4">
      <c r="A14" s="321" t="s">
        <v>519</v>
      </c>
      <c r="B14" s="322"/>
      <c r="C14" s="322">
        <v>-217</v>
      </c>
      <c r="D14" s="322"/>
      <c r="E14" s="320">
        <f>SUM(B14:D14)</f>
        <v>-217</v>
      </c>
      <c r="F14" s="316" t="s">
        <v>520</v>
      </c>
    </row>
    <row r="15" spans="1:6" x14ac:dyDescent="0.4">
      <c r="A15" s="321" t="s">
        <v>521</v>
      </c>
      <c r="B15" s="322"/>
      <c r="C15" s="322"/>
      <c r="D15" s="322"/>
      <c r="E15" s="320">
        <f>SUM(B15:D15)</f>
        <v>0</v>
      </c>
      <c r="F15" s="316" t="s">
        <v>522</v>
      </c>
    </row>
    <row r="16" spans="1:6" x14ac:dyDescent="0.4">
      <c r="A16" s="325" t="s">
        <v>523</v>
      </c>
      <c r="B16" s="326">
        <f>SUBTOTAL(9,B6:B15)</f>
        <v>0</v>
      </c>
      <c r="C16" s="328">
        <f>SUBTOTAL(9,C6:C15)</f>
        <v>630</v>
      </c>
      <c r="D16" s="328">
        <f>SUBTOTAL(9,D6:D15)</f>
        <v>0</v>
      </c>
      <c r="E16" s="328">
        <f>SUBTOTAL(9,E6:E15)</f>
        <v>630</v>
      </c>
      <c r="F16" s="327" t="s">
        <v>524</v>
      </c>
    </row>
    <row r="17" spans="1:10" x14ac:dyDescent="0.4">
      <c r="A17" s="317"/>
      <c r="B17" s="32"/>
      <c r="C17" s="32"/>
      <c r="D17" s="32"/>
      <c r="E17" s="118"/>
      <c r="F17" s="316"/>
      <c r="J17" s="417"/>
    </row>
    <row r="18" spans="1:10" x14ac:dyDescent="0.4">
      <c r="A18" s="482" t="s">
        <v>525</v>
      </c>
      <c r="B18" s="482"/>
      <c r="C18" s="482"/>
      <c r="D18" s="482"/>
      <c r="E18" s="482"/>
    </row>
    <row r="23" spans="1:10" x14ac:dyDescent="0.4">
      <c r="E23" s="417"/>
    </row>
    <row r="24" spans="1:10" x14ac:dyDescent="0.4">
      <c r="E24" s="417"/>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Ingunn Johannsdottir</cp:lastModifiedBy>
  <cp:revision/>
  <dcterms:created xsi:type="dcterms:W3CDTF">2010-03-24T14:06:30Z</dcterms:created>
  <dcterms:modified xsi:type="dcterms:W3CDTF">2025-07-17T17:35:16Z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