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24226"/>
  <mc:AlternateContent xmlns:mc="http://schemas.openxmlformats.org/markup-compatibility/2006">
    <mc:Choice Requires="x15">
      <x15ac:absPath xmlns:x15ac="http://schemas.microsoft.com/office/spreadsheetml/2010/11/ac" url="\\c2w-c3-file-02.connect2work.no\457014$\data\Tallservice\Elektronisk klientperm\1095\2024\07 Budsjett og periodiske rapporter\Rapportering Kunnskapsdepartementet\"/>
    </mc:Choice>
  </mc:AlternateContent>
  <xr:revisionPtr revIDLastSave="0" documentId="13_ncr:1_{B7AFA1FC-FF77-41FD-ACA7-4047CD7BFCE5}" xr6:coauthVersionLast="47" xr6:coauthVersionMax="47" xr10:uidLastSave="{00000000-0000-0000-0000-000000000000}"/>
  <bookViews>
    <workbookView xWindow="-76920" yWindow="-4740" windowWidth="38640" windowHeight="21120" tabRatio="850" firstSheet="1" activeTab="4" xr2:uid="{00000000-000D-0000-FFFF-FFFF00000000}"/>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1B" sheetId="33" r:id="rId8"/>
    <sheet name="Note 2" sheetId="8" r:id="rId9"/>
    <sheet name="Note  3 og 4" sheetId="9" r:id="rId10"/>
    <sheet name="Note 5 og 6" sheetId="12" r:id="rId11"/>
    <sheet name="Note 7" sheetId="23" r:id="rId12"/>
    <sheet name="Note 8" sheetId="24" r:id="rId13"/>
    <sheet name="Note 9 og 10" sheetId="13" r:id="rId14"/>
    <sheet name="Note 11" sheetId="25" r:id="rId15"/>
    <sheet name="Note 12" sheetId="31" r:id="rId16"/>
    <sheet name="Note 20" sheetId="26" r:id="rId17"/>
    <sheet name="Note 21" sheetId="19" r:id="rId18"/>
    <sheet name="Note 25" sheetId="17" r:id="rId19"/>
    <sheet name="Note 30" sheetId="34" r:id="rId20"/>
    <sheet name="Note 32" sheetId="18"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6" l="1"/>
  <c r="C11" i="25"/>
  <c r="C12" i="27"/>
  <c r="C17" i="27"/>
  <c r="D21" i="27"/>
  <c r="D17" i="27"/>
  <c r="B18" i="19"/>
  <c r="B12" i="19"/>
  <c r="B17" i="12"/>
  <c r="D25" i="12" s="1"/>
  <c r="D27" i="12"/>
  <c r="D26" i="12"/>
  <c r="B43" i="9"/>
  <c r="B22" i="9"/>
  <c r="B23" i="9"/>
  <c r="C18" i="9"/>
  <c r="C71" i="7"/>
  <c r="D21" i="3"/>
  <c r="D12" i="3"/>
  <c r="B23" i="8"/>
  <c r="C23" i="8"/>
  <c r="D19" i="6"/>
  <c r="C21" i="3"/>
  <c r="C20" i="6"/>
  <c r="C17" i="6"/>
  <c r="C16" i="6"/>
  <c r="C46" i="5" l="1"/>
  <c r="D46" i="5"/>
  <c r="C31" i="19" l="1"/>
  <c r="D31" i="19"/>
  <c r="B31" i="19"/>
  <c r="H11" i="34"/>
  <c r="H10" i="34"/>
  <c r="H9" i="34"/>
  <c r="H8" i="34"/>
  <c r="E29" i="19"/>
  <c r="E27" i="19"/>
  <c r="E10" i="19"/>
  <c r="C13" i="17"/>
  <c r="B13" i="17"/>
  <c r="C30" i="6" l="1"/>
  <c r="C32" i="4"/>
  <c r="C25" i="27"/>
  <c r="C18" i="27"/>
  <c r="C21" i="4"/>
  <c r="D31" i="3"/>
  <c r="C31" i="3"/>
  <c r="E28" i="19"/>
  <c r="E30" i="19"/>
  <c r="E35" i="19"/>
  <c r="E42" i="19"/>
  <c r="E41" i="19"/>
  <c r="E40" i="19"/>
  <c r="E43" i="19" s="1"/>
  <c r="E18" i="19"/>
  <c r="E19" i="19"/>
  <c r="E20" i="19"/>
  <c r="E21" i="19"/>
  <c r="E17" i="19"/>
  <c r="E12" i="19"/>
  <c r="E13" i="19"/>
  <c r="E11" i="19"/>
  <c r="E63" i="12"/>
  <c r="D63" i="12"/>
  <c r="E28" i="12"/>
  <c r="D28" i="12"/>
  <c r="C27" i="27" l="1"/>
  <c r="E14" i="19"/>
  <c r="E22" i="19"/>
  <c r="C55" i="12"/>
  <c r="G12" i="34" l="1"/>
  <c r="F12" i="34"/>
  <c r="E12" i="34"/>
  <c r="D12" i="34"/>
  <c r="C12" i="34"/>
  <c r="H12" i="34" l="1"/>
  <c r="D21" i="6"/>
  <c r="C12" i="17" l="1"/>
  <c r="B12" i="17"/>
  <c r="C84" i="33" l="1"/>
  <c r="B84" i="33"/>
  <c r="C68" i="33"/>
  <c r="C73" i="33" s="1"/>
  <c r="B68" i="33"/>
  <c r="B73" i="33" s="1"/>
  <c r="C53" i="33"/>
  <c r="B53" i="33"/>
  <c r="C45" i="33"/>
  <c r="B45" i="33"/>
  <c r="C40" i="33"/>
  <c r="B40" i="33"/>
  <c r="C35" i="33"/>
  <c r="B35" i="33"/>
  <c r="C22" i="33"/>
  <c r="B22" i="33"/>
  <c r="C17" i="33"/>
  <c r="C24" i="33" s="1"/>
  <c r="B17" i="33"/>
  <c r="C10" i="33"/>
  <c r="B10" i="33"/>
  <c r="C6" i="33"/>
  <c r="C31" i="33" s="1"/>
  <c r="C61" i="33" s="1"/>
  <c r="C78" i="33" s="1"/>
  <c r="B6" i="33"/>
  <c r="B31" i="33" s="1"/>
  <c r="B61" i="33" s="1"/>
  <c r="B78" i="33" s="1"/>
  <c r="A5" i="33"/>
  <c r="A2" i="33"/>
  <c r="B24" i="33" l="1"/>
  <c r="B56" i="33"/>
  <c r="B14" i="17" s="1"/>
  <c r="C56" i="33"/>
  <c r="C14" i="17" s="1"/>
  <c r="B26" i="33"/>
  <c r="B86" i="33" s="1"/>
  <c r="C26" i="33"/>
  <c r="C86" i="33" s="1"/>
  <c r="D74" i="27" l="1"/>
  <c r="C74" i="27"/>
  <c r="D7" i="27" l="1"/>
  <c r="D33" i="12" l="1"/>
  <c r="D14" i="19" l="1"/>
  <c r="C14" i="19"/>
  <c r="B14" i="19"/>
  <c r="B11" i="26"/>
  <c r="B17" i="31"/>
  <c r="C13" i="25"/>
  <c r="B13" i="25"/>
  <c r="B14" i="13"/>
  <c r="B22" i="13"/>
  <c r="D49" i="12"/>
  <c r="B25" i="9"/>
  <c r="C19" i="9"/>
  <c r="B19" i="9"/>
  <c r="B15" i="8"/>
  <c r="D36" i="27"/>
  <c r="D48" i="6"/>
  <c r="C48" i="6"/>
  <c r="D30" i="6"/>
  <c r="C21" i="6"/>
  <c r="D57" i="4"/>
  <c r="C57" i="4"/>
  <c r="D52" i="4"/>
  <c r="C52" i="4"/>
  <c r="D44" i="4"/>
  <c r="C44" i="4"/>
  <c r="C59" i="4" s="1"/>
  <c r="D38" i="4"/>
  <c r="C38" i="4"/>
  <c r="D32" i="4"/>
  <c r="C14" i="4"/>
  <c r="D43" i="3"/>
  <c r="C43" i="3"/>
  <c r="D22" i="3"/>
  <c r="C22" i="3"/>
  <c r="C14" i="3"/>
  <c r="D14" i="3"/>
  <c r="B43" i="19"/>
  <c r="C22" i="19"/>
  <c r="B22" i="19"/>
  <c r="D43" i="19"/>
  <c r="C43" i="19"/>
  <c r="D22" i="19"/>
  <c r="E31" i="19" l="1"/>
  <c r="D24" i="3"/>
  <c r="D33" i="3" s="1"/>
  <c r="D37" i="3" s="1"/>
  <c r="C24" i="3"/>
  <c r="C33" i="3" s="1"/>
  <c r="C37" i="3" s="1"/>
  <c r="B20" i="17" s="1"/>
  <c r="D24" i="19"/>
  <c r="D33" i="19" s="1"/>
  <c r="D37" i="19" s="1"/>
  <c r="C24" i="19"/>
  <c r="C33" i="19" s="1"/>
  <c r="C37" i="19" s="1"/>
  <c r="B24" i="19"/>
  <c r="B11" i="24"/>
  <c r="B17" i="24" s="1"/>
  <c r="B33" i="19" l="1"/>
  <c r="E24" i="19"/>
  <c r="F11" i="24"/>
  <c r="F17" i="24" s="1"/>
  <c r="E11" i="24"/>
  <c r="E17" i="24" s="1"/>
  <c r="D11" i="24"/>
  <c r="D17" i="24" s="1"/>
  <c r="C11" i="24"/>
  <c r="C17" i="24" s="1"/>
  <c r="C11" i="23"/>
  <c r="C17" i="23" s="1"/>
  <c r="D11" i="23"/>
  <c r="D17" i="23" s="1"/>
  <c r="B11" i="23"/>
  <c r="B17" i="23" s="1"/>
  <c r="B37" i="19" l="1"/>
  <c r="E37" i="19" s="1"/>
  <c r="E33" i="19"/>
  <c r="E17" i="23"/>
  <c r="G17" i="24"/>
  <c r="C11" i="26"/>
  <c r="C22" i="13"/>
  <c r="G16" i="31" l="1"/>
  <c r="G15" i="31"/>
  <c r="G14" i="31"/>
  <c r="G13" i="31"/>
  <c r="G12" i="31"/>
  <c r="F16" i="31"/>
  <c r="F15" i="31"/>
  <c r="F14" i="31"/>
  <c r="F13" i="31"/>
  <c r="F12" i="31"/>
  <c r="H12" i="31" s="1"/>
  <c r="C10" i="7"/>
  <c r="B10" i="7"/>
  <c r="F17" i="31" l="1"/>
  <c r="G17" i="31"/>
  <c r="E37" i="12"/>
  <c r="C37" i="12"/>
  <c r="E43" i="12"/>
  <c r="C43" i="12"/>
  <c r="E49" i="12"/>
  <c r="C49" i="12"/>
  <c r="E55" i="12"/>
  <c r="E12" i="12"/>
  <c r="C12" i="12"/>
  <c r="E20" i="12"/>
  <c r="C20" i="12"/>
  <c r="A2" i="31"/>
  <c r="H16" i="31"/>
  <c r="H15" i="31"/>
  <c r="H13" i="31"/>
  <c r="E17" i="31"/>
  <c r="D17" i="31"/>
  <c r="C17" i="31"/>
  <c r="H14" i="31" l="1"/>
  <c r="H17" i="31" s="1"/>
  <c r="D25" i="27" l="1"/>
  <c r="D18" i="27"/>
  <c r="D54" i="27" l="1"/>
  <c r="C54" i="27"/>
  <c r="C36" i="27"/>
  <c r="D27" i="27"/>
  <c r="E7" i="27"/>
  <c r="C7" i="27"/>
  <c r="A5" i="27"/>
  <c r="A2" i="27"/>
  <c r="C57" i="27" l="1"/>
  <c r="C59" i="27" s="1"/>
  <c r="D57" i="27"/>
  <c r="D59" i="27" s="1"/>
  <c r="C6" i="26"/>
  <c r="B6" i="26"/>
  <c r="D6" i="13"/>
  <c r="A5" i="13"/>
  <c r="D6" i="18"/>
  <c r="A2" i="26"/>
  <c r="C6" i="25"/>
  <c r="B6" i="25"/>
  <c r="C6" i="13"/>
  <c r="C11" i="13" s="1"/>
  <c r="C18" i="13" s="1"/>
  <c r="B6" i="13"/>
  <c r="B11" i="13" s="1"/>
  <c r="B18" i="13" s="1"/>
  <c r="A2" i="13"/>
  <c r="C14" i="13"/>
  <c r="C9" i="13"/>
  <c r="B9" i="13"/>
  <c r="A2" i="25" l="1"/>
  <c r="D55" i="12" l="1"/>
  <c r="B55" i="12"/>
  <c r="B49" i="12"/>
  <c r="D43" i="12"/>
  <c r="B43" i="12"/>
  <c r="D37" i="12"/>
  <c r="B37" i="12"/>
  <c r="C44" i="9"/>
  <c r="B44" i="9"/>
  <c r="C37" i="9"/>
  <c r="B37" i="9"/>
  <c r="C46" i="9" l="1"/>
  <c r="B46" i="9"/>
  <c r="A2" i="17" l="1"/>
  <c r="G16" i="24" l="1"/>
  <c r="G15" i="24"/>
  <c r="G14" i="24"/>
  <c r="G13" i="24"/>
  <c r="G12" i="24"/>
  <c r="G11" i="24"/>
  <c r="G10" i="24"/>
  <c r="G9" i="24"/>
  <c r="G8" i="24"/>
  <c r="G7" i="24"/>
  <c r="A5" i="24"/>
  <c r="A2" i="24"/>
  <c r="E16" i="23"/>
  <c r="E15" i="23"/>
  <c r="E14" i="23"/>
  <c r="E13" i="23"/>
  <c r="E12" i="23"/>
  <c r="E11" i="23"/>
  <c r="E10" i="23"/>
  <c r="E9" i="23"/>
  <c r="E8" i="23"/>
  <c r="E7" i="23"/>
  <c r="A5" i="23"/>
  <c r="A2" i="23"/>
  <c r="C25" i="9"/>
  <c r="A5" i="12" l="1"/>
  <c r="A5" i="9"/>
  <c r="A5" i="8"/>
  <c r="A5" i="7"/>
  <c r="A5" i="6"/>
  <c r="A5" i="5"/>
  <c r="A5" i="4"/>
  <c r="A2" i="19" l="1"/>
  <c r="D20" i="12"/>
  <c r="B20" i="12"/>
  <c r="D12" i="12"/>
  <c r="B12" i="12"/>
  <c r="D7" i="5" l="1"/>
  <c r="A2" i="18" l="1"/>
  <c r="C6" i="18" l="1"/>
  <c r="B6" i="18"/>
  <c r="B10" i="17" l="1"/>
  <c r="C15" i="8"/>
  <c r="D8" i="8"/>
  <c r="C8" i="8"/>
  <c r="B8" i="8"/>
  <c r="C38" i="7"/>
  <c r="B38" i="7"/>
  <c r="C73" i="7"/>
  <c r="C78" i="7" s="1"/>
  <c r="B73" i="7"/>
  <c r="B78" i="7" s="1"/>
  <c r="C56" i="7"/>
  <c r="B56" i="7"/>
  <c r="C48" i="7"/>
  <c r="B48" i="7"/>
  <c r="C43" i="7"/>
  <c r="B43" i="7"/>
  <c r="C22" i="7"/>
  <c r="B22" i="7"/>
  <c r="C17" i="7"/>
  <c r="B17" i="7"/>
  <c r="B59" i="7" l="1"/>
  <c r="C59" i="7"/>
  <c r="C12" i="18"/>
  <c r="C9" i="18"/>
  <c r="B17" i="18"/>
  <c r="C13" i="18"/>
  <c r="C17" i="18"/>
  <c r="B12" i="18"/>
  <c r="B9" i="18"/>
  <c r="C8" i="18"/>
  <c r="B8" i="18"/>
  <c r="B18" i="18"/>
  <c r="C18" i="18"/>
  <c r="C19" i="18"/>
  <c r="B13" i="18"/>
  <c r="B19" i="18"/>
  <c r="B24" i="7"/>
  <c r="B26" i="7" s="1"/>
  <c r="C24" i="7"/>
  <c r="C26" i="7" s="1"/>
  <c r="C10" i="18" l="1"/>
  <c r="B10" i="18"/>
  <c r="C20" i="18"/>
  <c r="C14" i="18"/>
  <c r="B14" i="18"/>
  <c r="B20" i="18"/>
  <c r="D6" i="7"/>
  <c r="C6" i="7"/>
  <c r="B6" i="7"/>
  <c r="C7" i="6"/>
  <c r="C34" i="7" l="1"/>
  <c r="B34" i="7"/>
  <c r="C16" i="17"/>
  <c r="B16" i="17"/>
  <c r="C10" i="17"/>
  <c r="D7" i="12"/>
  <c r="D15" i="12" s="1"/>
  <c r="B7" i="12"/>
  <c r="B15" i="12" s="1"/>
  <c r="B33" i="12" s="1"/>
  <c r="A2" i="12"/>
  <c r="D6" i="9"/>
  <c r="C6" i="9"/>
  <c r="C21" i="9" s="1"/>
  <c r="C32" i="9" s="1"/>
  <c r="B6" i="9"/>
  <c r="B21" i="9" s="1"/>
  <c r="B32" i="9" s="1"/>
  <c r="A2" i="9"/>
  <c r="A2" i="8"/>
  <c r="C91" i="7"/>
  <c r="C93" i="7" s="1"/>
  <c r="B91" i="7"/>
  <c r="B93" i="7" s="1"/>
  <c r="A2" i="7"/>
  <c r="E7" i="6"/>
  <c r="A2" i="6"/>
  <c r="D48" i="5"/>
  <c r="C28" i="17" s="1"/>
  <c r="C48" i="5"/>
  <c r="D39" i="5"/>
  <c r="C39" i="5"/>
  <c r="D32" i="5"/>
  <c r="C32" i="5"/>
  <c r="D20" i="5"/>
  <c r="D15" i="5"/>
  <c r="C15" i="5"/>
  <c r="E7" i="5"/>
  <c r="C7" i="5"/>
  <c r="A2" i="5"/>
  <c r="D21" i="4"/>
  <c r="D14" i="4"/>
  <c r="E7" i="4"/>
  <c r="C7" i="4"/>
  <c r="A2" i="4"/>
  <c r="C18" i="17"/>
  <c r="B18" i="17"/>
  <c r="C11" i="17"/>
  <c r="C15" i="17" s="1"/>
  <c r="B66" i="7" l="1"/>
  <c r="C66" i="7"/>
  <c r="D6" i="25"/>
  <c r="D6" i="26"/>
  <c r="B51" i="12"/>
  <c r="B45" i="12"/>
  <c r="B39" i="12"/>
  <c r="D51" i="12"/>
  <c r="D39" i="12"/>
  <c r="D45" i="12"/>
  <c r="B28" i="17"/>
  <c r="D50" i="5"/>
  <c r="C40" i="17"/>
  <c r="C27" i="17"/>
  <c r="C50" i="5"/>
  <c r="D22" i="5"/>
  <c r="C26" i="17" s="1"/>
  <c r="C38" i="17" s="1"/>
  <c r="C24" i="17"/>
  <c r="C36" i="17" s="1"/>
  <c r="C23" i="17"/>
  <c r="B24" i="17"/>
  <c r="D59" i="4"/>
  <c r="C25" i="17" s="1"/>
  <c r="B19" i="17"/>
  <c r="C17" i="17"/>
  <c r="C33" i="17"/>
  <c r="C39" i="17"/>
  <c r="B33" i="17"/>
  <c r="D51" i="6"/>
  <c r="D53" i="6" s="1"/>
  <c r="B17" i="17"/>
  <c r="B23" i="17"/>
  <c r="B27" i="17"/>
  <c r="B11" i="17"/>
  <c r="B39" i="17" l="1"/>
  <c r="B15" i="17"/>
  <c r="C85" i="7"/>
  <c r="B85" i="7"/>
  <c r="B25" i="17"/>
  <c r="B35" i="17"/>
  <c r="C35" i="17"/>
  <c r="D52" i="5"/>
  <c r="C29" i="17" s="1"/>
  <c r="C37" i="17" s="1"/>
  <c r="B36" i="17"/>
  <c r="B34" i="17"/>
  <c r="C19" i="17"/>
  <c r="C34" i="17" s="1"/>
  <c r="B40" i="17"/>
  <c r="C20" i="17" l="1"/>
  <c r="C51" i="6" l="1"/>
  <c r="C53" i="6" s="1"/>
  <c r="C20" i="5"/>
  <c r="C22" i="5" l="1"/>
  <c r="B26" i="17" s="1"/>
  <c r="B38" i="17" s="1"/>
  <c r="C52" i="5" l="1"/>
  <c r="B29" i="17" l="1"/>
  <c r="B37" i="17" s="1"/>
  <c r="C41" i="17"/>
  <c r="B41" i="17"/>
</calcChain>
</file>

<file path=xl/sharedStrings.xml><?xml version="1.0" encoding="utf-8"?>
<sst xmlns="http://schemas.openxmlformats.org/spreadsheetml/2006/main" count="1185" uniqueCount="931">
  <si>
    <t>Generelle regnskapsprinsipper</t>
  </si>
  <si>
    <t>Årsregnskapet er utarbeidet etter regnskapslovens bestemmelser, men er presentert i samsvar med Kunnskapsdepartementets rapporteringskrav.</t>
  </si>
  <si>
    <t>Anvendte regnskapsprinsipper</t>
  </si>
  <si>
    <t>Inntekter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</si>
  <si>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</si>
  <si>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</si>
  <si>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</si>
  <si>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</si>
  <si>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</si>
  <si>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</si>
  <si>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</si>
  <si>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</si>
  <si>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</si>
  <si>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</si>
  <si>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</si>
  <si>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</si>
  <si>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</si>
  <si>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</si>
  <si>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</si>
  <si>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Internhandel</t>
  </si>
  <si>
    <t>Alle vesentlige interne transaksjoner og mellomværender innen virksomheten er eliminert i regnskapet.</t>
  </si>
  <si>
    <t>Pensjoner og pensjonsforpliktelser</t>
  </si>
  <si>
    <t>Kontantstrøm</t>
  </si>
  <si>
    <t>Kontantstrømanalysen er satt opp etter indirekte metode.</t>
  </si>
  <si>
    <t>Kontoplan</t>
  </si>
  <si>
    <t>Kontoplanen er satt opp etter NS 4102.</t>
  </si>
  <si>
    <t>Resultatregnskap</t>
  </si>
  <si>
    <t>Note</t>
  </si>
  <si>
    <t>Driftsinntekter</t>
  </si>
  <si>
    <t>Offentlige tilskudd</t>
  </si>
  <si>
    <t>RE.011</t>
  </si>
  <si>
    <t>Salgsinntekter</t>
  </si>
  <si>
    <t>RE.012</t>
  </si>
  <si>
    <t>Andre driftsinntekter</t>
  </si>
  <si>
    <t>RE.013</t>
  </si>
  <si>
    <t>Sum driftsinntekter</t>
  </si>
  <si>
    <t>RE.1</t>
  </si>
  <si>
    <t>Driftskostnader</t>
  </si>
  <si>
    <t>Varekostnad</t>
  </si>
  <si>
    <t>RE.021</t>
  </si>
  <si>
    <t>RE.022</t>
  </si>
  <si>
    <t>Avskrivninger</t>
  </si>
  <si>
    <t>RE.023</t>
  </si>
  <si>
    <t>Nedskrivninger</t>
  </si>
  <si>
    <t>RE.024</t>
  </si>
  <si>
    <t>Andre driftskostnader</t>
  </si>
  <si>
    <t>RE.025</t>
  </si>
  <si>
    <t>Sum driftskostnader</t>
  </si>
  <si>
    <t>RE.2</t>
  </si>
  <si>
    <t>Driftsresultat</t>
  </si>
  <si>
    <t>RE.3</t>
  </si>
  <si>
    <t>Finansinntekter og -kostnader</t>
  </si>
  <si>
    <t>Finansinntekter</t>
  </si>
  <si>
    <t>RE.041</t>
  </si>
  <si>
    <t>Finanskostnader</t>
  </si>
  <si>
    <t>RE.042</t>
  </si>
  <si>
    <t>Resultat av finansposter</t>
  </si>
  <si>
    <t>RE.4</t>
  </si>
  <si>
    <t>Resultat før skattekostnad</t>
  </si>
  <si>
    <t>RE.5</t>
  </si>
  <si>
    <t>Skattekostnad</t>
  </si>
  <si>
    <t>RE.061</t>
  </si>
  <si>
    <t>Årsresultat</t>
  </si>
  <si>
    <t>RE.6</t>
  </si>
  <si>
    <t>Disponeringer og overføringer av årsresultat</t>
  </si>
  <si>
    <t>RE.071</t>
  </si>
  <si>
    <t>Konsernbidrag</t>
  </si>
  <si>
    <t>RE.072</t>
  </si>
  <si>
    <t>Andre disponeringer</t>
  </si>
  <si>
    <t>RE.073</t>
  </si>
  <si>
    <t>Sum disponeringer</t>
  </si>
  <si>
    <t>RE.7</t>
  </si>
  <si>
    <t>Balanse - eiendeler</t>
  </si>
  <si>
    <t>EIENDELER</t>
  </si>
  <si>
    <t>A. Anleggsmidler</t>
  </si>
  <si>
    <t>I. Immaterielle eiendeler</t>
  </si>
  <si>
    <t>AI.01</t>
  </si>
  <si>
    <t>AI.02</t>
  </si>
  <si>
    <t>AI.03</t>
  </si>
  <si>
    <t>Sum immaterielle eiendeler</t>
  </si>
  <si>
    <t>AI.1</t>
  </si>
  <si>
    <t>II. Varige driftsmidler</t>
  </si>
  <si>
    <t>Tomter</t>
  </si>
  <si>
    <t>AII.01</t>
  </si>
  <si>
    <t>Bygninger og annen fast eiendom</t>
  </si>
  <si>
    <t>AII.02</t>
  </si>
  <si>
    <t>Maskiner og anlegg</t>
  </si>
  <si>
    <t>AII.03</t>
  </si>
  <si>
    <t>AII.04</t>
  </si>
  <si>
    <t>Anlegg under utførelse</t>
  </si>
  <si>
    <t>Sum varige driftsmidler</t>
  </si>
  <si>
    <t>AII.1</t>
  </si>
  <si>
    <t>III. Finansielle anleggsmidler</t>
  </si>
  <si>
    <t>AIII.01</t>
  </si>
  <si>
    <t>AIII.02</t>
  </si>
  <si>
    <t>Lån til foretak i samme konsern</t>
  </si>
  <si>
    <t>AIII.03</t>
  </si>
  <si>
    <t>AIII.04</t>
  </si>
  <si>
    <t>AIII.05</t>
  </si>
  <si>
    <t>AIII.06</t>
  </si>
  <si>
    <t>AIII.07</t>
  </si>
  <si>
    <t>Sum finansielle anleggsmidler</t>
  </si>
  <si>
    <t>AIII.1</t>
  </si>
  <si>
    <t>B. Omløpsmidler</t>
  </si>
  <si>
    <t>I. Varer</t>
  </si>
  <si>
    <t>BI.01</t>
  </si>
  <si>
    <t>Sum varer</t>
  </si>
  <si>
    <t>BI.1</t>
  </si>
  <si>
    <t>II. Fordringer</t>
  </si>
  <si>
    <t>Kundefordringer</t>
  </si>
  <si>
    <t>BII.01</t>
  </si>
  <si>
    <t>Andre fordringer</t>
  </si>
  <si>
    <t>BII.02</t>
  </si>
  <si>
    <t>BII.03</t>
  </si>
  <si>
    <t>Sum fordringer</t>
  </si>
  <si>
    <t>BII.1</t>
  </si>
  <si>
    <t>III Investeringer</t>
  </si>
  <si>
    <t>BIII.01</t>
  </si>
  <si>
    <t>BIII.02</t>
  </si>
  <si>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</si>
  <si>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</si>
  <si>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</si>
  <si>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</si>
  <si>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</si>
  <si>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</si>
  <si>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</si>
  <si>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</si>
  <si>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</si>
  <si>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</si>
  <si>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</si>
  <si>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</si>
  <si>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Balanse - gjeld og egenkapital</t>
  </si>
  <si>
    <t>EGENKAPITAL OG GJELD</t>
  </si>
  <si>
    <t>C. Egenkapital</t>
  </si>
  <si>
    <t>I. Innskutt egenkapital</t>
  </si>
  <si>
    <t>Selskapskapital</t>
  </si>
  <si>
    <t>CI.01</t>
  </si>
  <si>
    <t>Overkursfond</t>
  </si>
  <si>
    <t>CI.02</t>
  </si>
  <si>
    <t>Annen innskutt egenkapital</t>
  </si>
  <si>
    <t>CI.03</t>
  </si>
  <si>
    <t>Sum innskutt egenkapital</t>
  </si>
  <si>
    <t>CI.1</t>
  </si>
  <si>
    <t>II. Opptjent egenkapital</t>
  </si>
  <si>
    <t>Sum opptjent egenkapital</t>
  </si>
  <si>
    <t>CII.1</t>
  </si>
  <si>
    <t>Sum egenkapital</t>
  </si>
  <si>
    <t>CIII.1</t>
  </si>
  <si>
    <t>D. Gjeld</t>
  </si>
  <si>
    <t>I. Avsetning for forpliktelser</t>
  </si>
  <si>
    <t>DI.01</t>
  </si>
  <si>
    <t>DI.02</t>
  </si>
  <si>
    <t>DI.03</t>
  </si>
  <si>
    <t>DI.04</t>
  </si>
  <si>
    <t>DI.05</t>
  </si>
  <si>
    <t>Sum avsetning for forpliktelser</t>
  </si>
  <si>
    <t>DI.1</t>
  </si>
  <si>
    <t>II. Annen langsiktig gjeld</t>
  </si>
  <si>
    <t>DII.01</t>
  </si>
  <si>
    <t>DII.02</t>
  </si>
  <si>
    <t>Gjeld til kredittinstitusjoner</t>
  </si>
  <si>
    <t>DII.03</t>
  </si>
  <si>
    <t>Øvrig langsiktig gjeld</t>
  </si>
  <si>
    <t>DII.04</t>
  </si>
  <si>
    <t>Sum annen langsiktig gjeld</t>
  </si>
  <si>
    <t>DII.1</t>
  </si>
  <si>
    <t>III. Kortsiktig gjeld</t>
  </si>
  <si>
    <t>DIII.01</t>
  </si>
  <si>
    <t>DIII.02</t>
  </si>
  <si>
    <t>Leverandørgjeld</t>
  </si>
  <si>
    <t>DIII.03</t>
  </si>
  <si>
    <t>DIII.04</t>
  </si>
  <si>
    <t>Skyldig offentlige avgifter</t>
  </si>
  <si>
    <t>DIII.05</t>
  </si>
  <si>
    <t>Annen kortsiktig gjeld</t>
  </si>
  <si>
    <t>DIII.06</t>
  </si>
  <si>
    <t>Sum kortsiktig gjeld</t>
  </si>
  <si>
    <t>DIII.1</t>
  </si>
  <si>
    <t>Sum gjeld</t>
  </si>
  <si>
    <t>DIV.1</t>
  </si>
  <si>
    <t>SUM EGENKAPITAL OG GJELD</t>
  </si>
  <si>
    <t>DV.1</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</si>
  <si>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</si>
  <si>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</si>
  <si>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</si>
  <si>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</si>
  <si>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</si>
  <si>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</si>
  <si>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</si>
  <si>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</si>
  <si>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</si>
  <si>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</si>
  <si>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</si>
  <si>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</si>
  <si>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</si>
  <si>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</si>
  <si>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</si>
  <si>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</si>
  <si>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</si>
  <si>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</si>
  <si>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</si>
  <si>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</si>
  <si>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</si>
  <si>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</si>
  <si>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</si>
  <si>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</si>
  <si>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</si>
  <si>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</si>
  <si>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</si>
  <si>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</si>
  <si>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</si>
  <si>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</si>
  <si>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</si>
  <si>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</si>
  <si>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</si>
  <si>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</si>
  <si>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</si>
  <si>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</si>
  <si>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</si>
  <si>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</si>
  <si>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</si>
  <si>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</si>
  <si>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</si>
  <si>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</si>
  <si>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</si>
  <si>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</si>
  <si>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</si>
  <si>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</si>
  <si>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</si>
  <si>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</si>
  <si>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</si>
  <si>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</si>
  <si>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</si>
  <si>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</si>
  <si>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</si>
  <si>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</si>
  <si>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</si>
  <si>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</si>
  <si>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</si>
  <si>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</si>
  <si>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</si>
  <si>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</si>
  <si>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</si>
  <si>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</si>
  <si>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</si>
  <si>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</si>
  <si>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</si>
  <si>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</si>
  <si>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</si>
  <si>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</si>
  <si>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</si>
  <si>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</si>
  <si>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</si>
  <si>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</si>
  <si>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</si>
  <si>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</si>
  <si>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Netto endring i kontanter og kontantekvivalenter</t>
  </si>
  <si>
    <t>KS.35</t>
  </si>
  <si>
    <t>Beholdning av kontanter og kontantekvivalenter ved periodens begynnelse</t>
  </si>
  <si>
    <t>KS.36</t>
  </si>
  <si>
    <t>Beholdning av kontanter og kontantekvivalenter ved periodens slutt</t>
  </si>
  <si>
    <t>KS.BEH</t>
  </si>
  <si>
    <t>Note 1 Driftsinntekter</t>
  </si>
  <si>
    <t>N1.011</t>
  </si>
  <si>
    <t>N1.012</t>
  </si>
  <si>
    <t>N1.013</t>
  </si>
  <si>
    <t>N1.015</t>
  </si>
  <si>
    <t>N1.1</t>
  </si>
  <si>
    <t>Tilskudd fra EU til undervisning og andre formål</t>
  </si>
  <si>
    <t>N1.3</t>
  </si>
  <si>
    <t>N1.4</t>
  </si>
  <si>
    <t>N1.051</t>
  </si>
  <si>
    <t>N1.053</t>
  </si>
  <si>
    <t>N1.5</t>
  </si>
  <si>
    <t>Husleieinntekter</t>
  </si>
  <si>
    <t>N1.061</t>
  </si>
  <si>
    <t>Gaver</t>
  </si>
  <si>
    <t>N1.063</t>
  </si>
  <si>
    <t>Andre driftsinntekter 1</t>
  </si>
  <si>
    <t>N1.064</t>
  </si>
  <si>
    <t>Andre driftsinntekter 2</t>
  </si>
  <si>
    <t>N1.065</t>
  </si>
  <si>
    <t>Sum andre driftsinntekter</t>
  </si>
  <si>
    <t>N1.6</t>
  </si>
  <si>
    <t>N1.INT</t>
  </si>
  <si>
    <t>Note 2 Lønn og andre personalkostnader</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</si>
  <si>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</si>
  <si>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</si>
  <si>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</si>
  <si>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</si>
  <si>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</si>
  <si>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</si>
  <si>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</si>
  <si>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</si>
  <si>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</si>
  <si>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</si>
  <si>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</si>
  <si>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</si>
  <si>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</si>
  <si>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</si>
  <si>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</si>
  <si>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Note 3 Andre driftskostnader</t>
  </si>
  <si>
    <t>Husleie</t>
  </si>
  <si>
    <t>N3.1</t>
  </si>
  <si>
    <t>Andre kostnader til drift av eiendom og lokaler</t>
  </si>
  <si>
    <t>N3.2</t>
  </si>
  <si>
    <t>IKT-kostnader</t>
  </si>
  <si>
    <t>Revisjonstjenester</t>
  </si>
  <si>
    <t>Kjøp av undervisningstjenester</t>
  </si>
  <si>
    <t>Konsulenttjenester og andre kjøp av tjenester</t>
  </si>
  <si>
    <t>Markedsføring</t>
  </si>
  <si>
    <t>Reise- og møtekostnader</t>
  </si>
  <si>
    <t>Sum Andre driftskostnader</t>
  </si>
  <si>
    <t>Note 4 Finansinntekter og finanskostnader</t>
  </si>
  <si>
    <t>N4.011</t>
  </si>
  <si>
    <t>N4.012</t>
  </si>
  <si>
    <t>Andre finansinntekter</t>
  </si>
  <si>
    <t>N4.013</t>
  </si>
  <si>
    <t>N4.1</t>
  </si>
  <si>
    <t>N4.021</t>
  </si>
  <si>
    <t>Nedskriving av finansielle eiendeler</t>
  </si>
  <si>
    <t>N4.022</t>
  </si>
  <si>
    <t>N4.023</t>
  </si>
  <si>
    <t>N4.2</t>
  </si>
  <si>
    <t>N4.3</t>
  </si>
  <si>
    <t>Kundefordringer til pålydende</t>
  </si>
  <si>
    <t>N7.011</t>
  </si>
  <si>
    <t>Avsatt til latent tap (-)</t>
  </si>
  <si>
    <t>N7.012</t>
  </si>
  <si>
    <t>Sum kundefordringer</t>
  </si>
  <si>
    <t>N7.1</t>
  </si>
  <si>
    <t>Prosjektnavn (tittel)</t>
  </si>
  <si>
    <t>Prosjektets kortnavn (hos EU)</t>
  </si>
  <si>
    <t>Tilskudd fra EUs rammeprogram for forskning</t>
  </si>
  <si>
    <t>Tilskudd fra andre tiltak/programmer finansiert av EU</t>
  </si>
  <si>
    <t>EU.011</t>
  </si>
  <si>
    <t>SUM</t>
  </si>
  <si>
    <t>EU.1</t>
  </si>
  <si>
    <t>Forklaring</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</si>
  <si>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</si>
  <si>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</si>
  <si>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</si>
  <si>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</si>
  <si>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-herav andre bidrags- og oppdragsinntekter</t>
  </si>
  <si>
    <t>Lønnskostnader</t>
  </si>
  <si>
    <t>Balanse:</t>
  </si>
  <si>
    <t>Anleggsmidler</t>
  </si>
  <si>
    <t>Omløpsmidler</t>
  </si>
  <si>
    <t>Sum eiendeler</t>
  </si>
  <si>
    <t>Egenkapital</t>
  </si>
  <si>
    <t>Kortsiktig gjeld</t>
  </si>
  <si>
    <t>Sum gjeld og egenkapital</t>
  </si>
  <si>
    <t>Nøkkeltall:</t>
  </si>
  <si>
    <t>Lønnskostnader som andel av totale driftskostnader</t>
  </si>
  <si>
    <t>Resultatgrad (driftsresultat / driftsinntekter)</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</si>
  <si>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</si>
  <si>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</si>
  <si>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</si>
  <si>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</si>
  <si>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</si>
  <si>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</si>
  <si>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</si>
  <si>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KS.35A</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</si>
  <si>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</si>
  <si>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Statstilskudd fra Kunnskapsdepartementet - drift</t>
  </si>
  <si>
    <t>Tilskudd/overføringer fra andre departement</t>
  </si>
  <si>
    <t>Periodens tilskudd/overføring 1</t>
  </si>
  <si>
    <t>Periodens tilskudd/overføring 2</t>
  </si>
  <si>
    <t>Andre tilskudd/overføringer i perioden</t>
  </si>
  <si>
    <t>N1.013A</t>
  </si>
  <si>
    <r>
      <t>Tilskudd og overføringer fra statlige etater</t>
    </r>
    <r>
      <rPr>
        <i/>
        <vertAlign val="superscript"/>
        <sz val="11"/>
        <color rgb="FF000000"/>
        <rFont val="Calibri"/>
        <family val="2"/>
        <scheme val="minor"/>
      </rPr>
      <t>1)</t>
    </r>
  </si>
  <si>
    <t xml:space="preserve"> - utbetaling av tilskudd til andre virksomheter (-)</t>
  </si>
  <si>
    <t>N1.013B</t>
  </si>
  <si>
    <t>N1.013C</t>
  </si>
  <si>
    <t>N1.013D</t>
  </si>
  <si>
    <t>Periodens tilskudd/overføring direkte fra NFR</t>
  </si>
  <si>
    <t xml:space="preserve"> + periodens tilskudd fra NFR via andre virksomheter</t>
  </si>
  <si>
    <t>Periodens netto tilskudd fra Norges forskningsråd</t>
  </si>
  <si>
    <t xml:space="preserve"> - utbetaling av tilskudd/overføring fra NFR til andre (-)</t>
  </si>
  <si>
    <t>N1.014A</t>
  </si>
  <si>
    <t>N1.014B</t>
  </si>
  <si>
    <t>N1.014C</t>
  </si>
  <si>
    <t>N1.016</t>
  </si>
  <si>
    <t>Sum tilskudd og overføringer fra statlige etater</t>
  </si>
  <si>
    <r>
      <t>Andre poster som vedrører overføringer fra statlige etater</t>
    </r>
    <r>
      <rPr>
        <vertAlign val="superscript"/>
        <sz val="11"/>
        <color rgb="FF000000"/>
        <rFont val="Calibri"/>
        <family val="2"/>
        <scheme val="minor"/>
      </rPr>
      <t>2)</t>
    </r>
  </si>
  <si>
    <t>2) Vesentlige bidrag skal spesifiseres i egne avsnitt under oppstillingen.  Linje N1.016 skal omfatte tilskudd/overføringer som ikke omfattes av bestemmelsene i rundskriv   F-07-13.</t>
  </si>
  <si>
    <t>N1.10</t>
  </si>
  <si>
    <t>Sum offentlige  tilskudd</t>
  </si>
  <si>
    <t xml:space="preserve"> +innbetaling av tilskudd fra EU til undervisning og annet fra andre</t>
  </si>
  <si>
    <t>Periodens netto tilskudd fra EUs rammeprogram for forskning</t>
  </si>
  <si>
    <t xml:space="preserve"> - utbetaling av tilskudd fra EU til undervisning og annet til andre (-)</t>
  </si>
  <si>
    <t xml:space="preserve">Periodens netto tilskudd fra EU til undervisning og annet </t>
  </si>
  <si>
    <t>N1.021C</t>
  </si>
  <si>
    <t>N1.021D</t>
  </si>
  <si>
    <t xml:space="preserve"> - utbetaling av tilskudd overføring fra RFF til andre virksomheter (-)</t>
  </si>
  <si>
    <t>Periodens netto tilskudd/overføring fra RFF</t>
  </si>
  <si>
    <t>Periodens tilskudd fra Regionale forskningsfond (RFF)</t>
  </si>
  <si>
    <t>N1.080A</t>
  </si>
  <si>
    <t>N1.080B</t>
  </si>
  <si>
    <t>N1.070A</t>
  </si>
  <si>
    <t>N1.070B</t>
  </si>
  <si>
    <t>N1.070C</t>
  </si>
  <si>
    <t>N1.70</t>
  </si>
  <si>
    <t>N1.80</t>
  </si>
  <si>
    <t>Periodens tilskudd/overføring fra kommuner og fylkeskommuner</t>
  </si>
  <si>
    <t>N1.21</t>
  </si>
  <si>
    <t>N1.022A</t>
  </si>
  <si>
    <t>Periodens tilskudd/overføring fra organisasjoner og stiftelser</t>
  </si>
  <si>
    <t>Periodens tilskudd/overføring fra næringsliv og private</t>
  </si>
  <si>
    <t xml:space="preserve">Periodens tilskudd andre bidragsytere </t>
  </si>
  <si>
    <t xml:space="preserve"> - utbetaling av tilskudd/overføring fra diverse bidragsytere til andre (-)</t>
  </si>
  <si>
    <t>N1.022B</t>
  </si>
  <si>
    <t>N1.022C</t>
  </si>
  <si>
    <t>N1.022D</t>
  </si>
  <si>
    <t>N1.022E</t>
  </si>
  <si>
    <t>N1.22</t>
  </si>
  <si>
    <t>Periodens netto tilskudd overføring fra diverse bidragsytere</t>
  </si>
  <si>
    <t>2) Vesentlige bidrag skal spesifiseres i egne avsnitt under oppstillingen.  Linje N1.3 skal omfatte tilskudd/overføringer som ikke omfattes av bestemmelsene i rundskriv   F-07-13.</t>
  </si>
  <si>
    <t>Statlige etater</t>
  </si>
  <si>
    <t>Kommunale og fylkeskommunale etater</t>
  </si>
  <si>
    <t>Organisasjoner og stiftelser</t>
  </si>
  <si>
    <t>Næringsliv/privat</t>
  </si>
  <si>
    <t>N1.052A</t>
  </si>
  <si>
    <t>N1.52</t>
  </si>
  <si>
    <t>N1.052B</t>
  </si>
  <si>
    <t>N1.052C</t>
  </si>
  <si>
    <t>N1.052D</t>
  </si>
  <si>
    <t>N1.052E</t>
  </si>
  <si>
    <t>Andre oppdragsgivere</t>
  </si>
  <si>
    <r>
      <t>Andre salgsinntekter</t>
    </r>
    <r>
      <rPr>
        <vertAlign val="superscript"/>
        <sz val="11"/>
        <color rgb="FF000000"/>
        <rFont val="Calibri"/>
        <family val="2"/>
        <scheme val="minor"/>
      </rPr>
      <t>2)</t>
    </r>
  </si>
  <si>
    <t>Sum</t>
  </si>
  <si>
    <t>Note 32 Datagrunnlaget for indikatorer i finansieringssystemet</t>
  </si>
  <si>
    <t>Tall i 1000 kroner</t>
  </si>
  <si>
    <t>Indikator</t>
  </si>
  <si>
    <t>Tilskudd fra Norges forskningsråd - NFR</t>
  </si>
  <si>
    <t>Tilskudd fra regionale forskningsfond - RFF</t>
  </si>
  <si>
    <t>Sum tilskudd fra NFR og RFF</t>
  </si>
  <si>
    <t>Tilskudd fra bidrags- og oppdragsfinansiert aktivitet (BOA)</t>
  </si>
  <si>
    <t xml:space="preserve"> - diverse bidragsinntekter</t>
  </si>
  <si>
    <t xml:space="preserve"> - tilskudd fra statlige etater</t>
  </si>
  <si>
    <t xml:space="preserve"> - oppdragsinntekter</t>
  </si>
  <si>
    <t>Sum tilskudd fra bidrags- og oppdragsfinansiert aktivitet</t>
  </si>
  <si>
    <t>2) Vesentlige bidrag skal spesifiseres i egne avsnitt under oppstillingen.  Linjene N1.051 og  N1.053 skal omfatte salgsinntekter  som ikke omfattes av bestemmelsene i rundskriv   F-07-13.</t>
  </si>
  <si>
    <t>N32.10</t>
  </si>
  <si>
    <t>N32.010</t>
  </si>
  <si>
    <t>N32.011</t>
  </si>
  <si>
    <t>N32.020</t>
  </si>
  <si>
    <t>N32.021</t>
  </si>
  <si>
    <t>N32.20</t>
  </si>
  <si>
    <t>N32.030</t>
  </si>
  <si>
    <t>N32.031</t>
  </si>
  <si>
    <t>N32.032</t>
  </si>
  <si>
    <t>N32.30</t>
  </si>
  <si>
    <t>Sum tilskudd fra EU rammeprogram for forskning og andre formål</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</si>
  <si>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</si>
  <si>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r>
      <t>Andre poster som vedrører annen bidragsfinansiert aktivitet</t>
    </r>
    <r>
      <rPr>
        <vertAlign val="superscript"/>
        <sz val="11"/>
        <color rgb="FF000000"/>
        <rFont val="Calibri"/>
        <family val="2"/>
        <scheme val="minor"/>
      </rPr>
      <t>2)</t>
    </r>
  </si>
  <si>
    <t>DEL II</t>
  </si>
  <si>
    <t>Lønn og godtgjørelser til ledende personer</t>
  </si>
  <si>
    <t>Lønn</t>
  </si>
  <si>
    <t>Andre godtgjørelser</t>
  </si>
  <si>
    <t>Rektor (gjelder også dersom rektor er tilsatt)</t>
  </si>
  <si>
    <t xml:space="preserve">DEL I </t>
  </si>
  <si>
    <t xml:space="preserve">Styreleder </t>
  </si>
  <si>
    <t>Institusjonen har en pensjonsordning som gir de ansatte rett til avtalte pensjonsytelser.</t>
  </si>
  <si>
    <t>Andre finanskostnader</t>
  </si>
  <si>
    <r>
      <t>Periodens netto tilskudd fra andre statlige etater</t>
    </r>
    <r>
      <rPr>
        <vertAlign val="superscript"/>
        <sz val="11"/>
        <color rgb="FF000000"/>
        <rFont val="Calibri"/>
        <family val="2"/>
        <scheme val="minor"/>
      </rPr>
      <t>1)</t>
    </r>
  </si>
  <si>
    <t>DBH-referanse</t>
  </si>
  <si>
    <t>N7.021</t>
  </si>
  <si>
    <t>N7.022</t>
  </si>
  <si>
    <t>Sum andre fordringer</t>
  </si>
  <si>
    <t>Kortsiktig fordring på eier</t>
  </si>
  <si>
    <t>Sum fordringer på eier</t>
  </si>
  <si>
    <t>Langsiktig fordring på eier</t>
  </si>
  <si>
    <t>Langsiktig fordring på nærstående parter</t>
  </si>
  <si>
    <t>Kortsiktig fordring på nærstående parter</t>
  </si>
  <si>
    <t>Sum fordringer på  nærstående parter</t>
  </si>
  <si>
    <t>Sum gjeld til nærstående parter</t>
  </si>
  <si>
    <t>Langsiktig gjeld til nærstående parter</t>
  </si>
  <si>
    <t>Kortsiktig gjeld til nærstående parter</t>
  </si>
  <si>
    <t>Sum salg til nærstående parter</t>
  </si>
  <si>
    <t>Sum kjøp fra nærstående parter</t>
  </si>
  <si>
    <r>
      <t>Fordringer på nærstående parter</t>
    </r>
    <r>
      <rPr>
        <b/>
        <vertAlign val="superscript"/>
        <sz val="11"/>
        <color rgb="FF000000"/>
        <rFont val="Calibri"/>
        <family val="2"/>
        <scheme val="minor"/>
      </rPr>
      <t>1)</t>
    </r>
  </si>
  <si>
    <r>
      <t>Gjeld på nærstående parter</t>
    </r>
    <r>
      <rPr>
        <b/>
        <vertAlign val="superscript"/>
        <sz val="11"/>
        <color rgb="FF000000"/>
        <rFont val="Calibri"/>
        <family val="2"/>
        <scheme val="minor"/>
      </rPr>
      <t>1)</t>
    </r>
  </si>
  <si>
    <r>
      <t>Salg til nærstående parter</t>
    </r>
    <r>
      <rPr>
        <b/>
        <vertAlign val="superscript"/>
        <sz val="11"/>
        <color rgb="FF000000"/>
        <rFont val="Calibri"/>
        <family val="2"/>
        <scheme val="minor"/>
      </rPr>
      <t>1)</t>
    </r>
  </si>
  <si>
    <r>
      <t>Kjøp fra nærstående parter</t>
    </r>
    <r>
      <rPr>
        <b/>
        <vertAlign val="superscript"/>
        <sz val="11"/>
        <color rgb="FF000000"/>
        <rFont val="Calibri"/>
        <family val="2"/>
        <scheme val="minor"/>
      </rPr>
      <t>1)</t>
    </r>
  </si>
  <si>
    <t>N7.2</t>
  </si>
  <si>
    <t>N5.010</t>
  </si>
  <si>
    <t>N5.011</t>
  </si>
  <si>
    <t>N5.012</t>
  </si>
  <si>
    <t>N5.1</t>
  </si>
  <si>
    <t>N5.020</t>
  </si>
  <si>
    <t>N5.021</t>
  </si>
  <si>
    <t>N5.022</t>
  </si>
  <si>
    <t>N5.2</t>
  </si>
  <si>
    <t>N6.010</t>
  </si>
  <si>
    <t>N6.011</t>
  </si>
  <si>
    <t>N6.1</t>
  </si>
  <si>
    <t>N6.020</t>
  </si>
  <si>
    <t>N6.021</t>
  </si>
  <si>
    <t>N6.2</t>
  </si>
  <si>
    <t>N6.030</t>
  </si>
  <si>
    <t>N6.031</t>
  </si>
  <si>
    <t>N6.3</t>
  </si>
  <si>
    <t>N6.040</t>
  </si>
  <si>
    <t>N6.041</t>
  </si>
  <si>
    <t>N6.4</t>
  </si>
  <si>
    <t>Øvrige andre driftskostnader</t>
  </si>
  <si>
    <t>Langsiktig gjeld til eier</t>
  </si>
  <si>
    <t>Kortsiktig gjeld til eier</t>
  </si>
  <si>
    <t>Sum gjeld til eier</t>
  </si>
  <si>
    <r>
      <t>Gjeld til eier</t>
    </r>
    <r>
      <rPr>
        <b/>
        <vertAlign val="superscript"/>
        <sz val="11"/>
        <color rgb="FF000000"/>
        <rFont val="Calibri"/>
        <family val="2"/>
        <scheme val="minor"/>
      </rPr>
      <t>1) 2)</t>
    </r>
  </si>
  <si>
    <t>2) Gjelder virksomheter som er datterselskap i et konsern eller som ikke er et eget rettssubjekt</t>
  </si>
  <si>
    <t>Skyldig lønn</t>
  </si>
  <si>
    <t>Skyldige reiseutgifter</t>
  </si>
  <si>
    <t>Annen gjeld til ansatte</t>
  </si>
  <si>
    <t>Påløpte kostnader</t>
  </si>
  <si>
    <r>
      <t>Felleskostnader</t>
    </r>
    <r>
      <rPr>
        <vertAlign val="superscript"/>
        <sz val="11"/>
        <color rgb="FF000000"/>
        <rFont val="Calibri"/>
        <family val="2"/>
        <scheme val="minor"/>
      </rPr>
      <t>1)</t>
    </r>
  </si>
  <si>
    <t>Forsikringer</t>
  </si>
  <si>
    <t>Lovpålagt revisjon</t>
  </si>
  <si>
    <t xml:space="preserve">Annen bistand </t>
  </si>
  <si>
    <t>Andre  attestasjonstjenester</t>
  </si>
  <si>
    <t>Kostnadsført revisjonhonorar</t>
  </si>
  <si>
    <t>N3.025</t>
  </si>
  <si>
    <t>N3.026</t>
  </si>
  <si>
    <t>N3.027</t>
  </si>
  <si>
    <t>1) Her spesifiseres den andelen av eventuelle felleskostnader som angår høyskolens virksomhet.</t>
  </si>
  <si>
    <t>Programvare og tilsvarende</t>
  </si>
  <si>
    <t>Andre rettigheter</t>
  </si>
  <si>
    <t>Under utførelse</t>
  </si>
  <si>
    <t>+/- fra eiendel under utførelse til annen gruppe (+/-)</t>
  </si>
  <si>
    <t>N7.013</t>
  </si>
  <si>
    <t>N7.014</t>
  </si>
  <si>
    <t>N7.023</t>
  </si>
  <si>
    <t>N7.024</t>
  </si>
  <si>
    <t>N7.025</t>
  </si>
  <si>
    <t>Note 8 Varige driftsmidler</t>
  </si>
  <si>
    <t>Maskiner, transportmidler</t>
  </si>
  <si>
    <t>N8.011</t>
  </si>
  <si>
    <t>N8.012</t>
  </si>
  <si>
    <t>N8.013</t>
  </si>
  <si>
    <t>N8.014</t>
  </si>
  <si>
    <t>N8.1</t>
  </si>
  <si>
    <t>N8.021</t>
  </si>
  <si>
    <t>N8.022</t>
  </si>
  <si>
    <t>N8.023</t>
  </si>
  <si>
    <t>N8.024</t>
  </si>
  <si>
    <t>N8.025</t>
  </si>
  <si>
    <t>N8.2</t>
  </si>
  <si>
    <t>Note 9 Fordringer</t>
  </si>
  <si>
    <t>N9.011</t>
  </si>
  <si>
    <t>N9.012</t>
  </si>
  <si>
    <t>N9.1</t>
  </si>
  <si>
    <t>N9.021</t>
  </si>
  <si>
    <t>N9.022</t>
  </si>
  <si>
    <t>N9.2</t>
  </si>
  <si>
    <r>
      <t>Tilskudd og overføringer fra diverse bidragsytere</t>
    </r>
    <r>
      <rPr>
        <i/>
        <vertAlign val="superscript"/>
        <sz val="11"/>
        <color rgb="FF000000"/>
        <rFont val="Calibri"/>
        <family val="2"/>
        <scheme val="minor"/>
      </rPr>
      <t>1)</t>
    </r>
  </si>
  <si>
    <t>-herav driftstilskudd fra Kunnskapsdepartementet</t>
  </si>
  <si>
    <t>Note 25 Automatisk genererte nøkkeltall</t>
  </si>
  <si>
    <t>Annen langsiktig gjeld og  avsetning forpliktelser</t>
  </si>
  <si>
    <t>N25.011</t>
  </si>
  <si>
    <t>N25.012</t>
  </si>
  <si>
    <t>N25.013</t>
  </si>
  <si>
    <t>N25.014</t>
  </si>
  <si>
    <t>N25.015</t>
  </si>
  <si>
    <t>N25.016</t>
  </si>
  <si>
    <t>N25.017</t>
  </si>
  <si>
    <t>N25.018</t>
  </si>
  <si>
    <t>N25.019</t>
  </si>
  <si>
    <t>N25.021</t>
  </si>
  <si>
    <t>N25.022</t>
  </si>
  <si>
    <t>N25.023</t>
  </si>
  <si>
    <t>N25.024</t>
  </si>
  <si>
    <t>N25.025</t>
  </si>
  <si>
    <t>N25.026</t>
  </si>
  <si>
    <t>N25.027</t>
  </si>
  <si>
    <t>N25.031</t>
  </si>
  <si>
    <t>N25.032</t>
  </si>
  <si>
    <t>Note 30 EU-finansierte prosjekter</t>
  </si>
  <si>
    <t>Viderformidlet  til virksomhet A</t>
  </si>
  <si>
    <t>Viderformidlet  til virksomhet B</t>
  </si>
  <si>
    <t>Viderformidlet  til virksomhet C</t>
  </si>
  <si>
    <t>Andre videreformidlinger</t>
  </si>
  <si>
    <t>Sum videreformidlinger</t>
  </si>
  <si>
    <t>N20.01</t>
  </si>
  <si>
    <t>N20.1</t>
  </si>
  <si>
    <t>N20.02</t>
  </si>
  <si>
    <t>Note 20 Videreformidling av midler til andre samarbeidspartnere</t>
  </si>
  <si>
    <t>Note 11 Annen kortsiktig gjeld</t>
  </si>
  <si>
    <t>6, 11</t>
  </si>
  <si>
    <t>Beløp i 1000 kroner</t>
  </si>
  <si>
    <t>Utbetalinger  ved nedbetaling av  kortsiktig gjeld</t>
  </si>
  <si>
    <t>6, 9</t>
  </si>
  <si>
    <t>Sum finanskostnader</t>
  </si>
  <si>
    <t>Sum finansinntekter</t>
  </si>
  <si>
    <t>DBH-      referanse</t>
  </si>
  <si>
    <t>N10.011</t>
  </si>
  <si>
    <t>N10.012</t>
  </si>
  <si>
    <t>N10.1</t>
  </si>
  <si>
    <t>N11.011</t>
  </si>
  <si>
    <t>N11.012</t>
  </si>
  <si>
    <t>N11.013</t>
  </si>
  <si>
    <t>N11.014</t>
  </si>
  <si>
    <t>N11.015</t>
  </si>
  <si>
    <t>N11.016</t>
  </si>
  <si>
    <t>N11.1</t>
  </si>
  <si>
    <r>
      <t xml:space="preserve">Merknad: Noten er tilpasset indikatorene i finansieringssystemet og genereres automatisk med utgangspunkt i det datagrunnlaget som er presentert i note 1. </t>
    </r>
    <r>
      <rPr>
        <b/>
        <i/>
        <sz val="11"/>
        <rFont val="Times New Roman"/>
        <family val="1"/>
      </rPr>
      <t>Den skal ikke endres.</t>
    </r>
  </si>
  <si>
    <t>N3.3</t>
  </si>
  <si>
    <t>N3.4</t>
  </si>
  <si>
    <t>N3.5</t>
  </si>
  <si>
    <t>N3.6</t>
  </si>
  <si>
    <t>N3.7</t>
  </si>
  <si>
    <t>N3.8</t>
  </si>
  <si>
    <t>N3.9A</t>
  </si>
  <si>
    <t>N3.9</t>
  </si>
  <si>
    <t>N3.10</t>
  </si>
  <si>
    <t>N3.11</t>
  </si>
  <si>
    <t>N3.20</t>
  </si>
  <si>
    <t>Daglig leder</t>
  </si>
  <si>
    <t>6, 10</t>
  </si>
  <si>
    <t>Merknad: Noten er frivillig, men kan tas i bruk av de institusjoner som ønsker å spesifisere videreformidlinger</t>
  </si>
  <si>
    <t>N1.021E</t>
  </si>
  <si>
    <t>Gjeld til datterselskap m.v</t>
  </si>
  <si>
    <t>Kontantstrømoppstilling (indirekte modell)</t>
  </si>
  <si>
    <t>Kontantstrømoppstilling direkte modell)</t>
  </si>
  <si>
    <t>DKS.2</t>
  </si>
  <si>
    <t>DKS.3</t>
  </si>
  <si>
    <t>DKS.4</t>
  </si>
  <si>
    <t>DKS.5</t>
  </si>
  <si>
    <t>DKS.6</t>
  </si>
  <si>
    <t>DKS.7</t>
  </si>
  <si>
    <t>DKS.8</t>
  </si>
  <si>
    <t>DKS.9</t>
  </si>
  <si>
    <t>DKS.10</t>
  </si>
  <si>
    <t>DKS.11</t>
  </si>
  <si>
    <t>DKS.12</t>
  </si>
  <si>
    <t>DKS.1</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</si>
  <si>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</si>
  <si>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</si>
  <si>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</si>
  <si>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</si>
  <si>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</si>
  <si>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</si>
  <si>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</si>
  <si>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</si>
  <si>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</si>
  <si>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</si>
  <si>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</si>
  <si>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</si>
  <si>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</si>
  <si>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</si>
  <si>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</si>
  <si>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</si>
  <si>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</si>
  <si>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</si>
  <si>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</si>
  <si>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</si>
  <si>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</si>
  <si>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</si>
  <si>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</si>
  <si>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</si>
  <si>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</si>
  <si>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</si>
  <si>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</si>
  <si>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Kontantstrømmer fra driftsaktiviteter</t>
  </si>
  <si>
    <t>Innbetalinger</t>
  </si>
  <si>
    <t>Sum innbetalinger</t>
  </si>
  <si>
    <t>innbetalinger av tilskudd fra fagdepartementet</t>
  </si>
  <si>
    <t>innbetalinger av tilskudd fra andre departementet</t>
  </si>
  <si>
    <t>innbetalinger fra salg av varer og tjenester</t>
  </si>
  <si>
    <t>innbetalinger avgifter, gebyrer og lisenser</t>
  </si>
  <si>
    <t>innbetalinger av tilskudd og overføringer</t>
  </si>
  <si>
    <t>innbetalinger av refusjoner</t>
  </si>
  <si>
    <t>andre innbetalinger</t>
  </si>
  <si>
    <t>DKS.INN</t>
  </si>
  <si>
    <t>utbetalinger av lønn og sosiale kostnader</t>
  </si>
  <si>
    <t>utbetalinger ved kjøp av varer og tjenester</t>
  </si>
  <si>
    <t>utbetalinger av skatter og offentlige avgifter</t>
  </si>
  <si>
    <t>utbetalinger til andre virksomheter</t>
  </si>
  <si>
    <t>andre utbetalinger</t>
  </si>
  <si>
    <t>Sum utbetalinger</t>
  </si>
  <si>
    <t>Utbetalinger</t>
  </si>
  <si>
    <t>DKS.UT</t>
  </si>
  <si>
    <t>DKS.DA</t>
  </si>
  <si>
    <t>Avstemming</t>
  </si>
  <si>
    <t>Netto kontantstrøm fra driftsaktiviteter</t>
  </si>
  <si>
    <t>Note 12 Egenkapital</t>
  </si>
  <si>
    <t>Annen opptjent egenkapital</t>
  </si>
  <si>
    <t>Inntekt fra tilskudd og overføringer</t>
  </si>
  <si>
    <t>RE.011A</t>
  </si>
  <si>
    <r>
      <t>Annen langsiktig gjeld</t>
    </r>
    <r>
      <rPr>
        <vertAlign val="superscript"/>
        <sz val="11"/>
        <rFont val="Calibri"/>
        <family val="2"/>
      </rPr>
      <t>1)</t>
    </r>
  </si>
  <si>
    <t>Sum annen kortsiktig gjeld</t>
  </si>
  <si>
    <r>
      <t>Annen kortsiktig gjeld1</t>
    </r>
    <r>
      <rPr>
        <vertAlign val="superscript"/>
        <sz val="11"/>
        <rFont val="Calibri"/>
        <family val="2"/>
        <scheme val="minor"/>
      </rPr>
      <t>)</t>
    </r>
  </si>
  <si>
    <t>-herav andre offentlige tilskudd, salgsinntekter og driftsinntekter</t>
  </si>
  <si>
    <t>N25.014A</t>
  </si>
  <si>
    <t>N21.011</t>
  </si>
  <si>
    <t>N21.011A</t>
  </si>
  <si>
    <t>N21.012</t>
  </si>
  <si>
    <t>N21.013</t>
  </si>
  <si>
    <t>N21.1</t>
  </si>
  <si>
    <t>N21.021</t>
  </si>
  <si>
    <t>N21.022</t>
  </si>
  <si>
    <t>N21.023</t>
  </si>
  <si>
    <t>N21.024</t>
  </si>
  <si>
    <t>N21.025</t>
  </si>
  <si>
    <t>N21.2</t>
  </si>
  <si>
    <t>N21.3</t>
  </si>
  <si>
    <t>N21.041</t>
  </si>
  <si>
    <t>N21.042</t>
  </si>
  <si>
    <t>N21.4</t>
  </si>
  <si>
    <t>N21.5</t>
  </si>
  <si>
    <t>N21.061</t>
  </si>
  <si>
    <t>N21.6</t>
  </si>
  <si>
    <t>N21.071</t>
  </si>
  <si>
    <t>N21.072</t>
  </si>
  <si>
    <t>N21.073</t>
  </si>
  <si>
    <t>N21.7</t>
  </si>
  <si>
    <t>Nestleder i styret</t>
  </si>
  <si>
    <t>N2II.01</t>
  </si>
  <si>
    <t>N2II.02</t>
  </si>
  <si>
    <t>N2II.03</t>
  </si>
  <si>
    <t>N2II.04</t>
  </si>
  <si>
    <t>Sum inntekt fra tilskudd og overføringer</t>
  </si>
  <si>
    <t>DKS.37</t>
  </si>
  <si>
    <t>DKS.38</t>
  </si>
  <si>
    <t>DKS.39</t>
  </si>
  <si>
    <t>DKS.40</t>
  </si>
  <si>
    <t>DKS.41</t>
  </si>
  <si>
    <t>DKS.42</t>
  </si>
  <si>
    <t>DKS.43</t>
  </si>
  <si>
    <t>DKS.44</t>
  </si>
  <si>
    <t>DKS.45</t>
  </si>
  <si>
    <t>DKS.46</t>
  </si>
  <si>
    <t>DKS.47</t>
  </si>
  <si>
    <t>DKS.48</t>
  </si>
  <si>
    <t>DKS.AVS</t>
  </si>
  <si>
    <t>N10.011A</t>
  </si>
  <si>
    <t>Note 10 Øvrig langsiktig gjeld og gjeld til kredittinstitusjoner</t>
  </si>
  <si>
    <r>
      <t>Gjeld til kredittinstitusjoner (langsiktig gjeld)</t>
    </r>
    <r>
      <rPr>
        <vertAlign val="superscript"/>
        <sz val="11"/>
        <rFont val="Calibri"/>
        <family val="2"/>
      </rPr>
      <t>1)</t>
    </r>
  </si>
  <si>
    <r>
      <t>Gjeld til kredittinstitusjoner (kortsiktig gjeld)</t>
    </r>
    <r>
      <rPr>
        <vertAlign val="superscript"/>
        <sz val="11"/>
        <rFont val="Calibri"/>
        <family val="2"/>
      </rPr>
      <t>1)</t>
    </r>
  </si>
  <si>
    <t>Annen virksomhet</t>
  </si>
  <si>
    <t>Hele virksomheten</t>
  </si>
  <si>
    <t>N12.04</t>
  </si>
  <si>
    <t>N12.05</t>
  </si>
  <si>
    <t>N12.06</t>
  </si>
  <si>
    <t>N12.07</t>
  </si>
  <si>
    <t>N12.08</t>
  </si>
  <si>
    <t>N12.2</t>
  </si>
  <si>
    <r>
      <t>Utdanninger akkreditert etter UH-loven</t>
    </r>
    <r>
      <rPr>
        <b/>
        <vertAlign val="superscript"/>
        <sz val="10"/>
        <rFont val="Arial"/>
        <family val="2"/>
      </rPr>
      <t>1)</t>
    </r>
  </si>
  <si>
    <r>
      <t>Utdanninger akkreditert etter fagskoleloven</t>
    </r>
    <r>
      <rPr>
        <b/>
        <vertAlign val="superscript"/>
        <sz val="10"/>
        <rFont val="Arial"/>
        <family val="2"/>
      </rPr>
      <t>2)</t>
    </r>
  </si>
  <si>
    <t>Akkrediterte utdanningstilbud</t>
  </si>
  <si>
    <r>
      <t>Fordringer på eier</t>
    </r>
    <r>
      <rPr>
        <b/>
        <vertAlign val="superscript"/>
        <sz val="11"/>
        <color rgb="FF000000"/>
        <rFont val="Calibri"/>
        <family val="2"/>
        <scheme val="minor"/>
      </rPr>
      <t>1) 2) 3)</t>
    </r>
  </si>
  <si>
    <t>3) Det skal i en egen oversikt nedenfor angis hvilke nærstående eiere/parter som omfattes av spesifikasjonene i noten. Dersom spesifikasjonene i noten omfatter flere eiere/parter skal det i tillegg opplyses om beløp for den enkelte eier/part.</t>
  </si>
  <si>
    <t>2) Jfr. fagskoleloven § 5,  §§ 32 og 33 og forskrift 2017-12-21-2383</t>
  </si>
  <si>
    <r>
      <t>Note 5 Transaksjoner med nærstående parter</t>
    </r>
    <r>
      <rPr>
        <b/>
        <vertAlign val="superscript"/>
        <sz val="11"/>
        <color rgb="FF000000"/>
        <rFont val="Calibri"/>
        <family val="2"/>
        <scheme val="minor"/>
      </rPr>
      <t>3) 4)</t>
    </r>
  </si>
  <si>
    <r>
      <t xml:space="preserve">Note 6 Mellomværende med eier og nærstående parter </t>
    </r>
    <r>
      <rPr>
        <b/>
        <vertAlign val="superscript"/>
        <sz val="11"/>
        <color rgb="FF000000"/>
        <rFont val="Calibri"/>
        <family val="2"/>
        <scheme val="minor"/>
      </rPr>
      <t>3) 4)</t>
    </r>
  </si>
  <si>
    <t>4) I kolonnen Akkrediterte utdanningstilbud skal  føres opp alle transaksjoner som er knyttet til nærstående parter og eiere og som gjelder utdanningstilbud som er akkreditert etter bestemmelsene i både universitets- og høyskoleloven og fagskoleloven.</t>
  </si>
  <si>
    <t>Sum salgsinntekter</t>
  </si>
  <si>
    <r>
      <t>Varekostnad</t>
    </r>
    <r>
      <rPr>
        <vertAlign val="superscript"/>
        <sz val="11"/>
        <color rgb="FF000000"/>
        <rFont val="Calibri"/>
        <family val="2"/>
        <scheme val="minor"/>
      </rPr>
      <t>1)</t>
    </r>
  </si>
  <si>
    <r>
      <t>Skattekostnad</t>
    </r>
    <r>
      <rPr>
        <vertAlign val="superscript"/>
        <sz val="11"/>
        <color rgb="FF000000"/>
        <rFont val="Calibri"/>
        <family val="2"/>
        <scheme val="minor"/>
      </rPr>
      <t>1)</t>
    </r>
  </si>
  <si>
    <r>
      <t>Konsernbidrag</t>
    </r>
    <r>
      <rPr>
        <vertAlign val="superscript"/>
        <sz val="11"/>
        <color rgb="FF000000"/>
        <rFont val="Calibri"/>
        <family val="2"/>
        <scheme val="minor"/>
      </rPr>
      <t>1)</t>
    </r>
  </si>
  <si>
    <r>
      <t>Andre disponeringer</t>
    </r>
    <r>
      <rPr>
        <vertAlign val="superscript"/>
        <sz val="11"/>
        <color rgb="FF000000"/>
        <rFont val="Calibri"/>
        <family val="2"/>
        <scheme val="minor"/>
      </rPr>
      <t>1)</t>
    </r>
  </si>
  <si>
    <r>
      <rPr>
        <sz val="11"/>
        <rFont val="Calibri"/>
        <family val="2"/>
        <scheme val="minor"/>
      </rPr>
      <t>1) Vesentlige poster skal spesifiseres i egne noter</t>
    </r>
    <r>
      <rPr>
        <b/>
        <sz val="11"/>
        <rFont val="Calibri"/>
        <family val="2"/>
        <scheme val="minor"/>
      </rPr>
      <t>.</t>
    </r>
  </si>
  <si>
    <t>Til/fra annen egenkapital</t>
  </si>
  <si>
    <r>
      <t>Utsatt skattefordel</t>
    </r>
    <r>
      <rPr>
        <vertAlign val="superscript"/>
        <sz val="11"/>
        <color rgb="FF000000"/>
        <rFont val="Calibri"/>
        <family val="2"/>
        <scheme val="minor"/>
      </rPr>
      <t>1)</t>
    </r>
  </si>
  <si>
    <r>
      <t>Goodwill</t>
    </r>
    <r>
      <rPr>
        <vertAlign val="superscript"/>
        <sz val="11"/>
        <color rgb="FF000000"/>
        <rFont val="Calibri"/>
        <family val="2"/>
        <scheme val="minor"/>
      </rPr>
      <t>1)</t>
    </r>
  </si>
  <si>
    <t>Driftsløsøre, verktøy og lignende</t>
  </si>
  <si>
    <t>AIII.08</t>
  </si>
  <si>
    <r>
      <t>Varebeholdninger</t>
    </r>
    <r>
      <rPr>
        <vertAlign val="superscript"/>
        <sz val="11"/>
        <color rgb="FF000000"/>
        <rFont val="Calibri"/>
        <family val="2"/>
        <scheme val="minor"/>
      </rPr>
      <t>1)</t>
    </r>
  </si>
  <si>
    <r>
      <t>Krav på innbetaling av selskapskapital</t>
    </r>
    <r>
      <rPr>
        <vertAlign val="superscript"/>
        <sz val="11"/>
        <color rgb="FF000000"/>
        <rFont val="Calibri"/>
        <family val="2"/>
        <scheme val="minor"/>
      </rPr>
      <t>1)</t>
    </r>
  </si>
  <si>
    <r>
      <t>Aksjer og andeler i foretak i samme konsern</t>
    </r>
    <r>
      <rPr>
        <vertAlign val="superscript"/>
        <sz val="11"/>
        <color rgb="FF000000"/>
        <rFont val="Calibri"/>
        <family val="2"/>
        <scheme val="minor"/>
      </rPr>
      <t>1)</t>
    </r>
  </si>
  <si>
    <r>
      <t>Andre  finansielle instrumenter</t>
    </r>
    <r>
      <rPr>
        <vertAlign val="superscript"/>
        <sz val="11"/>
        <color rgb="FF000000"/>
        <rFont val="Calibri"/>
        <family val="2"/>
        <scheme val="minor"/>
      </rPr>
      <t>1)</t>
    </r>
  </si>
  <si>
    <t>1) Vesentlige poster skal spesifiseres i egne noter</t>
  </si>
  <si>
    <r>
      <t>Markedsbaserte aksjer</t>
    </r>
    <r>
      <rPr>
        <vertAlign val="superscript"/>
        <sz val="11"/>
        <color rgb="FF000000"/>
        <rFont val="Calibri"/>
        <family val="2"/>
        <scheme val="minor"/>
      </rPr>
      <t>1)</t>
    </r>
  </si>
  <si>
    <r>
      <t>Markedsbaserte obligasjoner</t>
    </r>
    <r>
      <rPr>
        <vertAlign val="superscript"/>
        <sz val="11"/>
        <color rgb="FF000000"/>
        <rFont val="Calibri"/>
        <family val="2"/>
        <scheme val="minor"/>
      </rPr>
      <t>1)</t>
    </r>
  </si>
  <si>
    <t>BIII.04</t>
  </si>
  <si>
    <t>Overkurs</t>
  </si>
  <si>
    <r>
      <t>Pensjonsforpliktelser</t>
    </r>
    <r>
      <rPr>
        <vertAlign val="superscript"/>
        <sz val="11"/>
        <color rgb="FF000000"/>
        <rFont val="Calibri"/>
        <family val="2"/>
        <scheme val="minor"/>
      </rPr>
      <t>1)</t>
    </r>
  </si>
  <si>
    <t>Periodens tilskudd fra Kunnskapsdepartementet og andre departement</t>
  </si>
  <si>
    <t>N1.012A</t>
  </si>
  <si>
    <r>
      <rPr>
        <b/>
        <sz val="10"/>
        <rFont val="Times New Roman"/>
        <family val="1"/>
      </rPr>
      <t>Inntekt fra tilskudd og overføringer</t>
    </r>
    <r>
      <rPr>
        <b/>
        <vertAlign val="superscript"/>
        <sz val="10"/>
        <rFont val="Times New Roman"/>
        <family val="1"/>
      </rPr>
      <t>1)</t>
    </r>
  </si>
  <si>
    <t>Inntekt fra oppdragsfinansiert aktivitet</t>
  </si>
  <si>
    <r>
      <t>Periodens inntekt fra oppdragsfinansiert aktivitet</t>
    </r>
    <r>
      <rPr>
        <b/>
        <i/>
        <vertAlign val="superscript"/>
        <sz val="11"/>
        <rFont val="Times New Roman"/>
        <family val="1"/>
      </rPr>
      <t>1)</t>
    </r>
  </si>
  <si>
    <t xml:space="preserve">Lønn og godtgjørelser til ledende personer oppgis i kroner for regnskapsåret. </t>
  </si>
  <si>
    <t xml:space="preserve">1) Vesentlige poster skal spesifiseres i egen tabell under oppstillingen. </t>
  </si>
  <si>
    <r>
      <t>Konvertible lån</t>
    </r>
    <r>
      <rPr>
        <vertAlign val="superscript"/>
        <sz val="11"/>
        <color rgb="FF000000"/>
        <rFont val="Calibri"/>
        <family val="2"/>
        <scheme val="minor"/>
      </rPr>
      <t>1)</t>
    </r>
  </si>
  <si>
    <r>
      <t>Betalbar skatt</t>
    </r>
    <r>
      <rPr>
        <vertAlign val="superscript"/>
        <sz val="11"/>
        <color rgb="FF000000"/>
        <rFont val="Calibri"/>
        <family val="2"/>
        <scheme val="minor"/>
      </rPr>
      <t>1)</t>
    </r>
  </si>
  <si>
    <r>
      <t>Obligasjonslån</t>
    </r>
    <r>
      <rPr>
        <vertAlign val="superscript"/>
        <sz val="11"/>
        <color rgb="FF000000"/>
        <rFont val="Calibri"/>
        <family val="2"/>
        <scheme val="minor"/>
      </rPr>
      <t>1)</t>
    </r>
  </si>
  <si>
    <r>
      <t>Andre avsetninger for forpliktelser</t>
    </r>
    <r>
      <rPr>
        <vertAlign val="superscript"/>
        <sz val="11"/>
        <color rgb="FF000000"/>
        <rFont val="Calibri"/>
        <family val="2"/>
        <scheme val="minor"/>
      </rPr>
      <t>1)</t>
    </r>
  </si>
  <si>
    <r>
      <t>Andre investeringstilskudd</t>
    </r>
    <r>
      <rPr>
        <vertAlign val="superscript"/>
        <sz val="11"/>
        <color rgb="FF000000"/>
        <rFont val="Calibri"/>
        <family val="2"/>
        <scheme val="minor"/>
      </rPr>
      <t>1)</t>
    </r>
  </si>
  <si>
    <r>
      <t>Utsatt skatt</t>
    </r>
    <r>
      <rPr>
        <vertAlign val="superscript"/>
        <sz val="11"/>
        <color rgb="FF000000"/>
        <rFont val="Calibri"/>
        <family val="2"/>
        <scheme val="minor"/>
      </rPr>
      <t>1)</t>
    </r>
  </si>
  <si>
    <r>
      <t>Statstilskudd - investeringsformål</t>
    </r>
    <r>
      <rPr>
        <vertAlign val="superscript"/>
        <sz val="11"/>
        <color rgb="FF000000"/>
        <rFont val="Calibri"/>
        <family val="2"/>
        <scheme val="minor"/>
      </rPr>
      <t>1)</t>
    </r>
  </si>
  <si>
    <r>
      <t>Investeringer i datterselskap</t>
    </r>
    <r>
      <rPr>
        <vertAlign val="superscript"/>
        <sz val="11"/>
        <color rgb="FF000000"/>
        <rFont val="Calibri"/>
        <family val="2"/>
        <scheme val="minor"/>
      </rPr>
      <t>1)</t>
    </r>
  </si>
  <si>
    <r>
      <t>Investeringer i annet foretak i samme konsern</t>
    </r>
    <r>
      <rPr>
        <vertAlign val="superscript"/>
        <sz val="11"/>
        <color rgb="FF000000"/>
        <rFont val="Calibri"/>
        <family val="2"/>
        <scheme val="minor"/>
      </rPr>
      <t>1)</t>
    </r>
  </si>
  <si>
    <r>
      <t>Investeringer i tilknyttet selskap</t>
    </r>
    <r>
      <rPr>
        <vertAlign val="superscript"/>
        <sz val="11"/>
        <color rgb="FF000000"/>
        <rFont val="Calibri"/>
        <family val="2"/>
        <scheme val="minor"/>
      </rPr>
      <t>1)</t>
    </r>
  </si>
  <si>
    <r>
      <t>Investeringer i aksjer og andeler</t>
    </r>
    <r>
      <rPr>
        <vertAlign val="superscript"/>
        <sz val="11"/>
        <color rgb="FF000000"/>
        <rFont val="Calibri"/>
        <family val="2"/>
        <scheme val="minor"/>
      </rPr>
      <t>1)</t>
    </r>
  </si>
  <si>
    <t>Lån til tilknyttet selskap og felles kontrollert virksomhet</t>
  </si>
  <si>
    <r>
      <t>Obligasjoner</t>
    </r>
    <r>
      <rPr>
        <vertAlign val="superscript"/>
        <sz val="11"/>
        <color rgb="FF000000"/>
        <rFont val="Calibri"/>
        <family val="2"/>
        <scheme val="minor"/>
      </rPr>
      <t>1)</t>
    </r>
  </si>
  <si>
    <r>
      <t>Andre fordringer</t>
    </r>
    <r>
      <rPr>
        <vertAlign val="superscript"/>
        <sz val="11"/>
        <color rgb="FF000000"/>
        <rFont val="Calibri"/>
        <family val="2"/>
        <scheme val="minor"/>
      </rPr>
      <t>1)</t>
    </r>
  </si>
  <si>
    <r>
      <rPr>
        <i/>
        <vertAlign val="superscript"/>
        <sz val="11"/>
        <color theme="1"/>
        <rFont val="Calibri"/>
        <family val="2"/>
        <scheme val="minor"/>
      </rPr>
      <t>1)</t>
    </r>
    <r>
      <rPr>
        <i/>
        <sz val="10"/>
        <rFont val="Arial"/>
        <family val="2"/>
      </rPr>
      <t xml:space="preserve"> Skal fordeles på kreditor med angivelse av dato for siste avdrag under oppstillingen.</t>
    </r>
  </si>
  <si>
    <r>
      <t>Note 21 Særskilt resultatregnskap for akkrediterte  studietilbud og annen virksomhet</t>
    </r>
    <r>
      <rPr>
        <b/>
        <vertAlign val="superscript"/>
        <sz val="10"/>
        <rFont val="Arial"/>
        <family val="2"/>
      </rPr>
      <t>3)</t>
    </r>
  </si>
  <si>
    <t>3) Summen av kolonne B, C og D skal stemme med tilsvarende linjer i resultatoppstillingen.</t>
  </si>
  <si>
    <t>Prinsippnote</t>
  </si>
  <si>
    <t>CII.01A</t>
  </si>
  <si>
    <t>CII.02A</t>
  </si>
  <si>
    <t>Note 1B Driftsinntekter</t>
  </si>
  <si>
    <t>1B</t>
  </si>
  <si>
    <t>innbetaling av utbytte</t>
  </si>
  <si>
    <t>Tilskudd fra EUs rammeprogram for forskning (FP7, Horisont 2020 og Horisont Europa)</t>
  </si>
  <si>
    <t>Driftsløsøre, inventar, verktøy o.l.</t>
  </si>
  <si>
    <t>Tilskudd fra Horisont Europa</t>
  </si>
  <si>
    <t>Tilskudd fra Horisont 2020</t>
  </si>
  <si>
    <t>Tilskudd fra EUs rammeprogram for forskning (FP7)</t>
  </si>
  <si>
    <t>Tilskudd fra EUs randsoneprogram til FP7</t>
  </si>
  <si>
    <t>Koordinator-rolle (ja/nei)</t>
  </si>
  <si>
    <t>Referanse</t>
  </si>
  <si>
    <t>Prosjekt 1</t>
  </si>
  <si>
    <t>ja/nei</t>
  </si>
  <si>
    <t>Prosjekt 2</t>
  </si>
  <si>
    <t>Prosjekt 3</t>
  </si>
  <si>
    <t>Osv.</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</si>
  <si>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</si>
  <si>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DKS.6A</t>
  </si>
  <si>
    <t>Virksomhet:</t>
  </si>
  <si>
    <r>
      <t>Periodens inntekt fra oppdragsfinansiert aktivitet</t>
    </r>
    <r>
      <rPr>
        <b/>
        <i/>
        <vertAlign val="superscript"/>
        <sz val="11"/>
        <rFont val="Calibri"/>
        <family val="2"/>
        <scheme val="minor"/>
      </rPr>
      <t>1)</t>
    </r>
  </si>
  <si>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</si>
  <si>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rPr>
        <b/>
        <sz val="11"/>
        <rFont val="Calibri"/>
        <family val="2"/>
        <scheme val="minor"/>
      </rPr>
      <t>Inntekt fra tilskudd og overføringer</t>
    </r>
    <r>
      <rPr>
        <b/>
        <vertAlign val="superscript"/>
        <sz val="11"/>
        <rFont val="Calibri"/>
        <family val="2"/>
        <scheme val="minor"/>
      </rPr>
      <t>1)</t>
    </r>
  </si>
  <si>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</si>
  <si>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</si>
  <si>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 xml:space="preserve">1) Vesentlige bidrag skal spesifiseres i egne avsnitt under oppstillingen. </t>
  </si>
  <si>
    <t xml:space="preserve">2) Vesentlige bidrag skal spesifiseres i egne avsnitt under oppstillingen. </t>
  </si>
  <si>
    <t xml:space="preserve">2) Vesentlige bidrag skal spesifiseres i egne avsnitt under oppstillingen.  </t>
  </si>
  <si>
    <t xml:space="preserve"> + innbetaling av tilskudd/overføring fra EUs rammeprogram for forskning fra andre</t>
  </si>
  <si>
    <t xml:space="preserve"> - utbetaling av tilskudd fra Eus rammeprogram for forskning til andre virksomheter</t>
  </si>
  <si>
    <t>Skal fylles ut for utdanninger akkreditert etter UH-loven</t>
  </si>
  <si>
    <t>Skal fylles ut for hele rettssubjektet for høyskoler som har både akkreditert og ikke-akkreditert del</t>
  </si>
  <si>
    <t>1)  Poster spesifiseres i følgende tabell.</t>
  </si>
  <si>
    <t>Handel med nærstående parter</t>
  </si>
  <si>
    <t>Navn på nærstående part</t>
  </si>
  <si>
    <t>Spesifisering av type vare eller tjeneste*</t>
  </si>
  <si>
    <t>Beløp</t>
  </si>
  <si>
    <t xml:space="preserve">Sum handel med nærstående parter </t>
  </si>
  <si>
    <t>1) Poster spesifiseres i følgende tabell.</t>
  </si>
  <si>
    <t>Fordringer og gjeld til eier og nærstående parter</t>
  </si>
  <si>
    <t>Navn på nærstående eller eier</t>
  </si>
  <si>
    <t>Spesifisiering av type fordring eller gjeld</t>
  </si>
  <si>
    <t>Sum fordringer og gjeld fra nærstående parter og eier</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</si>
  <si>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</si>
  <si>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Annen økonomisk virksomhet*</t>
  </si>
  <si>
    <t>*Hvis rettssubjektet har annen virksomhet, skal det skrives en kort beskrivelse av denne/disse virksomheten(e):</t>
  </si>
  <si>
    <t>Andre driftskostnader (inkl. varekost og av- og nedskrivninger)</t>
  </si>
  <si>
    <t>Sum (skal stemme med resultatoppstillingen)</t>
  </si>
  <si>
    <t>Anskaffelseskost pr. 31.12.2023</t>
  </si>
  <si>
    <t>+ tilgang i 2024 (+)</t>
  </si>
  <si>
    <t>- avgang til anskaffelseskost i 2024 (-)</t>
  </si>
  <si>
    <t>Anskaffelseskost pr. 31.12.2024</t>
  </si>
  <si>
    <t>- akkumulerte nedskrivninger pr.31.12.2023 (-)</t>
  </si>
  <si>
    <t>- akkumulerte avskrivninger pr. 31.12.2023 (-)</t>
  </si>
  <si>
    <t>- ordinære avskrivninger i 2024 (-)</t>
  </si>
  <si>
    <t>Balanseført verdi 31.12.2024</t>
  </si>
  <si>
    <t>- nedskrivninger i 2024 (-)</t>
  </si>
  <si>
    <t>Egenkapital pr. 01.01.2024</t>
  </si>
  <si>
    <t>Endring i egenkapital i 2024</t>
  </si>
  <si>
    <t>Egenkapital pr. 31.12.2024</t>
  </si>
  <si>
    <t>1) Jfr. universitets- og høyskoleloven § 3-2,  §§ 6-5  og 6-6 og forskrift 2017-12-21-2383</t>
  </si>
  <si>
    <t>N1.052</t>
  </si>
  <si>
    <t>Renteinntekter fra foretak i samme konsern</t>
  </si>
  <si>
    <t>Rentekostnader til foretak i samme konsern</t>
  </si>
  <si>
    <t>N4.021A</t>
  </si>
  <si>
    <t>N4.011A</t>
  </si>
  <si>
    <t>Annen finansinntekt</t>
  </si>
  <si>
    <t>Annen finanskostnad</t>
  </si>
  <si>
    <t>RE.043</t>
  </si>
  <si>
    <t>RE.044</t>
  </si>
  <si>
    <t>Andre renteinntekter</t>
  </si>
  <si>
    <t>Andre rentekostnader</t>
  </si>
  <si>
    <t>Note 7 Rettigheter, utvikling, konsesjoner m.v.</t>
  </si>
  <si>
    <t>Rettigheter, utvikling, konsesjoner m.v.</t>
  </si>
  <si>
    <r>
      <t>Andre markedsbaserte finansielle instrumenter</t>
    </r>
    <r>
      <rPr>
        <vertAlign val="superscript"/>
        <sz val="11"/>
        <color rgb="FF000000"/>
        <rFont val="Calibri"/>
        <family val="2"/>
        <scheme val="minor"/>
      </rPr>
      <t>1)</t>
    </r>
  </si>
  <si>
    <t>BIII.05</t>
  </si>
  <si>
    <t>Fond</t>
  </si>
  <si>
    <t>+ akkumulert avskrivning ved avgang i 2024 (+)</t>
  </si>
  <si>
    <t>+ akkumulert avskrivning ved avgang  i 2024 (+)</t>
  </si>
  <si>
    <t>Reversering av nedskriving av finansielle eiendeler</t>
  </si>
  <si>
    <t>Rentekostnader fra foretak i samme konsern</t>
  </si>
  <si>
    <t>N21.043</t>
  </si>
  <si>
    <t>N21.044</t>
  </si>
  <si>
    <t xml:space="preserve">    -herav egenbetaling fra studenter innenfor og utenfor EØS og Sveits</t>
  </si>
  <si>
    <t>Studie- og eksamensavgift fra studenter (eksklusiv studenter utenfor EØS og Sveits)</t>
  </si>
  <si>
    <t>Studie- og eksamensavgift fra studenter utenfor EØS og Sveits</t>
  </si>
  <si>
    <t xml:space="preserve">Studie- og eksamensavgift fra studenter (eksklusiv studenter utenfor EØS og Sveits) </t>
  </si>
  <si>
    <t xml:space="preserve">Studie- og eksamensavgift fra studenter utenfor EØS og Sveits </t>
  </si>
  <si>
    <t>N5A.010</t>
  </si>
  <si>
    <t>N5A.011</t>
  </si>
  <si>
    <t>N5A.012</t>
  </si>
  <si>
    <t>N5A.1</t>
  </si>
  <si>
    <t>N6A.010</t>
  </si>
  <si>
    <t>N6A.011</t>
  </si>
  <si>
    <t>N6A.012</t>
  </si>
  <si>
    <t>N6A.1</t>
  </si>
  <si>
    <t>Virksomhetens navn: Ansgar Høyskole AS</t>
  </si>
  <si>
    <t>Org.nr: 989205544</t>
  </si>
  <si>
    <t>fjoråret minus året</t>
  </si>
  <si>
    <t>året minus fjoråret</t>
  </si>
  <si>
    <t>annen kortsiktig gjeld. Året minus fjoråret</t>
  </si>
  <si>
    <t>kortsiktige fordringer. Fjoråret minus året</t>
  </si>
  <si>
    <t>finans</t>
  </si>
  <si>
    <t>Konto 6300</t>
  </si>
  <si>
    <t>Konto 7772</t>
  </si>
  <si>
    <t>Konto 7780</t>
  </si>
  <si>
    <t>Konto 6700</t>
  </si>
  <si>
    <t>(ligger som varekostnad og ikke driftskostnader)</t>
  </si>
  <si>
    <t xml:space="preserve">Konti 6705 + 6780 </t>
  </si>
  <si>
    <t>Konti 7320 + 7390</t>
  </si>
  <si>
    <t>Konto 7500</t>
  </si>
  <si>
    <t>Konti 7100 - 7170</t>
  </si>
  <si>
    <t>Resten</t>
  </si>
  <si>
    <t>Ansgar Drift og Eiendom AS</t>
  </si>
  <si>
    <t>Ansgar Sommerhotell</t>
  </si>
  <si>
    <t>Konto 3291</t>
  </si>
  <si>
    <t>Konto 3292</t>
  </si>
  <si>
    <t>Konto 3290</t>
  </si>
  <si>
    <t>Ansgar Bibelskole</t>
  </si>
  <si>
    <t>Ansgarskolen</t>
  </si>
  <si>
    <t>felles-faktureringsarket</t>
  </si>
  <si>
    <t>Kjøp: Felleskostnaer og husleie, samt billeie
Salg: Utleie av personell</t>
  </si>
  <si>
    <t>Kjøp: Leie av Kantine og Husleie
Salg: Utleie av personell</t>
  </si>
  <si>
    <t>Salg: Utleie av personell</t>
  </si>
  <si>
    <t>Konto 6300+7772+6440+4502</t>
  </si>
  <si>
    <t>Malerier</t>
  </si>
  <si>
    <t>(gaver, finans, skolepenger, skoletur)</t>
  </si>
  <si>
    <t>(resten)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</si>
</sst>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0"/>
      <name val="Times New Roman"/>
      <family val="1"/>
    </font>
    <font>
      <sz val="11"/>
      <name val="Times New Roman"/>
      <family val="1"/>
    </font>
    <font>
      <b/>
      <i/>
      <sz val="11"/>
      <name val="Times New Roman"/>
      <family val="1"/>
    </font>
    <font>
      <b/>
      <sz val="10"/>
      <name val="Times New Roman"/>
      <family val="1"/>
    </font>
    <font>
      <b/>
      <i/>
      <vertAlign val="superscript"/>
      <sz val="11"/>
      <name val="Times New Roman"/>
      <family val="1"/>
    </font>
    <font>
      <b/>
      <sz val="11"/>
      <name val="Times New Roman"/>
      <family val="1"/>
    </font>
    <font>
      <i/>
      <sz val="11"/>
      <name val="Times New Roman"/>
      <family val="1"/>
    </font>
    <font>
      <sz val="10"/>
      <name val="Arial"/>
      <family val="2"/>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vertAlign val="superscript"/>
      <sz val="10"/>
      <name val="Times New Roman"/>
      <family val="1"/>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s>
  <fills count="59">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7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
      <left style="thin">
        <color indexed="64"/>
      </left>
      <right style="thin">
        <color rgb="FF000000"/>
      </right>
      <top/>
      <bottom/>
      <diagonal/>
    </border>
  </borders>
  <cellStyleXfs count="7037">
    <xf numFmtId="0" fontId="0"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0" fontId="49" fillId="0" borderId="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3" fillId="0" borderId="0"/>
    <xf numFmtId="9" fontId="5" fillId="0" borderId="0" applyFont="0" applyFill="0" applyBorder="0" applyAlignment="0" applyProtection="0"/>
    <xf numFmtId="0" fontId="3" fillId="0" borderId="0"/>
    <xf numFmtId="0" fontId="48" fillId="30" borderId="0" applyNumberFormat="0" applyBorder="0" applyAlignment="0" applyProtection="0"/>
    <xf numFmtId="0" fontId="3" fillId="0" borderId="0"/>
    <xf numFmtId="164" fontId="5" fillId="0" borderId="0" applyFont="0" applyFill="0" applyBorder="0" applyAlignment="0" applyProtection="0"/>
    <xf numFmtId="164"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164" fontId="5" fillId="0" borderId="0" applyFont="0" applyFill="0" applyBorder="0" applyAlignment="0" applyProtection="0"/>
    <xf numFmtId="0" fontId="3" fillId="0" borderId="0"/>
    <xf numFmtId="0" fontId="5" fillId="0" borderId="0"/>
    <xf numFmtId="164" fontId="5" fillId="0" borderId="0" applyFont="0" applyFill="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48" fillId="18" borderId="0" applyNumberFormat="0" applyBorder="0" applyAlignment="0" applyProtection="0"/>
    <xf numFmtId="0" fontId="54" fillId="38" borderId="0" applyNumberFormat="0" applyBorder="0" applyAlignment="0" applyProtection="0"/>
    <xf numFmtId="0" fontId="48" fillId="25" borderId="0" applyNumberFormat="0" applyBorder="0" applyAlignment="0" applyProtection="0"/>
    <xf numFmtId="0" fontId="48" fillId="29" borderId="0" applyNumberFormat="0" applyBorder="0" applyAlignment="0" applyProtection="0"/>
    <xf numFmtId="0" fontId="48" fillId="33" borderId="0" applyNumberFormat="0" applyBorder="0" applyAlignment="0" applyProtection="0"/>
    <xf numFmtId="0" fontId="48" fillId="37" borderId="0" applyNumberFormat="0" applyBorder="0" applyAlignment="0" applyProtection="0"/>
    <xf numFmtId="0" fontId="48" fillId="15" borderId="0" applyNumberFormat="0" applyBorder="0" applyAlignment="0" applyProtection="0"/>
    <xf numFmtId="0" fontId="48" fillId="19" borderId="0" applyNumberFormat="0" applyBorder="0" applyAlignment="0" applyProtection="0"/>
    <xf numFmtId="0" fontId="48" fillId="22" borderId="0" applyNumberFormat="0" applyBorder="0" applyAlignment="0" applyProtection="0"/>
    <xf numFmtId="0" fontId="48" fillId="26" borderId="0" applyNumberFormat="0" applyBorder="0" applyAlignment="0" applyProtection="0"/>
    <xf numFmtId="0" fontId="48" fillId="34" borderId="0" applyNumberFormat="0" applyBorder="0" applyAlignment="0" applyProtection="0"/>
    <xf numFmtId="0" fontId="39" fillId="9" borderId="0" applyNumberFormat="0" applyBorder="0" applyAlignment="0" applyProtection="0"/>
    <xf numFmtId="0" fontId="43" fillId="12" borderId="53" applyNumberFormat="0" applyAlignment="0" applyProtection="0"/>
    <xf numFmtId="0" fontId="45" fillId="13" borderId="56" applyNumberFormat="0" applyAlignment="0" applyProtection="0"/>
    <xf numFmtId="164" fontId="55" fillId="0" borderId="0" applyFont="0" applyFill="0" applyBorder="0" applyAlignment="0" applyProtection="0"/>
    <xf numFmtId="0" fontId="46" fillId="0" borderId="0" applyNumberFormat="0" applyFill="0" applyBorder="0" applyAlignment="0" applyProtection="0"/>
    <xf numFmtId="0" fontId="38" fillId="8" borderId="0" applyNumberFormat="0" applyBorder="0" applyAlignment="0" applyProtection="0"/>
    <xf numFmtId="0" fontId="35" fillId="0" borderId="50" applyNumberFormat="0" applyFill="0" applyAlignment="0" applyProtection="0"/>
    <xf numFmtId="0" fontId="36" fillId="0" borderId="51" applyNumberFormat="0" applyFill="0" applyAlignment="0" applyProtection="0"/>
    <xf numFmtId="0" fontId="37" fillId="0" borderId="52" applyNumberFormat="0" applyFill="0" applyAlignment="0" applyProtection="0"/>
    <xf numFmtId="0" fontId="37" fillId="0" borderId="0" applyNumberFormat="0" applyFill="0" applyBorder="0" applyAlignment="0" applyProtection="0"/>
    <xf numFmtId="0" fontId="41" fillId="11" borderId="53" applyNumberFormat="0" applyAlignment="0" applyProtection="0"/>
    <xf numFmtId="0" fontId="44" fillId="0" borderId="55" applyNumberFormat="0" applyFill="0" applyAlignment="0" applyProtection="0"/>
    <xf numFmtId="0" fontId="40" fillId="10" borderId="0" applyNumberFormat="0" applyBorder="0" applyAlignment="0" applyProtection="0"/>
    <xf numFmtId="0" fontId="3" fillId="14" borderId="57" applyNumberFormat="0" applyFont="0" applyAlignment="0" applyProtection="0"/>
    <xf numFmtId="0" fontId="42" fillId="12" borderId="54" applyNumberFormat="0" applyAlignment="0" applyProtection="0"/>
    <xf numFmtId="0" fontId="53" fillId="0" borderId="0" applyNumberFormat="0" applyFill="0" applyBorder="0" applyAlignment="0" applyProtection="0"/>
    <xf numFmtId="0" fontId="47" fillId="0" borderId="58" applyNumberFormat="0" applyFill="0" applyAlignment="0" applyProtection="0"/>
    <xf numFmtId="0" fontId="31" fillId="0" borderId="0" applyNumberForma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39" borderId="59" applyNumberFormat="0" applyFont="0" applyAlignment="0" applyProtection="0"/>
    <xf numFmtId="0" fontId="5" fillId="39" borderId="59" applyNumberFormat="0" applyFont="0" applyAlignment="0" applyProtection="0"/>
    <xf numFmtId="0" fontId="5" fillId="39" borderId="59"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39" borderId="59" applyNumberFormat="0" applyFont="0" applyAlignment="0" applyProtection="0"/>
    <xf numFmtId="0" fontId="5" fillId="39" borderId="59" applyNumberFormat="0" applyFont="0" applyAlignment="0" applyProtection="0"/>
    <xf numFmtId="0" fontId="5" fillId="39" borderId="59" applyNumberFormat="0" applyFont="0" applyAlignment="0" applyProtection="0"/>
    <xf numFmtId="0" fontId="3" fillId="31" borderId="0" applyNumberFormat="0" applyBorder="0" applyAlignment="0" applyProtection="0"/>
    <xf numFmtId="0" fontId="3" fillId="0" borderId="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51" fillId="44" borderId="0" applyNumberFormat="0" applyBorder="0" applyAlignment="0" applyProtection="0"/>
    <xf numFmtId="0" fontId="51" fillId="45" borderId="0" applyNumberFormat="0" applyBorder="0" applyAlignment="0" applyProtection="0"/>
    <xf numFmtId="0" fontId="51" fillId="38" borderId="0" applyNumberFormat="0" applyBorder="0" applyAlignment="0" applyProtection="0"/>
    <xf numFmtId="0" fontId="51" fillId="46" borderId="0" applyNumberFormat="0" applyBorder="0" applyAlignment="0" applyProtection="0"/>
    <xf numFmtId="0" fontId="51" fillId="43"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51" fillId="45"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51" fillId="47" borderId="0" applyNumberFormat="0" applyBorder="0" applyAlignment="0" applyProtection="0"/>
    <xf numFmtId="0" fontId="54" fillId="48" borderId="0" applyNumberFormat="0" applyBorder="0" applyAlignment="0" applyProtection="0"/>
    <xf numFmtId="0" fontId="54" fillId="38" borderId="0" applyNumberFormat="0" applyBorder="0" applyAlignment="0" applyProtection="0"/>
    <xf numFmtId="0" fontId="54" fillId="46"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6" fillId="52" borderId="60" applyNumberFormat="0" applyAlignment="0" applyProtection="0"/>
    <xf numFmtId="0" fontId="57" fillId="41" borderId="0" applyNumberFormat="0" applyBorder="0" applyAlignment="0" applyProtection="0"/>
    <xf numFmtId="0" fontId="58" fillId="0" borderId="0" applyNumberFormat="0" applyFill="0" applyBorder="0" applyAlignment="0" applyProtection="0"/>
    <xf numFmtId="0" fontId="59" fillId="42" borderId="0" applyNumberFormat="0" applyBorder="0" applyAlignment="0" applyProtection="0"/>
    <xf numFmtId="0" fontId="60" fillId="44" borderId="60" applyNumberFormat="0" applyAlignment="0" applyProtection="0"/>
    <xf numFmtId="0" fontId="61" fillId="0" borderId="61" applyNumberFormat="0" applyFill="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62" fillId="53" borderId="62"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63" fillId="54" borderId="0" applyNumberFormat="0" applyBorder="0" applyAlignment="0" applyProtection="0"/>
    <xf numFmtId="0" fontId="64" fillId="0" borderId="63" applyNumberFormat="0" applyFill="0" applyAlignment="0" applyProtection="0"/>
    <xf numFmtId="0" fontId="65" fillId="0" borderId="64" applyNumberFormat="0" applyFill="0" applyAlignment="0" applyProtection="0"/>
    <xf numFmtId="0" fontId="66" fillId="0" borderId="65" applyNumberFormat="0" applyFill="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50" fillId="0" borderId="66" applyNumberFormat="0" applyFill="0" applyAlignment="0" applyProtection="0"/>
    <xf numFmtId="0" fontId="68" fillId="52" borderId="67" applyNumberFormat="0" applyAlignment="0" applyProtection="0"/>
    <xf numFmtId="0" fontId="54" fillId="55"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58" borderId="0" applyNumberFormat="0" applyBorder="0" applyAlignment="0" applyProtection="0"/>
    <xf numFmtId="0" fontId="52" fillId="0" borderId="0" applyNumberFormat="0" applyFill="0" applyBorder="0" applyAlignment="0" applyProtection="0"/>
    <xf numFmtId="0" fontId="3" fillId="0" borderId="0"/>
    <xf numFmtId="0" fontId="3" fillId="0" borderId="0"/>
    <xf numFmtId="0" fontId="3"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 fillId="0" borderId="0"/>
    <xf numFmtId="0" fontId="3" fillId="0" borderId="0"/>
    <xf numFmtId="0" fontId="3" fillId="0" borderId="0"/>
    <xf numFmtId="164" fontId="5" fillId="0" borderId="0" applyFont="0" applyFill="0" applyBorder="0" applyAlignment="0" applyProtection="0"/>
    <xf numFmtId="164"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164" fontId="5" fillId="0" borderId="0" applyFont="0" applyFill="0" applyBorder="0" applyAlignment="0" applyProtection="0"/>
    <xf numFmtId="0" fontId="3" fillId="0" borderId="0"/>
    <xf numFmtId="164" fontId="5" fillId="0" borderId="0" applyFont="0" applyFill="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164" fontId="55" fillId="0" borderId="0" applyFont="0" applyFill="0" applyBorder="0" applyAlignment="0" applyProtection="0"/>
    <xf numFmtId="0" fontId="3" fillId="14" borderId="57" applyNumberFormat="0" applyFon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39" borderId="59" applyNumberFormat="0" applyFont="0" applyAlignment="0" applyProtection="0"/>
    <xf numFmtId="0" fontId="5" fillId="39" borderId="59" applyNumberFormat="0" applyFont="0" applyAlignment="0" applyProtection="0"/>
    <xf numFmtId="0" fontId="5" fillId="39" borderId="59" applyNumberFormat="0" applyFont="0" applyAlignment="0" applyProtection="0"/>
    <xf numFmtId="0" fontId="3" fillId="0" borderId="0"/>
    <xf numFmtId="0" fontId="3" fillId="0" borderId="0"/>
    <xf numFmtId="0" fontId="3" fillId="0" borderId="0"/>
    <xf numFmtId="0" fontId="3" fillId="0" borderId="0"/>
    <xf numFmtId="164"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39" borderId="59" applyNumberFormat="0" applyFont="0" applyAlignment="0" applyProtection="0"/>
    <xf numFmtId="0" fontId="5" fillId="39" borderId="59" applyNumberFormat="0" applyFont="0" applyAlignment="0" applyProtection="0"/>
    <xf numFmtId="0" fontId="5" fillId="39" borderId="59" applyNumberFormat="0" applyFont="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56" fillId="52" borderId="60" applyNumberFormat="0" applyAlignment="0" applyProtection="0"/>
    <xf numFmtId="0" fontId="60" fillId="44" borderId="60" applyNumberForma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0" fillId="0" borderId="66" applyNumberFormat="0" applyFill="0" applyAlignment="0" applyProtection="0"/>
    <xf numFmtId="0" fontId="68" fillId="52" borderId="67" applyNumberFormat="0" applyAlignment="0" applyProtection="0"/>
    <xf numFmtId="0" fontId="3" fillId="0" borderId="0"/>
    <xf numFmtId="0" fontId="3" fillId="0" borderId="0"/>
    <xf numFmtId="0" fontId="3" fillId="0" borderId="0"/>
    <xf numFmtId="164" fontId="5" fillId="0" borderId="0" applyFont="0" applyFill="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 fillId="0" borderId="0"/>
    <xf numFmtId="0" fontId="3" fillId="0" borderId="0"/>
    <xf numFmtId="0" fontId="3" fillId="0" borderId="0"/>
    <xf numFmtId="164" fontId="5" fillId="0" borderId="0" applyFont="0" applyFill="0" applyBorder="0" applyAlignment="0" applyProtection="0"/>
    <xf numFmtId="164"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164" fontId="5" fillId="0" borderId="0" applyFont="0" applyFill="0" applyBorder="0" applyAlignment="0" applyProtection="0"/>
    <xf numFmtId="0" fontId="3" fillId="0" borderId="0"/>
    <xf numFmtId="164" fontId="5" fillId="0" borderId="0" applyFont="0" applyFill="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164" fontId="55" fillId="0" borderId="0" applyFont="0" applyFill="0" applyBorder="0" applyAlignment="0" applyProtection="0"/>
    <xf numFmtId="0" fontId="3" fillId="14" borderId="57" applyNumberFormat="0" applyFon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 fillId="0" borderId="0"/>
    <xf numFmtId="0" fontId="3" fillId="0" borderId="0"/>
    <xf numFmtId="0" fontId="3" fillId="0" borderId="0"/>
    <xf numFmtId="0" fontId="3" fillId="0" borderId="0"/>
    <xf numFmtId="164"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0" fontId="3" fillId="31" borderId="0" applyNumberFormat="0" applyBorder="0" applyAlignment="0" applyProtection="0"/>
    <xf numFmtId="0" fontId="3"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 fillId="0" borderId="0"/>
    <xf numFmtId="0" fontId="3" fillId="0" borderId="0"/>
    <xf numFmtId="0" fontId="3" fillId="0" borderId="0"/>
    <xf numFmtId="43" fontId="5" fillId="0" borderId="0" applyFont="0" applyFill="0" applyBorder="0" applyAlignment="0" applyProtection="0"/>
    <xf numFmtId="43"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5" fillId="0" borderId="0" applyFont="0" applyFill="0" applyBorder="0" applyAlignment="0" applyProtection="0"/>
    <xf numFmtId="43" fontId="5" fillId="0" borderId="0" applyFont="0" applyFill="0" applyBorder="0" applyAlignment="0" applyProtection="0"/>
    <xf numFmtId="0" fontId="3" fillId="0" borderId="0"/>
    <xf numFmtId="43" fontId="5" fillId="0" borderId="0" applyFont="0" applyFill="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5" fillId="39" borderId="59" applyNumberFormat="0" applyFont="0" applyAlignment="0" applyProtection="0"/>
    <xf numFmtId="43" fontId="55" fillId="0" borderId="0" applyFont="0" applyFill="0" applyBorder="0" applyAlignment="0" applyProtection="0"/>
    <xf numFmtId="0" fontId="3" fillId="14" borderId="57"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0" fillId="0" borderId="66" applyNumberFormat="0" applyFill="0" applyAlignment="0" applyProtection="0"/>
    <xf numFmtId="0" fontId="3" fillId="0" borderId="0"/>
    <xf numFmtId="0" fontId="3" fillId="0" borderId="0"/>
    <xf numFmtId="0" fontId="3" fillId="0" borderId="0"/>
    <xf numFmtId="0" fontId="3" fillId="0" borderId="0"/>
    <xf numFmtId="43"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5" fillId="39" borderId="59"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5" fillId="0" borderId="0" applyFont="0" applyFill="0" applyBorder="0" applyAlignment="0" applyProtection="0"/>
    <xf numFmtId="0" fontId="3" fillId="31" borderId="0" applyNumberFormat="0" applyBorder="0" applyAlignment="0" applyProtection="0"/>
    <xf numFmtId="0" fontId="3" fillId="0" borderId="0"/>
    <xf numFmtId="43" fontId="5" fillId="0" borderId="0" applyFont="0" applyFill="0" applyBorder="0" applyAlignment="0" applyProtection="0"/>
    <xf numFmtId="0" fontId="5" fillId="0" borderId="0"/>
    <xf numFmtId="0" fontId="60" fillId="44" borderId="60" applyNumberFormat="0" applyAlignment="0" applyProtection="0"/>
    <xf numFmtId="0" fontId="5" fillId="39" borderId="59" applyNumberFormat="0" applyFont="0" applyAlignment="0" applyProtection="0"/>
    <xf numFmtId="0" fontId="68" fillId="52" borderId="67" applyNumberFormat="0" applyAlignment="0" applyProtection="0"/>
    <xf numFmtId="0" fontId="5" fillId="39" borderId="59" applyNumberFormat="0" applyFont="0" applyAlignment="0" applyProtection="0"/>
    <xf numFmtId="0" fontId="5" fillId="39" borderId="59" applyNumberFormat="0" applyFont="0" applyAlignment="0" applyProtection="0"/>
    <xf numFmtId="0" fontId="56" fillId="52" borderId="60" applyNumberFormat="0" applyAlignment="0" applyProtection="0"/>
    <xf numFmtId="0" fontId="5" fillId="39" borderId="59"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6"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14" borderId="57"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1" borderId="0" applyNumberFormat="0" applyBorder="0" applyAlignment="0" applyProtection="0"/>
    <xf numFmtId="0" fontId="3" fillId="0" borderId="0"/>
    <xf numFmtId="0" fontId="82" fillId="0" borderId="0" applyNumberFormat="0" applyFill="0" applyBorder="0" applyAlignment="0" applyProtection="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0" fontId="2" fillId="0" borderId="0"/>
    <xf numFmtId="0" fontId="2" fillId="0" borderId="0"/>
    <xf numFmtId="43" fontId="5" fillId="0" borderId="0" applyFont="0" applyFill="0" applyBorder="0" applyAlignment="0" applyProtection="0"/>
    <xf numFmtId="43" fontId="5"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5" fillId="0" borderId="0" applyFont="0" applyFill="0" applyBorder="0" applyAlignment="0" applyProtection="0"/>
    <xf numFmtId="43" fontId="5" fillId="0" borderId="0" applyFont="0" applyFill="0" applyBorder="0" applyAlignment="0" applyProtection="0"/>
    <xf numFmtId="0" fontId="2" fillId="0" borderId="0"/>
    <xf numFmtId="43" fontId="5"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43" fontId="55" fillId="0" borderId="0" applyFont="0" applyFill="0" applyBorder="0" applyAlignment="0" applyProtection="0"/>
    <xf numFmtId="0" fontId="2" fillId="14" borderId="57"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0" fontId="2" fillId="0" borderId="0"/>
    <xf numFmtId="0" fontId="2" fillId="0" borderId="0"/>
    <xf numFmtId="0" fontId="2" fillId="0" borderId="0"/>
    <xf numFmtId="43" fontId="5"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5" fillId="0" borderId="0" applyFont="0" applyFill="0" applyBorder="0" applyAlignment="0" applyProtection="0"/>
    <xf numFmtId="0" fontId="2" fillId="31" borderId="0" applyNumberFormat="0" applyBorder="0" applyAlignment="0" applyProtection="0"/>
    <xf numFmtId="0" fontId="2" fillId="0" borderId="0"/>
    <xf numFmtId="43" fontId="5"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71" fillId="0" borderId="0"/>
    <xf numFmtId="0" fontId="71" fillId="0" borderId="0"/>
    <xf numFmtId="0" fontId="7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 fillId="0" borderId="0"/>
    <xf numFmtId="0" fontId="1" fillId="0" borderId="0"/>
    <xf numFmtId="0" fontId="1" fillId="0" borderId="0"/>
    <xf numFmtId="43" fontId="5" fillId="0" borderId="0" applyFont="0" applyFill="0" applyBorder="0" applyAlignment="0" applyProtection="0"/>
    <xf numFmtId="43"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43" fontId="5" fillId="0" borderId="0" applyFont="0" applyFill="0" applyBorder="0" applyAlignment="0" applyProtection="0"/>
    <xf numFmtId="0" fontId="1" fillId="0" borderId="0"/>
    <xf numFmtId="43" fontId="5"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43" fontId="55" fillId="0" borderId="0" applyFont="0" applyFill="0" applyBorder="0" applyAlignment="0" applyProtection="0"/>
    <xf numFmtId="0" fontId="1" fillId="14" borderId="57"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1" fillId="31" borderId="0" applyNumberFormat="0" applyBorder="0" applyAlignment="0" applyProtection="0"/>
    <xf numFmtId="0" fontId="1" fillId="0" borderId="0"/>
    <xf numFmtId="43"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cellStyleXfs>
  <cellXfs count="570">
    <xf numFmtId="0" fontId="0" fillId="0" borderId="0" xfId="0"/>
    <xf numFmtId="0" fontId="8" fillId="0" borderId="0" xfId="0" applyFont="1" applyAlignment="1" applyProtection="1">
      <alignment wrapText="1"/>
      <protection locked="0"/>
    </xf>
    <xf numFmtId="0" fontId="6" fillId="0" borderId="0" xfId="0" applyFont="1" applyAlignment="1" applyProtection="1">
      <alignment wrapText="1"/>
      <protection locked="0"/>
    </xf>
    <xf numFmtId="0" fontId="7" fillId="2" borderId="0" xfId="0" applyFont="1" applyFill="1"/>
    <xf numFmtId="0" fontId="7" fillId="3" borderId="0" xfId="0" applyFont="1" applyFill="1" applyAlignment="1" applyProtection="1">
      <alignment horizontal="center"/>
      <protection locked="0"/>
    </xf>
    <xf numFmtId="0" fontId="8" fillId="2" borderId="0" xfId="0" applyFont="1" applyFill="1" applyAlignment="1" applyProtection="1">
      <alignment wrapText="1"/>
      <protection locked="0"/>
    </xf>
    <xf numFmtId="0" fontId="7" fillId="0" borderId="0" xfId="0" applyFont="1" applyProtection="1">
      <protection locked="0"/>
    </xf>
    <xf numFmtId="0" fontId="7" fillId="0" borderId="0" xfId="0" applyFont="1" applyAlignment="1" applyProtection="1">
      <alignment horizontal="center"/>
      <protection locked="0"/>
    </xf>
    <xf numFmtId="0" fontId="9" fillId="0" borderId="0" xfId="0" applyFont="1"/>
    <xf numFmtId="0" fontId="9" fillId="0" borderId="0" xfId="0" applyFont="1" applyProtection="1">
      <protection locked="0"/>
    </xf>
    <xf numFmtId="0" fontId="8" fillId="0" borderId="0" xfId="0" applyFont="1" applyAlignment="1" applyProtection="1">
      <alignment horizontal="center" wrapText="1"/>
      <protection locked="0"/>
    </xf>
    <xf numFmtId="0" fontId="8" fillId="0" borderId="0" xfId="0" applyFont="1" applyProtection="1">
      <protection locked="0"/>
    </xf>
    <xf numFmtId="0" fontId="10" fillId="0" borderId="0" xfId="0" applyFont="1"/>
    <xf numFmtId="0" fontId="10" fillId="0" borderId="0" xfId="0" applyFont="1" applyProtection="1">
      <protection locked="0"/>
    </xf>
    <xf numFmtId="0" fontId="8" fillId="0" borderId="0" xfId="0" applyFont="1" applyAlignment="1" applyProtection="1">
      <alignment vertical="center" wrapText="1"/>
      <protection locked="0"/>
    </xf>
    <xf numFmtId="0" fontId="10" fillId="0" borderId="0" xfId="0" applyFont="1" applyAlignment="1">
      <alignment wrapText="1"/>
    </xf>
    <xf numFmtId="0" fontId="10" fillId="0" borderId="0" xfId="0" applyFont="1" applyAlignment="1" applyProtection="1">
      <alignment wrapText="1"/>
      <protection locked="0"/>
    </xf>
    <xf numFmtId="0" fontId="7" fillId="4" borderId="0" xfId="0" applyFont="1" applyFill="1" applyAlignment="1">
      <alignment wrapText="1"/>
    </xf>
    <xf numFmtId="0" fontId="6" fillId="5" borderId="0" xfId="0" applyFont="1" applyFill="1" applyProtection="1">
      <protection locked="0"/>
    </xf>
    <xf numFmtId="0" fontId="8" fillId="0" borderId="1" xfId="0" applyFont="1" applyBorder="1" applyProtection="1">
      <protection locked="0"/>
    </xf>
    <xf numFmtId="0" fontId="8" fillId="0" borderId="0" xfId="0" applyFont="1"/>
    <xf numFmtId="0" fontId="7" fillId="0" borderId="3" xfId="0" applyFont="1" applyBorder="1"/>
    <xf numFmtId="0" fontId="8" fillId="0" borderId="3" xfId="0" applyFont="1" applyBorder="1" applyAlignment="1" applyProtection="1">
      <alignment horizontal="center"/>
      <protection locked="0"/>
    </xf>
    <xf numFmtId="0" fontId="8" fillId="0" borderId="3" xfId="0" applyFont="1" applyBorder="1"/>
    <xf numFmtId="0" fontId="8" fillId="0" borderId="3" xfId="0" applyFont="1" applyBorder="1" applyAlignment="1">
      <alignment horizontal="center"/>
    </xf>
    <xf numFmtId="0" fontId="8" fillId="0" borderId="5" xfId="0" applyFont="1" applyBorder="1" applyAlignment="1">
      <alignment horizontal="left"/>
    </xf>
    <xf numFmtId="0" fontId="8" fillId="0" borderId="5" xfId="0" applyFont="1" applyBorder="1" applyAlignment="1">
      <alignment horizontal="center"/>
    </xf>
    <xf numFmtId="37" fontId="8" fillId="0" borderId="3" xfId="0" applyNumberFormat="1" applyFont="1" applyBorder="1" applyProtection="1">
      <protection locked="0"/>
    </xf>
    <xf numFmtId="37" fontId="8" fillId="0" borderId="4" xfId="0" applyNumberFormat="1" applyFont="1" applyBorder="1" applyProtection="1">
      <protection locked="0"/>
    </xf>
    <xf numFmtId="0" fontId="7" fillId="0" borderId="5" xfId="0" applyFont="1" applyBorder="1"/>
    <xf numFmtId="0" fontId="8" fillId="0" borderId="5" xfId="0" applyFont="1" applyBorder="1" applyAlignment="1" applyProtection="1">
      <alignment horizontal="center"/>
      <protection locked="0"/>
    </xf>
    <xf numFmtId="37" fontId="7" fillId="0" borderId="1" xfId="0" applyNumberFormat="1" applyFont="1" applyBorder="1"/>
    <xf numFmtId="37" fontId="8" fillId="0" borderId="1" xfId="0" applyNumberFormat="1" applyFont="1" applyBorder="1"/>
    <xf numFmtId="0" fontId="8" fillId="0" borderId="3" xfId="0" applyFont="1" applyBorder="1" applyProtection="1">
      <protection locked="0"/>
    </xf>
    <xf numFmtId="0" fontId="7" fillId="0" borderId="3" xfId="0" applyFont="1" applyBorder="1" applyAlignment="1">
      <alignment horizontal="left"/>
    </xf>
    <xf numFmtId="0" fontId="8" fillId="0" borderId="3" xfId="0" applyFont="1" applyBorder="1" applyAlignment="1">
      <alignment horizontal="left"/>
    </xf>
    <xf numFmtId="0" fontId="7" fillId="0" borderId="1" xfId="0" applyFont="1" applyBorder="1"/>
    <xf numFmtId="0" fontId="8" fillId="0" borderId="1" xfId="0" applyFont="1" applyBorder="1" applyAlignment="1" applyProtection="1">
      <alignment horizontal="center"/>
      <protection locked="0"/>
    </xf>
    <xf numFmtId="0" fontId="8" fillId="0" borderId="1" xfId="0" applyFont="1" applyBorder="1"/>
    <xf numFmtId="0" fontId="8" fillId="0" borderId="5" xfId="0" applyFont="1" applyBorder="1" applyProtection="1">
      <protection locked="0"/>
    </xf>
    <xf numFmtId="0" fontId="6" fillId="0" borderId="0" xfId="0" applyFont="1" applyProtection="1">
      <protection locked="0"/>
    </xf>
    <xf numFmtId="0" fontId="7" fillId="0" borderId="0" xfId="0" applyFont="1" applyAlignment="1" applyProtection="1">
      <alignment horizontal="left"/>
      <protection locked="0"/>
    </xf>
    <xf numFmtId="49" fontId="8" fillId="0" borderId="1" xfId="0" applyNumberFormat="1" applyFont="1" applyBorder="1" applyAlignment="1">
      <alignment horizontal="center"/>
    </xf>
    <xf numFmtId="0" fontId="7" fillId="0" borderId="9" xfId="0" applyFont="1" applyBorder="1"/>
    <xf numFmtId="37" fontId="8" fillId="0" borderId="6" xfId="0" applyNumberFormat="1" applyFont="1" applyBorder="1" applyProtection="1">
      <protection locked="0"/>
    </xf>
    <xf numFmtId="37" fontId="8" fillId="0" borderId="7" xfId="0" applyNumberFormat="1" applyFont="1" applyBorder="1" applyProtection="1">
      <protection locked="0"/>
    </xf>
    <xf numFmtId="0" fontId="8" fillId="0" borderId="9" xfId="0" applyFont="1" applyBorder="1" applyProtection="1">
      <protection locked="0"/>
    </xf>
    <xf numFmtId="0" fontId="8" fillId="0" borderId="9" xfId="0" applyFont="1" applyBorder="1" applyAlignment="1">
      <alignment horizontal="left"/>
    </xf>
    <xf numFmtId="0" fontId="8" fillId="0" borderId="10" xfId="0" applyFont="1" applyBorder="1" applyAlignment="1">
      <alignment horizontal="left"/>
    </xf>
    <xf numFmtId="0" fontId="7" fillId="0" borderId="11" xfId="0" applyFont="1" applyBorder="1"/>
    <xf numFmtId="0" fontId="7" fillId="0" borderId="9" xfId="0" applyFont="1" applyBorder="1" applyProtection="1">
      <protection locked="0"/>
    </xf>
    <xf numFmtId="37" fontId="7" fillId="0" borderId="6" xfId="0" applyNumberFormat="1" applyFont="1" applyBorder="1" applyProtection="1">
      <protection locked="0"/>
    </xf>
    <xf numFmtId="0" fontId="7" fillId="0" borderId="10" xfId="0" applyFont="1" applyBorder="1"/>
    <xf numFmtId="0" fontId="7" fillId="0" borderId="13" xfId="0" applyFont="1" applyBorder="1"/>
    <xf numFmtId="49" fontId="8" fillId="0" borderId="14" xfId="0" applyNumberFormat="1" applyFont="1" applyBorder="1" applyAlignment="1">
      <alignment horizontal="center"/>
    </xf>
    <xf numFmtId="0" fontId="7" fillId="0" borderId="3" xfId="0" applyFont="1" applyBorder="1" applyProtection="1">
      <protection locked="0"/>
    </xf>
    <xf numFmtId="0" fontId="11" fillId="4" borderId="0" xfId="0" applyFont="1" applyFill="1"/>
    <xf numFmtId="0" fontId="7" fillId="0" borderId="12" xfId="0" applyFont="1" applyBorder="1" applyAlignment="1" applyProtection="1">
      <alignment horizontal="left"/>
      <protection locked="0"/>
    </xf>
    <xf numFmtId="0" fontId="8" fillId="0" borderId="15" xfId="0" applyFont="1" applyBorder="1" applyAlignment="1">
      <alignment horizontal="center"/>
    </xf>
    <xf numFmtId="0" fontId="8" fillId="0" borderId="5" xfId="0" applyFont="1" applyBorder="1"/>
    <xf numFmtId="0" fontId="8" fillId="0" borderId="12" xfId="0" applyFont="1" applyBorder="1"/>
    <xf numFmtId="0" fontId="9" fillId="0" borderId="16" xfId="0" applyFont="1" applyBorder="1"/>
    <xf numFmtId="3" fontId="8" fillId="0" borderId="0" xfId="0" applyNumberFormat="1" applyFont="1" applyAlignment="1" applyProtection="1">
      <alignment horizontal="right"/>
      <protection locked="0"/>
    </xf>
    <xf numFmtId="0" fontId="7" fillId="0" borderId="16" xfId="0" applyFont="1" applyBorder="1" applyProtection="1">
      <protection locked="0"/>
    </xf>
    <xf numFmtId="0" fontId="7" fillId="0" borderId="12" xfId="0" applyFont="1" applyBorder="1"/>
    <xf numFmtId="0" fontId="7" fillId="3" borderId="0" xfId="0" applyFont="1" applyFill="1" applyAlignment="1">
      <alignment vertical="center"/>
    </xf>
    <xf numFmtId="0" fontId="9" fillId="0" borderId="0" xfId="0" applyFont="1" applyAlignment="1" applyProtection="1">
      <alignment wrapText="1"/>
      <protection locked="0"/>
    </xf>
    <xf numFmtId="0" fontId="8" fillId="0" borderId="17" xfId="0" applyFont="1" applyBorder="1" applyAlignment="1" applyProtection="1">
      <alignment wrapText="1"/>
      <protection locked="0"/>
    </xf>
    <xf numFmtId="3" fontId="8" fillId="0" borderId="0" xfId="0" applyNumberFormat="1" applyFont="1" applyProtection="1">
      <protection locked="0"/>
    </xf>
    <xf numFmtId="0" fontId="8" fillId="0" borderId="0" xfId="0" applyFont="1" applyAlignment="1" applyProtection="1">
      <alignment horizontal="left" wrapText="1"/>
      <protection locked="0"/>
    </xf>
    <xf numFmtId="0" fontId="6" fillId="0" borderId="0" xfId="0" applyFont="1" applyAlignment="1" applyProtection="1">
      <alignment horizontal="left"/>
      <protection locked="0"/>
    </xf>
    <xf numFmtId="3" fontId="8" fillId="0" borderId="1" xfId="0" applyNumberFormat="1" applyFont="1" applyBorder="1" applyAlignment="1">
      <alignment horizontal="right"/>
    </xf>
    <xf numFmtId="3" fontId="8" fillId="6" borderId="1" xfId="0" applyNumberFormat="1" applyFont="1" applyFill="1" applyBorder="1" applyAlignment="1">
      <alignment horizontal="right"/>
    </xf>
    <xf numFmtId="3" fontId="8" fillId="0" borderId="1" xfId="0" applyNumberFormat="1" applyFont="1" applyBorder="1" applyAlignment="1" applyProtection="1">
      <alignment horizontal="right"/>
      <protection locked="0"/>
    </xf>
    <xf numFmtId="0" fontId="8" fillId="0" borderId="17" xfId="0" applyFont="1" applyBorder="1" applyProtection="1">
      <protection locked="0"/>
    </xf>
    <xf numFmtId="0" fontId="8" fillId="0" borderId="12" xfId="0" applyFont="1" applyBorder="1" applyProtection="1">
      <protection locked="0"/>
    </xf>
    <xf numFmtId="0" fontId="7" fillId="0" borderId="1" xfId="0" applyFont="1" applyBorder="1" applyAlignment="1">
      <alignment wrapText="1"/>
    </xf>
    <xf numFmtId="0" fontId="8" fillId="0" borderId="1" xfId="0" applyFont="1" applyBorder="1" applyAlignment="1">
      <alignment wrapText="1"/>
    </xf>
    <xf numFmtId="3" fontId="6" fillId="5" borderId="0" xfId="0" applyNumberFormat="1" applyFont="1" applyFill="1" applyProtection="1">
      <protection locked="0"/>
    </xf>
    <xf numFmtId="3" fontId="8" fillId="0" borderId="3" xfId="0" applyNumberFormat="1" applyFont="1" applyBorder="1" applyAlignment="1" applyProtection="1">
      <alignment wrapText="1"/>
      <protection locked="0"/>
    </xf>
    <xf numFmtId="3" fontId="8" fillId="0" borderId="4" xfId="0" applyNumberFormat="1" applyFont="1" applyBorder="1" applyProtection="1">
      <protection locked="0"/>
    </xf>
    <xf numFmtId="3" fontId="8" fillId="0" borderId="3" xfId="0" applyNumberFormat="1" applyFont="1" applyBorder="1" applyProtection="1">
      <protection locked="0"/>
    </xf>
    <xf numFmtId="3" fontId="7" fillId="0" borderId="1" xfId="0" applyNumberFormat="1" applyFont="1" applyBorder="1"/>
    <xf numFmtId="3" fontId="8" fillId="0" borderId="1" xfId="0" applyNumberFormat="1" applyFont="1" applyBorder="1"/>
    <xf numFmtId="3" fontId="8" fillId="0" borderId="6" xfId="0" applyNumberFormat="1" applyFont="1" applyBorder="1" applyProtection="1">
      <protection locked="0"/>
    </xf>
    <xf numFmtId="3" fontId="8" fillId="0" borderId="7" xfId="0" applyNumberFormat="1" applyFont="1" applyBorder="1" applyProtection="1">
      <protection locked="0"/>
    </xf>
    <xf numFmtId="3" fontId="7" fillId="0" borderId="5" xfId="0" applyNumberFormat="1" applyFont="1" applyBorder="1"/>
    <xf numFmtId="3" fontId="8" fillId="0" borderId="5" xfId="0" applyNumberFormat="1" applyFont="1" applyBorder="1"/>
    <xf numFmtId="3" fontId="8" fillId="0" borderId="2" xfId="0" applyNumberFormat="1" applyFont="1" applyBorder="1" applyProtection="1">
      <protection locked="0"/>
    </xf>
    <xf numFmtId="3" fontId="8" fillId="0" borderId="5" xfId="0" applyNumberFormat="1" applyFont="1" applyBorder="1" applyProtection="1">
      <protection locked="0"/>
    </xf>
    <xf numFmtId="3" fontId="8" fillId="0" borderId="8" xfId="0" applyNumberFormat="1" applyFont="1" applyBorder="1" applyProtection="1">
      <protection locked="0"/>
    </xf>
    <xf numFmtId="3" fontId="6" fillId="0" borderId="0" xfId="0" applyNumberFormat="1" applyFont="1" applyProtection="1">
      <protection locked="0"/>
    </xf>
    <xf numFmtId="3" fontId="8" fillId="0" borderId="0" xfId="0" applyNumberFormat="1" applyFont="1" applyAlignment="1" applyProtection="1">
      <alignment horizontal="center" wrapText="1"/>
      <protection locked="0"/>
    </xf>
    <xf numFmtId="3" fontId="7" fillId="0" borderId="0" xfId="0" applyNumberFormat="1" applyFont="1" applyAlignment="1" applyProtection="1">
      <alignment horizontal="left"/>
      <protection locked="0"/>
    </xf>
    <xf numFmtId="3" fontId="8" fillId="0" borderId="0" xfId="0" applyNumberFormat="1" applyFont="1" applyAlignment="1" applyProtection="1">
      <alignment horizontal="left"/>
      <protection locked="0"/>
    </xf>
    <xf numFmtId="3" fontId="7" fillId="0" borderId="6" xfId="0" applyNumberFormat="1" applyFont="1" applyBorder="1" applyProtection="1">
      <protection locked="0"/>
    </xf>
    <xf numFmtId="3" fontId="7" fillId="0" borderId="3" xfId="0" applyNumberFormat="1" applyFont="1" applyBorder="1" applyProtection="1">
      <protection locked="0"/>
    </xf>
    <xf numFmtId="3" fontId="8" fillId="0" borderId="1" xfId="0" applyNumberFormat="1" applyFont="1" applyBorder="1" applyProtection="1">
      <protection locked="0"/>
    </xf>
    <xf numFmtId="3" fontId="10" fillId="0" borderId="0" xfId="0" applyNumberFormat="1" applyFont="1"/>
    <xf numFmtId="3" fontId="8" fillId="3" borderId="0" xfId="0" applyNumberFormat="1" applyFont="1" applyFill="1" applyAlignment="1" applyProtection="1">
      <alignment wrapText="1"/>
      <protection locked="0"/>
    </xf>
    <xf numFmtId="3" fontId="7" fillId="0" borderId="0" xfId="0" applyNumberFormat="1" applyFont="1" applyAlignment="1" applyProtection="1">
      <alignment wrapText="1"/>
      <protection locked="0"/>
    </xf>
    <xf numFmtId="3" fontId="8" fillId="3" borderId="0" xfId="0" applyNumberFormat="1" applyFont="1" applyFill="1" applyAlignment="1" applyProtection="1">
      <alignment horizontal="center" wrapText="1"/>
      <protection locked="0"/>
    </xf>
    <xf numFmtId="3" fontId="6" fillId="0" borderId="0" xfId="0" applyNumberFormat="1" applyFont="1" applyAlignment="1" applyProtection="1">
      <alignment wrapText="1"/>
      <protection locked="0"/>
    </xf>
    <xf numFmtId="3" fontId="8" fillId="3" borderId="0" xfId="0" applyNumberFormat="1" applyFont="1" applyFill="1" applyProtection="1">
      <protection locked="0"/>
    </xf>
    <xf numFmtId="3" fontId="8" fillId="4" borderId="0" xfId="0" applyNumberFormat="1" applyFont="1" applyFill="1" applyAlignment="1" applyProtection="1">
      <alignment wrapText="1"/>
      <protection locked="0"/>
    </xf>
    <xf numFmtId="3" fontId="8" fillId="0" borderId="17" xfId="0" applyNumberFormat="1" applyFont="1" applyBorder="1" applyProtection="1">
      <protection locked="0"/>
    </xf>
    <xf numFmtId="3" fontId="8" fillId="0" borderId="12" xfId="0" applyNumberFormat="1" applyFont="1" applyBorder="1" applyProtection="1">
      <protection locked="0"/>
    </xf>
    <xf numFmtId="37" fontId="6" fillId="0" borderId="0" xfId="0" applyNumberFormat="1" applyFont="1" applyProtection="1">
      <protection locked="0"/>
    </xf>
    <xf numFmtId="37" fontId="8" fillId="0" borderId="0" xfId="0" applyNumberFormat="1" applyFont="1" applyAlignment="1" applyProtection="1">
      <alignment wrapText="1"/>
      <protection locked="0"/>
    </xf>
    <xf numFmtId="3" fontId="8" fillId="0" borderId="0" xfId="0" applyNumberFormat="1" applyFont="1"/>
    <xf numFmtId="3" fontId="8" fillId="0" borderId="9" xfId="0" applyNumberFormat="1" applyFont="1" applyBorder="1" applyProtection="1">
      <protection locked="0"/>
    </xf>
    <xf numFmtId="3" fontId="8" fillId="0" borderId="11" xfId="0" applyNumberFormat="1" applyFont="1" applyBorder="1"/>
    <xf numFmtId="0" fontId="8" fillId="0" borderId="24" xfId="0" applyFont="1" applyBorder="1" applyProtection="1">
      <protection locked="0"/>
    </xf>
    <xf numFmtId="0" fontId="8" fillId="0" borderId="24" xfId="0" applyFont="1" applyBorder="1"/>
    <xf numFmtId="0" fontId="8" fillId="0" borderId="23" xfId="0" applyFont="1" applyBorder="1"/>
    <xf numFmtId="0" fontId="8" fillId="0" borderId="0" xfId="0" applyFont="1" applyAlignment="1">
      <alignment horizontal="left" indent="1"/>
    </xf>
    <xf numFmtId="0" fontId="8" fillId="0" borderId="27" xfId="0" applyFont="1" applyBorder="1" applyAlignment="1">
      <alignment horizontal="left"/>
    </xf>
    <xf numFmtId="0" fontId="8" fillId="0" borderId="27" xfId="0" applyFont="1" applyBorder="1"/>
    <xf numFmtId="0" fontId="10" fillId="0" borderId="27" xfId="0" applyFont="1" applyBorder="1"/>
    <xf numFmtId="3" fontId="7" fillId="0" borderId="0" xfId="0" applyNumberFormat="1" applyFont="1"/>
    <xf numFmtId="0" fontId="7" fillId="0" borderId="1" xfId="0" applyFont="1" applyBorder="1" applyAlignment="1">
      <alignment vertical="center"/>
    </xf>
    <xf numFmtId="0" fontId="22" fillId="0" borderId="0" xfId="0" applyFont="1"/>
    <xf numFmtId="0" fontId="7" fillId="0" borderId="0" xfId="0" applyFont="1" applyAlignment="1">
      <alignment horizontal="left"/>
    </xf>
    <xf numFmtId="0" fontId="6" fillId="0" borderId="0" xfId="0" applyFont="1" applyAlignment="1" applyProtection="1">
      <alignment horizontal="left" vertical="top" wrapText="1"/>
      <protection locked="0"/>
    </xf>
    <xf numFmtId="0" fontId="6" fillId="0" borderId="0" xfId="0" applyFont="1" applyAlignment="1" applyProtection="1">
      <alignment horizontal="left" vertical="top" wrapText="1" indent="1"/>
      <protection locked="0"/>
    </xf>
    <xf numFmtId="0" fontId="6" fillId="0" borderId="27" xfId="0" applyFont="1" applyBorder="1" applyAlignment="1" applyProtection="1">
      <alignment horizontal="left" vertical="top" wrapText="1"/>
      <protection locked="0"/>
    </xf>
    <xf numFmtId="0" fontId="17" fillId="0" borderId="0" xfId="0" applyFont="1" applyProtection="1">
      <protection locked="0"/>
    </xf>
    <xf numFmtId="0" fontId="8" fillId="0" borderId="0" xfId="0" applyFont="1" applyAlignment="1" applyProtection="1">
      <alignment horizontal="left"/>
      <protection locked="0"/>
    </xf>
    <xf numFmtId="0" fontId="8" fillId="0" borderId="0" xfId="0" applyFont="1" applyAlignment="1">
      <alignment horizontal="left"/>
    </xf>
    <xf numFmtId="0" fontId="7" fillId="4" borderId="0" xfId="0" applyFont="1" applyFill="1"/>
    <xf numFmtId="0" fontId="8" fillId="0" borderId="13" xfId="0" applyFont="1" applyBorder="1" applyAlignment="1">
      <alignment horizontal="left"/>
    </xf>
    <xf numFmtId="0" fontId="8" fillId="0" borderId="21" xfId="0" applyFont="1" applyBorder="1" applyAlignment="1" applyProtection="1">
      <alignment horizontal="left"/>
      <protection locked="0"/>
    </xf>
    <xf numFmtId="0" fontId="8" fillId="0" borderId="21" xfId="0" applyFont="1" applyBorder="1" applyAlignment="1">
      <alignment horizontal="left"/>
    </xf>
    <xf numFmtId="3" fontId="6" fillId="5" borderId="0" xfId="0" applyNumberFormat="1" applyFont="1" applyFill="1" applyAlignment="1" applyProtection="1">
      <alignment horizontal="left"/>
      <protection locked="0"/>
    </xf>
    <xf numFmtId="0" fontId="8" fillId="0" borderId="18" xfId="0" applyFont="1" applyBorder="1" applyAlignment="1" applyProtection="1">
      <alignment horizontal="left" wrapText="1"/>
      <protection locked="0"/>
    </xf>
    <xf numFmtId="0" fontId="8" fillId="0" borderId="3" xfId="0" applyFont="1" applyBorder="1" applyAlignment="1">
      <alignment horizontal="left" wrapText="1"/>
    </xf>
    <xf numFmtId="0" fontId="8" fillId="0" borderId="19" xfId="0" applyFont="1" applyBorder="1" applyAlignment="1">
      <alignment horizontal="left" wrapText="1"/>
    </xf>
    <xf numFmtId="0" fontId="8" fillId="0" borderId="3" xfId="0" applyFont="1" applyBorder="1" applyAlignment="1" applyProtection="1">
      <alignment horizontal="left" wrapText="1"/>
      <protection locked="0"/>
    </xf>
    <xf numFmtId="0" fontId="8" fillId="0" borderId="1" xfId="0" applyFont="1" applyBorder="1" applyAlignment="1">
      <alignment horizontal="left" wrapText="1"/>
    </xf>
    <xf numFmtId="0" fontId="8" fillId="0" borderId="20" xfId="0" applyFont="1" applyBorder="1" applyAlignment="1">
      <alignment horizontal="left" wrapText="1"/>
    </xf>
    <xf numFmtId="0" fontId="8" fillId="0" borderId="15" xfId="0" applyFont="1" applyBorder="1" applyAlignment="1">
      <alignment horizontal="left" wrapText="1"/>
    </xf>
    <xf numFmtId="0" fontId="8" fillId="0" borderId="23" xfId="0" applyFont="1" applyBorder="1" applyAlignment="1">
      <alignment horizontal="left"/>
    </xf>
    <xf numFmtId="0" fontId="8" fillId="0" borderId="24" xfId="0" applyFont="1" applyBorder="1" applyAlignment="1" applyProtection="1">
      <alignment horizontal="left"/>
      <protection locked="0"/>
    </xf>
    <xf numFmtId="0" fontId="8" fillId="0" borderId="24" xfId="0" applyFont="1" applyBorder="1" applyAlignment="1">
      <alignment horizontal="left"/>
    </xf>
    <xf numFmtId="0" fontId="8" fillId="0" borderId="26" xfId="0" applyFont="1" applyBorder="1" applyAlignment="1">
      <alignment horizontal="left"/>
    </xf>
    <xf numFmtId="0" fontId="8" fillId="0" borderId="25" xfId="0" applyFont="1" applyBorder="1" applyAlignment="1">
      <alignment horizontal="left"/>
    </xf>
    <xf numFmtId="0" fontId="0" fillId="0" borderId="0" xfId="0" applyAlignment="1">
      <alignment horizontal="left"/>
    </xf>
    <xf numFmtId="3" fontId="6" fillId="0" borderId="13" xfId="0" applyNumberFormat="1" applyFont="1" applyBorder="1" applyAlignment="1" applyProtection="1">
      <alignment horizontal="center" wrapText="1"/>
      <protection locked="0"/>
    </xf>
    <xf numFmtId="0" fontId="6" fillId="0" borderId="13" xfId="0" applyFont="1" applyBorder="1" applyProtection="1">
      <protection locked="0"/>
    </xf>
    <xf numFmtId="3" fontId="6" fillId="0" borderId="13" xfId="0" applyNumberFormat="1" applyFont="1" applyBorder="1" applyProtection="1">
      <protection locked="0"/>
    </xf>
    <xf numFmtId="0" fontId="11" fillId="0" borderId="13" xfId="0" applyFont="1" applyBorder="1" applyAlignment="1" applyProtection="1">
      <alignment vertical="center"/>
      <protection locked="0"/>
    </xf>
    <xf numFmtId="3" fontId="6" fillId="0" borderId="13" xfId="0" applyNumberFormat="1" applyFont="1" applyBorder="1" applyAlignment="1" applyProtection="1">
      <alignment horizontal="center" vertical="center"/>
      <protection locked="0"/>
    </xf>
    <xf numFmtId="0" fontId="7" fillId="0" borderId="0" xfId="0" applyFont="1" applyAlignment="1">
      <alignment vertical="center"/>
    </xf>
    <xf numFmtId="14" fontId="7" fillId="0" borderId="1" xfId="0" applyNumberFormat="1" applyFont="1" applyBorder="1" applyAlignment="1">
      <alignment horizontal="right" wrapText="1"/>
    </xf>
    <xf numFmtId="3" fontId="7" fillId="0" borderId="13" xfId="0" applyNumberFormat="1" applyFont="1" applyBorder="1" applyAlignment="1" applyProtection="1">
      <alignment wrapText="1"/>
      <protection locked="0"/>
    </xf>
    <xf numFmtId="0" fontId="6" fillId="0" borderId="0" xfId="0" applyFont="1" applyAlignment="1" applyProtection="1">
      <alignment horizontal="center"/>
      <protection locked="0"/>
    </xf>
    <xf numFmtId="0" fontId="10" fillId="0" borderId="13" xfId="0" applyFont="1" applyBorder="1" applyAlignment="1">
      <alignment wrapText="1"/>
    </xf>
    <xf numFmtId="0" fontId="8" fillId="0" borderId="0" xfId="0" applyFont="1" applyAlignment="1" applyProtection="1">
      <alignment horizontal="right" wrapText="1"/>
      <protection locked="0"/>
    </xf>
    <xf numFmtId="3" fontId="8" fillId="0" borderId="31" xfId="0" applyNumberFormat="1" applyFont="1" applyBorder="1" applyAlignment="1" applyProtection="1">
      <alignment horizontal="right" wrapText="1"/>
      <protection locked="0"/>
    </xf>
    <xf numFmtId="3" fontId="8" fillId="0" borderId="22" xfId="0" applyNumberFormat="1" applyFont="1" applyBorder="1" applyAlignment="1" applyProtection="1">
      <alignment horizontal="right" wrapText="1"/>
      <protection locked="0"/>
    </xf>
    <xf numFmtId="3" fontId="7" fillId="0" borderId="13" xfId="0" applyNumberFormat="1" applyFont="1" applyBorder="1" applyAlignment="1">
      <alignment horizontal="right" wrapText="1"/>
    </xf>
    <xf numFmtId="3" fontId="8" fillId="0" borderId="13" xfId="0" applyNumberFormat="1" applyFont="1" applyBorder="1" applyAlignment="1">
      <alignment horizontal="right" wrapText="1"/>
    </xf>
    <xf numFmtId="0" fontId="6" fillId="0" borderId="0" xfId="0" applyFont="1" applyAlignment="1" applyProtection="1">
      <alignment horizontal="right"/>
      <protection locked="0"/>
    </xf>
    <xf numFmtId="3" fontId="6" fillId="0" borderId="21" xfId="0" applyNumberFormat="1" applyFont="1" applyBorder="1" applyProtection="1">
      <protection locked="0"/>
    </xf>
    <xf numFmtId="0" fontId="8" fillId="0" borderId="9" xfId="0" applyFont="1" applyBorder="1"/>
    <xf numFmtId="0" fontId="7" fillId="0" borderId="9" xfId="0" applyFont="1" applyBorder="1" applyAlignment="1">
      <alignment horizontal="left"/>
    </xf>
    <xf numFmtId="0" fontId="8" fillId="0" borderId="11" xfId="0" applyFont="1" applyBorder="1" applyProtection="1">
      <protection locked="0"/>
    </xf>
    <xf numFmtId="0" fontId="8" fillId="0" borderId="10" xfId="0" applyFont="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6" fillId="0" borderId="13" xfId="1" applyFont="1" applyBorder="1"/>
    <xf numFmtId="38" fontId="26" fillId="0" borderId="13" xfId="1" applyNumberFormat="1" applyFont="1" applyBorder="1" applyAlignment="1">
      <alignment wrapText="1"/>
    </xf>
    <xf numFmtId="3" fontId="6" fillId="0" borderId="0" xfId="0" applyNumberFormat="1" applyFont="1" applyAlignment="1" applyProtection="1">
      <alignment horizontal="left"/>
      <protection locked="0"/>
    </xf>
    <xf numFmtId="0" fontId="24" fillId="0" borderId="0" xfId="0" applyFont="1"/>
    <xf numFmtId="3" fontId="8" fillId="0" borderId="0" xfId="0" applyNumberFormat="1" applyFont="1" applyAlignment="1" applyProtection="1">
      <alignment horizontal="center"/>
      <protection locked="0"/>
    </xf>
    <xf numFmtId="0" fontId="8" fillId="0" borderId="35" xfId="0" applyFont="1" applyBorder="1" applyAlignment="1">
      <alignment horizontal="left" vertical="center"/>
    </xf>
    <xf numFmtId="0" fontId="10" fillId="0" borderId="0" xfId="0" applyFont="1" applyAlignment="1">
      <alignment vertical="center"/>
    </xf>
    <xf numFmtId="3" fontId="8" fillId="0" borderId="0" xfId="0" applyNumberFormat="1" applyFont="1" applyAlignment="1" applyProtection="1">
      <alignment horizontal="left" wrapText="1"/>
      <protection locked="0"/>
    </xf>
    <xf numFmtId="14" fontId="11" fillId="0" borderId="13" xfId="0" applyNumberFormat="1" applyFont="1" applyBorder="1" applyAlignment="1">
      <alignment horizontal="center"/>
    </xf>
    <xf numFmtId="14" fontId="6" fillId="0" borderId="13" xfId="0" applyNumberFormat="1" applyFont="1" applyBorder="1" applyAlignment="1">
      <alignment horizontal="center"/>
    </xf>
    <xf numFmtId="0" fontId="23" fillId="0" borderId="0" xfId="0" applyFont="1"/>
    <xf numFmtId="0" fontId="6" fillId="0" borderId="13" xfId="0" applyFont="1" applyBorder="1"/>
    <xf numFmtId="0" fontId="11" fillId="5" borderId="0" xfId="0" applyFont="1" applyFill="1"/>
    <xf numFmtId="0" fontId="0" fillId="5" borderId="21" xfId="0" applyFill="1" applyBorder="1"/>
    <xf numFmtId="0" fontId="29" fillId="0" borderId="0" xfId="0" applyFont="1"/>
    <xf numFmtId="3" fontId="8" fillId="0" borderId="11" xfId="0" applyNumberFormat="1" applyFont="1" applyBorder="1" applyAlignment="1">
      <alignment horizontal="right"/>
    </xf>
    <xf numFmtId="3" fontId="8" fillId="6" borderId="11" xfId="0" applyNumberFormat="1" applyFont="1" applyFill="1" applyBorder="1" applyAlignment="1">
      <alignment horizontal="right"/>
    </xf>
    <xf numFmtId="3" fontId="8" fillId="0" borderId="11" xfId="0" applyNumberFormat="1" applyFont="1" applyBorder="1" applyAlignment="1" applyProtection="1">
      <alignment horizontal="right"/>
      <protection locked="0"/>
    </xf>
    <xf numFmtId="3" fontId="8" fillId="0" borderId="11" xfId="0" applyNumberFormat="1" applyFont="1" applyBorder="1" applyProtection="1">
      <protection locked="0"/>
    </xf>
    <xf numFmtId="49" fontId="8" fillId="0" borderId="1" xfId="0" applyNumberFormat="1" applyFont="1" applyBorder="1" applyAlignment="1">
      <alignment horizontal="left" indent="1"/>
    </xf>
    <xf numFmtId="0" fontId="16" fillId="0" borderId="13" xfId="0" applyFont="1" applyBorder="1" applyProtection="1">
      <protection locked="0"/>
    </xf>
    <xf numFmtId="38" fontId="16" fillId="0" borderId="13" xfId="0" applyNumberFormat="1" applyFont="1" applyBorder="1" applyProtection="1">
      <protection locked="0"/>
    </xf>
    <xf numFmtId="0" fontId="6" fillId="0" borderId="0" xfId="0" applyFont="1" applyAlignment="1">
      <alignment horizontal="center"/>
    </xf>
    <xf numFmtId="0" fontId="6" fillId="0" borderId="0" xfId="0" applyFont="1" applyAlignment="1">
      <alignment vertical="center"/>
    </xf>
    <xf numFmtId="0" fontId="8" fillId="0" borderId="6" xfId="0" applyFont="1" applyBorder="1" applyAlignment="1">
      <alignment horizontal="left"/>
    </xf>
    <xf numFmtId="14" fontId="7" fillId="0" borderId="1" xfId="0" quotePrefix="1" applyNumberFormat="1" applyFont="1" applyBorder="1" applyAlignment="1" applyProtection="1">
      <alignment horizontal="right" wrapText="1"/>
      <protection locked="0"/>
    </xf>
    <xf numFmtId="14" fontId="8" fillId="0" borderId="2" xfId="0" applyNumberFormat="1" applyFont="1" applyBorder="1" applyAlignment="1">
      <alignment horizontal="right" wrapText="1"/>
    </xf>
    <xf numFmtId="14" fontId="7" fillId="0" borderId="13" xfId="0" applyNumberFormat="1" applyFont="1" applyBorder="1" applyAlignment="1">
      <alignment horizontal="right" wrapText="1"/>
    </xf>
    <xf numFmtId="14" fontId="8" fillId="0" borderId="13" xfId="0" applyNumberFormat="1" applyFont="1" applyBorder="1" applyAlignment="1">
      <alignment horizontal="right" wrapText="1"/>
    </xf>
    <xf numFmtId="3" fontId="8" fillId="0" borderId="21" xfId="0" applyNumberFormat="1" applyFont="1" applyBorder="1" applyAlignment="1" applyProtection="1">
      <alignment horizontal="right" wrapText="1"/>
      <protection locked="0"/>
    </xf>
    <xf numFmtId="3" fontId="7" fillId="0" borderId="13" xfId="0" applyNumberFormat="1" applyFont="1" applyBorder="1" applyAlignment="1" applyProtection="1">
      <alignment horizontal="right" wrapText="1"/>
      <protection locked="0"/>
    </xf>
    <xf numFmtId="3" fontId="8" fillId="0" borderId="13" xfId="0" applyNumberFormat="1" applyFont="1" applyBorder="1" applyAlignment="1" applyProtection="1">
      <alignment horizontal="right" wrapText="1"/>
      <protection locked="0"/>
    </xf>
    <xf numFmtId="3" fontId="8" fillId="0" borderId="0" xfId="0" applyNumberFormat="1" applyFont="1" applyAlignment="1" applyProtection="1">
      <alignment horizontal="right" wrapText="1"/>
      <protection locked="0"/>
    </xf>
    <xf numFmtId="0" fontId="6" fillId="0" borderId="13" xfId="0" applyFont="1" applyBorder="1" applyAlignment="1" applyProtection="1">
      <alignment horizontal="left"/>
      <protection locked="0"/>
    </xf>
    <xf numFmtId="0" fontId="6" fillId="0" borderId="21" xfId="0" applyFont="1" applyBorder="1" applyAlignment="1" applyProtection="1">
      <alignment horizontal="left"/>
      <protection locked="0"/>
    </xf>
    <xf numFmtId="3" fontId="6" fillId="0" borderId="0" xfId="0" applyNumberFormat="1" applyFont="1" applyAlignment="1" applyProtection="1">
      <alignment horizontal="right" wrapText="1"/>
      <protection locked="0"/>
    </xf>
    <xf numFmtId="14" fontId="7" fillId="0" borderId="13" xfId="0" applyNumberFormat="1" applyFont="1" applyBorder="1" applyAlignment="1">
      <alignment horizontal="right" vertical="top"/>
    </xf>
    <xf numFmtId="14" fontId="8" fillId="0" borderId="13" xfId="0" applyNumberFormat="1" applyFont="1" applyBorder="1" applyAlignment="1">
      <alignment horizontal="right" vertical="top"/>
    </xf>
    <xf numFmtId="14" fontId="7" fillId="0" borderId="13" xfId="0" applyNumberFormat="1" applyFont="1" applyBorder="1" applyAlignment="1" applyProtection="1">
      <alignment horizontal="right" wrapText="1"/>
      <protection locked="0"/>
    </xf>
    <xf numFmtId="14" fontId="8" fillId="0" borderId="13" xfId="0" applyNumberFormat="1" applyFont="1" applyBorder="1" applyAlignment="1" applyProtection="1">
      <alignment horizontal="right" wrapText="1"/>
      <protection locked="0"/>
    </xf>
    <xf numFmtId="0" fontId="8" fillId="0" borderId="13" xfId="0" applyFont="1" applyBorder="1" applyAlignment="1">
      <alignment horizontal="left" vertical="top"/>
    </xf>
    <xf numFmtId="0" fontId="8" fillId="0" borderId="31" xfId="0" applyFont="1" applyBorder="1" applyAlignment="1">
      <alignment horizontal="left" wrapText="1"/>
    </xf>
    <xf numFmtId="0" fontId="8" fillId="0" borderId="22" xfId="0" applyFont="1" applyBorder="1" applyAlignment="1">
      <alignment horizontal="left" wrapText="1"/>
    </xf>
    <xf numFmtId="0" fontId="8" fillId="0" borderId="13" xfId="0" applyFont="1" applyBorder="1" applyAlignment="1">
      <alignment horizontal="left" wrapText="1"/>
    </xf>
    <xf numFmtId="49" fontId="8" fillId="0" borderId="13" xfId="0" applyNumberFormat="1" applyFont="1" applyBorder="1" applyAlignment="1" applyProtection="1">
      <alignment horizontal="left" wrapText="1"/>
      <protection locked="0"/>
    </xf>
    <xf numFmtId="0" fontId="8" fillId="0" borderId="31" xfId="0" applyFont="1" applyBorder="1" applyAlignment="1" applyProtection="1">
      <alignment horizontal="left" wrapText="1"/>
      <protection locked="0"/>
    </xf>
    <xf numFmtId="0" fontId="8" fillId="0" borderId="13" xfId="0" applyFont="1" applyBorder="1" applyAlignment="1" applyProtection="1">
      <alignment horizontal="left" wrapText="1"/>
      <protection locked="0"/>
    </xf>
    <xf numFmtId="0" fontId="0" fillId="0" borderId="13" xfId="0" applyBorder="1" applyAlignment="1">
      <alignment horizontal="left"/>
    </xf>
    <xf numFmtId="14" fontId="8" fillId="0" borderId="11" xfId="0" applyNumberFormat="1" applyFont="1" applyBorder="1" applyAlignment="1">
      <alignment horizontal="right" vertical="center" wrapText="1"/>
    </xf>
    <xf numFmtId="0" fontId="8" fillId="0" borderId="29" xfId="0" applyFont="1" applyBorder="1" applyAlignment="1" applyProtection="1">
      <alignment horizontal="left" wrapText="1"/>
      <protection locked="0"/>
    </xf>
    <xf numFmtId="0" fontId="8" fillId="0" borderId="28" xfId="0" applyFont="1" applyBorder="1" applyAlignment="1" applyProtection="1">
      <alignment horizontal="left" wrapText="1"/>
      <protection locked="0"/>
    </xf>
    <xf numFmtId="0" fontId="6" fillId="5" borderId="0" xfId="0" applyFont="1" applyFill="1"/>
    <xf numFmtId="3" fontId="8" fillId="0" borderId="33" xfId="0" applyNumberFormat="1" applyFont="1" applyBorder="1" applyAlignment="1" applyProtection="1">
      <alignment wrapText="1"/>
      <protection locked="0"/>
    </xf>
    <xf numFmtId="3" fontId="6" fillId="0" borderId="33" xfId="0" applyNumberFormat="1" applyFont="1" applyBorder="1" applyProtection="1">
      <protection locked="0"/>
    </xf>
    <xf numFmtId="0" fontId="8" fillId="0" borderId="33" xfId="0" applyFont="1" applyBorder="1"/>
    <xf numFmtId="0" fontId="7" fillId="0" borderId="37" xfId="0" applyFont="1" applyBorder="1"/>
    <xf numFmtId="0" fontId="10" fillId="0" borderId="33" xfId="0" applyFont="1" applyBorder="1" applyAlignment="1" applyProtection="1">
      <alignment wrapText="1"/>
      <protection locked="0"/>
    </xf>
    <xf numFmtId="0" fontId="8" fillId="0" borderId="33" xfId="0" applyFont="1" applyBorder="1" applyProtection="1">
      <protection locked="0"/>
    </xf>
    <xf numFmtId="0" fontId="8" fillId="0" borderId="33" xfId="0" applyFont="1" applyBorder="1" applyAlignment="1" applyProtection="1">
      <alignment wrapText="1"/>
      <protection locked="0"/>
    </xf>
    <xf numFmtId="0" fontId="7" fillId="0" borderId="30" xfId="0" applyFont="1" applyBorder="1" applyAlignment="1" applyProtection="1">
      <alignment wrapText="1"/>
      <protection locked="0"/>
    </xf>
    <xf numFmtId="49" fontId="0" fillId="0" borderId="13" xfId="0" applyNumberFormat="1" applyBorder="1"/>
    <xf numFmtId="0" fontId="9" fillId="0" borderId="38" xfId="0" applyFont="1" applyBorder="1"/>
    <xf numFmtId="0" fontId="6" fillId="0" borderId="21" xfId="0" applyFont="1" applyBorder="1" applyAlignment="1">
      <alignment horizontal="left" vertical="center"/>
    </xf>
    <xf numFmtId="0" fontId="6" fillId="0" borderId="13" xfId="0" applyFont="1" applyBorder="1" applyAlignment="1">
      <alignment horizontal="left"/>
    </xf>
    <xf numFmtId="0" fontId="24" fillId="0" borderId="21" xfId="0" applyFont="1" applyBorder="1"/>
    <xf numFmtId="0" fontId="6" fillId="0" borderId="21" xfId="0" applyFont="1" applyBorder="1" applyAlignment="1">
      <alignment horizontal="left"/>
    </xf>
    <xf numFmtId="0" fontId="6" fillId="0" borderId="21" xfId="0" applyFont="1" applyBorder="1"/>
    <xf numFmtId="0" fontId="6" fillId="0" borderId="21" xfId="0" applyFont="1" applyBorder="1" applyAlignment="1">
      <alignment horizontal="left" indent="1"/>
    </xf>
    <xf numFmtId="49" fontId="6" fillId="0" borderId="21" xfId="0" applyNumberFormat="1" applyFont="1" applyBorder="1" applyAlignment="1">
      <alignment horizontal="left" indent="1"/>
    </xf>
    <xf numFmtId="0" fontId="6" fillId="0" borderId="21" xfId="0" quotePrefix="1" applyFont="1" applyBorder="1" applyAlignment="1">
      <alignment horizontal="left" indent="1"/>
    </xf>
    <xf numFmtId="0" fontId="7" fillId="0" borderId="13" xfId="0" applyFont="1" applyBorder="1" applyProtection="1">
      <protection locked="0"/>
    </xf>
    <xf numFmtId="0" fontId="8" fillId="0" borderId="21" xfId="0" applyFont="1" applyBorder="1" applyAlignment="1" applyProtection="1">
      <alignment wrapText="1"/>
      <protection locked="0"/>
    </xf>
    <xf numFmtId="3" fontId="8" fillId="0" borderId="21" xfId="0" applyNumberFormat="1" applyFont="1" applyBorder="1" applyAlignment="1" applyProtection="1">
      <alignment wrapText="1"/>
      <protection locked="0"/>
    </xf>
    <xf numFmtId="0" fontId="8" fillId="0" borderId="21" xfId="0" applyFont="1" applyBorder="1" applyAlignment="1" applyProtection="1">
      <alignment horizontal="left" wrapText="1"/>
      <protection locked="0"/>
    </xf>
    <xf numFmtId="0" fontId="8" fillId="0" borderId="21" xfId="0" applyFont="1" applyBorder="1"/>
    <xf numFmtId="0" fontId="8" fillId="0" borderId="21" xfId="0" applyFont="1" applyBorder="1" applyAlignment="1">
      <alignment horizontal="left" wrapText="1"/>
    </xf>
    <xf numFmtId="0" fontId="8" fillId="0" borderId="39" xfId="0" applyFont="1" applyBorder="1"/>
    <xf numFmtId="0" fontId="7" fillId="0" borderId="40" xfId="0" applyFont="1" applyBorder="1" applyAlignment="1">
      <alignment wrapText="1"/>
    </xf>
    <xf numFmtId="3" fontId="7" fillId="0" borderId="40" xfId="0" applyNumberFormat="1" applyFont="1" applyBorder="1" applyAlignment="1">
      <alignment wrapText="1"/>
    </xf>
    <xf numFmtId="3" fontId="8" fillId="0" borderId="40" xfId="0" applyNumberFormat="1" applyFont="1" applyBorder="1" applyAlignment="1">
      <alignment wrapText="1"/>
    </xf>
    <xf numFmtId="14" fontId="8" fillId="0" borderId="13" xfId="0" applyNumberFormat="1" applyFont="1" applyBorder="1" applyAlignment="1" applyProtection="1">
      <alignment wrapText="1"/>
      <protection locked="0"/>
    </xf>
    <xf numFmtId="0" fontId="6" fillId="0" borderId="21" xfId="0" applyFont="1" applyBorder="1" applyProtection="1">
      <protection locked="0"/>
    </xf>
    <xf numFmtId="0" fontId="9" fillId="0" borderId="13" xfId="0" applyFont="1" applyBorder="1" applyAlignment="1">
      <alignment wrapText="1"/>
    </xf>
    <xf numFmtId="0" fontId="8" fillId="0" borderId="21" xfId="0" applyFont="1" applyBorder="1" applyAlignment="1">
      <alignment wrapText="1"/>
    </xf>
    <xf numFmtId="0" fontId="8" fillId="0" borderId="39" xfId="0" applyFont="1" applyBorder="1" applyAlignment="1">
      <alignment wrapText="1"/>
    </xf>
    <xf numFmtId="0" fontId="9" fillId="0" borderId="40" xfId="0" applyFont="1" applyBorder="1" applyAlignment="1">
      <alignment wrapText="1"/>
    </xf>
    <xf numFmtId="0" fontId="8" fillId="0" borderId="41" xfId="0" applyFont="1" applyBorder="1" applyAlignment="1" applyProtection="1">
      <alignment wrapText="1"/>
      <protection locked="0"/>
    </xf>
    <xf numFmtId="3" fontId="8" fillId="0" borderId="41" xfId="0" applyNumberFormat="1" applyFont="1" applyBorder="1" applyAlignment="1" applyProtection="1">
      <alignment wrapText="1"/>
      <protection locked="0"/>
    </xf>
    <xf numFmtId="0" fontId="8" fillId="0" borderId="40" xfId="0" applyFont="1" applyBorder="1" applyAlignment="1" applyProtection="1">
      <alignment wrapText="1"/>
      <protection locked="0"/>
    </xf>
    <xf numFmtId="3" fontId="8" fillId="0" borderId="40" xfId="0" applyNumberFormat="1" applyFont="1" applyBorder="1" applyAlignment="1" applyProtection="1">
      <alignment wrapText="1"/>
      <protection locked="0"/>
    </xf>
    <xf numFmtId="0" fontId="7" fillId="0" borderId="42" xfId="0" applyFont="1" applyBorder="1" applyAlignment="1">
      <alignment wrapText="1"/>
    </xf>
    <xf numFmtId="3" fontId="7" fillId="0" borderId="42" xfId="0" applyNumberFormat="1" applyFont="1" applyBorder="1" applyAlignment="1">
      <alignment wrapText="1"/>
    </xf>
    <xf numFmtId="3" fontId="8" fillId="0" borderId="42" xfId="0" applyNumberFormat="1" applyFont="1" applyBorder="1" applyAlignment="1">
      <alignment wrapText="1"/>
    </xf>
    <xf numFmtId="0" fontId="8" fillId="0" borderId="13" xfId="0" applyFont="1" applyBorder="1"/>
    <xf numFmtId="3" fontId="7" fillId="0" borderId="21" xfId="0" applyNumberFormat="1" applyFont="1" applyBorder="1" applyAlignment="1" applyProtection="1">
      <alignment wrapText="1"/>
      <protection locked="0"/>
    </xf>
    <xf numFmtId="0" fontId="9" fillId="0" borderId="42" xfId="0" applyFont="1" applyBorder="1" applyAlignment="1">
      <alignment wrapText="1"/>
    </xf>
    <xf numFmtId="0" fontId="8" fillId="0" borderId="13" xfId="0" applyFont="1" applyBorder="1" applyAlignment="1">
      <alignment wrapText="1"/>
    </xf>
    <xf numFmtId="0" fontId="7" fillId="0" borderId="34" xfId="0" applyFont="1" applyBorder="1" applyAlignment="1">
      <alignment wrapText="1"/>
    </xf>
    <xf numFmtId="3" fontId="7" fillId="0" borderId="28" xfId="0" applyNumberFormat="1" applyFont="1" applyBorder="1" applyAlignment="1">
      <alignment wrapText="1"/>
    </xf>
    <xf numFmtId="3" fontId="8" fillId="0" borderId="28" xfId="0" applyNumberFormat="1" applyFont="1" applyBorder="1" applyAlignment="1">
      <alignment wrapText="1"/>
    </xf>
    <xf numFmtId="0" fontId="8" fillId="0" borderId="36" xfId="0" applyFont="1" applyBorder="1" applyAlignment="1">
      <alignment horizontal="left" wrapText="1"/>
    </xf>
    <xf numFmtId="0" fontId="11" fillId="0" borderId="13" xfId="0" applyFont="1" applyBorder="1" applyProtection="1">
      <protection locked="0"/>
    </xf>
    <xf numFmtId="14" fontId="7" fillId="0" borderId="1" xfId="0" applyNumberFormat="1" applyFont="1" applyBorder="1" applyAlignment="1">
      <alignment horizontal="right" vertical="center" wrapText="1"/>
    </xf>
    <xf numFmtId="14" fontId="7" fillId="0" borderId="13" xfId="0" applyNumberFormat="1" applyFont="1" applyBorder="1" applyAlignment="1" applyProtection="1">
      <alignment wrapText="1"/>
      <protection locked="0"/>
    </xf>
    <xf numFmtId="0" fontId="11" fillId="0" borderId="13" xfId="0" applyFont="1" applyBorder="1"/>
    <xf numFmtId="14" fontId="11" fillId="0" borderId="13" xfId="0" applyNumberFormat="1" applyFont="1" applyBorder="1" applyAlignment="1">
      <alignment horizontal="right" vertical="center"/>
    </xf>
    <xf numFmtId="14" fontId="6" fillId="0" borderId="13" xfId="0" applyNumberFormat="1" applyFont="1" applyBorder="1" applyAlignment="1">
      <alignment horizontal="right" vertical="center"/>
    </xf>
    <xf numFmtId="14" fontId="6" fillId="0" borderId="21" xfId="0" applyNumberFormat="1" applyFont="1" applyBorder="1" applyAlignment="1">
      <alignment horizontal="center" vertical="center"/>
    </xf>
    <xf numFmtId="3" fontId="6" fillId="0" borderId="21" xfId="0" applyNumberFormat="1" applyFont="1" applyBorder="1" applyAlignment="1">
      <alignment horizontal="right" vertical="center"/>
    </xf>
    <xf numFmtId="3" fontId="6" fillId="0" borderId="13" xfId="0" applyNumberFormat="1" applyFont="1" applyBorder="1" applyAlignment="1">
      <alignment horizontal="right"/>
    </xf>
    <xf numFmtId="3" fontId="6" fillId="0" borderId="21" xfId="0" applyNumberFormat="1" applyFont="1" applyBorder="1" applyAlignment="1">
      <alignment horizontal="right"/>
    </xf>
    <xf numFmtId="3" fontId="8" fillId="0" borderId="21" xfId="0" applyNumberFormat="1" applyFont="1" applyBorder="1" applyProtection="1">
      <protection locked="0"/>
    </xf>
    <xf numFmtId="3" fontId="8" fillId="0" borderId="13" xfId="0" applyNumberFormat="1" applyFont="1" applyBorder="1" applyProtection="1">
      <protection locked="0"/>
    </xf>
    <xf numFmtId="3" fontId="7" fillId="0" borderId="13" xfId="0" applyNumberFormat="1" applyFont="1" applyBorder="1"/>
    <xf numFmtId="0" fontId="13" fillId="0" borderId="3" xfId="0" applyFont="1" applyBorder="1" applyAlignment="1" applyProtection="1">
      <alignment horizontal="left" vertical="top" wrapText="1"/>
      <protection locked="0"/>
    </xf>
    <xf numFmtId="3" fontId="8" fillId="0" borderId="19" xfId="0" applyNumberFormat="1" applyFont="1" applyBorder="1" applyProtection="1">
      <protection locked="0"/>
    </xf>
    <xf numFmtId="0" fontId="13" fillId="0" borderId="24" xfId="0" applyFont="1" applyBorder="1" applyAlignment="1" applyProtection="1">
      <alignment horizontal="left" vertical="top" wrapText="1"/>
      <protection locked="0"/>
    </xf>
    <xf numFmtId="3" fontId="8" fillId="0" borderId="24" xfId="0" applyNumberFormat="1" applyFont="1" applyBorder="1" applyProtection="1">
      <protection locked="0"/>
    </xf>
    <xf numFmtId="3" fontId="8" fillId="0" borderId="23" xfId="0" applyNumberFormat="1" applyFont="1" applyBorder="1" applyProtection="1">
      <protection locked="0"/>
    </xf>
    <xf numFmtId="3" fontId="8" fillId="0" borderId="43" xfId="0" applyNumberFormat="1" applyFont="1" applyBorder="1" applyProtection="1">
      <protection locked="0"/>
    </xf>
    <xf numFmtId="0" fontId="13" fillId="0" borderId="21" xfId="0" applyFont="1" applyBorder="1" applyAlignment="1" applyProtection="1">
      <alignment horizontal="left" vertical="top" wrapText="1"/>
      <protection locked="0"/>
    </xf>
    <xf numFmtId="0" fontId="15" fillId="0" borderId="21" xfId="0" applyFont="1" applyBorder="1" applyAlignment="1" applyProtection="1">
      <alignment horizontal="right" vertical="top" wrapText="1"/>
      <protection locked="0"/>
    </xf>
    <xf numFmtId="0" fontId="18" fillId="0" borderId="21" xfId="0" applyFont="1" applyBorder="1" applyAlignment="1" applyProtection="1">
      <alignment horizontal="right" vertical="top" wrapText="1"/>
      <protection locked="0"/>
    </xf>
    <xf numFmtId="3" fontId="7" fillId="0" borderId="13" xfId="0" applyNumberFormat="1" applyFont="1" applyBorder="1" applyAlignment="1">
      <alignment horizontal="right"/>
    </xf>
    <xf numFmtId="3" fontId="8" fillId="0" borderId="44" xfId="0" applyNumberFormat="1" applyFont="1" applyBorder="1" applyAlignment="1">
      <alignment horizontal="right"/>
    </xf>
    <xf numFmtId="3" fontId="8" fillId="0" borderId="21" xfId="0" applyNumberFormat="1" applyFont="1" applyBorder="1" applyAlignment="1" applyProtection="1">
      <alignment horizontal="right"/>
      <protection locked="0"/>
    </xf>
    <xf numFmtId="3" fontId="7" fillId="0" borderId="44" xfId="0" applyNumberFormat="1" applyFont="1" applyBorder="1" applyAlignment="1">
      <alignment horizontal="right"/>
    </xf>
    <xf numFmtId="3" fontId="7" fillId="0" borderId="40" xfId="0" applyNumberFormat="1" applyFont="1" applyBorder="1" applyProtection="1">
      <protection locked="0"/>
    </xf>
    <xf numFmtId="3" fontId="7" fillId="0" borderId="22" xfId="0" applyNumberFormat="1" applyFont="1" applyBorder="1" applyAlignment="1">
      <alignment horizontal="right"/>
    </xf>
    <xf numFmtId="3" fontId="8" fillId="0" borderId="40" xfId="0" applyNumberFormat="1" applyFont="1" applyBorder="1" applyProtection="1">
      <protection locked="0"/>
    </xf>
    <xf numFmtId="14" fontId="18" fillId="0" borderId="13" xfId="0" applyNumberFormat="1" applyFont="1" applyBorder="1" applyAlignment="1" applyProtection="1">
      <alignment horizontal="center" vertical="top" wrapText="1"/>
      <protection locked="0"/>
    </xf>
    <xf numFmtId="14" fontId="15" fillId="0" borderId="13" xfId="0" applyNumberFormat="1" applyFont="1" applyBorder="1" applyAlignment="1" applyProtection="1">
      <alignment horizontal="center" vertical="top" wrapText="1"/>
      <protection locked="0"/>
    </xf>
    <xf numFmtId="3" fontId="8" fillId="0" borderId="13" xfId="0" applyNumberFormat="1" applyFont="1" applyBorder="1" applyAlignment="1" applyProtection="1">
      <alignment wrapText="1"/>
      <protection locked="0"/>
    </xf>
    <xf numFmtId="14" fontId="7" fillId="0" borderId="13" xfId="0" applyNumberFormat="1" applyFont="1" applyBorder="1" applyAlignment="1">
      <alignment horizontal="right"/>
    </xf>
    <xf numFmtId="14" fontId="8" fillId="0" borderId="13" xfId="0" applyNumberFormat="1" applyFont="1" applyBorder="1" applyAlignment="1">
      <alignment horizontal="right"/>
    </xf>
    <xf numFmtId="14" fontId="18" fillId="0" borderId="19" xfId="0" quotePrefix="1" applyNumberFormat="1" applyFont="1" applyBorder="1" applyAlignment="1" applyProtection="1">
      <alignment horizontal="center" vertical="top" wrapText="1"/>
      <protection locked="0"/>
    </xf>
    <xf numFmtId="14" fontId="15" fillId="0" borderId="19" xfId="0" quotePrefix="1" applyNumberFormat="1" applyFont="1" applyBorder="1" applyAlignment="1" applyProtection="1">
      <alignment horizontal="center" vertical="top" wrapText="1"/>
      <protection locked="0"/>
    </xf>
    <xf numFmtId="0" fontId="7" fillId="0" borderId="45" xfId="0" applyFont="1" applyBorder="1"/>
    <xf numFmtId="0" fontId="8" fillId="0" borderId="15" xfId="0" applyFont="1" applyBorder="1" applyAlignment="1" applyProtection="1">
      <alignment horizontal="center"/>
      <protection locked="0"/>
    </xf>
    <xf numFmtId="3" fontId="7" fillId="0" borderId="15" xfId="0" applyNumberFormat="1" applyFont="1" applyBorder="1"/>
    <xf numFmtId="3" fontId="8" fillId="0" borderId="45" xfId="0" applyNumberFormat="1" applyFont="1" applyBorder="1"/>
    <xf numFmtId="0" fontId="8" fillId="0" borderId="46" xfId="0" applyFont="1" applyBorder="1" applyAlignment="1">
      <alignment horizontal="left"/>
    </xf>
    <xf numFmtId="0" fontId="7" fillId="0" borderId="15" xfId="0" applyFont="1" applyBorder="1"/>
    <xf numFmtId="37" fontId="7" fillId="0" borderId="15" xfId="0" applyNumberFormat="1" applyFont="1" applyBorder="1"/>
    <xf numFmtId="37" fontId="8" fillId="0" borderId="15" xfId="0" applyNumberFormat="1" applyFont="1" applyBorder="1"/>
    <xf numFmtId="0" fontId="8" fillId="0" borderId="15" xfId="0" applyFont="1" applyBorder="1" applyProtection="1">
      <protection locked="0"/>
    </xf>
    <xf numFmtId="0" fontId="31" fillId="0" borderId="0" xfId="0" applyFont="1" applyProtection="1">
      <protection locked="0"/>
    </xf>
    <xf numFmtId="0" fontId="6" fillId="0" borderId="3" xfId="0" applyFont="1" applyBorder="1" applyAlignment="1" applyProtection="1">
      <alignment horizontal="center"/>
      <protection locked="0"/>
    </xf>
    <xf numFmtId="14" fontId="8" fillId="0" borderId="2" xfId="0" quotePrefix="1" applyNumberFormat="1" applyFont="1" applyBorder="1" applyAlignment="1" applyProtection="1">
      <alignment horizontal="center" wrapText="1"/>
      <protection locked="0"/>
    </xf>
    <xf numFmtId="14" fontId="8" fillId="0" borderId="16" xfId="0" applyNumberFormat="1" applyFont="1" applyBorder="1" applyAlignment="1">
      <alignment horizontal="center" wrapText="1"/>
    </xf>
    <xf numFmtId="14" fontId="7" fillId="0" borderId="13" xfId="0" applyNumberFormat="1" applyFont="1" applyBorder="1" applyAlignment="1">
      <alignment horizontal="center" vertical="center"/>
    </xf>
    <xf numFmtId="14" fontId="8" fillId="0" borderId="13" xfId="0" applyNumberFormat="1" applyFont="1" applyBorder="1" applyAlignment="1">
      <alignment horizontal="center" vertical="center"/>
    </xf>
    <xf numFmtId="3" fontId="8" fillId="0" borderId="13" xfId="0" applyNumberFormat="1" applyFont="1" applyBorder="1" applyAlignment="1">
      <alignment horizontal="right"/>
    </xf>
    <xf numFmtId="0" fontId="6" fillId="0" borderId="0" xfId="0" applyFont="1"/>
    <xf numFmtId="0" fontId="7" fillId="0" borderId="0" xfId="0" applyFont="1"/>
    <xf numFmtId="0" fontId="7" fillId="0" borderId="0" xfId="0" applyFont="1" applyAlignment="1">
      <alignment wrapText="1"/>
    </xf>
    <xf numFmtId="0" fontId="6" fillId="0" borderId="0" xfId="0" applyFont="1" applyAlignment="1">
      <alignment vertical="top"/>
    </xf>
    <xf numFmtId="0" fontId="6" fillId="0" borderId="0" xfId="0" applyFont="1" applyAlignment="1">
      <alignment vertical="top" wrapText="1"/>
    </xf>
    <xf numFmtId="3" fontId="7" fillId="0" borderId="0" xfId="0" applyNumberFormat="1" applyFont="1" applyAlignment="1">
      <alignment wrapText="1"/>
    </xf>
    <xf numFmtId="3" fontId="8" fillId="0" borderId="0" xfId="0" applyNumberFormat="1" applyFont="1" applyAlignment="1" applyProtection="1">
      <alignment wrapText="1"/>
      <protection locked="0"/>
    </xf>
    <xf numFmtId="3" fontId="7" fillId="3" borderId="0" xfId="0" applyNumberFormat="1" applyFont="1" applyFill="1"/>
    <xf numFmtId="0" fontId="11" fillId="0" borderId="0" xfId="0" applyFont="1"/>
    <xf numFmtId="0" fontId="23" fillId="5" borderId="0" xfId="0" applyFont="1" applyFill="1"/>
    <xf numFmtId="0" fontId="24" fillId="0" borderId="0" xfId="0" applyFont="1" applyProtection="1">
      <protection locked="0"/>
    </xf>
    <xf numFmtId="0" fontId="11" fillId="0" borderId="0" xfId="0" applyFont="1" applyProtection="1">
      <protection locked="0"/>
    </xf>
    <xf numFmtId="0" fontId="20" fillId="7" borderId="0" xfId="0" applyFont="1" applyFill="1"/>
    <xf numFmtId="14" fontId="8" fillId="0" borderId="13" xfId="0" applyNumberFormat="1" applyFont="1" applyBorder="1" applyAlignment="1">
      <alignment horizontal="left"/>
    </xf>
    <xf numFmtId="0" fontId="7" fillId="3" borderId="0" xfId="0" applyFont="1" applyFill="1"/>
    <xf numFmtId="3" fontId="6" fillId="0" borderId="21" xfId="0" applyNumberFormat="1" applyFont="1" applyBorder="1"/>
    <xf numFmtId="0" fontId="6" fillId="0" borderId="21" xfId="0" applyFont="1" applyBorder="1" applyAlignment="1">
      <alignment vertical="center"/>
    </xf>
    <xf numFmtId="0" fontId="8" fillId="0" borderId="10" xfId="0" applyFont="1" applyBorder="1"/>
    <xf numFmtId="0" fontId="8" fillId="0" borderId="13" xfId="0" applyFont="1" applyBorder="1" applyAlignment="1" applyProtection="1">
      <alignment wrapText="1"/>
      <protection locked="0"/>
    </xf>
    <xf numFmtId="3" fontId="8" fillId="0" borderId="22" xfId="0" applyNumberFormat="1" applyFont="1" applyBorder="1" applyAlignment="1" applyProtection="1">
      <alignment wrapText="1"/>
      <protection locked="0"/>
    </xf>
    <xf numFmtId="0" fontId="8" fillId="0" borderId="22" xfId="0" applyFont="1" applyBorder="1" applyAlignment="1" applyProtection="1">
      <alignment wrapText="1"/>
      <protection locked="0"/>
    </xf>
    <xf numFmtId="0" fontId="8" fillId="0" borderId="19" xfId="0" applyFont="1" applyBorder="1" applyAlignment="1">
      <alignment wrapText="1"/>
    </xf>
    <xf numFmtId="0" fontId="13" fillId="0" borderId="0" xfId="0" applyFont="1" applyProtection="1">
      <protection locked="0"/>
    </xf>
    <xf numFmtId="0" fontId="31" fillId="0" borderId="0" xfId="0" applyFont="1" applyAlignment="1" applyProtection="1">
      <alignment horizontal="left" vertical="top"/>
      <protection locked="0"/>
    </xf>
    <xf numFmtId="0" fontId="32" fillId="0" borderId="0" xfId="0" applyFont="1"/>
    <xf numFmtId="0" fontId="6" fillId="0" borderId="0" xfId="0" applyFont="1" applyAlignment="1">
      <alignment horizontal="left" vertical="top"/>
    </xf>
    <xf numFmtId="0" fontId="11" fillId="0" borderId="0" xfId="0" applyFont="1" applyAlignment="1">
      <alignment horizontal="left" vertical="top"/>
    </xf>
    <xf numFmtId="0" fontId="11" fillId="5" borderId="0" xfId="0" applyFont="1" applyFill="1" applyAlignment="1">
      <alignment horizontal="left" vertical="top"/>
    </xf>
    <xf numFmtId="0" fontId="24" fillId="0" borderId="0" xfId="0" applyFont="1" applyAlignment="1">
      <alignment horizontal="left" vertical="top"/>
    </xf>
    <xf numFmtId="0" fontId="6" fillId="0" borderId="21" xfId="0" applyFont="1" applyBorder="1" applyAlignment="1">
      <alignment horizontal="left" vertical="top"/>
    </xf>
    <xf numFmtId="49" fontId="6" fillId="0" borderId="21" xfId="0" applyNumberFormat="1" applyFont="1" applyBorder="1" applyAlignment="1">
      <alignment horizontal="left" vertical="top" indent="1"/>
    </xf>
    <xf numFmtId="0" fontId="6" fillId="0" borderId="21" xfId="0" quotePrefix="1" applyFont="1" applyBorder="1" applyAlignment="1">
      <alignment horizontal="left" vertical="top" indent="1"/>
    </xf>
    <xf numFmtId="0" fontId="0" fillId="0" borderId="0" xfId="0" applyAlignment="1">
      <alignment horizontal="left" vertical="top"/>
    </xf>
    <xf numFmtId="0" fontId="6" fillId="0" borderId="13" xfId="0" applyFont="1" applyBorder="1" applyAlignment="1">
      <alignment horizontal="center"/>
    </xf>
    <xf numFmtId="0" fontId="6" fillId="0" borderId="13" xfId="0" applyFont="1" applyBorder="1" applyAlignment="1">
      <alignment horizontal="center" wrapText="1"/>
    </xf>
    <xf numFmtId="0" fontId="6" fillId="0" borderId="13" xfId="0" applyFont="1" applyBorder="1" applyAlignment="1">
      <alignment horizontal="left" wrapText="1"/>
    </xf>
    <xf numFmtId="0" fontId="7" fillId="0" borderId="13" xfId="0" applyFont="1" applyBorder="1" applyAlignment="1" applyProtection="1">
      <alignment vertical="center"/>
      <protection locked="0"/>
    </xf>
    <xf numFmtId="0" fontId="8" fillId="0" borderId="3" xfId="0" applyFont="1" applyBorder="1" applyAlignment="1">
      <alignment horizontal="left" indent="1"/>
    </xf>
    <xf numFmtId="3" fontId="7" fillId="0" borderId="1" xfId="0" applyNumberFormat="1" applyFont="1" applyBorder="1" applyProtection="1">
      <protection locked="0"/>
    </xf>
    <xf numFmtId="0" fontId="7" fillId="0" borderId="1" xfId="0" applyFont="1" applyBorder="1" applyAlignment="1">
      <alignment horizontal="left" indent="1"/>
    </xf>
    <xf numFmtId="3" fontId="11" fillId="0" borderId="13" xfId="0" applyNumberFormat="1" applyFont="1" applyBorder="1" applyProtection="1">
      <protection locked="0"/>
    </xf>
    <xf numFmtId="0" fontId="6" fillId="0" borderId="32" xfId="0" applyFont="1" applyBorder="1" applyAlignment="1" applyProtection="1">
      <alignment horizontal="left" indent="1"/>
      <protection locked="0"/>
    </xf>
    <xf numFmtId="0" fontId="6" fillId="0" borderId="33" xfId="0" applyFont="1" applyBorder="1" applyAlignment="1" applyProtection="1">
      <alignment horizontal="left" indent="1"/>
      <protection locked="0"/>
    </xf>
    <xf numFmtId="0" fontId="6" fillId="0" borderId="31" xfId="0" applyFont="1" applyBorder="1" applyProtection="1">
      <protection locked="0"/>
    </xf>
    <xf numFmtId="3" fontId="6" fillId="0" borderId="31" xfId="0" applyNumberFormat="1" applyFont="1" applyBorder="1" applyProtection="1">
      <protection locked="0"/>
    </xf>
    <xf numFmtId="0" fontId="11" fillId="0" borderId="30" xfId="0" applyFont="1" applyBorder="1" applyProtection="1">
      <protection locked="0"/>
    </xf>
    <xf numFmtId="9" fontId="8" fillId="0" borderId="1" xfId="3" applyFont="1" applyFill="1" applyBorder="1" applyProtection="1"/>
    <xf numFmtId="9" fontId="8" fillId="0" borderId="11" xfId="3" applyFont="1" applyFill="1" applyBorder="1" applyProtection="1"/>
    <xf numFmtId="38" fontId="11" fillId="0" borderId="13" xfId="0" applyNumberFormat="1" applyFont="1" applyBorder="1" applyProtection="1">
      <protection locked="0"/>
    </xf>
    <xf numFmtId="0" fontId="0" fillId="0" borderId="31" xfId="0" applyBorder="1"/>
    <xf numFmtId="0" fontId="11" fillId="0" borderId="13" xfId="0" applyFont="1" applyBorder="1" applyAlignment="1">
      <alignment horizontal="left" vertical="top"/>
    </xf>
    <xf numFmtId="0" fontId="6" fillId="0" borderId="9" xfId="0" applyFont="1" applyBorder="1"/>
    <xf numFmtId="3" fontId="7" fillId="0" borderId="13" xfId="0" applyNumberFormat="1" applyFont="1" applyBorder="1" applyProtection="1">
      <protection locked="0"/>
    </xf>
    <xf numFmtId="0" fontId="4" fillId="0" borderId="3" xfId="0" applyFont="1" applyBorder="1" applyProtection="1">
      <protection locked="0"/>
    </xf>
    <xf numFmtId="0" fontId="4" fillId="0" borderId="5" xfId="0" applyFont="1" applyBorder="1" applyProtection="1">
      <protection locked="0"/>
    </xf>
    <xf numFmtId="0" fontId="6" fillId="0" borderId="32" xfId="0" applyFont="1" applyBorder="1" applyProtection="1">
      <protection locked="0"/>
    </xf>
    <xf numFmtId="3" fontId="6" fillId="0" borderId="29" xfId="0" applyNumberFormat="1" applyFont="1" applyBorder="1" applyProtection="1">
      <protection locked="0"/>
    </xf>
    <xf numFmtId="0" fontId="9" fillId="0" borderId="22" xfId="0" applyFont="1" applyBorder="1" applyAlignment="1">
      <alignment wrapText="1"/>
    </xf>
    <xf numFmtId="0" fontId="8" fillId="0" borderId="22" xfId="0" applyFont="1" applyBorder="1" applyAlignment="1" applyProtection="1">
      <alignment horizontal="left" wrapText="1"/>
      <protection locked="0"/>
    </xf>
    <xf numFmtId="0" fontId="8" fillId="0" borderId="35" xfId="0" applyFont="1" applyBorder="1"/>
    <xf numFmtId="0" fontId="6" fillId="0" borderId="3" xfId="0" applyFont="1" applyBorder="1"/>
    <xf numFmtId="0" fontId="6" fillId="0" borderId="3" xfId="0" applyFont="1" applyBorder="1" applyAlignment="1">
      <alignment horizontal="center"/>
    </xf>
    <xf numFmtId="3" fontId="6" fillId="0" borderId="3" xfId="0" applyNumberFormat="1" applyFont="1" applyBorder="1" applyAlignment="1" applyProtection="1">
      <alignment wrapText="1"/>
      <protection locked="0"/>
    </xf>
    <xf numFmtId="0" fontId="6" fillId="0" borderId="3" xfId="0" applyFont="1" applyBorder="1" applyAlignment="1">
      <alignment horizontal="left" wrapText="1"/>
    </xf>
    <xf numFmtId="3" fontId="6"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7" fillId="0" borderId="13" xfId="0" applyNumberFormat="1" applyFont="1" applyBorder="1" applyAlignment="1">
      <alignment horizontal="center" wrapText="1"/>
    </xf>
    <xf numFmtId="14" fontId="7" fillId="0" borderId="48" xfId="0" applyNumberFormat="1" applyFont="1" applyBorder="1" applyAlignment="1">
      <alignment horizontal="center" wrapText="1"/>
    </xf>
    <xf numFmtId="3" fontId="7" fillId="0" borderId="31" xfId="0" applyNumberFormat="1" applyFont="1" applyBorder="1" applyAlignment="1" applyProtection="1">
      <alignment wrapText="1"/>
      <protection locked="0"/>
    </xf>
    <xf numFmtId="3" fontId="7" fillId="0" borderId="36" xfId="0" applyNumberFormat="1" applyFont="1" applyBorder="1" applyAlignment="1" applyProtection="1">
      <alignment wrapText="1"/>
      <protection locked="0"/>
    </xf>
    <xf numFmtId="0" fontId="23" fillId="0" borderId="27" xfId="0" applyFont="1" applyBorder="1"/>
    <xf numFmtId="3" fontId="7" fillId="0" borderId="33" xfId="0" applyNumberFormat="1" applyFont="1" applyBorder="1" applyAlignment="1" applyProtection="1">
      <alignment wrapText="1"/>
      <protection locked="0"/>
    </xf>
    <xf numFmtId="14" fontId="7" fillId="0" borderId="31" xfId="0" applyNumberFormat="1" applyFont="1" applyBorder="1" applyAlignment="1">
      <alignment horizontal="center" wrapText="1"/>
    </xf>
    <xf numFmtId="3" fontId="6" fillId="0" borderId="31" xfId="0" applyNumberFormat="1" applyFont="1" applyBorder="1" applyAlignment="1" applyProtection="1">
      <alignment vertical="top"/>
      <protection locked="0"/>
    </xf>
    <xf numFmtId="0" fontId="6" fillId="0" borderId="31" xfId="0" applyFont="1" applyBorder="1" applyAlignment="1" applyProtection="1">
      <alignment horizontal="left"/>
      <protection locked="0"/>
    </xf>
    <xf numFmtId="0" fontId="23" fillId="0" borderId="31" xfId="0" applyFont="1" applyBorder="1"/>
    <xf numFmtId="0" fontId="8" fillId="0" borderId="49" xfId="0" applyFont="1" applyBorder="1" applyAlignment="1" applyProtection="1">
      <alignment horizontal="center"/>
      <protection locked="0"/>
    </xf>
    <xf numFmtId="0" fontId="8" fillId="0" borderId="10" xfId="0" applyFont="1" applyBorder="1" applyAlignment="1" applyProtection="1">
      <alignment horizontal="center"/>
      <protection locked="0"/>
    </xf>
    <xf numFmtId="0" fontId="11" fillId="0" borderId="13" xfId="0" applyFont="1" applyBorder="1" applyAlignment="1" applyProtection="1">
      <alignment horizontal="left" vertical="top"/>
      <protection locked="0"/>
    </xf>
    <xf numFmtId="0" fontId="9" fillId="0" borderId="27" xfId="0" applyFont="1" applyBorder="1"/>
    <xf numFmtId="0" fontId="6" fillId="0" borderId="0" xfId="0" applyFont="1" applyAlignment="1" applyProtection="1">
      <alignment horizontal="left" wrapText="1"/>
      <protection locked="0"/>
    </xf>
    <xf numFmtId="0" fontId="9" fillId="0" borderId="35" xfId="0" applyFont="1" applyBorder="1"/>
    <xf numFmtId="0" fontId="34" fillId="0" borderId="1" xfId="0" applyFont="1" applyBorder="1" applyAlignment="1" applyProtection="1">
      <alignment horizontal="left" vertical="top" wrapText="1"/>
      <protection locked="0"/>
    </xf>
    <xf numFmtId="0" fontId="18" fillId="0" borderId="35" xfId="0" applyFont="1" applyBorder="1" applyAlignment="1" applyProtection="1">
      <alignment horizontal="left" vertical="top" wrapText="1"/>
      <protection locked="0"/>
    </xf>
    <xf numFmtId="0" fontId="24" fillId="0" borderId="0" xfId="0" applyFont="1" applyAlignment="1" applyProtection="1">
      <alignment vertical="top"/>
      <protection locked="0"/>
    </xf>
    <xf numFmtId="14" fontId="7" fillId="0" borderId="16" xfId="0" applyNumberFormat="1" applyFont="1" applyBorder="1" applyAlignment="1">
      <alignment horizontal="center" wrapText="1"/>
    </xf>
    <xf numFmtId="0" fontId="13" fillId="0" borderId="0" xfId="0" applyFont="1" applyAlignment="1" applyProtection="1">
      <alignment horizontal="left" vertical="top" wrapText="1"/>
      <protection locked="0"/>
    </xf>
    <xf numFmtId="0" fontId="31" fillId="0" borderId="0" xfId="0" applyFont="1"/>
    <xf numFmtId="0" fontId="7" fillId="0" borderId="0" xfId="0" applyFont="1" applyAlignment="1" applyProtection="1">
      <alignment wrapText="1"/>
      <protection locked="0"/>
    </xf>
    <xf numFmtId="0" fontId="23" fillId="0" borderId="0" xfId="0" applyFont="1" applyProtection="1">
      <protection locked="0"/>
    </xf>
    <xf numFmtId="0" fontId="0" fillId="0" borderId="0" xfId="0" applyProtection="1">
      <protection locked="0"/>
    </xf>
    <xf numFmtId="0" fontId="69" fillId="0" borderId="0" xfId="0" applyFont="1" applyAlignment="1" applyProtection="1">
      <alignment horizontal="center" vertical="center"/>
      <protection locked="0"/>
    </xf>
    <xf numFmtId="0" fontId="29" fillId="0" borderId="0" xfId="0" applyFont="1" applyAlignment="1" applyProtection="1">
      <alignment horizontal="center" wrapText="1"/>
      <protection locked="0"/>
    </xf>
    <xf numFmtId="0" fontId="70" fillId="5" borderId="0" xfId="1" applyFont="1" applyFill="1" applyProtection="1">
      <protection locked="0"/>
    </xf>
    <xf numFmtId="0" fontId="71" fillId="5" borderId="0" xfId="1" applyFont="1" applyFill="1" applyProtection="1">
      <protection locked="0"/>
    </xf>
    <xf numFmtId="0" fontId="72" fillId="5" borderId="0" xfId="1" applyFont="1" applyFill="1" applyAlignment="1" applyProtection="1">
      <alignment wrapText="1"/>
      <protection locked="0"/>
    </xf>
    <xf numFmtId="0" fontId="5" fillId="5" borderId="0" xfId="1" applyFill="1" applyAlignment="1" applyProtection="1">
      <alignment wrapText="1"/>
      <protection locked="0"/>
    </xf>
    <xf numFmtId="0" fontId="73" fillId="0" borderId="0" xfId="1" applyFont="1" applyProtection="1">
      <protection locked="0"/>
    </xf>
    <xf numFmtId="0" fontId="70" fillId="0" borderId="0" xfId="1" applyFont="1" applyProtection="1">
      <protection locked="0"/>
    </xf>
    <xf numFmtId="0" fontId="71" fillId="0" borderId="0" xfId="1" applyFont="1" applyProtection="1">
      <protection locked="0"/>
    </xf>
    <xf numFmtId="0" fontId="72" fillId="0" borderId="0" xfId="1" applyFont="1" applyAlignment="1" applyProtection="1">
      <alignment wrapText="1"/>
      <protection locked="0"/>
    </xf>
    <xf numFmtId="0" fontId="5" fillId="0" borderId="0" xfId="1" applyAlignment="1" applyProtection="1">
      <alignment wrapText="1"/>
      <protection locked="0"/>
    </xf>
    <xf numFmtId="0" fontId="74" fillId="0" borderId="0" xfId="1" applyFont="1" applyProtection="1">
      <protection locked="0"/>
    </xf>
    <xf numFmtId="0" fontId="75" fillId="0" borderId="13" xfId="1" applyFont="1" applyBorder="1" applyAlignment="1" applyProtection="1">
      <alignment horizontal="center" wrapText="1"/>
      <protection locked="0"/>
    </xf>
    <xf numFmtId="0" fontId="23" fillId="0" borderId="13" xfId="1" applyFont="1" applyBorder="1" applyAlignment="1" applyProtection="1">
      <alignment horizontal="center" wrapText="1"/>
      <protection locked="0"/>
    </xf>
    <xf numFmtId="0" fontId="0" fillId="0" borderId="0" xfId="0" applyAlignment="1">
      <alignment horizontal="center"/>
    </xf>
    <xf numFmtId="0" fontId="71" fillId="0" borderId="13" xfId="1" applyFont="1" applyBorder="1" applyAlignment="1" applyProtection="1">
      <alignment vertical="top" wrapText="1"/>
      <protection locked="0"/>
    </xf>
    <xf numFmtId="0" fontId="5" fillId="0" borderId="13" xfId="1" applyBorder="1" applyAlignment="1" applyProtection="1">
      <alignment wrapText="1"/>
      <protection locked="0"/>
    </xf>
    <xf numFmtId="0" fontId="5" fillId="0" borderId="0" xfId="0" applyFont="1"/>
    <xf numFmtId="0" fontId="75" fillId="0" borderId="13" xfId="1" applyFont="1" applyBorder="1" applyAlignment="1" applyProtection="1">
      <alignment vertical="top" wrapText="1"/>
      <protection locked="0"/>
    </xf>
    <xf numFmtId="0" fontId="72" fillId="0" borderId="0" xfId="1" applyFont="1" applyAlignment="1" applyProtection="1">
      <alignment vertical="top" wrapText="1"/>
      <protection locked="0"/>
    </xf>
    <xf numFmtId="0" fontId="72" fillId="0" borderId="0" xfId="1" applyFont="1" applyAlignment="1" applyProtection="1">
      <alignment vertical="top"/>
      <protection locked="0"/>
    </xf>
    <xf numFmtId="0" fontId="72" fillId="0" borderId="0" xfId="1" applyFont="1" applyProtection="1">
      <protection locked="0"/>
    </xf>
    <xf numFmtId="0" fontId="5" fillId="0" borderId="0" xfId="1" applyProtection="1">
      <protection locked="0"/>
    </xf>
    <xf numFmtId="0" fontId="75" fillId="0" borderId="0" xfId="1" applyFont="1" applyAlignment="1" applyProtection="1">
      <alignment vertical="top" wrapText="1"/>
      <protection locked="0"/>
    </xf>
    <xf numFmtId="0" fontId="5" fillId="0" borderId="0" xfId="0" applyFont="1" applyProtection="1">
      <protection locked="0"/>
    </xf>
    <xf numFmtId="0" fontId="78" fillId="0" borderId="0" xfId="0" applyFont="1" applyProtection="1">
      <protection locked="0"/>
    </xf>
    <xf numFmtId="0" fontId="24" fillId="0" borderId="0" xfId="0" applyFont="1" applyAlignment="1" applyProtection="1">
      <alignment horizontal="left" vertical="top" wrapText="1"/>
      <protection locked="0"/>
    </xf>
    <xf numFmtId="0" fontId="80" fillId="0" borderId="1" xfId="0" applyFont="1" applyBorder="1" applyAlignment="1" applyProtection="1">
      <alignment horizontal="left" vertical="top" wrapText="1"/>
      <protection locked="0"/>
    </xf>
    <xf numFmtId="14" fontId="11" fillId="0" borderId="19" xfId="0" quotePrefix="1" applyNumberFormat="1" applyFont="1" applyBorder="1" applyAlignment="1" applyProtection="1">
      <alignment horizontal="center" vertical="top" wrapText="1"/>
      <protection locked="0"/>
    </xf>
    <xf numFmtId="14" fontId="6" fillId="0" borderId="19" xfId="0" quotePrefix="1" applyNumberFormat="1" applyFont="1" applyBorder="1" applyAlignment="1" applyProtection="1">
      <alignment horizontal="center" vertical="top" wrapText="1"/>
      <protection locked="0"/>
    </xf>
    <xf numFmtId="0" fontId="24" fillId="0" borderId="3" xfId="0" applyFont="1" applyBorder="1" applyAlignment="1" applyProtection="1">
      <alignment horizontal="left" vertical="top" wrapText="1"/>
      <protection locked="0"/>
    </xf>
    <xf numFmtId="0" fontId="24" fillId="0" borderId="24" xfId="0" applyFont="1" applyBorder="1" applyAlignment="1" applyProtection="1">
      <alignment horizontal="left" vertical="top" wrapText="1"/>
      <protection locked="0"/>
    </xf>
    <xf numFmtId="0" fontId="24" fillId="0" borderId="21" xfId="0" applyFont="1" applyBorder="1" applyAlignment="1" applyProtection="1">
      <alignment horizontal="left" vertical="top" wrapText="1"/>
      <protection locked="0"/>
    </xf>
    <xf numFmtId="0" fontId="11" fillId="0" borderId="35" xfId="0" applyFont="1" applyBorder="1" applyAlignment="1" applyProtection="1">
      <alignment horizontal="left" vertical="top" wrapText="1"/>
      <protection locked="0"/>
    </xf>
    <xf numFmtId="14" fontId="11" fillId="0" borderId="13" xfId="0" applyNumberFormat="1" applyFont="1" applyBorder="1" applyAlignment="1" applyProtection="1">
      <alignment horizontal="center" vertical="top" wrapText="1"/>
      <protection locked="0"/>
    </xf>
    <xf numFmtId="14" fontId="6" fillId="0" borderId="13" xfId="0" applyNumberFormat="1" applyFont="1" applyBorder="1" applyAlignment="1" applyProtection="1">
      <alignment horizontal="center" vertical="top" wrapText="1"/>
      <protection locked="0"/>
    </xf>
    <xf numFmtId="0" fontId="11" fillId="0" borderId="21" xfId="0" applyFont="1" applyBorder="1" applyAlignment="1" applyProtection="1">
      <alignment horizontal="right" vertical="top" wrapText="1"/>
      <protection locked="0"/>
    </xf>
    <xf numFmtId="0" fontId="6" fillId="0" borderId="21" xfId="0" applyFont="1" applyBorder="1" applyAlignment="1" applyProtection="1">
      <alignment horizontal="right" vertical="top" wrapText="1"/>
      <protection locked="0"/>
    </xf>
    <xf numFmtId="0" fontId="6" fillId="0" borderId="21" xfId="0" applyFont="1" applyBorder="1" applyAlignment="1" applyProtection="1">
      <alignment horizontal="left" vertical="top" wrapText="1"/>
      <protection locked="0"/>
    </xf>
    <xf numFmtId="3" fontId="6" fillId="0" borderId="3" xfId="0" applyNumberFormat="1" applyFont="1" applyBorder="1" applyAlignment="1" applyProtection="1">
      <alignment horizontal="right" vertical="top" wrapText="1"/>
      <protection locked="0"/>
    </xf>
    <xf numFmtId="3" fontId="6" fillId="0" borderId="24" xfId="0" applyNumberFormat="1" applyFont="1" applyBorder="1" applyAlignment="1" applyProtection="1">
      <alignment horizontal="right" vertical="top" wrapText="1"/>
      <protection locked="0"/>
    </xf>
    <xf numFmtId="3" fontId="6" fillId="0" borderId="19" xfId="0" applyNumberFormat="1" applyFont="1" applyBorder="1" applyAlignment="1" applyProtection="1">
      <alignment horizontal="right" vertical="top" wrapText="1"/>
      <protection locked="0"/>
    </xf>
    <xf numFmtId="3" fontId="6" fillId="0" borderId="23" xfId="0" applyNumberFormat="1" applyFont="1" applyBorder="1" applyAlignment="1" applyProtection="1">
      <alignment horizontal="right" vertical="top" wrapText="1"/>
      <protection locked="0"/>
    </xf>
    <xf numFmtId="3" fontId="15" fillId="0" borderId="3" xfId="0" applyNumberFormat="1" applyFont="1" applyBorder="1" applyAlignment="1" applyProtection="1">
      <alignment horizontal="right" vertical="top" wrapText="1"/>
      <protection locked="0"/>
    </xf>
    <xf numFmtId="3" fontId="15" fillId="0" borderId="24" xfId="0" applyNumberFormat="1" applyFont="1" applyBorder="1" applyAlignment="1" applyProtection="1">
      <alignment horizontal="right" vertical="top" wrapText="1"/>
      <protection locked="0"/>
    </xf>
    <xf numFmtId="3" fontId="15" fillId="0" borderId="19" xfId="0" applyNumberFormat="1" applyFont="1" applyBorder="1" applyAlignment="1" applyProtection="1">
      <alignment horizontal="right" vertical="top" wrapText="1"/>
      <protection locked="0"/>
    </xf>
    <xf numFmtId="3" fontId="15" fillId="0" borderId="23" xfId="0" applyNumberFormat="1" applyFont="1" applyBorder="1" applyAlignment="1" applyProtection="1">
      <alignment horizontal="right" vertical="top" wrapText="1"/>
      <protection locked="0"/>
    </xf>
    <xf numFmtId="3" fontId="11" fillId="0" borderId="13" xfId="0" applyNumberFormat="1" applyFont="1" applyBorder="1"/>
    <xf numFmtId="3" fontId="6" fillId="0" borderId="13" xfId="0" applyNumberFormat="1" applyFont="1" applyBorder="1"/>
    <xf numFmtId="3" fontId="0" fillId="0" borderId="13" xfId="0" applyNumberFormat="1" applyBorder="1"/>
    <xf numFmtId="1" fontId="0" fillId="0" borderId="33" xfId="0" applyNumberFormat="1" applyBorder="1"/>
    <xf numFmtId="1" fontId="0" fillId="0" borderId="47" xfId="0" applyNumberFormat="1" applyBorder="1"/>
    <xf numFmtId="1" fontId="0" fillId="0" borderId="21" xfId="0" applyNumberFormat="1" applyBorder="1"/>
    <xf numFmtId="1" fontId="23" fillId="0" borderId="30" xfId="0" applyNumberFormat="1" applyFont="1" applyBorder="1"/>
    <xf numFmtId="1" fontId="23" fillId="0" borderId="35" xfId="0" applyNumberFormat="1" applyFont="1" applyBorder="1"/>
    <xf numFmtId="1" fontId="23" fillId="0" borderId="13" xfId="0" applyNumberFormat="1" applyFont="1" applyBorder="1"/>
    <xf numFmtId="3" fontId="0" fillId="0" borderId="13" xfId="0" applyNumberFormat="1" applyBorder="1" applyAlignment="1">
      <alignment horizontal="right"/>
    </xf>
    <xf numFmtId="3" fontId="23"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71" fillId="0" borderId="13" xfId="1" applyNumberFormat="1" applyFont="1" applyBorder="1" applyAlignment="1" applyProtection="1">
      <alignment vertical="top" wrapText="1"/>
      <protection locked="0"/>
    </xf>
    <xf numFmtId="3" fontId="71" fillId="0" borderId="13" xfId="1" applyNumberFormat="1" applyFont="1" applyBorder="1" applyProtection="1">
      <protection locked="0"/>
    </xf>
    <xf numFmtId="3" fontId="75" fillId="0" borderId="13" xfId="1" applyNumberFormat="1" applyFont="1" applyBorder="1" applyAlignment="1" applyProtection="1">
      <alignment vertical="top" wrapText="1"/>
      <protection locked="0"/>
    </xf>
    <xf numFmtId="3" fontId="8" fillId="0" borderId="0" xfId="0" applyNumberFormat="1" applyFont="1" applyAlignment="1" applyProtection="1">
      <alignment horizontal="left" vertical="top" wrapText="1"/>
      <protection locked="0"/>
    </xf>
    <xf numFmtId="14" fontId="81" fillId="0" borderId="30" xfId="0" applyNumberFormat="1" applyFont="1" applyBorder="1" applyAlignment="1">
      <alignment wrapText="1"/>
    </xf>
    <xf numFmtId="14" fontId="55" fillId="0" borderId="30" xfId="0" applyNumberFormat="1" applyFont="1" applyBorder="1" applyAlignment="1">
      <alignment wrapText="1"/>
    </xf>
    <xf numFmtId="0" fontId="0" fillId="0" borderId="13" xfId="0" applyBorder="1" applyAlignment="1" applyProtection="1">
      <alignment horizontal="left"/>
      <protection locked="0"/>
    </xf>
    <xf numFmtId="3" fontId="81" fillId="0" borderId="13" xfId="0" applyNumberFormat="1" applyFont="1" applyBorder="1" applyAlignment="1" applyProtection="1">
      <alignment wrapText="1"/>
      <protection locked="0"/>
    </xf>
    <xf numFmtId="14" fontId="81" fillId="0" borderId="69" xfId="0" applyNumberFormat="1" applyFont="1" applyBorder="1" applyAlignment="1">
      <alignment horizontal="center" wrapText="1"/>
    </xf>
    <xf numFmtId="14" fontId="81" fillId="0" borderId="13" xfId="0" applyNumberFormat="1" applyFont="1" applyBorder="1" applyAlignment="1">
      <alignment horizontal="center" wrapText="1"/>
    </xf>
    <xf numFmtId="0" fontId="23" fillId="0" borderId="13" xfId="0" applyFont="1" applyBorder="1" applyAlignment="1" applyProtection="1">
      <alignment horizontal="left" vertical="top"/>
      <protection locked="0"/>
    </xf>
    <xf numFmtId="3" fontId="55" fillId="0" borderId="0" xfId="0" applyNumberFormat="1" applyFont="1" applyAlignment="1" applyProtection="1">
      <alignment wrapText="1"/>
      <protection locked="0"/>
    </xf>
    <xf numFmtId="3" fontId="55" fillId="0" borderId="31" xfId="0" applyNumberFormat="1" applyFont="1" applyBorder="1" applyAlignment="1" applyProtection="1">
      <alignment horizontal="right" wrapText="1"/>
      <protection locked="0"/>
    </xf>
    <xf numFmtId="3" fontId="55" fillId="0" borderId="21" xfId="0" applyNumberFormat="1" applyFont="1" applyBorder="1" applyAlignment="1" applyProtection="1">
      <alignment horizontal="right" wrapText="1"/>
      <protection locked="0"/>
    </xf>
    <xf numFmtId="3" fontId="55" fillId="0" borderId="22" xfId="0" applyNumberFormat="1" applyFont="1" applyBorder="1" applyAlignment="1" applyProtection="1">
      <alignment horizontal="right" wrapText="1"/>
      <protection locked="0"/>
    </xf>
    <xf numFmtId="3" fontId="81" fillId="0" borderId="13" xfId="0" applyNumberFormat="1" applyFont="1" applyBorder="1" applyAlignment="1" applyProtection="1">
      <alignment horizontal="right" wrapText="1"/>
      <protection locked="0"/>
    </xf>
    <xf numFmtId="3" fontId="55" fillId="0" borderId="13" xfId="0" applyNumberFormat="1" applyFont="1" applyBorder="1" applyAlignment="1" applyProtection="1">
      <alignment horizontal="right" wrapText="1"/>
      <protection locked="0"/>
    </xf>
    <xf numFmtId="3" fontId="7" fillId="0" borderId="0" xfId="0" applyNumberFormat="1" applyFont="1" applyAlignment="1" applyProtection="1">
      <alignment horizontal="right" wrapText="1"/>
      <protection locked="0"/>
    </xf>
    <xf numFmtId="3" fontId="81" fillId="0" borderId="13" xfId="0" applyNumberFormat="1" applyFont="1" applyBorder="1" applyAlignment="1" applyProtection="1">
      <alignment horizontal="left" wrapText="1"/>
      <protection locked="0"/>
    </xf>
    <xf numFmtId="0" fontId="7" fillId="0" borderId="30" xfId="0" applyFont="1" applyBorder="1" applyAlignment="1">
      <alignment horizontal="left" wrapText="1"/>
    </xf>
    <xf numFmtId="0" fontId="13" fillId="0" borderId="0" xfId="0" applyFont="1" applyAlignment="1" applyProtection="1">
      <alignment vertical="top" wrapText="1"/>
      <protection locked="0"/>
    </xf>
    <xf numFmtId="0" fontId="82" fillId="0" borderId="0" xfId="2477"/>
    <xf numFmtId="0" fontId="82" fillId="0" borderId="0" xfId="2477" applyFill="1"/>
    <xf numFmtId="0" fontId="8" fillId="0" borderId="0" xfId="0" applyFont="1" applyAlignment="1">
      <alignment horizontal="left" wrapText="1"/>
    </xf>
    <xf numFmtId="0" fontId="8" fillId="0" borderId="0" xfId="0" applyFont="1" applyAlignment="1">
      <alignment wrapText="1"/>
    </xf>
    <xf numFmtId="0" fontId="8" fillId="0" borderId="33" xfId="0" applyFont="1" applyBorder="1" applyAlignment="1">
      <alignment horizontal="center"/>
    </xf>
    <xf numFmtId="3" fontId="8" fillId="0" borderId="70" xfId="0" applyNumberFormat="1" applyFont="1" applyBorder="1" applyAlignment="1" applyProtection="1">
      <alignment wrapText="1"/>
      <protection locked="0"/>
    </xf>
    <xf numFmtId="3" fontId="8" fillId="0" borderId="46" xfId="0" applyNumberFormat="1" applyFont="1" applyBorder="1" applyAlignment="1" applyProtection="1">
      <alignment wrapText="1"/>
      <protection locked="0"/>
    </xf>
    <xf numFmtId="0" fontId="8" fillId="0" borderId="0" xfId="0" applyFont="1" applyAlignment="1" applyProtection="1">
      <alignment horizontal="left" vertical="top"/>
      <protection locked="0"/>
    </xf>
    <xf numFmtId="0" fontId="71" fillId="0" borderId="0" xfId="4756"/>
    <xf numFmtId="0" fontId="71" fillId="0" borderId="0" xfId="4757"/>
    <xf numFmtId="0" fontId="71" fillId="0" borderId="0" xfId="4758"/>
    <xf numFmtId="0" fontId="71" fillId="0" borderId="0" xfId="4759"/>
    <xf numFmtId="0" fontId="8" fillId="0" borderId="0" xfId="0" applyFont="1" applyAlignment="1">
      <alignment horizontal="left" wrapText="1"/>
    </xf>
    <xf numFmtId="0" fontId="8" fillId="0" borderId="0" xfId="0" applyFont="1" applyAlignment="1">
      <alignment horizontal="left" vertical="top" wrapText="1"/>
    </xf>
    <xf numFmtId="0" fontId="8" fillId="0" borderId="0" xfId="0" applyFont="1" applyAlignment="1">
      <alignment horizontal="left" vertical="center"/>
    </xf>
    <xf numFmtId="0" fontId="11" fillId="0" borderId="0" xfId="0" applyFont="1" applyAlignment="1" applyProtection="1">
      <alignment horizontal="left" wrapText="1"/>
      <protection locked="0"/>
    </xf>
    <xf numFmtId="0" fontId="24" fillId="0" borderId="0" xfId="0" applyFont="1" applyAlignment="1" applyProtection="1">
      <alignment horizontal="left" vertical="top" wrapText="1"/>
      <protection locked="0"/>
    </xf>
    <xf numFmtId="0" fontId="13" fillId="0" borderId="0" xfId="0" applyFont="1" applyAlignment="1" applyProtection="1">
      <alignment horizontal="left" vertical="top" wrapText="1"/>
      <protection locked="0"/>
    </xf>
    <xf numFmtId="3" fontId="6" fillId="0" borderId="0" xfId="0" applyNumberFormat="1" applyFont="1" applyAlignment="1" applyProtection="1">
      <alignment vertical="center" wrapText="1"/>
      <protection locked="0"/>
    </xf>
    <xf numFmtId="3" fontId="8" fillId="0" borderId="0" xfId="0" applyNumberFormat="1" applyFont="1" applyAlignment="1" applyProtection="1">
      <alignment horizontal="left" vertical="top" wrapText="1"/>
      <protection locked="0"/>
    </xf>
    <xf numFmtId="3" fontId="6" fillId="0" borderId="0" xfId="0" applyNumberFormat="1" applyFont="1" applyAlignment="1" applyProtection="1">
      <alignment horizontal="left" vertical="top"/>
      <protection locked="0"/>
    </xf>
    <xf numFmtId="14" fontId="7" fillId="0" borderId="30" xfId="0" applyNumberFormat="1" applyFont="1" applyBorder="1" applyAlignment="1">
      <alignment horizontal="center" wrapText="1"/>
    </xf>
    <xf numFmtId="14" fontId="7" fillId="0" borderId="35" xfId="0" applyNumberFormat="1" applyFont="1" applyBorder="1" applyAlignment="1">
      <alignment horizontal="center" wrapText="1"/>
    </xf>
    <xf numFmtId="14" fontId="8" fillId="0" borderId="30" xfId="0" applyNumberFormat="1" applyFont="1" applyBorder="1" applyAlignment="1">
      <alignment horizontal="center" wrapText="1"/>
    </xf>
    <xf numFmtId="14" fontId="8" fillId="0" borderId="35" xfId="0" applyNumberFormat="1" applyFont="1" applyBorder="1" applyAlignment="1">
      <alignment horizontal="center" wrapText="1"/>
    </xf>
    <xf numFmtId="14" fontId="8" fillId="0" borderId="27" xfId="0" applyNumberFormat="1" applyFont="1" applyBorder="1" applyAlignment="1">
      <alignment horizontal="center" wrapText="1"/>
    </xf>
    <xf numFmtId="3" fontId="55" fillId="0" borderId="0" xfId="0" applyNumberFormat="1" applyFont="1" applyAlignment="1" applyProtection="1">
      <alignment horizontal="left" vertical="top" wrapText="1"/>
      <protection locked="0"/>
    </xf>
    <xf numFmtId="3" fontId="81" fillId="0" borderId="32" xfId="0" applyNumberFormat="1" applyFont="1" applyBorder="1" applyAlignment="1" applyProtection="1">
      <alignment horizontal="left" wrapText="1"/>
      <protection locked="0"/>
    </xf>
    <xf numFmtId="3" fontId="81" fillId="0" borderId="68" xfId="0" applyNumberFormat="1" applyFont="1" applyBorder="1" applyAlignment="1" applyProtection="1">
      <alignment horizontal="left" wrapText="1"/>
      <protection locked="0"/>
    </xf>
    <xf numFmtId="3" fontId="81" fillId="0" borderId="69" xfId="0" applyNumberFormat="1" applyFont="1" applyBorder="1" applyAlignment="1" applyProtection="1">
      <alignment horizontal="left" wrapText="1"/>
      <protection locked="0"/>
    </xf>
    <xf numFmtId="14" fontId="81" fillId="0" borderId="30" xfId="0" applyNumberFormat="1" applyFont="1" applyBorder="1" applyAlignment="1">
      <alignment horizontal="center" wrapText="1"/>
    </xf>
    <xf numFmtId="14" fontId="81" fillId="0" borderId="35" xfId="0" applyNumberFormat="1" applyFont="1" applyBorder="1" applyAlignment="1">
      <alignment horizontal="center" wrapText="1"/>
    </xf>
    <xf numFmtId="3" fontId="55" fillId="0" borderId="32" xfId="0" applyNumberFormat="1" applyFont="1" applyBorder="1" applyAlignment="1" applyProtection="1">
      <alignment horizontal="center" wrapText="1"/>
      <protection locked="0"/>
    </xf>
    <xf numFmtId="3" fontId="55" fillId="0" borderId="69" xfId="0" applyNumberFormat="1" applyFont="1" applyBorder="1" applyAlignment="1" applyProtection="1">
      <alignment horizontal="center" wrapText="1"/>
      <protection locked="0"/>
    </xf>
    <xf numFmtId="3" fontId="55" fillId="0" borderId="33" xfId="0" applyNumberFormat="1" applyFont="1" applyBorder="1" applyAlignment="1" applyProtection="1">
      <alignment horizontal="center" wrapText="1"/>
      <protection locked="0"/>
    </xf>
    <xf numFmtId="3" fontId="55" fillId="0" borderId="47" xfId="0" applyNumberFormat="1" applyFont="1" applyBorder="1" applyAlignment="1" applyProtection="1">
      <alignment horizontal="center" wrapText="1"/>
      <protection locked="0"/>
    </xf>
    <xf numFmtId="3" fontId="55" fillId="0" borderId="34" xfId="0" applyNumberFormat="1" applyFont="1" applyBorder="1" applyAlignment="1" applyProtection="1">
      <alignment horizontal="center" wrapText="1"/>
      <protection locked="0"/>
    </xf>
    <xf numFmtId="3" fontId="55" fillId="0" borderId="36" xfId="0" applyNumberFormat="1" applyFont="1" applyBorder="1" applyAlignment="1" applyProtection="1">
      <alignment horizontal="center" wrapText="1"/>
      <protection locked="0"/>
    </xf>
    <xf numFmtId="0" fontId="29" fillId="0" borderId="0" xfId="0" applyFont="1" applyAlignment="1">
      <alignment horizontal="left"/>
    </xf>
    <xf numFmtId="0" fontId="24" fillId="0" borderId="0" xfId="0" applyFont="1" applyAlignment="1" applyProtection="1">
      <alignment horizontal="left"/>
      <protection locked="0"/>
    </xf>
    <xf numFmtId="0" fontId="23" fillId="0" borderId="0" xfId="0" applyFont="1"/>
    <xf numFmtId="0" fontId="23" fillId="0" borderId="32" xfId="0" applyFont="1" applyBorder="1" applyAlignment="1">
      <alignment horizontal="center" wrapText="1"/>
    </xf>
    <xf numFmtId="0" fontId="23" fillId="0" borderId="34" xfId="0" applyFont="1" applyBorder="1" applyAlignment="1">
      <alignment horizontal="center" wrapText="1"/>
    </xf>
    <xf numFmtId="0" fontId="23" fillId="0" borderId="48" xfId="0" applyFont="1" applyBorder="1" applyAlignment="1">
      <alignment horizontal="center" wrapText="1"/>
    </xf>
    <xf numFmtId="0" fontId="23" fillId="0" borderId="36" xfId="0" applyFont="1" applyBorder="1" applyAlignment="1">
      <alignment horizontal="center" wrapText="1"/>
    </xf>
    <xf numFmtId="0" fontId="23" fillId="0" borderId="32" xfId="0" applyFont="1" applyBorder="1" applyAlignment="1">
      <alignment horizontal="center" vertical="center" wrapText="1"/>
    </xf>
    <xf numFmtId="0" fontId="23" fillId="0" borderId="48" xfId="0" applyFont="1" applyBorder="1" applyAlignment="1">
      <alignment horizontal="center" vertical="center" wrapText="1"/>
    </xf>
    <xf numFmtId="0" fontId="23" fillId="0" borderId="34" xfId="0" applyFont="1" applyBorder="1" applyAlignment="1">
      <alignment horizontal="center" vertical="center" wrapText="1"/>
    </xf>
    <xf numFmtId="0" fontId="23" fillId="0" borderId="36" xfId="0" applyFont="1" applyBorder="1" applyAlignment="1">
      <alignment horizontal="center" vertical="center" wrapText="1"/>
    </xf>
    <xf numFmtId="0" fontId="23" fillId="0" borderId="32" xfId="0" applyFont="1" applyBorder="1" applyAlignment="1">
      <alignment horizontal="center" vertical="center"/>
    </xf>
    <xf numFmtId="0" fontId="23" fillId="0" borderId="29" xfId="0" applyFont="1" applyBorder="1" applyAlignment="1">
      <alignment horizontal="center" vertical="center"/>
    </xf>
    <xf numFmtId="0" fontId="23" fillId="0" borderId="48" xfId="0" applyFont="1" applyBorder="1" applyAlignment="1">
      <alignment horizontal="center" vertical="center"/>
    </xf>
    <xf numFmtId="0" fontId="23" fillId="0" borderId="34" xfId="0" applyFont="1" applyBorder="1" applyAlignment="1">
      <alignment horizontal="center" vertical="center"/>
    </xf>
    <xf numFmtId="0" fontId="23" fillId="0" borderId="28" xfId="0" applyFont="1" applyBorder="1" applyAlignment="1">
      <alignment horizontal="center" vertical="center"/>
    </xf>
    <xf numFmtId="0" fontId="23" fillId="0" borderId="36" xfId="0" applyFont="1" applyBorder="1" applyAlignment="1">
      <alignment horizontal="center" vertical="center"/>
    </xf>
    <xf numFmtId="0" fontId="23" fillId="0" borderId="31" xfId="0" applyFont="1" applyBorder="1" applyAlignment="1">
      <alignment horizontal="center" wrapText="1"/>
    </xf>
    <xf numFmtId="0" fontId="23" fillId="0" borderId="22" xfId="0" applyFont="1" applyBorder="1" applyAlignment="1">
      <alignment horizontal="center" wrapText="1"/>
    </xf>
    <xf numFmtId="0" fontId="0" fillId="0" borderId="0" xfId="0"/>
    <xf numFmtId="0" fontId="23" fillId="0" borderId="39" xfId="0" applyFont="1" applyBorder="1" applyAlignment="1">
      <alignment horizontal="center" wrapText="1"/>
    </xf>
    <xf numFmtId="0" fontId="23" fillId="0" borderId="31" xfId="0" applyFont="1" applyBorder="1" applyAlignment="1">
      <alignment horizontal="center" vertical="top" wrapText="1"/>
    </xf>
    <xf numFmtId="0" fontId="23" fillId="0" borderId="39" xfId="0" applyFont="1" applyBorder="1" applyAlignment="1">
      <alignment horizontal="center" vertical="top" wrapText="1"/>
    </xf>
    <xf numFmtId="0" fontId="23" fillId="0" borderId="22" xfId="0" applyFont="1" applyBorder="1" applyAlignment="1">
      <alignment horizontal="center" vertical="top" wrapText="1"/>
    </xf>
    <xf numFmtId="0" fontId="0" fillId="0" borderId="30" xfId="0"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23" fillId="0" borderId="31" xfId="0" applyFont="1" applyBorder="1" applyAlignment="1">
      <alignment horizontal="center" vertical="center" wrapText="1"/>
    </xf>
    <xf numFmtId="0" fontId="23" fillId="0" borderId="22" xfId="0" applyFont="1" applyBorder="1" applyAlignment="1">
      <alignment horizontal="center" vertical="center" wrapText="1"/>
    </xf>
    <xf numFmtId="0" fontId="71" fillId="0" borderId="0" xfId="1" applyFont="1" applyAlignment="1" applyProtection="1">
      <alignment horizontal="left" vertical="top" wrapText="1"/>
      <protection locked="0"/>
    </xf>
    <xf numFmtId="0" fontId="21" fillId="0" borderId="0" xfId="0" applyFont="1" applyAlignment="1">
      <alignment horizontal="left" vertical="top" wrapText="1"/>
    </xf>
  </cellXfs>
  <cellStyles count="7037">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2 2" xfId="4061" xr:uid="{20099BF9-CE5B-494B-8BBB-5A6506EFEAE7}"/>
    <cellStyle name="20 % - uthevingsfarge 5 2 2 2 3" xfId="6342" xr:uid="{6492D7AC-D263-435A-837C-29119A153901}"/>
    <cellStyle name="20 % - uthevingsfarge 5 2 2 3" xfId="2475" xr:uid="{00000000-0005-0000-0000-000003000000}"/>
    <cellStyle name="20 % - uthevingsfarge 5 2 2 3 2" xfId="4754" xr:uid="{F042EAFF-CE6B-4F9C-A1D6-3AE392BD9181}"/>
    <cellStyle name="20 % - uthevingsfarge 5 2 2 3 3" xfId="7035" xr:uid="{E858B8D4-AB3A-4F32-A389-89D18883DDC6}"/>
    <cellStyle name="20 % - uthevingsfarge 5 2 2 4" xfId="3169" xr:uid="{79F9AB19-47DC-463E-8F89-F79C23F240AE}"/>
    <cellStyle name="20 % - uthevingsfarge 5 2 2 5" xfId="5450" xr:uid="{8E04D81D-C12A-4877-81BB-E4B565F945B0}"/>
    <cellStyle name="20 % - uthevingsfarge 5 2 3" xfId="1080" xr:uid="{00000000-0005-0000-0000-000004000000}"/>
    <cellStyle name="20 % - uthevingsfarge 5 2 3 2" xfId="3367" xr:uid="{D595BDFE-0EFD-463F-8647-D00546B87672}"/>
    <cellStyle name="20 % - uthevingsfarge 5 2 3 3" xfId="5648" xr:uid="{82AA23A0-0BFE-4DB4-A11F-26E074DA6F56}"/>
    <cellStyle name="20 % - uthevingsfarge 5 2 4" xfId="1435" xr:uid="{00000000-0005-0000-0000-000005000000}"/>
    <cellStyle name="20 % - uthevingsfarge 5 2 4 2" xfId="3714" xr:uid="{6DAD22AA-1154-49F8-B001-DDF5802D6131}"/>
    <cellStyle name="20 % - uthevingsfarge 5 2 4 3" xfId="5995" xr:uid="{44B42D48-E7D4-45EA-B69E-A69036375E77}"/>
    <cellStyle name="20 % - uthevingsfarge 5 2 5" xfId="2128" xr:uid="{00000000-0005-0000-0000-000006000000}"/>
    <cellStyle name="20 % - uthevingsfarge 5 2 5 2" xfId="4407" xr:uid="{7CECE409-5748-4ED5-B95A-36B6157EF574}"/>
    <cellStyle name="20 % - uthevingsfarge 5 2 5 3" xfId="6688" xr:uid="{CDA25A1A-662A-4192-BB43-D2D20BFC1B76}"/>
    <cellStyle name="20 % - uthevingsfarge 5 2 6" xfId="2822" xr:uid="{4AFF5DE8-249F-4BD0-A14F-93CC5AE4ED01}"/>
    <cellStyle name="20 % - uthevingsfarge 5 2 7" xfId="5103" xr:uid="{2B5C94B8-30E8-4063-B874-5061DE03D014}"/>
    <cellStyle name="20 % - uthevingsfarge 5 3" xfId="510" xr:uid="{00000000-0005-0000-0000-000007000000}"/>
    <cellStyle name="20 % - uthevingsfarge 5 3 2" xfId="1439" xr:uid="{00000000-0005-0000-0000-000008000000}"/>
    <cellStyle name="20 % - uthevingsfarge 5 3 2 2" xfId="3718" xr:uid="{9FE579A1-6B4C-4156-8E22-C1D0821E0FC4}"/>
    <cellStyle name="20 % - uthevingsfarge 5 3 2 3" xfId="5999" xr:uid="{FC574F7F-22CB-42E4-ABDD-7865632DB1F2}"/>
    <cellStyle name="20 % - uthevingsfarge 5 3 3" xfId="2132" xr:uid="{00000000-0005-0000-0000-000009000000}"/>
    <cellStyle name="20 % - uthevingsfarge 5 3 3 2" xfId="4411" xr:uid="{EAEC5570-7F44-4D1C-BB62-857E9207F23B}"/>
    <cellStyle name="20 % - uthevingsfarge 5 3 3 3" xfId="6692" xr:uid="{A43308A7-2988-47D6-B56D-CA4A9D2234B3}"/>
    <cellStyle name="20 % - uthevingsfarge 5 3 4" xfId="2826" xr:uid="{9D6F3EB3-6349-4F92-BFEA-0D67B1E6EA18}"/>
    <cellStyle name="20 % - uthevingsfarge 5 3 5" xfId="5107" xr:uid="{747D9F53-26BF-4CF5-ACAC-89883DE51171}"/>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2 2" xfId="3953" xr:uid="{F435DE9D-C0BE-43E8-8A63-D0978BEDC02A}"/>
    <cellStyle name="20% - Accent1 2 2 2 2 3" xfId="6234" xr:uid="{57E83E51-B7DD-4BD6-AC97-8C26FBA74831}"/>
    <cellStyle name="20% - Accent1 2 2 2 3" xfId="2367" xr:uid="{00000000-0005-0000-0000-00000F000000}"/>
    <cellStyle name="20% - Accent1 2 2 2 3 2" xfId="4646" xr:uid="{954E9E10-0978-4469-BB25-EDC3A6CE0F43}"/>
    <cellStyle name="20% - Accent1 2 2 2 3 3" xfId="6927" xr:uid="{2C25490C-6A60-4C1A-9231-A2010496FDF8}"/>
    <cellStyle name="20% - Accent1 2 2 2 4" xfId="3061" xr:uid="{9F08DAA7-90A7-4340-A46E-FC0F87C8B585}"/>
    <cellStyle name="20% - Accent1 2 2 2 5" xfId="5342" xr:uid="{53EB267F-D9D5-4896-8F6B-2574D7C60F11}"/>
    <cellStyle name="20% - Accent1 2 2 3" xfId="1327" xr:uid="{00000000-0005-0000-0000-000010000000}"/>
    <cellStyle name="20% - Accent1 2 2 3 2" xfId="3606" xr:uid="{098C5DAE-8D52-43B9-867D-6BFF01569616}"/>
    <cellStyle name="20% - Accent1 2 2 3 3" xfId="5887" xr:uid="{E3247744-7471-4F6A-A5C0-6B810AF9AC70}"/>
    <cellStyle name="20% - Accent1 2 2 4" xfId="2020" xr:uid="{00000000-0005-0000-0000-000011000000}"/>
    <cellStyle name="20% - Accent1 2 2 4 2" xfId="4299" xr:uid="{35809FF4-B2CC-4C74-92F6-3893B1B40BF7}"/>
    <cellStyle name="20% - Accent1 2 2 4 3" xfId="6580" xr:uid="{14A3DC85-BC7C-4FD6-B2CC-2C5631715621}"/>
    <cellStyle name="20% - Accent1 2 2 5" xfId="2714" xr:uid="{CE70DCD9-2A49-4516-B34E-5C13CA7DD54C}"/>
    <cellStyle name="20% - Accent1 2 2 6" xfId="4995" xr:uid="{14AE554E-444E-4AE2-9691-FE1A2D2B1007}"/>
    <cellStyle name="20% - Accent1 2 3" xfId="573" xr:uid="{00000000-0005-0000-0000-000012000000}"/>
    <cellStyle name="20% - Accent1 2 3 2" xfId="1502" xr:uid="{00000000-0005-0000-0000-000013000000}"/>
    <cellStyle name="20% - Accent1 2 3 2 2" xfId="3781" xr:uid="{39BB52A4-EF43-48AE-8A68-3449C98CA0ED}"/>
    <cellStyle name="20% - Accent1 2 3 2 3" xfId="6062" xr:uid="{193FB43E-DBBF-42E9-AE2D-561C0A3A34CD}"/>
    <cellStyle name="20% - Accent1 2 3 3" xfId="2195" xr:uid="{00000000-0005-0000-0000-000014000000}"/>
    <cellStyle name="20% - Accent1 2 3 3 2" xfId="4474" xr:uid="{E3844952-8CD3-428F-8879-81EF29163BE0}"/>
    <cellStyle name="20% - Accent1 2 3 3 3" xfId="6755" xr:uid="{5FD1B7DA-0403-44AA-9E17-B186DE642403}"/>
    <cellStyle name="20% - Accent1 2 3 4" xfId="2889" xr:uid="{91AC4D95-CAEB-4D35-A262-49C8C6FD944E}"/>
    <cellStyle name="20% - Accent1 2 3 5" xfId="5170" xr:uid="{994CE103-98C4-4D17-B06D-8AFA2DD5CA59}"/>
    <cellStyle name="20% - Accent1 2 4" xfId="970" xr:uid="{00000000-0005-0000-0000-000015000000}"/>
    <cellStyle name="20% - Accent1 2 4 2" xfId="3258" xr:uid="{7CA31D2A-700B-48DF-AA27-5DF0917B9B1F}"/>
    <cellStyle name="20% - Accent1 2 4 3" xfId="5539" xr:uid="{968CA2A7-8E66-4ACD-9198-038D7FA6A257}"/>
    <cellStyle name="20% - Accent1 2 5" xfId="1155" xr:uid="{00000000-0005-0000-0000-000016000000}"/>
    <cellStyle name="20% - Accent1 2 5 2" xfId="3434" xr:uid="{2F8791AE-A194-443E-9BCC-63026A36451B}"/>
    <cellStyle name="20% - Accent1 2 5 3" xfId="5715" xr:uid="{5F17AC19-DD96-4F4F-8795-256854B666AA}"/>
    <cellStyle name="20% - Accent1 2 6" xfId="1848" xr:uid="{00000000-0005-0000-0000-000017000000}"/>
    <cellStyle name="20% - Accent1 2 6 2" xfId="4127" xr:uid="{AE8C268C-226D-4CE5-9AA8-23970487482F}"/>
    <cellStyle name="20% - Accent1 2 6 3" xfId="6408" xr:uid="{A00B8329-A4A0-43E2-AC2D-0FA5154ADC71}"/>
    <cellStyle name="20% - Accent1 2 7" xfId="2542" xr:uid="{2911B7FB-1632-414B-BE06-DDC01811A34E}"/>
    <cellStyle name="20% - Accent1 2 8" xfId="4823" xr:uid="{60C1C752-FBBE-482A-BD4B-C2B227659F13}"/>
    <cellStyle name="20% - Accent1 3" xfId="331" xr:uid="{00000000-0005-0000-0000-000018000000}"/>
    <cellStyle name="20% - Accent1 3 2" xfId="712" xr:uid="{00000000-0005-0000-0000-000019000000}"/>
    <cellStyle name="20% - Accent1 3 2 2" xfId="1628" xr:uid="{00000000-0005-0000-0000-00001A000000}"/>
    <cellStyle name="20% - Accent1 3 2 2 2" xfId="3907" xr:uid="{4B37857B-BA26-4164-964D-9F6F8AA0D72F}"/>
    <cellStyle name="20% - Accent1 3 2 2 3" xfId="6188" xr:uid="{F29FD369-7225-43AF-B7DE-2B42E6281A3A}"/>
    <cellStyle name="20% - Accent1 3 2 3" xfId="2321" xr:uid="{00000000-0005-0000-0000-00001B000000}"/>
    <cellStyle name="20% - Accent1 3 2 3 2" xfId="4600" xr:uid="{4C9F032F-A5C7-46A8-BA93-620B67B1E377}"/>
    <cellStyle name="20% - Accent1 3 2 3 3" xfId="6881" xr:uid="{FD219779-2FA4-468C-B2B1-69DBA9677844}"/>
    <cellStyle name="20% - Accent1 3 2 4" xfId="3015" xr:uid="{2FD42D9B-E347-4078-B44A-453883176CEE}"/>
    <cellStyle name="20% - Accent1 3 2 5" xfId="5296" xr:uid="{80939389-BBE1-472F-8518-68445DEA390D}"/>
    <cellStyle name="20% - Accent1 3 3" xfId="1281" xr:uid="{00000000-0005-0000-0000-00001C000000}"/>
    <cellStyle name="20% - Accent1 3 3 2" xfId="3560" xr:uid="{4988DFC5-0AD1-4A6C-9FE3-A3F3E69C2900}"/>
    <cellStyle name="20% - Accent1 3 3 3" xfId="5841" xr:uid="{662BBFCC-AAE5-40A2-A6D9-7DD1FBD564D7}"/>
    <cellStyle name="20% - Accent1 3 4" xfId="1974" xr:uid="{00000000-0005-0000-0000-00001D000000}"/>
    <cellStyle name="20% - Accent1 3 4 2" xfId="4253" xr:uid="{83415C2E-03FD-47E4-9C81-404B3436DBFD}"/>
    <cellStyle name="20% - Accent1 3 4 3" xfId="6534" xr:uid="{5F0820D1-DBBF-400F-92CD-E5FDA060DCBB}"/>
    <cellStyle name="20% - Accent1 3 5" xfId="2668" xr:uid="{B98F631A-A758-42C2-9BA4-7AE4328896C7}"/>
    <cellStyle name="20% - Accent1 3 6" xfId="4949" xr:uid="{BD792E64-9B2B-4EC4-8E46-3E93F8A79790}"/>
    <cellStyle name="20% - Accent1 4" xfId="527" xr:uid="{00000000-0005-0000-0000-00001E000000}"/>
    <cellStyle name="20% - Accent1 4 2" xfId="1456" xr:uid="{00000000-0005-0000-0000-00001F000000}"/>
    <cellStyle name="20% - Accent1 4 2 2" xfId="3735" xr:uid="{04415507-24C3-4082-80CD-4512AC87E1A2}"/>
    <cellStyle name="20% - Accent1 4 2 3" xfId="6016" xr:uid="{D1B74774-E134-4BE7-A11E-E0FF5F62767D}"/>
    <cellStyle name="20% - Accent1 4 3" xfId="2149" xr:uid="{00000000-0005-0000-0000-000020000000}"/>
    <cellStyle name="20% - Accent1 4 3 2" xfId="4428" xr:uid="{118E30D1-B28F-426A-9A75-2E3720FDC523}"/>
    <cellStyle name="20% - Accent1 4 3 3" xfId="6709" xr:uid="{220F3D7A-D409-4BC4-B9A4-CCBCEEEC899D}"/>
    <cellStyle name="20% - Accent1 4 4" xfId="2843" xr:uid="{F8CEFF7A-3A16-4515-95CA-66901E2A1007}"/>
    <cellStyle name="20% - Accent1 4 5" xfId="5124" xr:uid="{349E4A2D-B167-4B1A-BE44-77C0BAB53512}"/>
    <cellStyle name="20% - Accent1 5" xfId="912" xr:uid="{00000000-0005-0000-0000-000021000000}"/>
    <cellStyle name="20% - Accent1 5 2" xfId="3202" xr:uid="{D90B6079-6F19-4446-90A2-81FE36EDC8B2}"/>
    <cellStyle name="20% - Accent1 5 3" xfId="5483" xr:uid="{23FC9DBA-5606-4563-AB63-B20DF10F8BE2}"/>
    <cellStyle name="20% - Accent1 6" xfId="1109" xr:uid="{00000000-0005-0000-0000-000022000000}"/>
    <cellStyle name="20% - Accent1 6 2" xfId="3388" xr:uid="{F9A918E0-D960-4710-AD9C-E3BEF3256585}"/>
    <cellStyle name="20% - Accent1 6 3" xfId="5669" xr:uid="{BBC17DD8-0AA2-43D0-B155-A6709DCE51CE}"/>
    <cellStyle name="20% - Accent1 7" xfId="1802" xr:uid="{00000000-0005-0000-0000-000023000000}"/>
    <cellStyle name="20% - Accent1 7 2" xfId="4081" xr:uid="{E8C5863C-427E-4F43-BC9D-42F79DEAB4AF}"/>
    <cellStyle name="20% - Accent1 7 3" xfId="6362" xr:uid="{9E5F9574-849A-4A74-AA3D-4A85E7C6FDAD}"/>
    <cellStyle name="20% - Accent1 8" xfId="2497" xr:uid="{38BB160D-03B1-4081-AD97-443F1AD5C8CA}"/>
    <cellStyle name="20% - Accent1 9" xfId="4778" xr:uid="{7719C649-CD48-497D-9B37-A4FB701EFD29}"/>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2 2" xfId="3954" xr:uid="{3B8EF052-4569-4BA5-AD40-C8809D68B252}"/>
    <cellStyle name="20% - Accent2 2 2 2 2 3" xfId="6235" xr:uid="{0F308D52-C2A9-4567-8F76-68852790849E}"/>
    <cellStyle name="20% - Accent2 2 2 2 3" xfId="2368" xr:uid="{00000000-0005-0000-0000-000029000000}"/>
    <cellStyle name="20% - Accent2 2 2 2 3 2" xfId="4647" xr:uid="{7A567C09-6C8C-4170-9FD3-B16FC4DC527B}"/>
    <cellStyle name="20% - Accent2 2 2 2 3 3" xfId="6928" xr:uid="{10679258-3693-4BA2-BF37-94812364A7CD}"/>
    <cellStyle name="20% - Accent2 2 2 2 4" xfId="3062" xr:uid="{E4A44CED-6B39-44FB-881D-C3B1E6B3FB9B}"/>
    <cellStyle name="20% - Accent2 2 2 2 5" xfId="5343" xr:uid="{2C792CDA-BDF4-4F7B-916A-4B11A2142DAC}"/>
    <cellStyle name="20% - Accent2 2 2 3" xfId="1328" xr:uid="{00000000-0005-0000-0000-00002A000000}"/>
    <cellStyle name="20% - Accent2 2 2 3 2" xfId="3607" xr:uid="{C7A6F544-9047-41B6-92A7-9EFDD94A7285}"/>
    <cellStyle name="20% - Accent2 2 2 3 3" xfId="5888" xr:uid="{61B015BB-832C-4982-BDE3-C18D29648C1F}"/>
    <cellStyle name="20% - Accent2 2 2 4" xfId="2021" xr:uid="{00000000-0005-0000-0000-00002B000000}"/>
    <cellStyle name="20% - Accent2 2 2 4 2" xfId="4300" xr:uid="{92D132CC-604C-4674-8281-6F430B1A2C47}"/>
    <cellStyle name="20% - Accent2 2 2 4 3" xfId="6581" xr:uid="{AD9DE4F9-0531-4327-A940-B2222529543B}"/>
    <cellStyle name="20% - Accent2 2 2 5" xfId="2715" xr:uid="{8D178DFF-3C04-46EC-8515-023AA1AD0265}"/>
    <cellStyle name="20% - Accent2 2 2 6" xfId="4996" xr:uid="{A390CEEC-D17F-4169-B6F6-57E348554E57}"/>
    <cellStyle name="20% - Accent2 2 3" xfId="574" xr:uid="{00000000-0005-0000-0000-00002C000000}"/>
    <cellStyle name="20% - Accent2 2 3 2" xfId="1503" xr:uid="{00000000-0005-0000-0000-00002D000000}"/>
    <cellStyle name="20% - Accent2 2 3 2 2" xfId="3782" xr:uid="{5449FEA9-F094-4D66-ADF8-CC3BEE27CAD6}"/>
    <cellStyle name="20% - Accent2 2 3 2 3" xfId="6063" xr:uid="{590D6144-FE41-4807-BA77-4CF9701AEF92}"/>
    <cellStyle name="20% - Accent2 2 3 3" xfId="2196" xr:uid="{00000000-0005-0000-0000-00002E000000}"/>
    <cellStyle name="20% - Accent2 2 3 3 2" xfId="4475" xr:uid="{0F6E1E95-63E3-4460-A9AC-49ED0746FE1A}"/>
    <cellStyle name="20% - Accent2 2 3 3 3" xfId="6756" xr:uid="{4FFD1577-1A95-4954-AE91-90E856711DD6}"/>
    <cellStyle name="20% - Accent2 2 3 4" xfId="2890" xr:uid="{0B85130E-A66E-4070-AF72-B10889BDB229}"/>
    <cellStyle name="20% - Accent2 2 3 5" xfId="5171" xr:uid="{77ABD45E-0965-49CC-9B3C-E8C118AE46E6}"/>
    <cellStyle name="20% - Accent2 2 4" xfId="971" xr:uid="{00000000-0005-0000-0000-00002F000000}"/>
    <cellStyle name="20% - Accent2 2 4 2" xfId="3259" xr:uid="{F0DF27F4-9164-4490-BE44-EAF1EAADE248}"/>
    <cellStyle name="20% - Accent2 2 4 3" xfId="5540" xr:uid="{6C6EEA12-8947-4FA5-A551-D175D7A24BA6}"/>
    <cellStyle name="20% - Accent2 2 5" xfId="1156" xr:uid="{00000000-0005-0000-0000-000030000000}"/>
    <cellStyle name="20% - Accent2 2 5 2" xfId="3435" xr:uid="{EA43F793-5798-4703-9090-4D3E245CDAF7}"/>
    <cellStyle name="20% - Accent2 2 5 3" xfId="5716" xr:uid="{2D5398E3-8BEA-4611-9708-66B5E8C73903}"/>
    <cellStyle name="20% - Accent2 2 6" xfId="1849" xr:uid="{00000000-0005-0000-0000-000031000000}"/>
    <cellStyle name="20% - Accent2 2 6 2" xfId="4128" xr:uid="{4FC69496-6F89-42D0-BB45-0F190B03CCFD}"/>
    <cellStyle name="20% - Accent2 2 6 3" xfId="6409" xr:uid="{7345C18C-4224-4659-A811-871F1253A49E}"/>
    <cellStyle name="20% - Accent2 2 7" xfId="2543" xr:uid="{0352B240-705B-43CA-9C0C-25FCDD154AE6}"/>
    <cellStyle name="20% - Accent2 2 8" xfId="4824" xr:uid="{8DBE3DE6-C358-4402-AC31-6D54528EE397}"/>
    <cellStyle name="20% - Accent2 3" xfId="332" xr:uid="{00000000-0005-0000-0000-000032000000}"/>
    <cellStyle name="20% - Accent2 3 2" xfId="713" xr:uid="{00000000-0005-0000-0000-000033000000}"/>
    <cellStyle name="20% - Accent2 3 2 2" xfId="1629" xr:uid="{00000000-0005-0000-0000-000034000000}"/>
    <cellStyle name="20% - Accent2 3 2 2 2" xfId="3908" xr:uid="{E6EB9546-C509-4209-9011-A3375F21A494}"/>
    <cellStyle name="20% - Accent2 3 2 2 3" xfId="6189" xr:uid="{7C10C1A0-970A-437B-B792-898E642240C8}"/>
    <cellStyle name="20% - Accent2 3 2 3" xfId="2322" xr:uid="{00000000-0005-0000-0000-000035000000}"/>
    <cellStyle name="20% - Accent2 3 2 3 2" xfId="4601" xr:uid="{DDD07814-A5FE-408E-9093-C33872A2227F}"/>
    <cellStyle name="20% - Accent2 3 2 3 3" xfId="6882" xr:uid="{3C6F8999-202A-43CE-9CE6-C67B33C8768A}"/>
    <cellStyle name="20% - Accent2 3 2 4" xfId="3016" xr:uid="{8736F491-BB6E-4A02-B9A2-524CEAFD3D4B}"/>
    <cellStyle name="20% - Accent2 3 2 5" xfId="5297" xr:uid="{CA97A45B-E038-4FE9-9836-FEA49EC91063}"/>
    <cellStyle name="20% - Accent2 3 3" xfId="1282" xr:uid="{00000000-0005-0000-0000-000036000000}"/>
    <cellStyle name="20% - Accent2 3 3 2" xfId="3561" xr:uid="{632B74D5-83A3-4F93-9742-7014E77A1D36}"/>
    <cellStyle name="20% - Accent2 3 3 3" xfId="5842" xr:uid="{8528C262-E16C-429E-BD8F-C4ED6A06CB46}"/>
    <cellStyle name="20% - Accent2 3 4" xfId="1975" xr:uid="{00000000-0005-0000-0000-000037000000}"/>
    <cellStyle name="20% - Accent2 3 4 2" xfId="4254" xr:uid="{A905F534-FF18-4726-BE69-7852C2088B51}"/>
    <cellStyle name="20% - Accent2 3 4 3" xfId="6535" xr:uid="{4D2AD911-BD9F-4362-9183-EFD41811FC1F}"/>
    <cellStyle name="20% - Accent2 3 5" xfId="2669" xr:uid="{6904BD69-F176-422C-9C41-E6C9798ED877}"/>
    <cellStyle name="20% - Accent2 3 6" xfId="4950" xr:uid="{557A239F-BE56-48F7-BC88-02750C48107B}"/>
    <cellStyle name="20% - Accent2 4" xfId="528" xr:uid="{00000000-0005-0000-0000-000038000000}"/>
    <cellStyle name="20% - Accent2 4 2" xfId="1457" xr:uid="{00000000-0005-0000-0000-000039000000}"/>
    <cellStyle name="20% - Accent2 4 2 2" xfId="3736" xr:uid="{6EBAFD82-9421-45EF-8B14-6E368F8ADB04}"/>
    <cellStyle name="20% - Accent2 4 2 3" xfId="6017" xr:uid="{2221D112-ACEE-47AE-9049-E7DF48049B6F}"/>
    <cellStyle name="20% - Accent2 4 3" xfId="2150" xr:uid="{00000000-0005-0000-0000-00003A000000}"/>
    <cellStyle name="20% - Accent2 4 3 2" xfId="4429" xr:uid="{2C3F91EE-5066-45BC-A0CF-3851729435C4}"/>
    <cellStyle name="20% - Accent2 4 3 3" xfId="6710" xr:uid="{C85BCF9A-B512-423A-A0FA-D05676F0B97B}"/>
    <cellStyle name="20% - Accent2 4 4" xfId="2844" xr:uid="{798191BA-C47C-4152-A405-F82D4CB5DB96}"/>
    <cellStyle name="20% - Accent2 4 5" xfId="5125" xr:uid="{23F78BB6-3569-4283-A525-40ABE0790004}"/>
    <cellStyle name="20% - Accent2 5" xfId="913" xr:uid="{00000000-0005-0000-0000-00003B000000}"/>
    <cellStyle name="20% - Accent2 5 2" xfId="3203" xr:uid="{03968EEF-7D3D-4A62-A289-7E417ECDA5D3}"/>
    <cellStyle name="20% - Accent2 5 3" xfId="5484" xr:uid="{E480DED1-9449-4567-BA8B-54E9F1D3468E}"/>
    <cellStyle name="20% - Accent2 6" xfId="1110" xr:uid="{00000000-0005-0000-0000-00003C000000}"/>
    <cellStyle name="20% - Accent2 6 2" xfId="3389" xr:uid="{3CA27651-F8DD-437E-A0C0-754166F173CD}"/>
    <cellStyle name="20% - Accent2 6 3" xfId="5670" xr:uid="{3F92C1A8-4928-4689-9F18-3B6B295F6A08}"/>
    <cellStyle name="20% - Accent2 7" xfId="1803" xr:uid="{00000000-0005-0000-0000-00003D000000}"/>
    <cellStyle name="20% - Accent2 7 2" xfId="4082" xr:uid="{A7FFC0D9-2003-416E-96FD-EF6129BE5A71}"/>
    <cellStyle name="20% - Accent2 7 3" xfId="6363" xr:uid="{3D63D9DD-91B1-48D2-A94B-06E4F32471EA}"/>
    <cellStyle name="20% - Accent2 8" xfId="2498" xr:uid="{9B7FB0FF-B156-4276-BEC8-5BD10CC28B96}"/>
    <cellStyle name="20% - Accent2 9" xfId="4779" xr:uid="{349D15F9-E86A-4975-93C5-2C4CBD19AAE8}"/>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2 2" xfId="3955" xr:uid="{16479EFF-4D04-4B3C-A9C5-14CD35CCFF09}"/>
    <cellStyle name="20% - Accent3 2 2 2 2 3" xfId="6236" xr:uid="{C33AE82A-D0E4-4D76-BF62-0DFEC2C8B73C}"/>
    <cellStyle name="20% - Accent3 2 2 2 3" xfId="2369" xr:uid="{00000000-0005-0000-0000-000043000000}"/>
    <cellStyle name="20% - Accent3 2 2 2 3 2" xfId="4648" xr:uid="{A666B94D-268C-4B62-8BE3-80261F0C1466}"/>
    <cellStyle name="20% - Accent3 2 2 2 3 3" xfId="6929" xr:uid="{C2FBE5A7-B20F-4C96-B524-85E66BEE8E7C}"/>
    <cellStyle name="20% - Accent3 2 2 2 4" xfId="3063" xr:uid="{9912BE60-6DE8-4245-9899-F7B7ABF08A4F}"/>
    <cellStyle name="20% - Accent3 2 2 2 5" xfId="5344" xr:uid="{B2316E8D-741A-4316-975F-E6103E77F273}"/>
    <cellStyle name="20% - Accent3 2 2 3" xfId="1329" xr:uid="{00000000-0005-0000-0000-000044000000}"/>
    <cellStyle name="20% - Accent3 2 2 3 2" xfId="3608" xr:uid="{789BA68B-AA1A-4BAD-B28A-8E2FF0CDBE4A}"/>
    <cellStyle name="20% - Accent3 2 2 3 3" xfId="5889" xr:uid="{14725774-6476-4897-A27C-E43DFFC40E18}"/>
    <cellStyle name="20% - Accent3 2 2 4" xfId="2022" xr:uid="{00000000-0005-0000-0000-000045000000}"/>
    <cellStyle name="20% - Accent3 2 2 4 2" xfId="4301" xr:uid="{8EEBE5E5-80D4-4891-9FB5-3BB0DFD97888}"/>
    <cellStyle name="20% - Accent3 2 2 4 3" xfId="6582" xr:uid="{A78FE265-9608-421F-89E1-19AB0EF1304B}"/>
    <cellStyle name="20% - Accent3 2 2 5" xfId="2716" xr:uid="{BD8501EB-50DD-4373-A53E-6B980D3E1562}"/>
    <cellStyle name="20% - Accent3 2 2 6" xfId="4997" xr:uid="{1F65886E-17E9-4EAB-A53E-B99E7292A393}"/>
    <cellStyle name="20% - Accent3 2 3" xfId="575" xr:uid="{00000000-0005-0000-0000-000046000000}"/>
    <cellStyle name="20% - Accent3 2 3 2" xfId="1504" xr:uid="{00000000-0005-0000-0000-000047000000}"/>
    <cellStyle name="20% - Accent3 2 3 2 2" xfId="3783" xr:uid="{059EE056-C5CE-418D-8F8D-318886A5D12B}"/>
    <cellStyle name="20% - Accent3 2 3 2 3" xfId="6064" xr:uid="{3B4F3DD5-4DDD-4D1E-8B43-EA58FEB3DCD1}"/>
    <cellStyle name="20% - Accent3 2 3 3" xfId="2197" xr:uid="{00000000-0005-0000-0000-000048000000}"/>
    <cellStyle name="20% - Accent3 2 3 3 2" xfId="4476" xr:uid="{D2DBC00A-1F0A-4277-A385-44887F146585}"/>
    <cellStyle name="20% - Accent3 2 3 3 3" xfId="6757" xr:uid="{8E325534-420A-4191-80D1-508F5A955766}"/>
    <cellStyle name="20% - Accent3 2 3 4" xfId="2891" xr:uid="{E4A2DFFD-BB16-4C2B-88E1-9D3360CD8F7F}"/>
    <cellStyle name="20% - Accent3 2 3 5" xfId="5172" xr:uid="{730B2428-BCE2-46F5-BC7C-65AE94C24277}"/>
    <cellStyle name="20% - Accent3 2 4" xfId="972" xr:uid="{00000000-0005-0000-0000-000049000000}"/>
    <cellStyle name="20% - Accent3 2 4 2" xfId="3260" xr:uid="{EB991445-D8DC-44D5-BF05-2048C8133690}"/>
    <cellStyle name="20% - Accent3 2 4 3" xfId="5541" xr:uid="{E97D58AF-0BFD-4E4F-84E7-81537DC6134D}"/>
    <cellStyle name="20% - Accent3 2 5" xfId="1157" xr:uid="{00000000-0005-0000-0000-00004A000000}"/>
    <cellStyle name="20% - Accent3 2 5 2" xfId="3436" xr:uid="{00FF1966-8F47-47FC-9865-A74A0CA21B9A}"/>
    <cellStyle name="20% - Accent3 2 5 3" xfId="5717" xr:uid="{C3E7E19E-268A-4615-9D32-5EC741EF328E}"/>
    <cellStyle name="20% - Accent3 2 6" xfId="1850" xr:uid="{00000000-0005-0000-0000-00004B000000}"/>
    <cellStyle name="20% - Accent3 2 6 2" xfId="4129" xr:uid="{02868234-93CA-4470-BD82-AEC857CFF070}"/>
    <cellStyle name="20% - Accent3 2 6 3" xfId="6410" xr:uid="{B55810B2-2147-4331-8868-03D8595970C5}"/>
    <cellStyle name="20% - Accent3 2 7" xfId="2544" xr:uid="{448FA90E-6823-4F7D-AAAA-3A405BDE9EE8}"/>
    <cellStyle name="20% - Accent3 2 8" xfId="4825" xr:uid="{52A0E650-03A1-4BF9-B27F-C073EA9C740D}"/>
    <cellStyle name="20% - Accent3 3" xfId="333" xr:uid="{00000000-0005-0000-0000-00004C000000}"/>
    <cellStyle name="20% - Accent3 3 2" xfId="714" xr:uid="{00000000-0005-0000-0000-00004D000000}"/>
    <cellStyle name="20% - Accent3 3 2 2" xfId="1630" xr:uid="{00000000-0005-0000-0000-00004E000000}"/>
    <cellStyle name="20% - Accent3 3 2 2 2" xfId="3909" xr:uid="{547462CD-CCB4-4CF0-A0B0-6C83A80E141E}"/>
    <cellStyle name="20% - Accent3 3 2 2 3" xfId="6190" xr:uid="{61E38F8B-D269-4719-8D29-5F58672E1493}"/>
    <cellStyle name="20% - Accent3 3 2 3" xfId="2323" xr:uid="{00000000-0005-0000-0000-00004F000000}"/>
    <cellStyle name="20% - Accent3 3 2 3 2" xfId="4602" xr:uid="{34E6437E-6505-45EA-9410-EDDEFE360AE7}"/>
    <cellStyle name="20% - Accent3 3 2 3 3" xfId="6883" xr:uid="{6EF46005-285A-4396-918B-C7AB5FEFB4C2}"/>
    <cellStyle name="20% - Accent3 3 2 4" xfId="3017" xr:uid="{6E64D554-4A7B-4AAE-AA31-EB4687D3DE0F}"/>
    <cellStyle name="20% - Accent3 3 2 5" xfId="5298" xr:uid="{2BA393EB-D573-46EC-9707-35DD21D695AD}"/>
    <cellStyle name="20% - Accent3 3 3" xfId="1283" xr:uid="{00000000-0005-0000-0000-000050000000}"/>
    <cellStyle name="20% - Accent3 3 3 2" xfId="3562" xr:uid="{B0313D67-4F08-41EC-B7F4-D43627852F64}"/>
    <cellStyle name="20% - Accent3 3 3 3" xfId="5843" xr:uid="{781D5680-8E1D-446A-A013-89FEB2A30289}"/>
    <cellStyle name="20% - Accent3 3 4" xfId="1976" xr:uid="{00000000-0005-0000-0000-000051000000}"/>
    <cellStyle name="20% - Accent3 3 4 2" xfId="4255" xr:uid="{DCFAA557-0DBA-45DD-8BA2-397C537A7C1F}"/>
    <cellStyle name="20% - Accent3 3 4 3" xfId="6536" xr:uid="{F7EE0FF4-D378-4420-A96F-F0D715D0314B}"/>
    <cellStyle name="20% - Accent3 3 5" xfId="2670" xr:uid="{C4CBD2A6-8FD7-4F9B-9BF9-7F8E619097D6}"/>
    <cellStyle name="20% - Accent3 3 6" xfId="4951" xr:uid="{86832D13-29F8-4C9E-979E-F608828A9E79}"/>
    <cellStyle name="20% - Accent3 4" xfId="529" xr:uid="{00000000-0005-0000-0000-000052000000}"/>
    <cellStyle name="20% - Accent3 4 2" xfId="1458" xr:uid="{00000000-0005-0000-0000-000053000000}"/>
    <cellStyle name="20% - Accent3 4 2 2" xfId="3737" xr:uid="{177E3BA1-0A7E-42AC-AA95-781144443900}"/>
    <cellStyle name="20% - Accent3 4 2 3" xfId="6018" xr:uid="{1A6156AB-AD2B-4570-BA4F-816090D20A51}"/>
    <cellStyle name="20% - Accent3 4 3" xfId="2151" xr:uid="{00000000-0005-0000-0000-000054000000}"/>
    <cellStyle name="20% - Accent3 4 3 2" xfId="4430" xr:uid="{0BCE1DAE-24ED-4738-A1D4-38E77E56E3A6}"/>
    <cellStyle name="20% - Accent3 4 3 3" xfId="6711" xr:uid="{8083B415-4299-4967-A4C2-56E39532A500}"/>
    <cellStyle name="20% - Accent3 4 4" xfId="2845" xr:uid="{9F5E9B2C-CB95-40D8-B007-243E334A5074}"/>
    <cellStyle name="20% - Accent3 4 5" xfId="5126" xr:uid="{88237A86-A41A-4C6B-9B72-60C8DA0C8458}"/>
    <cellStyle name="20% - Accent3 5" xfId="914" xr:uid="{00000000-0005-0000-0000-000055000000}"/>
    <cellStyle name="20% - Accent3 5 2" xfId="3204" xr:uid="{DB04E33E-F261-47B4-B1A5-CC8AFE99C3A9}"/>
    <cellStyle name="20% - Accent3 5 3" xfId="5485" xr:uid="{E461BB55-8FAA-42AF-8535-6A1BF7D37E16}"/>
    <cellStyle name="20% - Accent3 6" xfId="1111" xr:uid="{00000000-0005-0000-0000-000056000000}"/>
    <cellStyle name="20% - Accent3 6 2" xfId="3390" xr:uid="{C4EB1156-386A-4542-AC75-16B150637770}"/>
    <cellStyle name="20% - Accent3 6 3" xfId="5671" xr:uid="{0ECB3371-D4DC-4F14-8955-68E4569B93EB}"/>
    <cellStyle name="20% - Accent3 7" xfId="1804" xr:uid="{00000000-0005-0000-0000-000057000000}"/>
    <cellStyle name="20% - Accent3 7 2" xfId="4083" xr:uid="{34D7A78E-55B2-4259-BCDE-E8671E1F6E4D}"/>
    <cellStyle name="20% - Accent3 7 3" xfId="6364" xr:uid="{0F45F5E9-CD2A-4F96-B995-C7BFC6E8FFA8}"/>
    <cellStyle name="20% - Accent3 8" xfId="2499" xr:uid="{851587A3-0BAF-4030-B782-4AEC675812D1}"/>
    <cellStyle name="20% - Accent3 9" xfId="4780" xr:uid="{651B5C82-27A9-44C6-852F-8D855D1D6E7B}"/>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2 2" xfId="3956" xr:uid="{E25CBAB1-2AF5-438C-BB18-BF206F957F3F}"/>
    <cellStyle name="20% - Accent4 2 2 2 2 3" xfId="6237" xr:uid="{83077548-9D79-4C1E-9E31-9753BCEF51C7}"/>
    <cellStyle name="20% - Accent4 2 2 2 3" xfId="2370" xr:uid="{00000000-0005-0000-0000-00005D000000}"/>
    <cellStyle name="20% - Accent4 2 2 2 3 2" xfId="4649" xr:uid="{E2006D66-6B3F-41B4-B5D5-A59271BCB748}"/>
    <cellStyle name="20% - Accent4 2 2 2 3 3" xfId="6930" xr:uid="{624F7068-D8CD-4C1C-AA84-4C9003534D03}"/>
    <cellStyle name="20% - Accent4 2 2 2 4" xfId="3064" xr:uid="{BFBDDF1C-BE3C-450A-94DD-2E9B91D04503}"/>
    <cellStyle name="20% - Accent4 2 2 2 5" xfId="5345" xr:uid="{A9525460-E093-4AEC-84DA-923CDCCC446F}"/>
    <cellStyle name="20% - Accent4 2 2 3" xfId="1330" xr:uid="{00000000-0005-0000-0000-00005E000000}"/>
    <cellStyle name="20% - Accent4 2 2 3 2" xfId="3609" xr:uid="{17EBEC77-265D-4D84-A538-B721E42C6B32}"/>
    <cellStyle name="20% - Accent4 2 2 3 3" xfId="5890" xr:uid="{C32371AE-16A7-4BC0-8646-5AD69B81B6D7}"/>
    <cellStyle name="20% - Accent4 2 2 4" xfId="2023" xr:uid="{00000000-0005-0000-0000-00005F000000}"/>
    <cellStyle name="20% - Accent4 2 2 4 2" xfId="4302" xr:uid="{4F57381C-7A9A-4854-B199-A1B553A4C0B9}"/>
    <cellStyle name="20% - Accent4 2 2 4 3" xfId="6583" xr:uid="{3A6EB8A4-EDED-4419-AE5C-346F042DD62A}"/>
    <cellStyle name="20% - Accent4 2 2 5" xfId="2717" xr:uid="{6198F70F-0695-4E1B-9820-225D2E40C8F5}"/>
    <cellStyle name="20% - Accent4 2 2 6" xfId="4998" xr:uid="{34E67762-B54B-4E87-AB50-EA8DAEBB3BEA}"/>
    <cellStyle name="20% - Accent4 2 3" xfId="576" xr:uid="{00000000-0005-0000-0000-000060000000}"/>
    <cellStyle name="20% - Accent4 2 3 2" xfId="1505" xr:uid="{00000000-0005-0000-0000-000061000000}"/>
    <cellStyle name="20% - Accent4 2 3 2 2" xfId="3784" xr:uid="{F9D4B24E-2A85-47A9-856F-BE0B7A242EAA}"/>
    <cellStyle name="20% - Accent4 2 3 2 3" xfId="6065" xr:uid="{B51E6E02-3895-410A-9931-E52A420BDE0B}"/>
    <cellStyle name="20% - Accent4 2 3 3" xfId="2198" xr:uid="{00000000-0005-0000-0000-000062000000}"/>
    <cellStyle name="20% - Accent4 2 3 3 2" xfId="4477" xr:uid="{BA151907-932E-4492-BBC2-F89B73C6B8A3}"/>
    <cellStyle name="20% - Accent4 2 3 3 3" xfId="6758" xr:uid="{39D03B0F-3A94-48C7-9852-E258D332E4C7}"/>
    <cellStyle name="20% - Accent4 2 3 4" xfId="2892" xr:uid="{DA7299A4-C48C-4289-8A6C-AA4C73BA8A1E}"/>
    <cellStyle name="20% - Accent4 2 3 5" xfId="5173" xr:uid="{13299A9C-AD0E-426F-8694-21D44B6709BC}"/>
    <cellStyle name="20% - Accent4 2 4" xfId="973" xr:uid="{00000000-0005-0000-0000-000063000000}"/>
    <cellStyle name="20% - Accent4 2 4 2" xfId="3261" xr:uid="{EBDFA5EC-F633-47C7-B830-8E71913A2142}"/>
    <cellStyle name="20% - Accent4 2 4 3" xfId="5542" xr:uid="{AC8FAF2A-E4E6-42F2-A325-E08B5FF30176}"/>
    <cellStyle name="20% - Accent4 2 5" xfId="1158" xr:uid="{00000000-0005-0000-0000-000064000000}"/>
    <cellStyle name="20% - Accent4 2 5 2" xfId="3437" xr:uid="{1BFEFCF9-E415-4DEB-B65E-4002FAB9A805}"/>
    <cellStyle name="20% - Accent4 2 5 3" xfId="5718" xr:uid="{4CD229C4-442F-46C4-8E79-93B3FA40CC78}"/>
    <cellStyle name="20% - Accent4 2 6" xfId="1851" xr:uid="{00000000-0005-0000-0000-000065000000}"/>
    <cellStyle name="20% - Accent4 2 6 2" xfId="4130" xr:uid="{90E4DCE4-6A3F-4C77-9D35-715EEBC7BAFB}"/>
    <cellStyle name="20% - Accent4 2 6 3" xfId="6411" xr:uid="{CB0B0867-737F-4DFD-8384-077980625017}"/>
    <cellStyle name="20% - Accent4 2 7" xfId="2545" xr:uid="{63C2AE14-DEF0-4E95-BB90-776B6A7187F2}"/>
    <cellStyle name="20% - Accent4 2 8" xfId="4826" xr:uid="{7B825B3C-E17F-4F2E-A065-6C5890D22BFC}"/>
    <cellStyle name="20% - Accent4 3" xfId="334" xr:uid="{00000000-0005-0000-0000-000066000000}"/>
    <cellStyle name="20% - Accent4 3 2" xfId="715" xr:uid="{00000000-0005-0000-0000-000067000000}"/>
    <cellStyle name="20% - Accent4 3 2 2" xfId="1631" xr:uid="{00000000-0005-0000-0000-000068000000}"/>
    <cellStyle name="20% - Accent4 3 2 2 2" xfId="3910" xr:uid="{040B799A-4311-4BF3-92B9-A823368A5619}"/>
    <cellStyle name="20% - Accent4 3 2 2 3" xfId="6191" xr:uid="{6000D50C-A5B2-4C32-818E-3C5C857F85DD}"/>
    <cellStyle name="20% - Accent4 3 2 3" xfId="2324" xr:uid="{00000000-0005-0000-0000-000069000000}"/>
    <cellStyle name="20% - Accent4 3 2 3 2" xfId="4603" xr:uid="{C849025C-64D6-4D73-B60F-1EF1E1DD3581}"/>
    <cellStyle name="20% - Accent4 3 2 3 3" xfId="6884" xr:uid="{25F21C74-F968-463B-9EBF-BC64C03CC0E1}"/>
    <cellStyle name="20% - Accent4 3 2 4" xfId="3018" xr:uid="{2C5412EF-C00F-430F-ABB0-D9B715821213}"/>
    <cellStyle name="20% - Accent4 3 2 5" xfId="5299" xr:uid="{6C09F06F-67F3-4996-8621-BA11B303E24A}"/>
    <cellStyle name="20% - Accent4 3 3" xfId="1284" xr:uid="{00000000-0005-0000-0000-00006A000000}"/>
    <cellStyle name="20% - Accent4 3 3 2" xfId="3563" xr:uid="{428393BA-5376-4D2A-8180-55B01203A836}"/>
    <cellStyle name="20% - Accent4 3 3 3" xfId="5844" xr:uid="{6D907DA4-6EE7-4E60-8AD7-EF3C6F41EC5D}"/>
    <cellStyle name="20% - Accent4 3 4" xfId="1977" xr:uid="{00000000-0005-0000-0000-00006B000000}"/>
    <cellStyle name="20% - Accent4 3 4 2" xfId="4256" xr:uid="{9ACCEDA3-9BCA-4318-B624-5B2E6CB6D4C1}"/>
    <cellStyle name="20% - Accent4 3 4 3" xfId="6537" xr:uid="{6AF2872E-070F-4871-A965-3B66E3DCC43F}"/>
    <cellStyle name="20% - Accent4 3 5" xfId="2671" xr:uid="{53E4DF87-1373-4663-93A9-8DD5D39ACE18}"/>
    <cellStyle name="20% - Accent4 3 6" xfId="4952" xr:uid="{50CE98A9-E154-47A1-8E48-120B4C3D6F0E}"/>
    <cellStyle name="20% - Accent4 4" xfId="530" xr:uid="{00000000-0005-0000-0000-00006C000000}"/>
    <cellStyle name="20% - Accent4 4 2" xfId="1459" xr:uid="{00000000-0005-0000-0000-00006D000000}"/>
    <cellStyle name="20% - Accent4 4 2 2" xfId="3738" xr:uid="{A90FCBF2-F100-40A4-8537-FFD72EF136BA}"/>
    <cellStyle name="20% - Accent4 4 2 3" xfId="6019" xr:uid="{3A2FE372-1946-4E56-87EC-DF79251FB19A}"/>
    <cellStyle name="20% - Accent4 4 3" xfId="2152" xr:uid="{00000000-0005-0000-0000-00006E000000}"/>
    <cellStyle name="20% - Accent4 4 3 2" xfId="4431" xr:uid="{75398D09-3CDC-4B5F-9B4C-E73DFD15886F}"/>
    <cellStyle name="20% - Accent4 4 3 3" xfId="6712" xr:uid="{5CBC64EC-DAC5-4DAE-990C-70C4B08938CF}"/>
    <cellStyle name="20% - Accent4 4 4" xfId="2846" xr:uid="{820C8900-1A8D-4AB3-9A9D-0C295AD6267E}"/>
    <cellStyle name="20% - Accent4 4 5" xfId="5127" xr:uid="{D0D23818-C4A4-4C2C-9B55-10E8868B8DC9}"/>
    <cellStyle name="20% - Accent4 5" xfId="915" xr:uid="{00000000-0005-0000-0000-00006F000000}"/>
    <cellStyle name="20% - Accent4 5 2" xfId="3205" xr:uid="{5874EC26-FBA4-44F1-BC4B-F65BC61A61B0}"/>
    <cellStyle name="20% - Accent4 5 3" xfId="5486" xr:uid="{89228935-F0FD-4047-B9A8-EB544CC208D0}"/>
    <cellStyle name="20% - Accent4 6" xfId="1112" xr:uid="{00000000-0005-0000-0000-000070000000}"/>
    <cellStyle name="20% - Accent4 6 2" xfId="3391" xr:uid="{46C5018C-3E9A-4048-8B06-3210A16D85B5}"/>
    <cellStyle name="20% - Accent4 6 3" xfId="5672" xr:uid="{C6912AF0-8F49-4C8C-8B63-343631585F9C}"/>
    <cellStyle name="20% - Accent4 7" xfId="1805" xr:uid="{00000000-0005-0000-0000-000071000000}"/>
    <cellStyle name="20% - Accent4 7 2" xfId="4084" xr:uid="{28024F0F-95B1-48A2-B3FE-FC851F5EAA58}"/>
    <cellStyle name="20% - Accent4 7 3" xfId="6365" xr:uid="{1B221D62-4ED8-4E23-8A85-36B75CB40F5B}"/>
    <cellStyle name="20% - Accent4 8" xfId="2500" xr:uid="{E9499A1D-3B79-4618-80CF-D2FE06E8A6B9}"/>
    <cellStyle name="20% - Accent4 9" xfId="4781" xr:uid="{62775871-8B5B-4917-8BE3-0CCE28C5E31A}"/>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2 2" xfId="3957" xr:uid="{4B63CF4E-9F82-4965-938B-C85F0196EBFE}"/>
    <cellStyle name="20% - Accent5 2 2 2 2 3" xfId="6238" xr:uid="{C35F57DF-51D4-44D1-B18F-77AEC0C126BE}"/>
    <cellStyle name="20% - Accent5 2 2 2 3" xfId="2371" xr:uid="{00000000-0005-0000-0000-000076000000}"/>
    <cellStyle name="20% - Accent5 2 2 2 3 2" xfId="4650" xr:uid="{4C1038E6-8149-43BA-961C-2F07B3333234}"/>
    <cellStyle name="20% - Accent5 2 2 2 3 3" xfId="6931" xr:uid="{988F6D83-A88E-4832-9941-80E4DCF91DB1}"/>
    <cellStyle name="20% - Accent5 2 2 2 4" xfId="3065" xr:uid="{C16596B7-D1AA-45FA-B0E9-E6123EEE92AB}"/>
    <cellStyle name="20% - Accent5 2 2 2 5" xfId="5346" xr:uid="{1585BB19-2DC3-4F47-B707-5019E2600563}"/>
    <cellStyle name="20% - Accent5 2 2 3" xfId="1331" xr:uid="{00000000-0005-0000-0000-000077000000}"/>
    <cellStyle name="20% - Accent5 2 2 3 2" xfId="3610" xr:uid="{62C32A16-F0C3-4609-87BB-223709FE6B99}"/>
    <cellStyle name="20% - Accent5 2 2 3 3" xfId="5891" xr:uid="{26C0F1CE-ADEA-48D4-A583-9997FD1D58E9}"/>
    <cellStyle name="20% - Accent5 2 2 4" xfId="2024" xr:uid="{00000000-0005-0000-0000-000078000000}"/>
    <cellStyle name="20% - Accent5 2 2 4 2" xfId="4303" xr:uid="{1ADD22BA-9077-4D8A-B016-E7A1F9B2C9D2}"/>
    <cellStyle name="20% - Accent5 2 2 4 3" xfId="6584" xr:uid="{B4FB8B32-2D04-4EB1-919D-33B07CDD37A5}"/>
    <cellStyle name="20% - Accent5 2 2 5" xfId="2718" xr:uid="{820181E9-8720-42C3-9D8D-6DDD4DAEF467}"/>
    <cellStyle name="20% - Accent5 2 2 6" xfId="4999" xr:uid="{4F246F5F-B7BB-4F57-AB45-4E3922846D4D}"/>
    <cellStyle name="20% - Accent5 2 3" xfId="577" xr:uid="{00000000-0005-0000-0000-000079000000}"/>
    <cellStyle name="20% - Accent5 2 3 2" xfId="1506" xr:uid="{00000000-0005-0000-0000-00007A000000}"/>
    <cellStyle name="20% - Accent5 2 3 2 2" xfId="3785" xr:uid="{193EF563-6D21-4236-B2DD-F94A6A76A945}"/>
    <cellStyle name="20% - Accent5 2 3 2 3" xfId="6066" xr:uid="{7A9E02E1-92A8-4C6D-80B8-9150C4B2B634}"/>
    <cellStyle name="20% - Accent5 2 3 3" xfId="2199" xr:uid="{00000000-0005-0000-0000-00007B000000}"/>
    <cellStyle name="20% - Accent5 2 3 3 2" xfId="4478" xr:uid="{12D6EDEE-0034-4834-B7E7-2AC8297F9F8C}"/>
    <cellStyle name="20% - Accent5 2 3 3 3" xfId="6759" xr:uid="{498F6B17-2525-40B0-BA92-2BEDA1D0A178}"/>
    <cellStyle name="20% - Accent5 2 3 4" xfId="2893" xr:uid="{7A87E7A5-6277-47A7-BAB4-26690020D603}"/>
    <cellStyle name="20% - Accent5 2 3 5" xfId="5174" xr:uid="{9A0A64D3-9BBC-4423-9027-12F5005113E4}"/>
    <cellStyle name="20% - Accent5 2 4" xfId="974" xr:uid="{00000000-0005-0000-0000-00007C000000}"/>
    <cellStyle name="20% - Accent5 2 4 2" xfId="3262" xr:uid="{D41AB055-25B4-4E5C-8BB4-2CEF54785B4A}"/>
    <cellStyle name="20% - Accent5 2 4 3" xfId="5543" xr:uid="{593B00E7-8188-4E95-B250-FD1259BC9639}"/>
    <cellStyle name="20% - Accent5 2 5" xfId="1159" xr:uid="{00000000-0005-0000-0000-00007D000000}"/>
    <cellStyle name="20% - Accent5 2 5 2" xfId="3438" xr:uid="{A672796D-3189-4671-9704-1E1E0FBA3700}"/>
    <cellStyle name="20% - Accent5 2 5 3" xfId="5719" xr:uid="{D183B13E-347E-4B70-9130-3DF1A9BC6B3C}"/>
    <cellStyle name="20% - Accent5 2 6" xfId="1852" xr:uid="{00000000-0005-0000-0000-00007E000000}"/>
    <cellStyle name="20% - Accent5 2 6 2" xfId="4131" xr:uid="{33BA8179-99A8-4C03-80D4-5DD5D4DE5672}"/>
    <cellStyle name="20% - Accent5 2 6 3" xfId="6412" xr:uid="{B229A896-2FBA-45FB-87F3-F78023AB3C91}"/>
    <cellStyle name="20% - Accent5 2 7" xfId="2546" xr:uid="{D10773D8-7573-40E2-9B8F-741C025F14AA}"/>
    <cellStyle name="20% - Accent5 2 8" xfId="4827" xr:uid="{C31B5166-FE88-42A7-921C-F2B2F80A72F4}"/>
    <cellStyle name="20% - Accent5 3" xfId="335" xr:uid="{00000000-0005-0000-0000-00007F000000}"/>
    <cellStyle name="20% - Accent5 3 2" xfId="716" xr:uid="{00000000-0005-0000-0000-000080000000}"/>
    <cellStyle name="20% - Accent5 3 2 2" xfId="1632" xr:uid="{00000000-0005-0000-0000-000081000000}"/>
    <cellStyle name="20% - Accent5 3 2 2 2" xfId="3911" xr:uid="{021483C4-9C3F-4885-A315-5F1D5141683A}"/>
    <cellStyle name="20% - Accent5 3 2 2 3" xfId="6192" xr:uid="{6E74D01A-85F9-40DA-A0F1-4055D810C23A}"/>
    <cellStyle name="20% - Accent5 3 2 3" xfId="2325" xr:uid="{00000000-0005-0000-0000-000082000000}"/>
    <cellStyle name="20% - Accent5 3 2 3 2" xfId="4604" xr:uid="{F299852B-C7CE-4A1E-96D0-0BAE3BA1DEA6}"/>
    <cellStyle name="20% - Accent5 3 2 3 3" xfId="6885" xr:uid="{C0D2BC0A-9DBA-4030-90E0-CDFC1E4AB8B6}"/>
    <cellStyle name="20% - Accent5 3 2 4" xfId="3019" xr:uid="{D2B81E5A-E254-4C21-B52B-297294F68277}"/>
    <cellStyle name="20% - Accent5 3 2 5" xfId="5300" xr:uid="{D9C452C3-AB47-42EA-97F0-3481B94EA617}"/>
    <cellStyle name="20% - Accent5 3 3" xfId="1285" xr:uid="{00000000-0005-0000-0000-000083000000}"/>
    <cellStyle name="20% - Accent5 3 3 2" xfId="3564" xr:uid="{90A8A346-CA3B-4ECE-BF99-4ED620EFAE07}"/>
    <cellStyle name="20% - Accent5 3 3 3" xfId="5845" xr:uid="{4C9B1B28-DF6B-4E9E-8F06-FFF0DB59CA4B}"/>
    <cellStyle name="20% - Accent5 3 4" xfId="1978" xr:uid="{00000000-0005-0000-0000-000084000000}"/>
    <cellStyle name="20% - Accent5 3 4 2" xfId="4257" xr:uid="{999A04D4-F9D3-4BA0-BA4D-BFFE384CC98A}"/>
    <cellStyle name="20% - Accent5 3 4 3" xfId="6538" xr:uid="{3628F15B-B353-44C5-B374-CBF89E110977}"/>
    <cellStyle name="20% - Accent5 3 5" xfId="2672" xr:uid="{932EBF29-D68F-4DCE-AD67-0FC8FABD7A68}"/>
    <cellStyle name="20% - Accent5 3 6" xfId="4953" xr:uid="{76911C46-2322-4462-AE87-0499C3C209BD}"/>
    <cellStyle name="20% - Accent5 4" xfId="531" xr:uid="{00000000-0005-0000-0000-000085000000}"/>
    <cellStyle name="20% - Accent5 4 2" xfId="1460" xr:uid="{00000000-0005-0000-0000-000086000000}"/>
    <cellStyle name="20% - Accent5 4 2 2" xfId="3739" xr:uid="{B16FDE56-AEB1-4775-BCFB-3CEF58A51638}"/>
    <cellStyle name="20% - Accent5 4 2 3" xfId="6020" xr:uid="{C2DC0BAE-198F-4797-8E7F-C7C737ACCDC6}"/>
    <cellStyle name="20% - Accent5 4 3" xfId="2153" xr:uid="{00000000-0005-0000-0000-000087000000}"/>
    <cellStyle name="20% - Accent5 4 3 2" xfId="4432" xr:uid="{7FBA8475-8B19-4C43-9957-4F5FA53E458C}"/>
    <cellStyle name="20% - Accent5 4 3 3" xfId="6713" xr:uid="{29ACF25D-BACA-442A-BAD0-0C078E05C442}"/>
    <cellStyle name="20% - Accent5 4 4" xfId="2847" xr:uid="{1AD51D2D-C986-402E-B375-899D254D7C21}"/>
    <cellStyle name="20% - Accent5 4 5" xfId="5128" xr:uid="{9E716541-24EC-4248-A07A-D881DFDE2B1C}"/>
    <cellStyle name="20% - Accent5 5" xfId="916" xr:uid="{00000000-0005-0000-0000-000088000000}"/>
    <cellStyle name="20% - Accent5 5 2" xfId="3206" xr:uid="{AD684DF0-F0B7-4A4A-91DB-3BD97A047A3D}"/>
    <cellStyle name="20% - Accent5 5 3" xfId="5487" xr:uid="{01483F6F-C533-4FE9-9BA0-DAB6817E703F}"/>
    <cellStyle name="20% - Accent5 6" xfId="1113" xr:uid="{00000000-0005-0000-0000-000089000000}"/>
    <cellStyle name="20% - Accent5 6 2" xfId="3392" xr:uid="{DB8F0C0E-8347-4838-99B9-9DD526727AB4}"/>
    <cellStyle name="20% - Accent5 6 3" xfId="5673" xr:uid="{19E1FBAD-0ADD-41F2-BA1B-4031D4CCF912}"/>
    <cellStyle name="20% - Accent5 7" xfId="1806" xr:uid="{00000000-0005-0000-0000-00008A000000}"/>
    <cellStyle name="20% - Accent5 7 2" xfId="4085" xr:uid="{F80CDF0E-68B8-4A5F-8674-FC34BADCCBC7}"/>
    <cellStyle name="20% - Accent5 7 3" xfId="6366" xr:uid="{D6254D55-6B4C-4215-8983-995824C76E1B}"/>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2 2" xfId="3958" xr:uid="{B5AA85BA-A360-4151-AEFF-2FF01419FAE9}"/>
    <cellStyle name="20% - Accent6 2 2 2 2 3" xfId="6239" xr:uid="{17DFB78E-B5AA-4183-8235-28CF62AE9AAE}"/>
    <cellStyle name="20% - Accent6 2 2 2 3" xfId="2372" xr:uid="{00000000-0005-0000-0000-000090000000}"/>
    <cellStyle name="20% - Accent6 2 2 2 3 2" xfId="4651" xr:uid="{7267EB1D-3C4D-4BB7-8A82-699C0F0E5D87}"/>
    <cellStyle name="20% - Accent6 2 2 2 3 3" xfId="6932" xr:uid="{68F71538-80BB-4D3A-B54A-5DD5ED8E4BBE}"/>
    <cellStyle name="20% - Accent6 2 2 2 4" xfId="3066" xr:uid="{0CF2E48D-E02D-4BAA-878A-B6278DD2B354}"/>
    <cellStyle name="20% - Accent6 2 2 2 5" xfId="5347" xr:uid="{9E0F687F-9DE8-480F-B3D5-FF019D4C5B8D}"/>
    <cellStyle name="20% - Accent6 2 2 3" xfId="1332" xr:uid="{00000000-0005-0000-0000-000091000000}"/>
    <cellStyle name="20% - Accent6 2 2 3 2" xfId="3611" xr:uid="{1A9546AD-4B57-448A-92B9-0460903C3A4A}"/>
    <cellStyle name="20% - Accent6 2 2 3 3" xfId="5892" xr:uid="{8AF4971F-8C17-4597-8CCD-172BB4F84F3A}"/>
    <cellStyle name="20% - Accent6 2 2 4" xfId="2025" xr:uid="{00000000-0005-0000-0000-000092000000}"/>
    <cellStyle name="20% - Accent6 2 2 4 2" xfId="4304" xr:uid="{60C4FED9-BF20-4930-9859-DF5E9588A583}"/>
    <cellStyle name="20% - Accent6 2 2 4 3" xfId="6585" xr:uid="{E5877557-7796-4F12-9550-7B6E35ADB6F9}"/>
    <cellStyle name="20% - Accent6 2 2 5" xfId="2719" xr:uid="{50609C5A-4D3E-419F-BA7A-98CECE19FF1A}"/>
    <cellStyle name="20% - Accent6 2 2 6" xfId="5000" xr:uid="{EB4C567E-2EAE-4BB7-83FD-E213FF6AAB00}"/>
    <cellStyle name="20% - Accent6 2 3" xfId="578" xr:uid="{00000000-0005-0000-0000-000093000000}"/>
    <cellStyle name="20% - Accent6 2 3 2" xfId="1507" xr:uid="{00000000-0005-0000-0000-000094000000}"/>
    <cellStyle name="20% - Accent6 2 3 2 2" xfId="3786" xr:uid="{48CCCC71-11A0-4814-A7F0-D979DD16C556}"/>
    <cellStyle name="20% - Accent6 2 3 2 3" xfId="6067" xr:uid="{8E8C9A8A-563A-4B04-9BBB-67D605101A14}"/>
    <cellStyle name="20% - Accent6 2 3 3" xfId="2200" xr:uid="{00000000-0005-0000-0000-000095000000}"/>
    <cellStyle name="20% - Accent6 2 3 3 2" xfId="4479" xr:uid="{4CE886A8-B094-4CBF-9D79-868BA6BEC8D5}"/>
    <cellStyle name="20% - Accent6 2 3 3 3" xfId="6760" xr:uid="{2B7D3A33-1D5D-4EAF-91C2-29B87B84AB67}"/>
    <cellStyle name="20% - Accent6 2 3 4" xfId="2894" xr:uid="{3578FD62-B8ED-4257-AC8F-69FB651D4BD9}"/>
    <cellStyle name="20% - Accent6 2 3 5" xfId="5175" xr:uid="{88946373-3E55-4D58-99AF-DD1C2A1EB1E2}"/>
    <cellStyle name="20% - Accent6 2 4" xfId="975" xr:uid="{00000000-0005-0000-0000-000096000000}"/>
    <cellStyle name="20% - Accent6 2 4 2" xfId="3263" xr:uid="{A63D1D0B-3CA3-48C1-8E9E-E4A92EB1FBB2}"/>
    <cellStyle name="20% - Accent6 2 4 3" xfId="5544" xr:uid="{AC8DF0A3-5BA2-4F92-A0C3-21E5BD130250}"/>
    <cellStyle name="20% - Accent6 2 5" xfId="1160" xr:uid="{00000000-0005-0000-0000-000097000000}"/>
    <cellStyle name="20% - Accent6 2 5 2" xfId="3439" xr:uid="{79CCBD4E-EB65-4737-ADAB-667957B68CC8}"/>
    <cellStyle name="20% - Accent6 2 5 3" xfId="5720" xr:uid="{5DEC33AD-716F-453A-8573-7FD04922D108}"/>
    <cellStyle name="20% - Accent6 2 6" xfId="1853" xr:uid="{00000000-0005-0000-0000-000098000000}"/>
    <cellStyle name="20% - Accent6 2 6 2" xfId="4132" xr:uid="{B245AFB9-7BB8-474F-91BA-49FDBB9D6F2F}"/>
    <cellStyle name="20% - Accent6 2 6 3" xfId="6413" xr:uid="{A9CED992-C96D-43A4-94C8-C97E1FF9BD58}"/>
    <cellStyle name="20% - Accent6 2 7" xfId="2547" xr:uid="{C5B38DC7-5ACF-4E95-9B51-E5720DC37EAD}"/>
    <cellStyle name="20% - Accent6 2 8" xfId="4828" xr:uid="{1365B3E8-3D4F-4B95-B353-C4A29D4B2A54}"/>
    <cellStyle name="20% - Accent6 3" xfId="336" xr:uid="{00000000-0005-0000-0000-000099000000}"/>
    <cellStyle name="20% - Accent6 3 2" xfId="717" xr:uid="{00000000-0005-0000-0000-00009A000000}"/>
    <cellStyle name="20% - Accent6 3 2 2" xfId="1633" xr:uid="{00000000-0005-0000-0000-00009B000000}"/>
    <cellStyle name="20% - Accent6 3 2 2 2" xfId="3912" xr:uid="{639B049B-A18B-4576-8944-0612B9C57AAF}"/>
    <cellStyle name="20% - Accent6 3 2 2 3" xfId="6193" xr:uid="{5CE296F5-CD31-4130-A21B-4DC0B767B046}"/>
    <cellStyle name="20% - Accent6 3 2 3" xfId="2326" xr:uid="{00000000-0005-0000-0000-00009C000000}"/>
    <cellStyle name="20% - Accent6 3 2 3 2" xfId="4605" xr:uid="{76B8B670-AD48-49DA-B5F0-F6AFA0BE1102}"/>
    <cellStyle name="20% - Accent6 3 2 3 3" xfId="6886" xr:uid="{29201388-A263-4DF8-98E2-8CF8D88512AD}"/>
    <cellStyle name="20% - Accent6 3 2 4" xfId="3020" xr:uid="{99EA9453-9439-4309-97D0-BBECE606E3B3}"/>
    <cellStyle name="20% - Accent6 3 2 5" xfId="5301" xr:uid="{FDD7B91D-DF70-4063-B6DB-87902BF14B04}"/>
    <cellStyle name="20% - Accent6 3 3" xfId="1286" xr:uid="{00000000-0005-0000-0000-00009D000000}"/>
    <cellStyle name="20% - Accent6 3 3 2" xfId="3565" xr:uid="{8099CA17-7070-4125-A2A1-CC86409D8245}"/>
    <cellStyle name="20% - Accent6 3 3 3" xfId="5846" xr:uid="{8969836C-8DC8-4DEA-B47F-20042D4F7D4C}"/>
    <cellStyle name="20% - Accent6 3 4" xfId="1979" xr:uid="{00000000-0005-0000-0000-00009E000000}"/>
    <cellStyle name="20% - Accent6 3 4 2" xfId="4258" xr:uid="{B9018823-5E19-4D54-BD46-12D8C25A2890}"/>
    <cellStyle name="20% - Accent6 3 4 3" xfId="6539" xr:uid="{FD60D3A3-2590-4B5A-9E06-D3CA7CD6D98A}"/>
    <cellStyle name="20% - Accent6 3 5" xfId="2673" xr:uid="{2711A86F-C623-4833-B91C-6F9A857B366B}"/>
    <cellStyle name="20% - Accent6 3 6" xfId="4954" xr:uid="{5C4D06B4-70BB-4042-9A2C-FF3BE082E97F}"/>
    <cellStyle name="20% - Accent6 4" xfId="532" xr:uid="{00000000-0005-0000-0000-00009F000000}"/>
    <cellStyle name="20% - Accent6 4 2" xfId="1461" xr:uid="{00000000-0005-0000-0000-0000A0000000}"/>
    <cellStyle name="20% - Accent6 4 2 2" xfId="3740" xr:uid="{E1833DE5-7E9E-4655-80A8-BB00F3657CEF}"/>
    <cellStyle name="20% - Accent6 4 2 3" xfId="6021" xr:uid="{5D6DDED2-EB7C-4AA0-8529-7159188129C4}"/>
    <cellStyle name="20% - Accent6 4 3" xfId="2154" xr:uid="{00000000-0005-0000-0000-0000A1000000}"/>
    <cellStyle name="20% - Accent6 4 3 2" xfId="4433" xr:uid="{D104B0DE-B2B3-4788-8D7C-F043184075D0}"/>
    <cellStyle name="20% - Accent6 4 3 3" xfId="6714" xr:uid="{A9B89139-654D-47EC-A175-25380B1839BF}"/>
    <cellStyle name="20% - Accent6 4 4" xfId="2848" xr:uid="{A22EA617-4956-4BC6-B422-29AD977426AC}"/>
    <cellStyle name="20% - Accent6 4 5" xfId="5129" xr:uid="{20B600DA-CEF9-420C-9340-A281210014BA}"/>
    <cellStyle name="20% - Accent6 5" xfId="917" xr:uid="{00000000-0005-0000-0000-0000A2000000}"/>
    <cellStyle name="20% - Accent6 5 2" xfId="3207" xr:uid="{5511E73B-AE89-4ED9-AE55-B542C2105F08}"/>
    <cellStyle name="20% - Accent6 5 3" xfId="5488" xr:uid="{D0E5EB15-969A-46D3-B874-B8A453C44633}"/>
    <cellStyle name="20% - Accent6 6" xfId="1114" xr:uid="{00000000-0005-0000-0000-0000A3000000}"/>
    <cellStyle name="20% - Accent6 6 2" xfId="3393" xr:uid="{A4BBD981-5FFC-48EE-966B-548C75742D5E}"/>
    <cellStyle name="20% - Accent6 6 3" xfId="5674" xr:uid="{204587EA-7049-4588-86F1-5FF32898F001}"/>
    <cellStyle name="20% - Accent6 7" xfId="1807" xr:uid="{00000000-0005-0000-0000-0000A4000000}"/>
    <cellStyle name="20% - Accent6 7 2" xfId="4086" xr:uid="{322508D3-C621-4DA7-BF88-62473A43F430}"/>
    <cellStyle name="20% - Accent6 7 3" xfId="6367" xr:uid="{5EBA7DAA-6DCA-4673-8794-EDE9ABC1C7A8}"/>
    <cellStyle name="20% - Accent6 8" xfId="2501" xr:uid="{F2A9004E-344C-4706-B2A8-7302B687EB55}"/>
    <cellStyle name="20% - Accent6 9" xfId="4782" xr:uid="{5FE0D6D3-F9D8-4FF0-8408-12017A60F594}"/>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10" xfId="2525" xr:uid="{5FB3F053-3D35-4AD4-9AAD-8E9466F0EF06}"/>
    <cellStyle name="20% - uthevingsfarge 5 2 11" xfId="4806" xr:uid="{3CD66406-7EB9-4CA5-9D35-3945C5EC3861}"/>
    <cellStyle name="20% - uthevingsfarge 5 2 2" xfId="182" xr:uid="{00000000-0005-0000-0000-0000AA000000}"/>
    <cellStyle name="20% - uthevingsfarge 5 2 2 10" xfId="4852" xr:uid="{B11A8D88-2DA6-41F8-AA99-D8408B3B0B78}"/>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2 2" xfId="3984" xr:uid="{F45921AF-36ED-4215-963A-29E13CA42F08}"/>
    <cellStyle name="20% - uthevingsfarge 5 2 2 2 2 2 2 2 3" xfId="6265" xr:uid="{4A4DC54F-77C4-4CD5-A669-E8F1495438B6}"/>
    <cellStyle name="20% - uthevingsfarge 5 2 2 2 2 2 2 3" xfId="2398" xr:uid="{00000000-0005-0000-0000-0000B0000000}"/>
    <cellStyle name="20% - uthevingsfarge 5 2 2 2 2 2 2 3 2" xfId="4677" xr:uid="{CA86BFE6-DB8F-49CE-A4C2-37D0ED24BA12}"/>
    <cellStyle name="20% - uthevingsfarge 5 2 2 2 2 2 2 3 3" xfId="6958" xr:uid="{D10B0D64-1981-4AC3-A399-1B40855DB0DD}"/>
    <cellStyle name="20% - uthevingsfarge 5 2 2 2 2 2 2 4" xfId="3092" xr:uid="{3158471D-21A9-45AB-A030-79CCC1E3F344}"/>
    <cellStyle name="20% - uthevingsfarge 5 2 2 2 2 2 2 5" xfId="5373" xr:uid="{57A52555-F831-46EB-9777-2F043D618BD8}"/>
    <cellStyle name="20% - uthevingsfarge 5 2 2 2 2 2 3" xfId="1358" xr:uid="{00000000-0005-0000-0000-0000B1000000}"/>
    <cellStyle name="20% - uthevingsfarge 5 2 2 2 2 2 3 2" xfId="3637" xr:uid="{EB1546D9-A326-435F-8FBA-0E102D343D24}"/>
    <cellStyle name="20% - uthevingsfarge 5 2 2 2 2 2 3 3" xfId="5918" xr:uid="{313BBEA6-7767-4EC7-A152-DB96ECDBC069}"/>
    <cellStyle name="20% - uthevingsfarge 5 2 2 2 2 2 4" xfId="2051" xr:uid="{00000000-0005-0000-0000-0000B2000000}"/>
    <cellStyle name="20% - uthevingsfarge 5 2 2 2 2 2 4 2" xfId="4330" xr:uid="{FFC4D333-7B83-4CF8-8AD8-38073C374733}"/>
    <cellStyle name="20% - uthevingsfarge 5 2 2 2 2 2 4 3" xfId="6611" xr:uid="{E4081173-8C95-4795-9FB5-516144ABFD75}"/>
    <cellStyle name="20% - uthevingsfarge 5 2 2 2 2 2 5" xfId="2745" xr:uid="{EC351741-E08D-4B5F-9455-E874058C2EC8}"/>
    <cellStyle name="20% - uthevingsfarge 5 2 2 2 2 2 6" xfId="5026" xr:uid="{A6ADB9BC-AFFA-471E-BB87-5C78C16A3020}"/>
    <cellStyle name="20% - uthevingsfarge 5 2 2 2 2 3" xfId="604" xr:uid="{00000000-0005-0000-0000-0000B3000000}"/>
    <cellStyle name="20% - uthevingsfarge 5 2 2 2 2 3 2" xfId="1533" xr:uid="{00000000-0005-0000-0000-0000B4000000}"/>
    <cellStyle name="20% - uthevingsfarge 5 2 2 2 2 3 2 2" xfId="3812" xr:uid="{3991FB15-8BFC-476C-AA1E-C008CA5376FF}"/>
    <cellStyle name="20% - uthevingsfarge 5 2 2 2 2 3 2 3" xfId="6093" xr:uid="{C89B9F60-A8ED-4733-9D54-163E76975D6C}"/>
    <cellStyle name="20% - uthevingsfarge 5 2 2 2 2 3 3" xfId="2226" xr:uid="{00000000-0005-0000-0000-0000B5000000}"/>
    <cellStyle name="20% - uthevingsfarge 5 2 2 2 2 3 3 2" xfId="4505" xr:uid="{640B96F4-BB1B-46B3-A96C-6564F38AAEE4}"/>
    <cellStyle name="20% - uthevingsfarge 5 2 2 2 2 3 3 3" xfId="6786" xr:uid="{02DC61A4-E367-4FE3-AA87-862046AFF046}"/>
    <cellStyle name="20% - uthevingsfarge 5 2 2 2 2 3 4" xfId="2920" xr:uid="{55AFEC8A-C3C5-42F4-B83B-FE7648CB921E}"/>
    <cellStyle name="20% - uthevingsfarge 5 2 2 2 2 3 5" xfId="5201" xr:uid="{02709671-33A1-41C0-943B-3264B9D8C355}"/>
    <cellStyle name="20% - uthevingsfarge 5 2 2 2 2 4" xfId="1001" xr:uid="{00000000-0005-0000-0000-0000B6000000}"/>
    <cellStyle name="20% - uthevingsfarge 5 2 2 2 2 4 2" xfId="3289" xr:uid="{77F37D98-FDB4-45E8-B984-4DD2E7314E36}"/>
    <cellStyle name="20% - uthevingsfarge 5 2 2 2 2 4 3" xfId="5570" xr:uid="{92D6F481-6B7A-49B3-BC82-C917D7421CF9}"/>
    <cellStyle name="20% - uthevingsfarge 5 2 2 2 2 5" xfId="1186" xr:uid="{00000000-0005-0000-0000-0000B7000000}"/>
    <cellStyle name="20% - uthevingsfarge 5 2 2 2 2 5 2" xfId="3465" xr:uid="{B2DB8BC1-F530-453E-B93F-17D8B80802E4}"/>
    <cellStyle name="20% - uthevingsfarge 5 2 2 2 2 5 3" xfId="5746" xr:uid="{2766C791-1C30-4623-B060-85FEF6D973C2}"/>
    <cellStyle name="20% - uthevingsfarge 5 2 2 2 2 6" xfId="1879" xr:uid="{00000000-0005-0000-0000-0000B8000000}"/>
    <cellStyle name="20% - uthevingsfarge 5 2 2 2 2 6 2" xfId="4158" xr:uid="{7EFF00AC-7C2B-496C-9374-14E4A36217F1}"/>
    <cellStyle name="20% - uthevingsfarge 5 2 2 2 2 6 3" xfId="6439" xr:uid="{A6DE9D6F-0E26-4B1A-8CB3-F4DDAD640FF7}"/>
    <cellStyle name="20% - uthevingsfarge 5 2 2 2 2 7" xfId="2573" xr:uid="{F12F55BC-B397-4B49-914E-2EA5192E1729}"/>
    <cellStyle name="20% - uthevingsfarge 5 2 2 2 2 8" xfId="4854" xr:uid="{81A18964-91C6-42C2-9D91-5E70AFEB2C32}"/>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2 2" xfId="3983" xr:uid="{5BCAA4D2-40B6-42F4-93B7-3A06C5CDF0C9}"/>
    <cellStyle name="20% - uthevingsfarge 5 2 2 2 3 2 2 3" xfId="6264" xr:uid="{2437E6D8-E7C1-4949-9936-70AE1E5E11B1}"/>
    <cellStyle name="20% - uthevingsfarge 5 2 2 2 3 2 3" xfId="2397" xr:uid="{00000000-0005-0000-0000-0000BC000000}"/>
    <cellStyle name="20% - uthevingsfarge 5 2 2 2 3 2 3 2" xfId="4676" xr:uid="{356E9662-CA78-450F-9555-7E3C4A49C2E8}"/>
    <cellStyle name="20% - uthevingsfarge 5 2 2 2 3 2 3 3" xfId="6957" xr:uid="{99146D83-1EAC-418A-A1DC-EB104A0D78A7}"/>
    <cellStyle name="20% - uthevingsfarge 5 2 2 2 3 2 4" xfId="3091" xr:uid="{36E64040-666A-4097-BD2D-EC439400F493}"/>
    <cellStyle name="20% - uthevingsfarge 5 2 2 2 3 2 5" xfId="5372" xr:uid="{0216C70F-FFCE-4B81-8104-B75D7903A331}"/>
    <cellStyle name="20% - uthevingsfarge 5 2 2 2 3 3" xfId="1357" xr:uid="{00000000-0005-0000-0000-0000BD000000}"/>
    <cellStyle name="20% - uthevingsfarge 5 2 2 2 3 3 2" xfId="3636" xr:uid="{F605B95E-1B7A-41FD-8200-2DD78E385AD5}"/>
    <cellStyle name="20% - uthevingsfarge 5 2 2 2 3 3 3" xfId="5917" xr:uid="{FBC14D31-036A-40C4-ADCA-F95C3FEB850D}"/>
    <cellStyle name="20% - uthevingsfarge 5 2 2 2 3 4" xfId="2050" xr:uid="{00000000-0005-0000-0000-0000BE000000}"/>
    <cellStyle name="20% - uthevingsfarge 5 2 2 2 3 4 2" xfId="4329" xr:uid="{A949B477-4390-49A9-AC55-D03D78C5DA01}"/>
    <cellStyle name="20% - uthevingsfarge 5 2 2 2 3 4 3" xfId="6610" xr:uid="{576AA7B5-2045-488E-8C94-35CFF2588D4E}"/>
    <cellStyle name="20% - uthevingsfarge 5 2 2 2 3 5" xfId="2744" xr:uid="{A21527CB-4652-4F5A-B563-54A5B70D884D}"/>
    <cellStyle name="20% - uthevingsfarge 5 2 2 2 3 6" xfId="5025" xr:uid="{6CD58E2F-A7C3-4E15-8BBF-22729D54EFAC}"/>
    <cellStyle name="20% - uthevingsfarge 5 2 2 2 4" xfId="603" xr:uid="{00000000-0005-0000-0000-0000BF000000}"/>
    <cellStyle name="20% - uthevingsfarge 5 2 2 2 4 2" xfId="1532" xr:uid="{00000000-0005-0000-0000-0000C0000000}"/>
    <cellStyle name="20% - uthevingsfarge 5 2 2 2 4 2 2" xfId="3811" xr:uid="{5C97E672-4186-4BE5-B2CF-0A106AA8AC99}"/>
    <cellStyle name="20% - uthevingsfarge 5 2 2 2 4 2 3" xfId="6092" xr:uid="{A39EAEAC-4DDA-4109-A7FB-396CA8B2233E}"/>
    <cellStyle name="20% - uthevingsfarge 5 2 2 2 4 3" xfId="2225" xr:uid="{00000000-0005-0000-0000-0000C1000000}"/>
    <cellStyle name="20% - uthevingsfarge 5 2 2 2 4 3 2" xfId="4504" xr:uid="{B8204D36-244D-41C9-8D42-B6541271170E}"/>
    <cellStyle name="20% - uthevingsfarge 5 2 2 2 4 3 3" xfId="6785" xr:uid="{6AFCEBB1-397E-4306-929A-C8062FDBAED6}"/>
    <cellStyle name="20% - uthevingsfarge 5 2 2 2 4 4" xfId="2919" xr:uid="{5C966AE7-A061-4EA3-86F3-2880E12EEB29}"/>
    <cellStyle name="20% - uthevingsfarge 5 2 2 2 4 5" xfId="5200" xr:uid="{0296562E-EF66-4D23-AD8F-F12D1AE8F9E6}"/>
    <cellStyle name="20% - uthevingsfarge 5 2 2 2 5" xfId="1000" xr:uid="{00000000-0005-0000-0000-0000C2000000}"/>
    <cellStyle name="20% - uthevingsfarge 5 2 2 2 5 2" xfId="3288" xr:uid="{2C1807AB-E713-41E3-88EE-3A92F81F0715}"/>
    <cellStyle name="20% - uthevingsfarge 5 2 2 2 5 3" xfId="5569" xr:uid="{08176979-7E25-4124-ADC3-FBF2C55D7DF5}"/>
    <cellStyle name="20% - uthevingsfarge 5 2 2 2 6" xfId="1185" xr:uid="{00000000-0005-0000-0000-0000C3000000}"/>
    <cellStyle name="20% - uthevingsfarge 5 2 2 2 6 2" xfId="3464" xr:uid="{D9CBFAE4-329D-451E-A830-13AA7B4C6313}"/>
    <cellStyle name="20% - uthevingsfarge 5 2 2 2 6 3" xfId="5745" xr:uid="{64D3ECA3-230E-41F4-A98E-D42E65006544}"/>
    <cellStyle name="20% - uthevingsfarge 5 2 2 2 7" xfId="1878" xr:uid="{00000000-0005-0000-0000-0000C4000000}"/>
    <cellStyle name="20% - uthevingsfarge 5 2 2 2 7 2" xfId="4157" xr:uid="{BE154BFC-D550-49A9-AAE3-693FA9F524EE}"/>
    <cellStyle name="20% - uthevingsfarge 5 2 2 2 7 3" xfId="6438" xr:uid="{D172F97C-D1F6-41F3-9D06-1EBF67E78A5A}"/>
    <cellStyle name="20% - uthevingsfarge 5 2 2 2 8" xfId="2572" xr:uid="{F78C6DBF-EEB0-4397-B6EB-994F10F33028}"/>
    <cellStyle name="20% - uthevingsfarge 5 2 2 2 9" xfId="4853" xr:uid="{09D2D95E-EA35-49DB-AC10-42BAF2B66A85}"/>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2 2" xfId="3985" xr:uid="{532BCD08-0FC7-4038-91F4-D472916ACF78}"/>
    <cellStyle name="20% - uthevingsfarge 5 2 2 3 2 2 2 3" xfId="6266" xr:uid="{F9B5277A-4826-4F70-A704-F2F4067AC368}"/>
    <cellStyle name="20% - uthevingsfarge 5 2 2 3 2 2 3" xfId="2399" xr:uid="{00000000-0005-0000-0000-0000C9000000}"/>
    <cellStyle name="20% - uthevingsfarge 5 2 2 3 2 2 3 2" xfId="4678" xr:uid="{59E2A3D5-CE76-4A6D-A571-23030FD4B324}"/>
    <cellStyle name="20% - uthevingsfarge 5 2 2 3 2 2 3 3" xfId="6959" xr:uid="{D5BE1FC6-431E-49CE-9FA7-019A0DEE0270}"/>
    <cellStyle name="20% - uthevingsfarge 5 2 2 3 2 2 4" xfId="3093" xr:uid="{3941EE47-190D-4141-88F8-6E455817B28E}"/>
    <cellStyle name="20% - uthevingsfarge 5 2 2 3 2 2 5" xfId="5374" xr:uid="{FE6ACC26-D5EE-4C3C-AD64-749E7DAB73CD}"/>
    <cellStyle name="20% - uthevingsfarge 5 2 2 3 2 3" xfId="1359" xr:uid="{00000000-0005-0000-0000-0000CA000000}"/>
    <cellStyle name="20% - uthevingsfarge 5 2 2 3 2 3 2" xfId="3638" xr:uid="{4CD0286C-454E-45B8-948D-EABE1968BFC3}"/>
    <cellStyle name="20% - uthevingsfarge 5 2 2 3 2 3 3" xfId="5919" xr:uid="{5220D6ED-165B-497B-ACAD-6F66C56E8AA5}"/>
    <cellStyle name="20% - uthevingsfarge 5 2 2 3 2 4" xfId="2052" xr:uid="{00000000-0005-0000-0000-0000CB000000}"/>
    <cellStyle name="20% - uthevingsfarge 5 2 2 3 2 4 2" xfId="4331" xr:uid="{9F8076E3-E782-4CF0-953B-FFF30C5613EC}"/>
    <cellStyle name="20% - uthevingsfarge 5 2 2 3 2 4 3" xfId="6612" xr:uid="{2B68FD20-B952-4467-87FB-F6BBE8AD56DE}"/>
    <cellStyle name="20% - uthevingsfarge 5 2 2 3 2 5" xfId="2746" xr:uid="{A9581786-507B-4192-B2EE-36A3442D9058}"/>
    <cellStyle name="20% - uthevingsfarge 5 2 2 3 2 6" xfId="5027" xr:uid="{ED974136-63D1-45CE-AD87-1C5F95AEC1AD}"/>
    <cellStyle name="20% - uthevingsfarge 5 2 2 3 3" xfId="605" xr:uid="{00000000-0005-0000-0000-0000CC000000}"/>
    <cellStyle name="20% - uthevingsfarge 5 2 2 3 3 2" xfId="1534" xr:uid="{00000000-0005-0000-0000-0000CD000000}"/>
    <cellStyle name="20% - uthevingsfarge 5 2 2 3 3 2 2" xfId="3813" xr:uid="{7E6A4DB5-6E77-4CAB-8516-3E04CB015347}"/>
    <cellStyle name="20% - uthevingsfarge 5 2 2 3 3 2 3" xfId="6094" xr:uid="{BF7DFD78-95CF-408D-97FE-2EB30986F0C8}"/>
    <cellStyle name="20% - uthevingsfarge 5 2 2 3 3 3" xfId="2227" xr:uid="{00000000-0005-0000-0000-0000CE000000}"/>
    <cellStyle name="20% - uthevingsfarge 5 2 2 3 3 3 2" xfId="4506" xr:uid="{2E5C8C1A-0C9E-47EB-96C0-EA73CA3E4440}"/>
    <cellStyle name="20% - uthevingsfarge 5 2 2 3 3 3 3" xfId="6787" xr:uid="{3775A2EB-D445-4398-B4ED-FDAEE4099BCB}"/>
    <cellStyle name="20% - uthevingsfarge 5 2 2 3 3 4" xfId="2921" xr:uid="{DEF9EEA5-368B-4BD7-B6B7-EEC2AD4CC7B6}"/>
    <cellStyle name="20% - uthevingsfarge 5 2 2 3 3 5" xfId="5202" xr:uid="{5B49E69B-7C38-4B8E-87FC-78BF809544AD}"/>
    <cellStyle name="20% - uthevingsfarge 5 2 2 3 4" xfId="1002" xr:uid="{00000000-0005-0000-0000-0000CF000000}"/>
    <cellStyle name="20% - uthevingsfarge 5 2 2 3 4 2" xfId="3290" xr:uid="{C15665FA-2E62-4772-9D74-EF7F1570B845}"/>
    <cellStyle name="20% - uthevingsfarge 5 2 2 3 4 3" xfId="5571" xr:uid="{037DBB6B-767E-4F75-9E3D-7C8A912D55F3}"/>
    <cellStyle name="20% - uthevingsfarge 5 2 2 3 5" xfId="1187" xr:uid="{00000000-0005-0000-0000-0000D0000000}"/>
    <cellStyle name="20% - uthevingsfarge 5 2 2 3 5 2" xfId="3466" xr:uid="{C2A2353E-120D-4BAC-BE51-55C71405EDA2}"/>
    <cellStyle name="20% - uthevingsfarge 5 2 2 3 5 3" xfId="5747" xr:uid="{D396CF07-6F9D-4C8C-9146-71E836D810FB}"/>
    <cellStyle name="20% - uthevingsfarge 5 2 2 3 6" xfId="1880" xr:uid="{00000000-0005-0000-0000-0000D1000000}"/>
    <cellStyle name="20% - uthevingsfarge 5 2 2 3 6 2" xfId="4159" xr:uid="{B938FAF1-9A02-4FD5-BD79-B40483E6D5A2}"/>
    <cellStyle name="20% - uthevingsfarge 5 2 2 3 6 3" xfId="6440" xr:uid="{84030431-48C9-4DEA-B4D0-94CA34D7BA2E}"/>
    <cellStyle name="20% - uthevingsfarge 5 2 2 3 7" xfId="2574" xr:uid="{EE2EB56C-584A-4FF2-8608-01CE51F454CE}"/>
    <cellStyle name="20% - uthevingsfarge 5 2 2 3 8" xfId="4855" xr:uid="{FB488147-D32F-49DE-8622-EC478CE3719A}"/>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2 2" xfId="3982" xr:uid="{C1240EAD-767E-4C71-98B6-AE1DB7078F62}"/>
    <cellStyle name="20% - uthevingsfarge 5 2 2 4 2 2 3" xfId="6263" xr:uid="{66E9A710-F45E-4DA4-84DA-CEF44B346F1C}"/>
    <cellStyle name="20% - uthevingsfarge 5 2 2 4 2 3" xfId="2396" xr:uid="{00000000-0005-0000-0000-0000D5000000}"/>
    <cellStyle name="20% - uthevingsfarge 5 2 2 4 2 3 2" xfId="4675" xr:uid="{5FFE1EC1-BA4C-4146-8F03-974AD9744999}"/>
    <cellStyle name="20% - uthevingsfarge 5 2 2 4 2 3 3" xfId="6956" xr:uid="{C1BFDCF0-B8E7-4A30-AAB9-9DE7899EF9AF}"/>
    <cellStyle name="20% - uthevingsfarge 5 2 2 4 2 4" xfId="3090" xr:uid="{E9D184B1-3A92-4DE0-8230-EB701C8007D8}"/>
    <cellStyle name="20% - uthevingsfarge 5 2 2 4 2 5" xfId="5371" xr:uid="{A9108B3C-9810-4285-8E6F-86628FFAE3D1}"/>
    <cellStyle name="20% - uthevingsfarge 5 2 2 4 3" xfId="1356" xr:uid="{00000000-0005-0000-0000-0000D6000000}"/>
    <cellStyle name="20% - uthevingsfarge 5 2 2 4 3 2" xfId="3635" xr:uid="{E46F1311-0BA9-474B-A61E-28A96ADCF6B5}"/>
    <cellStyle name="20% - uthevingsfarge 5 2 2 4 3 3" xfId="5916" xr:uid="{C4BE517C-11D4-4C9F-8AAA-C09BC8111EA4}"/>
    <cellStyle name="20% - uthevingsfarge 5 2 2 4 4" xfId="2049" xr:uid="{00000000-0005-0000-0000-0000D7000000}"/>
    <cellStyle name="20% - uthevingsfarge 5 2 2 4 4 2" xfId="4328" xr:uid="{DB79F0CB-0C37-4D32-8DC4-142C9246B37F}"/>
    <cellStyle name="20% - uthevingsfarge 5 2 2 4 4 3" xfId="6609" xr:uid="{D386AF72-4ADB-4433-A509-4241A46F7F5D}"/>
    <cellStyle name="20% - uthevingsfarge 5 2 2 4 5" xfId="2743" xr:uid="{0A204EBC-86F6-45B7-AFF7-CC4672AF3F26}"/>
    <cellStyle name="20% - uthevingsfarge 5 2 2 4 6" xfId="5024" xr:uid="{C9DA2F93-8E83-47E7-915A-EEAB1C28E314}"/>
    <cellStyle name="20% - uthevingsfarge 5 2 2 5" xfId="602" xr:uid="{00000000-0005-0000-0000-0000D8000000}"/>
    <cellStyle name="20% - uthevingsfarge 5 2 2 5 2" xfId="1531" xr:uid="{00000000-0005-0000-0000-0000D9000000}"/>
    <cellStyle name="20% - uthevingsfarge 5 2 2 5 2 2" xfId="3810" xr:uid="{01ED7F71-F9CE-4AB4-952F-3203C13AD0A2}"/>
    <cellStyle name="20% - uthevingsfarge 5 2 2 5 2 3" xfId="6091" xr:uid="{1AABA6C4-6381-4F65-A48B-151EF6719E13}"/>
    <cellStyle name="20% - uthevingsfarge 5 2 2 5 3" xfId="2224" xr:uid="{00000000-0005-0000-0000-0000DA000000}"/>
    <cellStyle name="20% - uthevingsfarge 5 2 2 5 3 2" xfId="4503" xr:uid="{2A384774-4691-4697-93FC-84D8E57C6AC5}"/>
    <cellStyle name="20% - uthevingsfarge 5 2 2 5 3 3" xfId="6784" xr:uid="{4432F212-CCFA-4605-981D-A68CFDA6254B}"/>
    <cellStyle name="20% - uthevingsfarge 5 2 2 5 4" xfId="2918" xr:uid="{9C00C387-B02A-4F26-AE3D-DD4DFE3C1AEB}"/>
    <cellStyle name="20% - uthevingsfarge 5 2 2 5 5" xfId="5199" xr:uid="{94808B66-2A57-4218-B564-A0908E5E217A}"/>
    <cellStyle name="20% - uthevingsfarge 5 2 2 6" xfId="999" xr:uid="{00000000-0005-0000-0000-0000DB000000}"/>
    <cellStyle name="20% - uthevingsfarge 5 2 2 6 2" xfId="3287" xr:uid="{A90733F8-3941-481A-963A-08E3DE586442}"/>
    <cellStyle name="20% - uthevingsfarge 5 2 2 6 3" xfId="5568" xr:uid="{6906EE70-9952-465D-87A5-D2C3792DE3B5}"/>
    <cellStyle name="20% - uthevingsfarge 5 2 2 7" xfId="1184" xr:uid="{00000000-0005-0000-0000-0000DC000000}"/>
    <cellStyle name="20% - uthevingsfarge 5 2 2 7 2" xfId="3463" xr:uid="{27B6EEBD-7D86-4EC7-8459-5DDC658253F8}"/>
    <cellStyle name="20% - uthevingsfarge 5 2 2 7 3" xfId="5744" xr:uid="{5BC16F31-7CF6-4491-B1BA-6497D335CD43}"/>
    <cellStyle name="20% - uthevingsfarge 5 2 2 8" xfId="1877" xr:uid="{00000000-0005-0000-0000-0000DD000000}"/>
    <cellStyle name="20% - uthevingsfarge 5 2 2 8 2" xfId="4156" xr:uid="{34B5BA2B-FA15-4D08-9EBE-378718D123CC}"/>
    <cellStyle name="20% - uthevingsfarge 5 2 2 8 3" xfId="6437" xr:uid="{DFB16557-1194-4FFF-A3BC-A286B9B0C430}"/>
    <cellStyle name="20% - uthevingsfarge 5 2 2 9" xfId="2571" xr:uid="{BAB00E15-A490-44AA-A32C-4006A0D7D6C4}"/>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2 2" xfId="3987" xr:uid="{0F3A876C-939B-4994-A5EB-2EBF1A46F035}"/>
    <cellStyle name="20% - uthevingsfarge 5 2 3 2 2 2 2 3" xfId="6268" xr:uid="{468C9B0D-FCEF-43DD-858B-1C8F8A767CFD}"/>
    <cellStyle name="20% - uthevingsfarge 5 2 3 2 2 2 3" xfId="2401" xr:uid="{00000000-0005-0000-0000-0000E3000000}"/>
    <cellStyle name="20% - uthevingsfarge 5 2 3 2 2 2 3 2" xfId="4680" xr:uid="{FF44D2CA-A1B8-436F-B062-D81476052CCC}"/>
    <cellStyle name="20% - uthevingsfarge 5 2 3 2 2 2 3 3" xfId="6961" xr:uid="{07F4F6AF-18BF-4891-BB22-928C759F2375}"/>
    <cellStyle name="20% - uthevingsfarge 5 2 3 2 2 2 4" xfId="3095" xr:uid="{49CCB0E7-94D7-40FA-B23A-24CD030AD336}"/>
    <cellStyle name="20% - uthevingsfarge 5 2 3 2 2 2 5" xfId="5376" xr:uid="{7664E425-99F3-4F88-A351-06E3A7ED403D}"/>
    <cellStyle name="20% - uthevingsfarge 5 2 3 2 2 3" xfId="1361" xr:uid="{00000000-0005-0000-0000-0000E4000000}"/>
    <cellStyle name="20% - uthevingsfarge 5 2 3 2 2 3 2" xfId="3640" xr:uid="{6C7FC573-B378-4B12-BAF0-07CEB8110CDF}"/>
    <cellStyle name="20% - uthevingsfarge 5 2 3 2 2 3 3" xfId="5921" xr:uid="{0FE24FDF-905F-4AF1-BA62-378BF3FAB741}"/>
    <cellStyle name="20% - uthevingsfarge 5 2 3 2 2 4" xfId="2054" xr:uid="{00000000-0005-0000-0000-0000E5000000}"/>
    <cellStyle name="20% - uthevingsfarge 5 2 3 2 2 4 2" xfId="4333" xr:uid="{1B01AECA-DCA6-44C0-8942-B9C95C3E2B4D}"/>
    <cellStyle name="20% - uthevingsfarge 5 2 3 2 2 4 3" xfId="6614" xr:uid="{38C85B05-4F46-402D-BD59-82C87CC19063}"/>
    <cellStyle name="20% - uthevingsfarge 5 2 3 2 2 5" xfId="2748" xr:uid="{3F7241AC-29A7-4354-9035-E3C6CC4BB7FA}"/>
    <cellStyle name="20% - uthevingsfarge 5 2 3 2 2 6" xfId="5029" xr:uid="{D043C912-B9D4-4996-AD7A-2F1466CD7A00}"/>
    <cellStyle name="20% - uthevingsfarge 5 2 3 2 3" xfId="607" xr:uid="{00000000-0005-0000-0000-0000E6000000}"/>
    <cellStyle name="20% - uthevingsfarge 5 2 3 2 3 2" xfId="1536" xr:uid="{00000000-0005-0000-0000-0000E7000000}"/>
    <cellStyle name="20% - uthevingsfarge 5 2 3 2 3 2 2" xfId="3815" xr:uid="{A9E26552-1B2E-4678-AB63-CE9F6D0533AB}"/>
    <cellStyle name="20% - uthevingsfarge 5 2 3 2 3 2 3" xfId="6096" xr:uid="{B2DCAC54-4DB1-42DA-95D3-0F3E7FDBACAC}"/>
    <cellStyle name="20% - uthevingsfarge 5 2 3 2 3 3" xfId="2229" xr:uid="{00000000-0005-0000-0000-0000E8000000}"/>
    <cellStyle name="20% - uthevingsfarge 5 2 3 2 3 3 2" xfId="4508" xr:uid="{440D4C8A-3928-4403-9474-05D5F777A051}"/>
    <cellStyle name="20% - uthevingsfarge 5 2 3 2 3 3 3" xfId="6789" xr:uid="{A8D8F051-AAEF-4BE3-8D14-16556A89A7B1}"/>
    <cellStyle name="20% - uthevingsfarge 5 2 3 2 3 4" xfId="2923" xr:uid="{EEE931A8-AB82-4FA5-AED9-D9F620BDD493}"/>
    <cellStyle name="20% - uthevingsfarge 5 2 3 2 3 5" xfId="5204" xr:uid="{C57BE39D-7873-45C8-AFCA-01C69BB0174E}"/>
    <cellStyle name="20% - uthevingsfarge 5 2 3 2 4" xfId="1004" xr:uid="{00000000-0005-0000-0000-0000E9000000}"/>
    <cellStyle name="20% - uthevingsfarge 5 2 3 2 4 2" xfId="3292" xr:uid="{CF15846C-6F05-47F3-9C01-8BD82DF6C6E1}"/>
    <cellStyle name="20% - uthevingsfarge 5 2 3 2 4 3" xfId="5573" xr:uid="{75F5A053-D512-4FD8-9DF0-EE3A19A833BE}"/>
    <cellStyle name="20% - uthevingsfarge 5 2 3 2 5" xfId="1189" xr:uid="{00000000-0005-0000-0000-0000EA000000}"/>
    <cellStyle name="20% - uthevingsfarge 5 2 3 2 5 2" xfId="3468" xr:uid="{7E2513B7-9DBE-491D-8049-808BD5E79051}"/>
    <cellStyle name="20% - uthevingsfarge 5 2 3 2 5 3" xfId="5749" xr:uid="{9D9CA907-0E48-46C8-A927-5DC4CE6E8237}"/>
    <cellStyle name="20% - uthevingsfarge 5 2 3 2 6" xfId="1882" xr:uid="{00000000-0005-0000-0000-0000EB000000}"/>
    <cellStyle name="20% - uthevingsfarge 5 2 3 2 6 2" xfId="4161" xr:uid="{5024A528-87CE-4B12-9BF2-B15C4A4D170F}"/>
    <cellStyle name="20% - uthevingsfarge 5 2 3 2 6 3" xfId="6442" xr:uid="{2C14B6EF-6E22-4848-9DE7-7E0EE1FD7831}"/>
    <cellStyle name="20% - uthevingsfarge 5 2 3 2 7" xfId="2576" xr:uid="{20AD50FE-35A9-41BD-8ACE-EBF34E7333A4}"/>
    <cellStyle name="20% - uthevingsfarge 5 2 3 2 8" xfId="4857" xr:uid="{88BE410F-5458-45B6-8F1F-723872297457}"/>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2 2" xfId="3986" xr:uid="{71FD84DE-DE3B-4E34-92F1-9BA2E8322387}"/>
    <cellStyle name="20% - uthevingsfarge 5 2 3 3 2 2 3" xfId="6267" xr:uid="{E0E19472-2579-4EFD-A414-B6A7D616E340}"/>
    <cellStyle name="20% - uthevingsfarge 5 2 3 3 2 3" xfId="2400" xr:uid="{00000000-0005-0000-0000-0000EF000000}"/>
    <cellStyle name="20% - uthevingsfarge 5 2 3 3 2 3 2" xfId="4679" xr:uid="{8429A8EF-72E2-478E-A737-346159AF2966}"/>
    <cellStyle name="20% - uthevingsfarge 5 2 3 3 2 3 3" xfId="6960" xr:uid="{32C03B6C-B53D-42A3-8E33-16BCAF118B21}"/>
    <cellStyle name="20% - uthevingsfarge 5 2 3 3 2 4" xfId="3094" xr:uid="{1AFF40FC-D74C-46F4-B11B-9F2C6091E33C}"/>
    <cellStyle name="20% - uthevingsfarge 5 2 3 3 2 5" xfId="5375" xr:uid="{514CFDC6-48EE-413A-905A-F904BB4BF5CA}"/>
    <cellStyle name="20% - uthevingsfarge 5 2 3 3 3" xfId="1360" xr:uid="{00000000-0005-0000-0000-0000F0000000}"/>
    <cellStyle name="20% - uthevingsfarge 5 2 3 3 3 2" xfId="3639" xr:uid="{0B4CAA42-FFCC-4803-8339-637B24BD33C4}"/>
    <cellStyle name="20% - uthevingsfarge 5 2 3 3 3 3" xfId="5920" xr:uid="{56587294-8524-4E3A-9B93-4D792ED6EBA2}"/>
    <cellStyle name="20% - uthevingsfarge 5 2 3 3 4" xfId="2053" xr:uid="{00000000-0005-0000-0000-0000F1000000}"/>
    <cellStyle name="20% - uthevingsfarge 5 2 3 3 4 2" xfId="4332" xr:uid="{55B9ECCB-6DEA-4B15-98CB-F44B5065CBFD}"/>
    <cellStyle name="20% - uthevingsfarge 5 2 3 3 4 3" xfId="6613" xr:uid="{264DF4C4-6A59-4FAE-9C82-9BFE96F7D892}"/>
    <cellStyle name="20% - uthevingsfarge 5 2 3 3 5" xfId="2747" xr:uid="{F2B70AD0-A507-4AA9-AB8A-A960B6A43F87}"/>
    <cellStyle name="20% - uthevingsfarge 5 2 3 3 6" xfId="5028" xr:uid="{2A7643BA-0D5D-402B-A834-446C4944F9EF}"/>
    <cellStyle name="20% - uthevingsfarge 5 2 3 4" xfId="606" xr:uid="{00000000-0005-0000-0000-0000F2000000}"/>
    <cellStyle name="20% - uthevingsfarge 5 2 3 4 2" xfId="1535" xr:uid="{00000000-0005-0000-0000-0000F3000000}"/>
    <cellStyle name="20% - uthevingsfarge 5 2 3 4 2 2" xfId="3814" xr:uid="{3BF2B6BE-EE87-4DA1-AAFD-6B2F7D0FB271}"/>
    <cellStyle name="20% - uthevingsfarge 5 2 3 4 2 3" xfId="6095" xr:uid="{70D3B500-B742-4035-81F1-FB9C60892AEC}"/>
    <cellStyle name="20% - uthevingsfarge 5 2 3 4 3" xfId="2228" xr:uid="{00000000-0005-0000-0000-0000F4000000}"/>
    <cellStyle name="20% - uthevingsfarge 5 2 3 4 3 2" xfId="4507" xr:uid="{14D1C799-348A-4138-9065-884F8257658F}"/>
    <cellStyle name="20% - uthevingsfarge 5 2 3 4 3 3" xfId="6788" xr:uid="{95A71E19-CE5D-4F03-BA27-2BE6795B0784}"/>
    <cellStyle name="20% - uthevingsfarge 5 2 3 4 4" xfId="2922" xr:uid="{FC571A7A-E8C7-42F0-88EC-D10F0C357223}"/>
    <cellStyle name="20% - uthevingsfarge 5 2 3 4 5" xfId="5203" xr:uid="{366C4BAF-754B-4583-AE6C-D68A5AC27C38}"/>
    <cellStyle name="20% - uthevingsfarge 5 2 3 5" xfId="1003" xr:uid="{00000000-0005-0000-0000-0000F5000000}"/>
    <cellStyle name="20% - uthevingsfarge 5 2 3 5 2" xfId="3291" xr:uid="{0BFE50CF-0B51-4262-B04B-501F0C88EA2B}"/>
    <cellStyle name="20% - uthevingsfarge 5 2 3 5 3" xfId="5572" xr:uid="{CF8457E0-8C95-4204-8998-9AFAD87AFE99}"/>
    <cellStyle name="20% - uthevingsfarge 5 2 3 6" xfId="1188" xr:uid="{00000000-0005-0000-0000-0000F6000000}"/>
    <cellStyle name="20% - uthevingsfarge 5 2 3 6 2" xfId="3467" xr:uid="{F709CECA-AEBE-489D-86A0-4482358208F6}"/>
    <cellStyle name="20% - uthevingsfarge 5 2 3 6 3" xfId="5748" xr:uid="{059B57A6-1949-4405-8E25-BF43F3E758C8}"/>
    <cellStyle name="20% - uthevingsfarge 5 2 3 7" xfId="1881" xr:uid="{00000000-0005-0000-0000-0000F7000000}"/>
    <cellStyle name="20% - uthevingsfarge 5 2 3 7 2" xfId="4160" xr:uid="{25585A3E-2568-48FB-B9E7-E112E01BDD70}"/>
    <cellStyle name="20% - uthevingsfarge 5 2 3 7 3" xfId="6441" xr:uid="{4FA4C80B-35B0-4520-946C-564D7E01FF33}"/>
    <cellStyle name="20% - uthevingsfarge 5 2 3 8" xfId="2575" xr:uid="{7DA20181-5B3A-4025-B52E-4CE1865A2B84}"/>
    <cellStyle name="20% - uthevingsfarge 5 2 3 9" xfId="4856" xr:uid="{AD9E5A27-1CC5-407C-9E5B-39A832750A87}"/>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2 2" xfId="3988" xr:uid="{5647C13F-7DF1-4487-8CC2-6FAC55B8DA4C}"/>
    <cellStyle name="20% - uthevingsfarge 5 2 4 2 2 2 3" xfId="6269" xr:uid="{586FD5B7-C912-4B14-8627-354592A01E32}"/>
    <cellStyle name="20% - uthevingsfarge 5 2 4 2 2 3" xfId="2402" xr:uid="{00000000-0005-0000-0000-0000FC000000}"/>
    <cellStyle name="20% - uthevingsfarge 5 2 4 2 2 3 2" xfId="4681" xr:uid="{C1718D1A-202E-4B4E-A910-06E7CB3BBD0B}"/>
    <cellStyle name="20% - uthevingsfarge 5 2 4 2 2 3 3" xfId="6962" xr:uid="{77DCF60F-54E6-41FD-8931-196E40520651}"/>
    <cellStyle name="20% - uthevingsfarge 5 2 4 2 2 4" xfId="3096" xr:uid="{BBD480A5-4F60-49CD-91D5-C3AD7B9069E5}"/>
    <cellStyle name="20% - uthevingsfarge 5 2 4 2 2 5" xfId="5377" xr:uid="{05CB79CF-9C0A-42BE-8A38-9E005F0E7B04}"/>
    <cellStyle name="20% - uthevingsfarge 5 2 4 2 3" xfId="1362" xr:uid="{00000000-0005-0000-0000-0000FD000000}"/>
    <cellStyle name="20% - uthevingsfarge 5 2 4 2 3 2" xfId="3641" xr:uid="{0A7C5BDD-5FC9-4DC9-AFD0-77AC9B0F5036}"/>
    <cellStyle name="20% - uthevingsfarge 5 2 4 2 3 3" xfId="5922" xr:uid="{429EBF1D-E0B5-4961-9DFB-4CC3A55F3C43}"/>
    <cellStyle name="20% - uthevingsfarge 5 2 4 2 4" xfId="2055" xr:uid="{00000000-0005-0000-0000-0000FE000000}"/>
    <cellStyle name="20% - uthevingsfarge 5 2 4 2 4 2" xfId="4334" xr:uid="{6D761EAE-15E0-40A0-971F-BA52D1357C65}"/>
    <cellStyle name="20% - uthevingsfarge 5 2 4 2 4 3" xfId="6615" xr:uid="{C5305BAE-C3A4-43A4-B8F8-1BFF5BBA616E}"/>
    <cellStyle name="20% - uthevingsfarge 5 2 4 2 5" xfId="2749" xr:uid="{69865363-946E-4D8A-B93E-F5477786F915}"/>
    <cellStyle name="20% - uthevingsfarge 5 2 4 2 6" xfId="5030" xr:uid="{647E3BB6-135F-4FA9-A5AB-F5BF924F48F5}"/>
    <cellStyle name="20% - uthevingsfarge 5 2 4 3" xfId="608" xr:uid="{00000000-0005-0000-0000-0000FF000000}"/>
    <cellStyle name="20% - uthevingsfarge 5 2 4 3 2" xfId="1537" xr:uid="{00000000-0005-0000-0000-000000010000}"/>
    <cellStyle name="20% - uthevingsfarge 5 2 4 3 2 2" xfId="3816" xr:uid="{1BFF7BAD-D115-46DD-B76F-768F8D0950B4}"/>
    <cellStyle name="20% - uthevingsfarge 5 2 4 3 2 3" xfId="6097" xr:uid="{130F9DA0-45DA-4B07-8BEC-A09EED423065}"/>
    <cellStyle name="20% - uthevingsfarge 5 2 4 3 3" xfId="2230" xr:uid="{00000000-0005-0000-0000-000001010000}"/>
    <cellStyle name="20% - uthevingsfarge 5 2 4 3 3 2" xfId="4509" xr:uid="{8C4A4815-0E80-48BA-822E-073E91E1A22C}"/>
    <cellStyle name="20% - uthevingsfarge 5 2 4 3 3 3" xfId="6790" xr:uid="{34E1A879-3E66-4F1E-AD5B-0C944488452B}"/>
    <cellStyle name="20% - uthevingsfarge 5 2 4 3 4" xfId="2924" xr:uid="{BDB54D9E-41B8-4D0C-834C-70994B00BCA9}"/>
    <cellStyle name="20% - uthevingsfarge 5 2 4 3 5" xfId="5205" xr:uid="{54EF13E5-EBD9-418E-8E11-7054A09BA024}"/>
    <cellStyle name="20% - uthevingsfarge 5 2 4 4" xfId="1005" xr:uid="{00000000-0005-0000-0000-000002010000}"/>
    <cellStyle name="20% - uthevingsfarge 5 2 4 4 2" xfId="3293" xr:uid="{81007A45-75A0-4D7B-AAD0-92E866C56F2C}"/>
    <cellStyle name="20% - uthevingsfarge 5 2 4 4 3" xfId="5574" xr:uid="{B3ECF4FA-90E4-45C1-A9F0-912704D5F455}"/>
    <cellStyle name="20% - uthevingsfarge 5 2 4 5" xfId="1190" xr:uid="{00000000-0005-0000-0000-000003010000}"/>
    <cellStyle name="20% - uthevingsfarge 5 2 4 5 2" xfId="3469" xr:uid="{DCA29C4A-1545-4A35-A807-0B9450018A1F}"/>
    <cellStyle name="20% - uthevingsfarge 5 2 4 5 3" xfId="5750" xr:uid="{05448127-8EFF-4455-AA74-7B030C0E2859}"/>
    <cellStyle name="20% - uthevingsfarge 5 2 4 6" xfId="1883" xr:uid="{00000000-0005-0000-0000-000004010000}"/>
    <cellStyle name="20% - uthevingsfarge 5 2 4 6 2" xfId="4162" xr:uid="{AB583AA2-137A-45FB-9360-D46CB5AF4E3C}"/>
    <cellStyle name="20% - uthevingsfarge 5 2 4 6 3" xfId="6443" xr:uid="{30511947-B21F-43C3-9070-745F53B971F8}"/>
    <cellStyle name="20% - uthevingsfarge 5 2 4 7" xfId="2577" xr:uid="{71F89262-F8F2-433B-B8BA-86F38E10515E}"/>
    <cellStyle name="20% - uthevingsfarge 5 2 4 8" xfId="4858" xr:uid="{62BA4CDF-9B20-453D-9725-55FA76A44962}"/>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2 2" xfId="3936" xr:uid="{DCD20F28-8F6B-42BA-8D25-B873FAC63591}"/>
    <cellStyle name="20% - uthevingsfarge 5 2 5 2 2 3" xfId="6217" xr:uid="{43D34F63-BF62-4C77-A60A-52083E0BD11D}"/>
    <cellStyle name="20% - uthevingsfarge 5 2 5 2 3" xfId="2350" xr:uid="{00000000-0005-0000-0000-000008010000}"/>
    <cellStyle name="20% - uthevingsfarge 5 2 5 2 3 2" xfId="4629" xr:uid="{BAABEB03-768D-43A9-BBEC-0326099DF8C3}"/>
    <cellStyle name="20% - uthevingsfarge 5 2 5 2 3 3" xfId="6910" xr:uid="{5F35B5A1-A3EE-4432-8825-41FBF76D5996}"/>
    <cellStyle name="20% - uthevingsfarge 5 2 5 2 4" xfId="3044" xr:uid="{EAFE553D-5164-4916-AD97-3E0DB11957F9}"/>
    <cellStyle name="20% - uthevingsfarge 5 2 5 2 5" xfId="5325" xr:uid="{E329FFFC-3641-4DB3-AFBC-07DA9E95443D}"/>
    <cellStyle name="20% - uthevingsfarge 5 2 5 3" xfId="1310" xr:uid="{00000000-0005-0000-0000-000009010000}"/>
    <cellStyle name="20% - uthevingsfarge 5 2 5 3 2" xfId="3589" xr:uid="{382681F0-80AE-484F-9545-E51FCB118049}"/>
    <cellStyle name="20% - uthevingsfarge 5 2 5 3 3" xfId="5870" xr:uid="{F18D65F3-9712-4E53-B167-22D7318DC09A}"/>
    <cellStyle name="20% - uthevingsfarge 5 2 5 4" xfId="2003" xr:uid="{00000000-0005-0000-0000-00000A010000}"/>
    <cellStyle name="20% - uthevingsfarge 5 2 5 4 2" xfId="4282" xr:uid="{4BDE467C-EC2D-4F91-BAB2-CC953AA45C9C}"/>
    <cellStyle name="20% - uthevingsfarge 5 2 5 4 3" xfId="6563" xr:uid="{E9D775BA-FBA3-492B-B84B-DE6306A05B06}"/>
    <cellStyle name="20% - uthevingsfarge 5 2 5 5" xfId="2697" xr:uid="{3C5DB582-AB4B-464C-972F-C929A390B0B4}"/>
    <cellStyle name="20% - uthevingsfarge 5 2 5 6" xfId="4978" xr:uid="{D55BB66D-DF9E-4539-AAF0-A8490BC15A04}"/>
    <cellStyle name="20% - uthevingsfarge 5 2 6" xfId="556" xr:uid="{00000000-0005-0000-0000-00000B010000}"/>
    <cellStyle name="20% - uthevingsfarge 5 2 6 2" xfId="1485" xr:uid="{00000000-0005-0000-0000-00000C010000}"/>
    <cellStyle name="20% - uthevingsfarge 5 2 6 2 2" xfId="3764" xr:uid="{C88BCB1F-CDD6-4B3A-A1DB-1FFDB0B979EB}"/>
    <cellStyle name="20% - uthevingsfarge 5 2 6 2 3" xfId="6045" xr:uid="{B811B655-86E1-46AD-A6C0-00E516CE83BC}"/>
    <cellStyle name="20% - uthevingsfarge 5 2 6 3" xfId="2178" xr:uid="{00000000-0005-0000-0000-00000D010000}"/>
    <cellStyle name="20% - uthevingsfarge 5 2 6 3 2" xfId="4457" xr:uid="{17E0EE0C-9140-4ECA-BBC8-2E9D3F6F2EEF}"/>
    <cellStyle name="20% - uthevingsfarge 5 2 6 3 3" xfId="6738" xr:uid="{1B5CC853-4959-4304-BC20-706CCA88DA9F}"/>
    <cellStyle name="20% - uthevingsfarge 5 2 6 4" xfId="2872" xr:uid="{C4C7F933-D03E-417A-A4E3-B0C8EAF2D022}"/>
    <cellStyle name="20% - uthevingsfarge 5 2 6 5" xfId="5153" xr:uid="{457E9883-4044-4CD6-89CA-EA6C2273E801}"/>
    <cellStyle name="20% - uthevingsfarge 5 2 7" xfId="953" xr:uid="{00000000-0005-0000-0000-00000E010000}"/>
    <cellStyle name="20% - uthevingsfarge 5 2 7 2" xfId="3241" xr:uid="{778753C6-BCDB-48DD-BA08-4E053C84AC25}"/>
    <cellStyle name="20% - uthevingsfarge 5 2 7 3" xfId="5522" xr:uid="{92EA80AA-56C2-489D-A889-DA3276510516}"/>
    <cellStyle name="20% - uthevingsfarge 5 2 8" xfId="1138" xr:uid="{00000000-0005-0000-0000-00000F010000}"/>
    <cellStyle name="20% - uthevingsfarge 5 2 8 2" xfId="3417" xr:uid="{AFFDFB05-F237-4D29-8646-A528A96CE2C8}"/>
    <cellStyle name="20% - uthevingsfarge 5 2 8 3" xfId="5698" xr:uid="{459F7845-27A4-4EC5-97F8-C04F59B82197}"/>
    <cellStyle name="20% - uthevingsfarge 5 2 9" xfId="1831" xr:uid="{00000000-0005-0000-0000-000010010000}"/>
    <cellStyle name="20% - uthevingsfarge 5 2 9 2" xfId="4110" xr:uid="{F473BCA5-5AEC-401D-9E14-787BBFFA9CFE}"/>
    <cellStyle name="20% - uthevingsfarge 5 2 9 3" xfId="6391" xr:uid="{A03DF029-64BA-475E-A9EA-7D337C347254}"/>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2 2" xfId="3980" xr:uid="{9FC12114-0333-4811-A442-021DCAA7AE66}"/>
    <cellStyle name="20% - uthevingsfarge 5 3 2 2 2 3" xfId="6261" xr:uid="{90E4EB8C-1D75-48AA-AF88-98D73C9339F3}"/>
    <cellStyle name="20% - uthevingsfarge 5 3 2 2 3" xfId="2394" xr:uid="{00000000-0005-0000-0000-000015010000}"/>
    <cellStyle name="20% - uthevingsfarge 5 3 2 2 3 2" xfId="4673" xr:uid="{7237C77A-55E3-47E7-AE57-73F52EB6494C}"/>
    <cellStyle name="20% - uthevingsfarge 5 3 2 2 3 3" xfId="6954" xr:uid="{300095BC-93B9-45E2-BBB4-FA34BC61CF8D}"/>
    <cellStyle name="20% - uthevingsfarge 5 3 2 2 4" xfId="3088" xr:uid="{D418F8C7-DF34-4B31-AA46-B29760199B2D}"/>
    <cellStyle name="20% - uthevingsfarge 5 3 2 2 5" xfId="5369" xr:uid="{379276C2-C271-48F6-9AC8-D8C9B184632D}"/>
    <cellStyle name="20% - uthevingsfarge 5 3 2 3" xfId="1354" xr:uid="{00000000-0005-0000-0000-000016010000}"/>
    <cellStyle name="20% - uthevingsfarge 5 3 2 3 2" xfId="3633" xr:uid="{7261C1E3-EF23-403E-A349-052BC9741B7D}"/>
    <cellStyle name="20% - uthevingsfarge 5 3 2 3 3" xfId="5914" xr:uid="{EB222629-7F4E-4368-935B-3ACE115F4FAA}"/>
    <cellStyle name="20% - uthevingsfarge 5 3 2 4" xfId="2047" xr:uid="{00000000-0005-0000-0000-000017010000}"/>
    <cellStyle name="20% - uthevingsfarge 5 3 2 4 2" xfId="4326" xr:uid="{5ECBBBD3-DB52-4A34-8254-6CA8028D71F1}"/>
    <cellStyle name="20% - uthevingsfarge 5 3 2 4 3" xfId="6607" xr:uid="{15C77A91-2CC1-4669-8F74-36C5FF698068}"/>
    <cellStyle name="20% - uthevingsfarge 5 3 2 5" xfId="2741" xr:uid="{357EBE7A-B261-46CB-924C-F24091F91A72}"/>
    <cellStyle name="20% - uthevingsfarge 5 3 2 6" xfId="5022" xr:uid="{81782D80-5215-4A0B-BE62-D72CC2AA1999}"/>
    <cellStyle name="20% - uthevingsfarge 5 3 3" xfId="600" xr:uid="{00000000-0005-0000-0000-000018010000}"/>
    <cellStyle name="20% - uthevingsfarge 5 3 3 2" xfId="1529" xr:uid="{00000000-0005-0000-0000-000019010000}"/>
    <cellStyle name="20% - uthevingsfarge 5 3 3 2 2" xfId="3808" xr:uid="{04F2F47B-9FDB-4BE9-B68D-DB2CD2707374}"/>
    <cellStyle name="20% - uthevingsfarge 5 3 3 2 3" xfId="6089" xr:uid="{DE5A9D39-B338-4E07-A606-C1A6137250FC}"/>
    <cellStyle name="20% - uthevingsfarge 5 3 3 3" xfId="2222" xr:uid="{00000000-0005-0000-0000-00001A010000}"/>
    <cellStyle name="20% - uthevingsfarge 5 3 3 3 2" xfId="4501" xr:uid="{E221334C-E70D-40EA-8BA0-327F8D135730}"/>
    <cellStyle name="20% - uthevingsfarge 5 3 3 3 3" xfId="6782" xr:uid="{C45798BD-8364-4DC3-9528-2E114F7CB405}"/>
    <cellStyle name="20% - uthevingsfarge 5 3 3 4" xfId="2916" xr:uid="{9698BE9F-68C3-4486-9AC2-4C27DE93338C}"/>
    <cellStyle name="20% - uthevingsfarge 5 3 3 5" xfId="5197" xr:uid="{CA182F0C-D8E7-4B8D-9DBC-69F4710B47CB}"/>
    <cellStyle name="20% - uthevingsfarge 5 3 4" xfId="997" xr:uid="{00000000-0005-0000-0000-00001B010000}"/>
    <cellStyle name="20% - uthevingsfarge 5 3 4 2" xfId="3285" xr:uid="{BC20FE9E-866E-4C93-9021-F005D037D3B0}"/>
    <cellStyle name="20% - uthevingsfarge 5 3 4 3" xfId="5566" xr:uid="{6D8CCE95-820F-45E4-A753-03412805FE54}"/>
    <cellStyle name="20% - uthevingsfarge 5 3 5" xfId="1182" xr:uid="{00000000-0005-0000-0000-00001C010000}"/>
    <cellStyle name="20% - uthevingsfarge 5 3 5 2" xfId="3461" xr:uid="{20B32710-39C4-4DD3-9E56-1174FA072E4E}"/>
    <cellStyle name="20% - uthevingsfarge 5 3 5 3" xfId="5742" xr:uid="{500FFEB4-B109-4790-A2FE-0E61CB02A2E2}"/>
    <cellStyle name="20% - uthevingsfarge 5 3 6" xfId="1875" xr:uid="{00000000-0005-0000-0000-00001D010000}"/>
    <cellStyle name="20% - uthevingsfarge 5 3 6 2" xfId="4154" xr:uid="{C924CA87-2B45-416C-909B-C579D9012E89}"/>
    <cellStyle name="20% - uthevingsfarge 5 3 6 3" xfId="6435" xr:uid="{154EDA64-96EF-4F05-9277-9C0C30952E4E}"/>
    <cellStyle name="20% - uthevingsfarge 5 3 7" xfId="2569" xr:uid="{EA734477-A80B-41CE-BF56-9D0CA4C983E0}"/>
    <cellStyle name="20% - uthevingsfarge 5 3 8" xfId="4850" xr:uid="{550E93CC-D678-4249-99AF-8FBE713FAF29}"/>
    <cellStyle name="20% - uthevingsfarge 5 4" xfId="189" xr:uid="{00000000-0005-0000-0000-00001E010000}"/>
    <cellStyle name="20% - uthevingsfarge 5 4 10" xfId="2578" xr:uid="{BD2C6628-BFA3-4F30-96A6-B7E311FD703E}"/>
    <cellStyle name="20% - uthevingsfarge 5 4 11" xfId="4859" xr:uid="{FD98D8BD-F160-4F38-A434-775F8479ADDC}"/>
    <cellStyle name="20% - uthevingsfarge 5 4 2" xfId="190" xr:uid="{00000000-0005-0000-0000-00001F010000}"/>
    <cellStyle name="20% - uthevingsfarge 5 4 2 10" xfId="4860" xr:uid="{031FC5C7-B3F1-47FC-A32C-BA2874AA4E64}"/>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2 2" xfId="3992" xr:uid="{1835FDFE-0718-487B-AD9E-D711482A7C76}"/>
    <cellStyle name="20% - uthevingsfarge 5 4 2 2 2 2 2 2 3" xfId="6273" xr:uid="{1F6D5881-4B1E-4EFE-B911-1F286FA7A3A1}"/>
    <cellStyle name="20% - uthevingsfarge 5 4 2 2 2 2 2 3" xfId="2406" xr:uid="{00000000-0005-0000-0000-000025010000}"/>
    <cellStyle name="20% - uthevingsfarge 5 4 2 2 2 2 2 3 2" xfId="4685" xr:uid="{2E62541A-498B-4DC9-9C5E-46FD3A3DED04}"/>
    <cellStyle name="20% - uthevingsfarge 5 4 2 2 2 2 2 3 3" xfId="6966" xr:uid="{44EF20C0-6487-471E-81DF-23D616F17376}"/>
    <cellStyle name="20% - uthevingsfarge 5 4 2 2 2 2 2 4" xfId="3100" xr:uid="{A09EE2A1-1722-4DE0-9202-08AF31007ADD}"/>
    <cellStyle name="20% - uthevingsfarge 5 4 2 2 2 2 2 5" xfId="5381" xr:uid="{14AD649B-9404-46E5-A463-C6231386AC92}"/>
    <cellStyle name="20% - uthevingsfarge 5 4 2 2 2 2 3" xfId="1366" xr:uid="{00000000-0005-0000-0000-000026010000}"/>
    <cellStyle name="20% - uthevingsfarge 5 4 2 2 2 2 3 2" xfId="3645" xr:uid="{01E326F9-56F6-4C37-9BD8-CAA7EDF39B1B}"/>
    <cellStyle name="20% - uthevingsfarge 5 4 2 2 2 2 3 3" xfId="5926" xr:uid="{4CF144CC-EE25-49F3-BAD7-49CF960F0AFD}"/>
    <cellStyle name="20% - uthevingsfarge 5 4 2 2 2 2 4" xfId="2059" xr:uid="{00000000-0005-0000-0000-000027010000}"/>
    <cellStyle name="20% - uthevingsfarge 5 4 2 2 2 2 4 2" xfId="4338" xr:uid="{1A2E44DB-35CE-429A-9033-5B1DE4E3434F}"/>
    <cellStyle name="20% - uthevingsfarge 5 4 2 2 2 2 4 3" xfId="6619" xr:uid="{77DD245D-84F5-44E4-BDF4-EC9A49B83688}"/>
    <cellStyle name="20% - uthevingsfarge 5 4 2 2 2 2 5" xfId="2753" xr:uid="{6BD3326D-9BD9-4CA0-943E-A9CC98F07179}"/>
    <cellStyle name="20% - uthevingsfarge 5 4 2 2 2 2 6" xfId="5034" xr:uid="{C76FD627-F8E4-4D2D-87D5-96CADE0EC87C}"/>
    <cellStyle name="20% - uthevingsfarge 5 4 2 2 2 3" xfId="612" xr:uid="{00000000-0005-0000-0000-000028010000}"/>
    <cellStyle name="20% - uthevingsfarge 5 4 2 2 2 3 2" xfId="1541" xr:uid="{00000000-0005-0000-0000-000029010000}"/>
    <cellStyle name="20% - uthevingsfarge 5 4 2 2 2 3 2 2" xfId="3820" xr:uid="{E2C5DD49-E872-4A7A-ABA0-0963010C8479}"/>
    <cellStyle name="20% - uthevingsfarge 5 4 2 2 2 3 2 3" xfId="6101" xr:uid="{2FEF36A9-484B-4200-8377-B83AC2857311}"/>
    <cellStyle name="20% - uthevingsfarge 5 4 2 2 2 3 3" xfId="2234" xr:uid="{00000000-0005-0000-0000-00002A010000}"/>
    <cellStyle name="20% - uthevingsfarge 5 4 2 2 2 3 3 2" xfId="4513" xr:uid="{A5F0A72D-3692-4DAC-B12D-11ADFC5EE846}"/>
    <cellStyle name="20% - uthevingsfarge 5 4 2 2 2 3 3 3" xfId="6794" xr:uid="{BA93DEF2-668F-4A9C-98A9-20165A27C14A}"/>
    <cellStyle name="20% - uthevingsfarge 5 4 2 2 2 3 4" xfId="2928" xr:uid="{525DB78D-7DC1-4D84-8847-83C5CFEE2C01}"/>
    <cellStyle name="20% - uthevingsfarge 5 4 2 2 2 3 5" xfId="5209" xr:uid="{478ED2B1-1186-45AE-ADBC-03B46043C815}"/>
    <cellStyle name="20% - uthevingsfarge 5 4 2 2 2 4" xfId="1009" xr:uid="{00000000-0005-0000-0000-00002B010000}"/>
    <cellStyle name="20% - uthevingsfarge 5 4 2 2 2 4 2" xfId="3297" xr:uid="{8734D7B2-3D69-48E1-BCA1-79071A3A5BA7}"/>
    <cellStyle name="20% - uthevingsfarge 5 4 2 2 2 4 3" xfId="5578" xr:uid="{A9E114DC-69EC-49E9-AD37-3957D65F0A65}"/>
    <cellStyle name="20% - uthevingsfarge 5 4 2 2 2 5" xfId="1194" xr:uid="{00000000-0005-0000-0000-00002C010000}"/>
    <cellStyle name="20% - uthevingsfarge 5 4 2 2 2 5 2" xfId="3473" xr:uid="{703A1EB1-1C30-426F-8495-BBF28D34EAFD}"/>
    <cellStyle name="20% - uthevingsfarge 5 4 2 2 2 5 3" xfId="5754" xr:uid="{DB36A427-8B2E-4B4E-B502-8FE348B18454}"/>
    <cellStyle name="20% - uthevingsfarge 5 4 2 2 2 6" xfId="1887" xr:uid="{00000000-0005-0000-0000-00002D010000}"/>
    <cellStyle name="20% - uthevingsfarge 5 4 2 2 2 6 2" xfId="4166" xr:uid="{F1EA2E30-304F-468C-9806-B1C13A959122}"/>
    <cellStyle name="20% - uthevingsfarge 5 4 2 2 2 6 3" xfId="6447" xr:uid="{F88F486A-15F5-4D7C-B03B-B42884646285}"/>
    <cellStyle name="20% - uthevingsfarge 5 4 2 2 2 7" xfId="2581" xr:uid="{EF583E9B-CFE0-49BC-996E-5EBA0CD35680}"/>
    <cellStyle name="20% - uthevingsfarge 5 4 2 2 2 8" xfId="4862" xr:uid="{05A613BC-5AC1-4142-9276-A155756ED2B8}"/>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2 2" xfId="3991" xr:uid="{843534FC-0D25-4891-8ED3-E5A6F765582C}"/>
    <cellStyle name="20% - uthevingsfarge 5 4 2 2 3 2 2 3" xfId="6272" xr:uid="{7DF951F0-B9AE-41EC-8D63-A04C12AB3A8E}"/>
    <cellStyle name="20% - uthevingsfarge 5 4 2 2 3 2 3" xfId="2405" xr:uid="{00000000-0005-0000-0000-000031010000}"/>
    <cellStyle name="20% - uthevingsfarge 5 4 2 2 3 2 3 2" xfId="4684" xr:uid="{9D9F1DB9-57CE-455F-BF4A-8EF5889E7F51}"/>
    <cellStyle name="20% - uthevingsfarge 5 4 2 2 3 2 3 3" xfId="6965" xr:uid="{43F596D8-A011-4AA1-B208-4B9C11E83B28}"/>
    <cellStyle name="20% - uthevingsfarge 5 4 2 2 3 2 4" xfId="3099" xr:uid="{07B88AFC-99BB-4D02-815D-4699ABB099DE}"/>
    <cellStyle name="20% - uthevingsfarge 5 4 2 2 3 2 5" xfId="5380" xr:uid="{26A8A4F3-DE34-47AA-B0E8-AEFC46FD8BD8}"/>
    <cellStyle name="20% - uthevingsfarge 5 4 2 2 3 3" xfId="1365" xr:uid="{00000000-0005-0000-0000-000032010000}"/>
    <cellStyle name="20% - uthevingsfarge 5 4 2 2 3 3 2" xfId="3644" xr:uid="{ED430C46-45CC-4965-B335-CACF813D9FC9}"/>
    <cellStyle name="20% - uthevingsfarge 5 4 2 2 3 3 3" xfId="5925" xr:uid="{A05AD894-5594-4B2D-ABF0-000CB2A1D25F}"/>
    <cellStyle name="20% - uthevingsfarge 5 4 2 2 3 4" xfId="2058" xr:uid="{00000000-0005-0000-0000-000033010000}"/>
    <cellStyle name="20% - uthevingsfarge 5 4 2 2 3 4 2" xfId="4337" xr:uid="{1963B9AD-5725-49EA-BD97-0D1B897B0CFC}"/>
    <cellStyle name="20% - uthevingsfarge 5 4 2 2 3 4 3" xfId="6618" xr:uid="{ECB26FFE-14A4-4DC9-9D52-C34A4A258F29}"/>
    <cellStyle name="20% - uthevingsfarge 5 4 2 2 3 5" xfId="2752" xr:uid="{AD64010E-3401-4517-8A3C-2B7BE4CB6E27}"/>
    <cellStyle name="20% - uthevingsfarge 5 4 2 2 3 6" xfId="5033" xr:uid="{7447F7D4-3299-4A72-9435-52EF6DD3748C}"/>
    <cellStyle name="20% - uthevingsfarge 5 4 2 2 4" xfId="611" xr:uid="{00000000-0005-0000-0000-000034010000}"/>
    <cellStyle name="20% - uthevingsfarge 5 4 2 2 4 2" xfId="1540" xr:uid="{00000000-0005-0000-0000-000035010000}"/>
    <cellStyle name="20% - uthevingsfarge 5 4 2 2 4 2 2" xfId="3819" xr:uid="{C0137A3C-B00D-4BE7-AC26-AD5247A88AB1}"/>
    <cellStyle name="20% - uthevingsfarge 5 4 2 2 4 2 3" xfId="6100" xr:uid="{1F89A8BB-3985-4466-A90D-EC51FDCE0BC7}"/>
    <cellStyle name="20% - uthevingsfarge 5 4 2 2 4 3" xfId="2233" xr:uid="{00000000-0005-0000-0000-000036010000}"/>
    <cellStyle name="20% - uthevingsfarge 5 4 2 2 4 3 2" xfId="4512" xr:uid="{9977E4BC-07FB-42D9-8AFD-77CD7FBD81C4}"/>
    <cellStyle name="20% - uthevingsfarge 5 4 2 2 4 3 3" xfId="6793" xr:uid="{7208FDFD-19D4-4023-AD34-AF42ECBA9390}"/>
    <cellStyle name="20% - uthevingsfarge 5 4 2 2 4 4" xfId="2927" xr:uid="{9A9679B3-653C-48FB-BE76-32E5271A5ADF}"/>
    <cellStyle name="20% - uthevingsfarge 5 4 2 2 4 5" xfId="5208" xr:uid="{295046DF-9F71-48DF-83B2-251F258C1576}"/>
    <cellStyle name="20% - uthevingsfarge 5 4 2 2 5" xfId="1008" xr:uid="{00000000-0005-0000-0000-000037010000}"/>
    <cellStyle name="20% - uthevingsfarge 5 4 2 2 5 2" xfId="3296" xr:uid="{0962DA4E-00E4-4F1D-8A7E-43FE6740E79A}"/>
    <cellStyle name="20% - uthevingsfarge 5 4 2 2 5 3" xfId="5577" xr:uid="{BACB78B8-4B23-45FC-B709-D33E7E00FCE6}"/>
    <cellStyle name="20% - uthevingsfarge 5 4 2 2 6" xfId="1193" xr:uid="{00000000-0005-0000-0000-000038010000}"/>
    <cellStyle name="20% - uthevingsfarge 5 4 2 2 6 2" xfId="3472" xr:uid="{6FAF3A93-926C-4D26-9C03-9591F92EADB2}"/>
    <cellStyle name="20% - uthevingsfarge 5 4 2 2 6 3" xfId="5753" xr:uid="{6618614A-3EDB-4D4F-871E-68F710493338}"/>
    <cellStyle name="20% - uthevingsfarge 5 4 2 2 7" xfId="1886" xr:uid="{00000000-0005-0000-0000-000039010000}"/>
    <cellStyle name="20% - uthevingsfarge 5 4 2 2 7 2" xfId="4165" xr:uid="{981A5C5D-9EDC-4B2D-B52B-C08F8E5F97C3}"/>
    <cellStyle name="20% - uthevingsfarge 5 4 2 2 7 3" xfId="6446" xr:uid="{70A3EF65-7A1C-4A2A-9519-4EC1E3D54A95}"/>
    <cellStyle name="20% - uthevingsfarge 5 4 2 2 8" xfId="2580" xr:uid="{C1E2E6CF-6759-4C7B-8C86-E834BD1FCA95}"/>
    <cellStyle name="20% - uthevingsfarge 5 4 2 2 9" xfId="4861" xr:uid="{923B1CF7-D750-4135-A931-46E0F2327DED}"/>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2 2" xfId="3993" xr:uid="{7901B839-A079-4629-B85F-AAF17ED6699B}"/>
    <cellStyle name="20% - uthevingsfarge 5 4 2 3 2 2 2 3" xfId="6274" xr:uid="{EF613F5F-FF65-43BF-B7A1-2D5B0CB9A1B3}"/>
    <cellStyle name="20% - uthevingsfarge 5 4 2 3 2 2 3" xfId="2407" xr:uid="{00000000-0005-0000-0000-00003E010000}"/>
    <cellStyle name="20% - uthevingsfarge 5 4 2 3 2 2 3 2" xfId="4686" xr:uid="{2815AF99-4861-4DD3-AF8D-ACD2A91A42EC}"/>
    <cellStyle name="20% - uthevingsfarge 5 4 2 3 2 2 3 3" xfId="6967" xr:uid="{C76258BE-6788-4AE0-8D8F-C254D37F1F51}"/>
    <cellStyle name="20% - uthevingsfarge 5 4 2 3 2 2 4" xfId="3101" xr:uid="{1FB0497D-B52B-41E5-BDC4-9A6582FCB312}"/>
    <cellStyle name="20% - uthevingsfarge 5 4 2 3 2 2 5" xfId="5382" xr:uid="{D8FD68BE-C8B6-4268-8127-C5F01846582A}"/>
    <cellStyle name="20% - uthevingsfarge 5 4 2 3 2 3" xfId="1367" xr:uid="{00000000-0005-0000-0000-00003F010000}"/>
    <cellStyle name="20% - uthevingsfarge 5 4 2 3 2 3 2" xfId="3646" xr:uid="{A73A3526-A4EC-4481-ABAA-136E0069A5A5}"/>
    <cellStyle name="20% - uthevingsfarge 5 4 2 3 2 3 3" xfId="5927" xr:uid="{B379679C-2E86-48E1-9C96-FF43A43C62C6}"/>
    <cellStyle name="20% - uthevingsfarge 5 4 2 3 2 4" xfId="2060" xr:uid="{00000000-0005-0000-0000-000040010000}"/>
    <cellStyle name="20% - uthevingsfarge 5 4 2 3 2 4 2" xfId="4339" xr:uid="{B9B8424B-AEDA-46DC-B3FB-6CF12F329B16}"/>
    <cellStyle name="20% - uthevingsfarge 5 4 2 3 2 4 3" xfId="6620" xr:uid="{8D9B4F07-ED63-499E-A151-4AA1DF63BD81}"/>
    <cellStyle name="20% - uthevingsfarge 5 4 2 3 2 5" xfId="2754" xr:uid="{E956F1FB-A8A3-48CE-A172-A953D657F2DD}"/>
    <cellStyle name="20% - uthevingsfarge 5 4 2 3 2 6" xfId="5035" xr:uid="{9977D5D2-7E2F-4616-91C4-A61C3F20723F}"/>
    <cellStyle name="20% - uthevingsfarge 5 4 2 3 3" xfId="613" xr:uid="{00000000-0005-0000-0000-000041010000}"/>
    <cellStyle name="20% - uthevingsfarge 5 4 2 3 3 2" xfId="1542" xr:uid="{00000000-0005-0000-0000-000042010000}"/>
    <cellStyle name="20% - uthevingsfarge 5 4 2 3 3 2 2" xfId="3821" xr:uid="{D34F1B5A-9551-4015-A06E-33F607DD2823}"/>
    <cellStyle name="20% - uthevingsfarge 5 4 2 3 3 2 3" xfId="6102" xr:uid="{C74D2D5F-6537-40AC-B157-E93A921B4354}"/>
    <cellStyle name="20% - uthevingsfarge 5 4 2 3 3 3" xfId="2235" xr:uid="{00000000-0005-0000-0000-000043010000}"/>
    <cellStyle name="20% - uthevingsfarge 5 4 2 3 3 3 2" xfId="4514" xr:uid="{EFA010A7-8DBB-47AF-AE4D-8D62674D02ED}"/>
    <cellStyle name="20% - uthevingsfarge 5 4 2 3 3 3 3" xfId="6795" xr:uid="{757ED750-D255-41A7-9FED-4F0207EEDE2F}"/>
    <cellStyle name="20% - uthevingsfarge 5 4 2 3 3 4" xfId="2929" xr:uid="{DE1CF8FF-03AD-4D02-934A-1D8996816C21}"/>
    <cellStyle name="20% - uthevingsfarge 5 4 2 3 3 5" xfId="5210" xr:uid="{F0F0F527-A999-43D4-9C16-5765C0A19363}"/>
    <cellStyle name="20% - uthevingsfarge 5 4 2 3 4" xfId="1010" xr:uid="{00000000-0005-0000-0000-000044010000}"/>
    <cellStyle name="20% - uthevingsfarge 5 4 2 3 4 2" xfId="3298" xr:uid="{BF88C2D6-4221-4443-9C1B-24DC855B9DB5}"/>
    <cellStyle name="20% - uthevingsfarge 5 4 2 3 4 3" xfId="5579" xr:uid="{BA32B24E-7C73-4224-8377-610C768EAEFC}"/>
    <cellStyle name="20% - uthevingsfarge 5 4 2 3 5" xfId="1195" xr:uid="{00000000-0005-0000-0000-000045010000}"/>
    <cellStyle name="20% - uthevingsfarge 5 4 2 3 5 2" xfId="3474" xr:uid="{2B27EA67-07F8-46B2-8CC2-C5E2977E1299}"/>
    <cellStyle name="20% - uthevingsfarge 5 4 2 3 5 3" xfId="5755" xr:uid="{B4AD3EE4-D82B-4F68-BAF2-7C6E4E46BC51}"/>
    <cellStyle name="20% - uthevingsfarge 5 4 2 3 6" xfId="1888" xr:uid="{00000000-0005-0000-0000-000046010000}"/>
    <cellStyle name="20% - uthevingsfarge 5 4 2 3 6 2" xfId="4167" xr:uid="{77D0C87B-5634-4337-BBEA-895A3BE1E61D}"/>
    <cellStyle name="20% - uthevingsfarge 5 4 2 3 6 3" xfId="6448" xr:uid="{4AEC133A-17A3-44B2-B73D-BDC0C3BA908C}"/>
    <cellStyle name="20% - uthevingsfarge 5 4 2 3 7" xfId="2582" xr:uid="{5AF9A6E3-3683-4095-B0E2-2D1C536A04FF}"/>
    <cellStyle name="20% - uthevingsfarge 5 4 2 3 8" xfId="4863" xr:uid="{4A9E1E9F-48F6-43AF-A2D8-F45F7ECCAE81}"/>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2 2" xfId="3990" xr:uid="{934B6355-9E73-471D-BAC7-D951190ED940}"/>
    <cellStyle name="20% - uthevingsfarge 5 4 2 4 2 2 3" xfId="6271" xr:uid="{65E7FA28-A2A8-4D09-AB6A-76D8CB42FF4B}"/>
    <cellStyle name="20% - uthevingsfarge 5 4 2 4 2 3" xfId="2404" xr:uid="{00000000-0005-0000-0000-00004A010000}"/>
    <cellStyle name="20% - uthevingsfarge 5 4 2 4 2 3 2" xfId="4683" xr:uid="{BE2A3321-1581-40E7-9682-22F5478B37CD}"/>
    <cellStyle name="20% - uthevingsfarge 5 4 2 4 2 3 3" xfId="6964" xr:uid="{EA5158D7-A275-45A6-A6A7-E4E4AB287A8E}"/>
    <cellStyle name="20% - uthevingsfarge 5 4 2 4 2 4" xfId="3098" xr:uid="{09852378-9CF4-476A-A0F6-24D8CB700CEE}"/>
    <cellStyle name="20% - uthevingsfarge 5 4 2 4 2 5" xfId="5379" xr:uid="{90287456-C628-40A1-A05E-28708414FA02}"/>
    <cellStyle name="20% - uthevingsfarge 5 4 2 4 3" xfId="1364" xr:uid="{00000000-0005-0000-0000-00004B010000}"/>
    <cellStyle name="20% - uthevingsfarge 5 4 2 4 3 2" xfId="3643" xr:uid="{A22803F4-D2EF-403A-9A73-5C8C23689ED7}"/>
    <cellStyle name="20% - uthevingsfarge 5 4 2 4 3 3" xfId="5924" xr:uid="{C29CB971-934F-4736-9A35-E47C81D057A3}"/>
    <cellStyle name="20% - uthevingsfarge 5 4 2 4 4" xfId="2057" xr:uid="{00000000-0005-0000-0000-00004C010000}"/>
    <cellStyle name="20% - uthevingsfarge 5 4 2 4 4 2" xfId="4336" xr:uid="{821D5966-6B56-4071-ACC5-EC469FA8FA35}"/>
    <cellStyle name="20% - uthevingsfarge 5 4 2 4 4 3" xfId="6617" xr:uid="{0357E548-C9D9-4909-997A-A7450B1B8240}"/>
    <cellStyle name="20% - uthevingsfarge 5 4 2 4 5" xfId="2751" xr:uid="{4C3AA7B6-9C2D-4DB3-BAF6-6C18B8A14A50}"/>
    <cellStyle name="20% - uthevingsfarge 5 4 2 4 6" xfId="5032" xr:uid="{19E40520-281A-42E5-A881-798BFB568BE7}"/>
    <cellStyle name="20% - uthevingsfarge 5 4 2 5" xfId="610" xr:uid="{00000000-0005-0000-0000-00004D010000}"/>
    <cellStyle name="20% - uthevingsfarge 5 4 2 5 2" xfId="1539" xr:uid="{00000000-0005-0000-0000-00004E010000}"/>
    <cellStyle name="20% - uthevingsfarge 5 4 2 5 2 2" xfId="3818" xr:uid="{CFB7127F-375D-421F-9E82-12BC9396C5F2}"/>
    <cellStyle name="20% - uthevingsfarge 5 4 2 5 2 3" xfId="6099" xr:uid="{A6CF9262-17E6-40C1-8B9F-EF27A01B8022}"/>
    <cellStyle name="20% - uthevingsfarge 5 4 2 5 3" xfId="2232" xr:uid="{00000000-0005-0000-0000-00004F010000}"/>
    <cellStyle name="20% - uthevingsfarge 5 4 2 5 3 2" xfId="4511" xr:uid="{8A279414-1E61-4E31-A240-E5A958C9A1D4}"/>
    <cellStyle name="20% - uthevingsfarge 5 4 2 5 3 3" xfId="6792" xr:uid="{473B741B-0928-48C1-9C75-5932B0220490}"/>
    <cellStyle name="20% - uthevingsfarge 5 4 2 5 4" xfId="2926" xr:uid="{85C4922E-88EE-40E4-8121-648C3470A3E7}"/>
    <cellStyle name="20% - uthevingsfarge 5 4 2 5 5" xfId="5207" xr:uid="{BB06B52B-077A-4265-BB80-E18A882EE865}"/>
    <cellStyle name="20% - uthevingsfarge 5 4 2 6" xfId="1007" xr:uid="{00000000-0005-0000-0000-000050010000}"/>
    <cellStyle name="20% - uthevingsfarge 5 4 2 6 2" xfId="3295" xr:uid="{16DEAC19-3AD4-44D4-BD4B-013C84C65B2A}"/>
    <cellStyle name="20% - uthevingsfarge 5 4 2 6 3" xfId="5576" xr:uid="{DC18B0A6-8EB4-45C2-B03B-7CB7E9DFA9F1}"/>
    <cellStyle name="20% - uthevingsfarge 5 4 2 7" xfId="1192" xr:uid="{00000000-0005-0000-0000-000051010000}"/>
    <cellStyle name="20% - uthevingsfarge 5 4 2 7 2" xfId="3471" xr:uid="{BD9BF77D-9518-4974-B11A-0410FF2C9C07}"/>
    <cellStyle name="20% - uthevingsfarge 5 4 2 7 3" xfId="5752" xr:uid="{F73E5D25-8448-4E59-BE52-DB100AF61428}"/>
    <cellStyle name="20% - uthevingsfarge 5 4 2 8" xfId="1885" xr:uid="{00000000-0005-0000-0000-000052010000}"/>
    <cellStyle name="20% - uthevingsfarge 5 4 2 8 2" xfId="4164" xr:uid="{DF595A90-820E-470D-9E0D-2E94246B7AAC}"/>
    <cellStyle name="20% - uthevingsfarge 5 4 2 8 3" xfId="6445" xr:uid="{E389D14D-508D-4F3B-95B8-90B90849C878}"/>
    <cellStyle name="20% - uthevingsfarge 5 4 2 9" xfId="2579" xr:uid="{2204151B-C085-45D3-930E-E2AE123C41C2}"/>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2 2" xfId="3995" xr:uid="{9EE63797-F782-4680-9C7D-1BD1671BF938}"/>
    <cellStyle name="20% - uthevingsfarge 5 4 3 2 2 2 2 3" xfId="6276" xr:uid="{6504F825-18E4-4114-8CF1-B94F87CA977F}"/>
    <cellStyle name="20% - uthevingsfarge 5 4 3 2 2 2 3" xfId="2409" xr:uid="{00000000-0005-0000-0000-000058010000}"/>
    <cellStyle name="20% - uthevingsfarge 5 4 3 2 2 2 3 2" xfId="4688" xr:uid="{14EA911D-81AC-4B13-BD25-A3E548588C05}"/>
    <cellStyle name="20% - uthevingsfarge 5 4 3 2 2 2 3 3" xfId="6969" xr:uid="{931BF553-D371-4FA4-9C02-28482BB65370}"/>
    <cellStyle name="20% - uthevingsfarge 5 4 3 2 2 2 4" xfId="3103" xr:uid="{8F37E740-4395-4A25-9E1C-A03D2D67917F}"/>
    <cellStyle name="20% - uthevingsfarge 5 4 3 2 2 2 5" xfId="5384" xr:uid="{A5BD022C-2F67-4291-B829-B59EC2816213}"/>
    <cellStyle name="20% - uthevingsfarge 5 4 3 2 2 3" xfId="1369" xr:uid="{00000000-0005-0000-0000-000059010000}"/>
    <cellStyle name="20% - uthevingsfarge 5 4 3 2 2 3 2" xfId="3648" xr:uid="{7C340CB3-2B1E-40F1-93B0-64BF09390335}"/>
    <cellStyle name="20% - uthevingsfarge 5 4 3 2 2 3 3" xfId="5929" xr:uid="{970CD806-85D6-4CF9-B59D-C49FC166D937}"/>
    <cellStyle name="20% - uthevingsfarge 5 4 3 2 2 4" xfId="2062" xr:uid="{00000000-0005-0000-0000-00005A010000}"/>
    <cellStyle name="20% - uthevingsfarge 5 4 3 2 2 4 2" xfId="4341" xr:uid="{569746E7-8184-4CF3-A865-D02AC54E6E4C}"/>
    <cellStyle name="20% - uthevingsfarge 5 4 3 2 2 4 3" xfId="6622" xr:uid="{3A5960C1-E6ED-407E-BA8B-9CD95467355A}"/>
    <cellStyle name="20% - uthevingsfarge 5 4 3 2 2 5" xfId="2756" xr:uid="{82F6DBC2-633B-4A52-8D5B-5A80548C9E8C}"/>
    <cellStyle name="20% - uthevingsfarge 5 4 3 2 2 6" xfId="5037" xr:uid="{CE70AE18-3957-46B2-9BF7-E1EBE1959658}"/>
    <cellStyle name="20% - uthevingsfarge 5 4 3 2 3" xfId="615" xr:uid="{00000000-0005-0000-0000-00005B010000}"/>
    <cellStyle name="20% - uthevingsfarge 5 4 3 2 3 2" xfId="1544" xr:uid="{00000000-0005-0000-0000-00005C010000}"/>
    <cellStyle name="20% - uthevingsfarge 5 4 3 2 3 2 2" xfId="3823" xr:uid="{0BBF4561-A662-4DF1-AA86-EDD0A4E66419}"/>
    <cellStyle name="20% - uthevingsfarge 5 4 3 2 3 2 3" xfId="6104" xr:uid="{6550B416-F0A3-4196-B105-2B9684B92456}"/>
    <cellStyle name="20% - uthevingsfarge 5 4 3 2 3 3" xfId="2237" xr:uid="{00000000-0005-0000-0000-00005D010000}"/>
    <cellStyle name="20% - uthevingsfarge 5 4 3 2 3 3 2" xfId="4516" xr:uid="{05D9CB66-C6F1-443F-AD0E-0CFA53692163}"/>
    <cellStyle name="20% - uthevingsfarge 5 4 3 2 3 3 3" xfId="6797" xr:uid="{C8B6DD03-3715-4D4F-97C0-EE4C4DE89116}"/>
    <cellStyle name="20% - uthevingsfarge 5 4 3 2 3 4" xfId="2931" xr:uid="{1C1C668B-353D-4558-ABF4-18067DCAA887}"/>
    <cellStyle name="20% - uthevingsfarge 5 4 3 2 3 5" xfId="5212" xr:uid="{68A474B3-F6D0-4A1E-BDE0-ACAD2931E9D6}"/>
    <cellStyle name="20% - uthevingsfarge 5 4 3 2 4" xfId="1012" xr:uid="{00000000-0005-0000-0000-00005E010000}"/>
    <cellStyle name="20% - uthevingsfarge 5 4 3 2 4 2" xfId="3300" xr:uid="{29157013-D13A-4BB4-B4E1-4FCDB88424E0}"/>
    <cellStyle name="20% - uthevingsfarge 5 4 3 2 4 3" xfId="5581" xr:uid="{C15E9041-8015-4DAD-A65B-B81F31196939}"/>
    <cellStyle name="20% - uthevingsfarge 5 4 3 2 5" xfId="1197" xr:uid="{00000000-0005-0000-0000-00005F010000}"/>
    <cellStyle name="20% - uthevingsfarge 5 4 3 2 5 2" xfId="3476" xr:uid="{7F22707B-7C26-4E99-BF28-9F47E9D4C48D}"/>
    <cellStyle name="20% - uthevingsfarge 5 4 3 2 5 3" xfId="5757" xr:uid="{75CF30D7-2EC6-4279-B9F3-B5D7B66E49C2}"/>
    <cellStyle name="20% - uthevingsfarge 5 4 3 2 6" xfId="1890" xr:uid="{00000000-0005-0000-0000-000060010000}"/>
    <cellStyle name="20% - uthevingsfarge 5 4 3 2 6 2" xfId="4169" xr:uid="{12523941-65BB-433B-9932-FAFB1DB463E9}"/>
    <cellStyle name="20% - uthevingsfarge 5 4 3 2 6 3" xfId="6450" xr:uid="{9F288013-8FCB-46E1-9C2E-F00D03F05526}"/>
    <cellStyle name="20% - uthevingsfarge 5 4 3 2 7" xfId="2584" xr:uid="{B8D3CF41-EA78-4996-906E-7C0C8BA075A8}"/>
    <cellStyle name="20% - uthevingsfarge 5 4 3 2 8" xfId="4865" xr:uid="{AAED0A71-FE4A-4C32-BB04-C7AA9607E7C1}"/>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2 2" xfId="3994" xr:uid="{4804ACE7-294B-4B66-B975-1EE46FCD48B2}"/>
    <cellStyle name="20% - uthevingsfarge 5 4 3 3 2 2 3" xfId="6275" xr:uid="{7C163960-91F2-4C6C-98AA-D9A73510698C}"/>
    <cellStyle name="20% - uthevingsfarge 5 4 3 3 2 3" xfId="2408" xr:uid="{00000000-0005-0000-0000-000064010000}"/>
    <cellStyle name="20% - uthevingsfarge 5 4 3 3 2 3 2" xfId="4687" xr:uid="{F32827EF-4890-4F19-B93A-CFC78674AB55}"/>
    <cellStyle name="20% - uthevingsfarge 5 4 3 3 2 3 3" xfId="6968" xr:uid="{C460ECB3-91E2-4FEE-90B9-9987F0076A79}"/>
    <cellStyle name="20% - uthevingsfarge 5 4 3 3 2 4" xfId="3102" xr:uid="{F2CB0179-4615-44CC-A057-DA0E46549C17}"/>
    <cellStyle name="20% - uthevingsfarge 5 4 3 3 2 5" xfId="5383" xr:uid="{104D8C62-18AB-4D95-BE98-2C098133FE94}"/>
    <cellStyle name="20% - uthevingsfarge 5 4 3 3 3" xfId="1368" xr:uid="{00000000-0005-0000-0000-000065010000}"/>
    <cellStyle name="20% - uthevingsfarge 5 4 3 3 3 2" xfId="3647" xr:uid="{7A5DEC4B-CBCC-4E27-904E-3F505DF85141}"/>
    <cellStyle name="20% - uthevingsfarge 5 4 3 3 3 3" xfId="5928" xr:uid="{0C4CA946-D788-4B65-9A68-1665B56D8BE6}"/>
    <cellStyle name="20% - uthevingsfarge 5 4 3 3 4" xfId="2061" xr:uid="{00000000-0005-0000-0000-000066010000}"/>
    <cellStyle name="20% - uthevingsfarge 5 4 3 3 4 2" xfId="4340" xr:uid="{7B79E987-FDF9-42EF-89D3-6B3D3AA181E8}"/>
    <cellStyle name="20% - uthevingsfarge 5 4 3 3 4 3" xfId="6621" xr:uid="{48B54885-EB63-4FF0-BF18-F87356715B69}"/>
    <cellStyle name="20% - uthevingsfarge 5 4 3 3 5" xfId="2755" xr:uid="{BB2DD65C-B097-46B6-A237-4C4042DE5F2E}"/>
    <cellStyle name="20% - uthevingsfarge 5 4 3 3 6" xfId="5036" xr:uid="{A74A0848-E721-4C7B-B7C6-A53791388847}"/>
    <cellStyle name="20% - uthevingsfarge 5 4 3 4" xfId="614" xr:uid="{00000000-0005-0000-0000-000067010000}"/>
    <cellStyle name="20% - uthevingsfarge 5 4 3 4 2" xfId="1543" xr:uid="{00000000-0005-0000-0000-000068010000}"/>
    <cellStyle name="20% - uthevingsfarge 5 4 3 4 2 2" xfId="3822" xr:uid="{CB92FBBF-9D94-4BF6-B3EF-5B8EF1DD56C2}"/>
    <cellStyle name="20% - uthevingsfarge 5 4 3 4 2 3" xfId="6103" xr:uid="{E0632BCB-5132-460E-A8C5-801BFFC85F35}"/>
    <cellStyle name="20% - uthevingsfarge 5 4 3 4 3" xfId="2236" xr:uid="{00000000-0005-0000-0000-000069010000}"/>
    <cellStyle name="20% - uthevingsfarge 5 4 3 4 3 2" xfId="4515" xr:uid="{071A8FE9-03A2-48DC-ACCD-6AC4EC0D6EB6}"/>
    <cellStyle name="20% - uthevingsfarge 5 4 3 4 3 3" xfId="6796" xr:uid="{DAAC65CF-EF7D-4896-89A7-01DC140018E6}"/>
    <cellStyle name="20% - uthevingsfarge 5 4 3 4 4" xfId="2930" xr:uid="{41CEFD7B-26F4-43F1-86AF-44B72DF1F376}"/>
    <cellStyle name="20% - uthevingsfarge 5 4 3 4 5" xfId="5211" xr:uid="{C6A2AB7F-9B8A-4B0F-A580-609B4787DD0D}"/>
    <cellStyle name="20% - uthevingsfarge 5 4 3 5" xfId="1011" xr:uid="{00000000-0005-0000-0000-00006A010000}"/>
    <cellStyle name="20% - uthevingsfarge 5 4 3 5 2" xfId="3299" xr:uid="{D72F456F-11AB-4784-BE20-605802BA799A}"/>
    <cellStyle name="20% - uthevingsfarge 5 4 3 5 3" xfId="5580" xr:uid="{7CD57A36-12D6-460D-BB37-9B0A7BE9C2BB}"/>
    <cellStyle name="20% - uthevingsfarge 5 4 3 6" xfId="1196" xr:uid="{00000000-0005-0000-0000-00006B010000}"/>
    <cellStyle name="20% - uthevingsfarge 5 4 3 6 2" xfId="3475" xr:uid="{0804030F-E175-4136-A39A-A34A6ACB2E54}"/>
    <cellStyle name="20% - uthevingsfarge 5 4 3 6 3" xfId="5756" xr:uid="{6FCB7853-A2FF-45A1-B838-F913CAC02AE1}"/>
    <cellStyle name="20% - uthevingsfarge 5 4 3 7" xfId="1889" xr:uid="{00000000-0005-0000-0000-00006C010000}"/>
    <cellStyle name="20% - uthevingsfarge 5 4 3 7 2" xfId="4168" xr:uid="{BA7DE0C2-B5AE-44F6-9772-59032C321506}"/>
    <cellStyle name="20% - uthevingsfarge 5 4 3 7 3" xfId="6449" xr:uid="{EF62F3DB-3829-45CA-A2B9-B2F28882FE2F}"/>
    <cellStyle name="20% - uthevingsfarge 5 4 3 8" xfId="2583" xr:uid="{1C53F797-4BA6-41B6-9BC7-A026424E1F41}"/>
    <cellStyle name="20% - uthevingsfarge 5 4 3 9" xfId="4864" xr:uid="{0D55E124-DFF1-421B-99DE-F6B52BA2F7E9}"/>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2 2" xfId="3996" xr:uid="{EB09FA75-90A7-447D-B4B7-5A0825F6F43B}"/>
    <cellStyle name="20% - uthevingsfarge 5 4 4 2 2 2 3" xfId="6277" xr:uid="{355222A1-7BFC-402C-9CE4-F06216B804C2}"/>
    <cellStyle name="20% - uthevingsfarge 5 4 4 2 2 3" xfId="2410" xr:uid="{00000000-0005-0000-0000-000071010000}"/>
    <cellStyle name="20% - uthevingsfarge 5 4 4 2 2 3 2" xfId="4689" xr:uid="{6A340F4A-D491-4DCB-B623-77477E3974BF}"/>
    <cellStyle name="20% - uthevingsfarge 5 4 4 2 2 3 3" xfId="6970" xr:uid="{3CC87888-E72D-47A5-A27E-8FDE53C239F1}"/>
    <cellStyle name="20% - uthevingsfarge 5 4 4 2 2 4" xfId="3104" xr:uid="{70D0CD08-F569-4376-BEE7-F7BC193502D7}"/>
    <cellStyle name="20% - uthevingsfarge 5 4 4 2 2 5" xfId="5385" xr:uid="{970D6D52-51DD-480F-8F67-00224C322646}"/>
    <cellStyle name="20% - uthevingsfarge 5 4 4 2 3" xfId="1370" xr:uid="{00000000-0005-0000-0000-000072010000}"/>
    <cellStyle name="20% - uthevingsfarge 5 4 4 2 3 2" xfId="3649" xr:uid="{0279904F-3990-4184-9EBA-E71231E3A14B}"/>
    <cellStyle name="20% - uthevingsfarge 5 4 4 2 3 3" xfId="5930" xr:uid="{A9EA8B8D-AF00-468A-BB26-BBE63CD274D1}"/>
    <cellStyle name="20% - uthevingsfarge 5 4 4 2 4" xfId="2063" xr:uid="{00000000-0005-0000-0000-000073010000}"/>
    <cellStyle name="20% - uthevingsfarge 5 4 4 2 4 2" xfId="4342" xr:uid="{0A2BAAC6-F657-4B1C-AB34-07AB549170F9}"/>
    <cellStyle name="20% - uthevingsfarge 5 4 4 2 4 3" xfId="6623" xr:uid="{83915231-4523-41AB-B42E-1030C361D338}"/>
    <cellStyle name="20% - uthevingsfarge 5 4 4 2 5" xfId="2757" xr:uid="{5A00538B-4DF4-4DDE-9BEC-60FF4C98160A}"/>
    <cellStyle name="20% - uthevingsfarge 5 4 4 2 6" xfId="5038" xr:uid="{EF9FB861-D5D6-450A-A50C-C63FBEA0DE42}"/>
    <cellStyle name="20% - uthevingsfarge 5 4 4 3" xfId="616" xr:uid="{00000000-0005-0000-0000-000074010000}"/>
    <cellStyle name="20% - uthevingsfarge 5 4 4 3 2" xfId="1545" xr:uid="{00000000-0005-0000-0000-000075010000}"/>
    <cellStyle name="20% - uthevingsfarge 5 4 4 3 2 2" xfId="3824" xr:uid="{755A8559-DEE0-45A3-BD30-FE2ACC90BC3A}"/>
    <cellStyle name="20% - uthevingsfarge 5 4 4 3 2 3" xfId="6105" xr:uid="{37AA8F54-D3C1-442D-9B53-AE07F8EC0A94}"/>
    <cellStyle name="20% - uthevingsfarge 5 4 4 3 3" xfId="2238" xr:uid="{00000000-0005-0000-0000-000076010000}"/>
    <cellStyle name="20% - uthevingsfarge 5 4 4 3 3 2" xfId="4517" xr:uid="{0509B262-C9DA-40DE-98A7-5F88BE29203A}"/>
    <cellStyle name="20% - uthevingsfarge 5 4 4 3 3 3" xfId="6798" xr:uid="{50004C08-EFFE-4764-BE2C-06E27095E5D2}"/>
    <cellStyle name="20% - uthevingsfarge 5 4 4 3 4" xfId="2932" xr:uid="{992689AE-C4AA-4BE8-9123-26C125048D95}"/>
    <cellStyle name="20% - uthevingsfarge 5 4 4 3 5" xfId="5213" xr:uid="{24937D96-AE86-4E87-9745-F99A35097EF6}"/>
    <cellStyle name="20% - uthevingsfarge 5 4 4 4" xfId="1013" xr:uid="{00000000-0005-0000-0000-000077010000}"/>
    <cellStyle name="20% - uthevingsfarge 5 4 4 4 2" xfId="3301" xr:uid="{42F352FC-03F6-4469-A0CD-8C5DBC5BCFC6}"/>
    <cellStyle name="20% - uthevingsfarge 5 4 4 4 3" xfId="5582" xr:uid="{91A49960-83C1-4259-B368-2EEEFC231D4D}"/>
    <cellStyle name="20% - uthevingsfarge 5 4 4 5" xfId="1198" xr:uid="{00000000-0005-0000-0000-000078010000}"/>
    <cellStyle name="20% - uthevingsfarge 5 4 4 5 2" xfId="3477" xr:uid="{8DD69675-BE5D-429C-8F03-2D90167524D7}"/>
    <cellStyle name="20% - uthevingsfarge 5 4 4 5 3" xfId="5758" xr:uid="{36AA11EA-296C-4732-9DE1-F1106F3FF4C0}"/>
    <cellStyle name="20% - uthevingsfarge 5 4 4 6" xfId="1891" xr:uid="{00000000-0005-0000-0000-000079010000}"/>
    <cellStyle name="20% - uthevingsfarge 5 4 4 6 2" xfId="4170" xr:uid="{00C6FCBD-9727-4BDB-8C8E-3B93CE9DC41C}"/>
    <cellStyle name="20% - uthevingsfarge 5 4 4 6 3" xfId="6451" xr:uid="{53E8D64F-38ED-4774-B4AE-9DB06DD8692A}"/>
    <cellStyle name="20% - uthevingsfarge 5 4 4 7" xfId="2585" xr:uid="{38588C8B-3854-486D-9067-008CEE8AD155}"/>
    <cellStyle name="20% - uthevingsfarge 5 4 4 8" xfId="4866" xr:uid="{A0975E8D-5B28-497F-88E0-38F79F892761}"/>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2 2" xfId="3989" xr:uid="{1E83444E-8BF9-48C3-A7E0-BE9E4709686D}"/>
    <cellStyle name="20% - uthevingsfarge 5 4 5 2 2 3" xfId="6270" xr:uid="{42FE25CF-368B-4643-A45E-7A6C1890C6D6}"/>
    <cellStyle name="20% - uthevingsfarge 5 4 5 2 3" xfId="2403" xr:uid="{00000000-0005-0000-0000-00007D010000}"/>
    <cellStyle name="20% - uthevingsfarge 5 4 5 2 3 2" xfId="4682" xr:uid="{EF929C6D-0454-4A0E-949A-237AA70AF8F4}"/>
    <cellStyle name="20% - uthevingsfarge 5 4 5 2 3 3" xfId="6963" xr:uid="{A421C2A7-5EFF-4224-B3B7-9AFFA73C29E6}"/>
    <cellStyle name="20% - uthevingsfarge 5 4 5 2 4" xfId="3097" xr:uid="{263C4511-E7C2-4CF2-B203-0282E698DB7C}"/>
    <cellStyle name="20% - uthevingsfarge 5 4 5 2 5" xfId="5378" xr:uid="{62649D9E-4DCE-46BF-86E5-A855A5A24FEB}"/>
    <cellStyle name="20% - uthevingsfarge 5 4 5 3" xfId="1363" xr:uid="{00000000-0005-0000-0000-00007E010000}"/>
    <cellStyle name="20% - uthevingsfarge 5 4 5 3 2" xfId="3642" xr:uid="{C6DE3C3F-5877-465E-9EA6-D3810B9BBEAE}"/>
    <cellStyle name="20% - uthevingsfarge 5 4 5 3 3" xfId="5923" xr:uid="{5650106F-70F7-4D68-8F0E-705C9D7A50D7}"/>
    <cellStyle name="20% - uthevingsfarge 5 4 5 4" xfId="2056" xr:uid="{00000000-0005-0000-0000-00007F010000}"/>
    <cellStyle name="20% - uthevingsfarge 5 4 5 4 2" xfId="4335" xr:uid="{E7A7BD7D-5B5B-439B-BAC6-832CE5C99F38}"/>
    <cellStyle name="20% - uthevingsfarge 5 4 5 4 3" xfId="6616" xr:uid="{71FA47BA-B9F8-4196-9099-DF0DCBD080D2}"/>
    <cellStyle name="20% - uthevingsfarge 5 4 5 5" xfId="2750" xr:uid="{970D8332-7981-44FD-87A4-FF1CCB3E2A25}"/>
    <cellStyle name="20% - uthevingsfarge 5 4 5 6" xfId="5031" xr:uid="{D417F183-61D4-48FF-9470-5204CBD7EF4C}"/>
    <cellStyle name="20% - uthevingsfarge 5 4 6" xfId="609" xr:uid="{00000000-0005-0000-0000-000080010000}"/>
    <cellStyle name="20% - uthevingsfarge 5 4 6 2" xfId="1538" xr:uid="{00000000-0005-0000-0000-000081010000}"/>
    <cellStyle name="20% - uthevingsfarge 5 4 6 2 2" xfId="3817" xr:uid="{80B295CB-FD91-4ACA-BFFF-F0C81994F9B9}"/>
    <cellStyle name="20% - uthevingsfarge 5 4 6 2 3" xfId="6098" xr:uid="{D6E8ABDA-737F-401F-82E5-354C5603D502}"/>
    <cellStyle name="20% - uthevingsfarge 5 4 6 3" xfId="2231" xr:uid="{00000000-0005-0000-0000-000082010000}"/>
    <cellStyle name="20% - uthevingsfarge 5 4 6 3 2" xfId="4510" xr:uid="{9887D022-E62B-49FF-9412-D869A61D75F0}"/>
    <cellStyle name="20% - uthevingsfarge 5 4 6 3 3" xfId="6791" xr:uid="{2D52D9BC-B41F-4C43-B6B3-9080C075A736}"/>
    <cellStyle name="20% - uthevingsfarge 5 4 6 4" xfId="2925" xr:uid="{51CEA465-B19E-4452-9939-5E3517830447}"/>
    <cellStyle name="20% - uthevingsfarge 5 4 6 5" xfId="5206" xr:uid="{ADFD7CAC-4CFD-45C0-A7A1-74CD6B98ED3F}"/>
    <cellStyle name="20% - uthevingsfarge 5 4 7" xfId="1006" xr:uid="{00000000-0005-0000-0000-000083010000}"/>
    <cellStyle name="20% - uthevingsfarge 5 4 7 2" xfId="3294" xr:uid="{04371648-DF44-42AB-984C-52CC40781DA7}"/>
    <cellStyle name="20% - uthevingsfarge 5 4 7 3" xfId="5575" xr:uid="{DBCC4985-5D5F-49CA-A9A8-2D0078A224F6}"/>
    <cellStyle name="20% - uthevingsfarge 5 4 8" xfId="1191" xr:uid="{00000000-0005-0000-0000-000084010000}"/>
    <cellStyle name="20% - uthevingsfarge 5 4 8 2" xfId="3470" xr:uid="{B4A1F3DA-49F5-4605-B002-3C095AF5B075}"/>
    <cellStyle name="20% - uthevingsfarge 5 4 8 3" xfId="5751" xr:uid="{6873C958-EE02-4ED0-BF72-2D6B7611F0A7}"/>
    <cellStyle name="20% - uthevingsfarge 5 4 9" xfId="1884" xr:uid="{00000000-0005-0000-0000-000085010000}"/>
    <cellStyle name="20% - uthevingsfarge 5 4 9 2" xfId="4163" xr:uid="{B5462A37-FD6C-490C-AB91-A53AB8B6EFE6}"/>
    <cellStyle name="20% - uthevingsfarge 5 4 9 3" xfId="6444" xr:uid="{74C83B9B-98B1-4EE3-B52D-82B6F757A558}"/>
    <cellStyle name="20% - uthevingsfarge 5 5" xfId="197" xr:uid="{00000000-0005-0000-0000-000086010000}"/>
    <cellStyle name="20% - uthevingsfarge 5 5 10" xfId="4867" xr:uid="{AB9A4F7C-E362-4186-B50E-927B01829B49}"/>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2 2" xfId="3999" xr:uid="{742D2D45-7E29-4D66-95B9-08AE0554B208}"/>
    <cellStyle name="20% - uthevingsfarge 5 5 2 2 2 2 2 3" xfId="6280" xr:uid="{38CB6430-70EB-4EAB-BA7B-687A78F983C8}"/>
    <cellStyle name="20% - uthevingsfarge 5 5 2 2 2 2 3" xfId="2413" xr:uid="{00000000-0005-0000-0000-00008C010000}"/>
    <cellStyle name="20% - uthevingsfarge 5 5 2 2 2 2 3 2" xfId="4692" xr:uid="{EF7D0AFF-CD3F-49B0-B261-B022CE72F160}"/>
    <cellStyle name="20% - uthevingsfarge 5 5 2 2 2 2 3 3" xfId="6973" xr:uid="{83846A76-E00C-4C7E-B4C8-04B2DEFFD383}"/>
    <cellStyle name="20% - uthevingsfarge 5 5 2 2 2 2 4" xfId="3107" xr:uid="{8A5B7528-5A7A-459C-BAC1-F01B675F2A53}"/>
    <cellStyle name="20% - uthevingsfarge 5 5 2 2 2 2 5" xfId="5388" xr:uid="{0BDA00E4-372D-4AEA-88D9-E85C682CCF84}"/>
    <cellStyle name="20% - uthevingsfarge 5 5 2 2 2 3" xfId="1373" xr:uid="{00000000-0005-0000-0000-00008D010000}"/>
    <cellStyle name="20% - uthevingsfarge 5 5 2 2 2 3 2" xfId="3652" xr:uid="{60DBC2ED-7E9B-43BA-9370-5DEE21B952B8}"/>
    <cellStyle name="20% - uthevingsfarge 5 5 2 2 2 3 3" xfId="5933" xr:uid="{31BBD37D-FCB7-466D-AAAF-932A784DFCB1}"/>
    <cellStyle name="20% - uthevingsfarge 5 5 2 2 2 4" xfId="2066" xr:uid="{00000000-0005-0000-0000-00008E010000}"/>
    <cellStyle name="20% - uthevingsfarge 5 5 2 2 2 4 2" xfId="4345" xr:uid="{C22C8B9A-4EED-4FAA-8C8C-418D6337F98C}"/>
    <cellStyle name="20% - uthevingsfarge 5 5 2 2 2 4 3" xfId="6626" xr:uid="{E004B267-A3DA-4998-B1D3-EDD2B104575C}"/>
    <cellStyle name="20% - uthevingsfarge 5 5 2 2 2 5" xfId="2760" xr:uid="{AE9D3FD4-D42D-447C-AAD0-94B5FE97CD96}"/>
    <cellStyle name="20% - uthevingsfarge 5 5 2 2 2 6" xfId="5041" xr:uid="{7B28D676-BBE1-443D-87EB-7A178D657851}"/>
    <cellStyle name="20% - uthevingsfarge 5 5 2 2 3" xfId="619" xr:uid="{00000000-0005-0000-0000-00008F010000}"/>
    <cellStyle name="20% - uthevingsfarge 5 5 2 2 3 2" xfId="1548" xr:uid="{00000000-0005-0000-0000-000090010000}"/>
    <cellStyle name="20% - uthevingsfarge 5 5 2 2 3 2 2" xfId="3827" xr:uid="{B003A44C-FD3D-4C2F-93B2-FD03D72B696F}"/>
    <cellStyle name="20% - uthevingsfarge 5 5 2 2 3 2 3" xfId="6108" xr:uid="{802662B0-0A93-40AD-ACA0-4B42BD81A80C}"/>
    <cellStyle name="20% - uthevingsfarge 5 5 2 2 3 3" xfId="2241" xr:uid="{00000000-0005-0000-0000-000091010000}"/>
    <cellStyle name="20% - uthevingsfarge 5 5 2 2 3 3 2" xfId="4520" xr:uid="{D68E5D46-5C4B-4C69-953B-2D810F095160}"/>
    <cellStyle name="20% - uthevingsfarge 5 5 2 2 3 3 3" xfId="6801" xr:uid="{9FE0D379-5730-4FFF-83D1-8B6CF6282A47}"/>
    <cellStyle name="20% - uthevingsfarge 5 5 2 2 3 4" xfId="2935" xr:uid="{7936E102-4285-4AA2-ADBA-E008F014AA85}"/>
    <cellStyle name="20% - uthevingsfarge 5 5 2 2 3 5" xfId="5216" xr:uid="{8C6E832B-440B-4610-8F0A-14265093CDD4}"/>
    <cellStyle name="20% - uthevingsfarge 5 5 2 2 4" xfId="1016" xr:uid="{00000000-0005-0000-0000-000092010000}"/>
    <cellStyle name="20% - uthevingsfarge 5 5 2 2 4 2" xfId="3304" xr:uid="{994E3A08-F16C-427C-B70A-EC2AD6F6EB08}"/>
    <cellStyle name="20% - uthevingsfarge 5 5 2 2 4 3" xfId="5585" xr:uid="{4A5B14CA-3B76-4718-85A0-DD35C36E9ACC}"/>
    <cellStyle name="20% - uthevingsfarge 5 5 2 2 5" xfId="1201" xr:uid="{00000000-0005-0000-0000-000093010000}"/>
    <cellStyle name="20% - uthevingsfarge 5 5 2 2 5 2" xfId="3480" xr:uid="{39CC4493-E2F9-43AE-9BB2-B1483CDFD22F}"/>
    <cellStyle name="20% - uthevingsfarge 5 5 2 2 5 3" xfId="5761" xr:uid="{20BB619D-EB69-46BC-944B-25DFC2A96EAA}"/>
    <cellStyle name="20% - uthevingsfarge 5 5 2 2 6" xfId="1894" xr:uid="{00000000-0005-0000-0000-000094010000}"/>
    <cellStyle name="20% - uthevingsfarge 5 5 2 2 6 2" xfId="4173" xr:uid="{B3FB593B-A575-4B6D-BCAF-3BFDCB56FB37}"/>
    <cellStyle name="20% - uthevingsfarge 5 5 2 2 6 3" xfId="6454" xr:uid="{0F729FAE-3FF0-497A-8C94-F16D4EB8D711}"/>
    <cellStyle name="20% - uthevingsfarge 5 5 2 2 7" xfId="2588" xr:uid="{0AA5EEEA-7986-47DE-B2FE-6B4A7EFF2424}"/>
    <cellStyle name="20% - uthevingsfarge 5 5 2 2 8" xfId="4869" xr:uid="{4F0EF46B-6D48-4CDB-81F7-5B7E23CBD564}"/>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2 2" xfId="3998" xr:uid="{F43CAD12-117B-470F-BA1F-0DB47C1449EA}"/>
    <cellStyle name="20% - uthevingsfarge 5 5 2 3 2 2 3" xfId="6279" xr:uid="{8E156062-8152-44A0-9F5E-C44FEDC3CF1C}"/>
    <cellStyle name="20% - uthevingsfarge 5 5 2 3 2 3" xfId="2412" xr:uid="{00000000-0005-0000-0000-000098010000}"/>
    <cellStyle name="20% - uthevingsfarge 5 5 2 3 2 3 2" xfId="4691" xr:uid="{3F225AD5-8C2B-4B3A-99CB-7C76482DEEDC}"/>
    <cellStyle name="20% - uthevingsfarge 5 5 2 3 2 3 3" xfId="6972" xr:uid="{FB05E404-9E52-471B-B289-B852C1311D3B}"/>
    <cellStyle name="20% - uthevingsfarge 5 5 2 3 2 4" xfId="3106" xr:uid="{0C03A6AE-5320-4665-B018-0F0E57128BAD}"/>
    <cellStyle name="20% - uthevingsfarge 5 5 2 3 2 5" xfId="5387" xr:uid="{A36871E5-F40F-4869-8F93-94719B63F7BF}"/>
    <cellStyle name="20% - uthevingsfarge 5 5 2 3 3" xfId="1372" xr:uid="{00000000-0005-0000-0000-000099010000}"/>
    <cellStyle name="20% - uthevingsfarge 5 5 2 3 3 2" xfId="3651" xr:uid="{6440AA21-E923-4BA2-BAD0-921798C99969}"/>
    <cellStyle name="20% - uthevingsfarge 5 5 2 3 3 3" xfId="5932" xr:uid="{CD374E24-C6EB-4423-B12B-3B0321953494}"/>
    <cellStyle name="20% - uthevingsfarge 5 5 2 3 4" xfId="2065" xr:uid="{00000000-0005-0000-0000-00009A010000}"/>
    <cellStyle name="20% - uthevingsfarge 5 5 2 3 4 2" xfId="4344" xr:uid="{41421D63-14DD-4CBE-B00D-EC48A96144E1}"/>
    <cellStyle name="20% - uthevingsfarge 5 5 2 3 4 3" xfId="6625" xr:uid="{6385FF18-4D21-4504-B841-753EEAD1A1B0}"/>
    <cellStyle name="20% - uthevingsfarge 5 5 2 3 5" xfId="2759" xr:uid="{590FA798-134D-401C-82CB-17AA9DFBA09D}"/>
    <cellStyle name="20% - uthevingsfarge 5 5 2 3 6" xfId="5040" xr:uid="{FE80D4A2-DBBE-4BD3-8BE5-F8ED6E6B7D9C}"/>
    <cellStyle name="20% - uthevingsfarge 5 5 2 4" xfId="618" xr:uid="{00000000-0005-0000-0000-00009B010000}"/>
    <cellStyle name="20% - uthevingsfarge 5 5 2 4 2" xfId="1547" xr:uid="{00000000-0005-0000-0000-00009C010000}"/>
    <cellStyle name="20% - uthevingsfarge 5 5 2 4 2 2" xfId="3826" xr:uid="{A10A4D4B-2693-460F-98A1-BA624749C8A0}"/>
    <cellStyle name="20% - uthevingsfarge 5 5 2 4 2 3" xfId="6107" xr:uid="{D2F59890-23D4-418F-92BE-6969FC38EE15}"/>
    <cellStyle name="20% - uthevingsfarge 5 5 2 4 3" xfId="2240" xr:uid="{00000000-0005-0000-0000-00009D010000}"/>
    <cellStyle name="20% - uthevingsfarge 5 5 2 4 3 2" xfId="4519" xr:uid="{297A6A57-DEA2-4C60-8093-4828B296767D}"/>
    <cellStyle name="20% - uthevingsfarge 5 5 2 4 3 3" xfId="6800" xr:uid="{96D0742E-6B40-4250-AED3-EDDDF5F00344}"/>
    <cellStyle name="20% - uthevingsfarge 5 5 2 4 4" xfId="2934" xr:uid="{78819040-A680-4B85-A088-25FDF91B4A51}"/>
    <cellStyle name="20% - uthevingsfarge 5 5 2 4 5" xfId="5215" xr:uid="{6F879942-3674-4796-97D9-8C2E2760DC2B}"/>
    <cellStyle name="20% - uthevingsfarge 5 5 2 5" xfId="1015" xr:uid="{00000000-0005-0000-0000-00009E010000}"/>
    <cellStyle name="20% - uthevingsfarge 5 5 2 5 2" xfId="3303" xr:uid="{CF1900D2-CA8A-48ED-B7F9-9C90D4D289CC}"/>
    <cellStyle name="20% - uthevingsfarge 5 5 2 5 3" xfId="5584" xr:uid="{C1DCAA03-A694-4CD6-BD79-8A2DE0E51618}"/>
    <cellStyle name="20% - uthevingsfarge 5 5 2 6" xfId="1200" xr:uid="{00000000-0005-0000-0000-00009F010000}"/>
    <cellStyle name="20% - uthevingsfarge 5 5 2 6 2" xfId="3479" xr:uid="{F5F4131C-2890-47A2-955D-0DFF00B988CF}"/>
    <cellStyle name="20% - uthevingsfarge 5 5 2 6 3" xfId="5760" xr:uid="{7C83ACF2-3460-407A-9719-A8209FA85FB6}"/>
    <cellStyle name="20% - uthevingsfarge 5 5 2 7" xfId="1893" xr:uid="{00000000-0005-0000-0000-0000A0010000}"/>
    <cellStyle name="20% - uthevingsfarge 5 5 2 7 2" xfId="4172" xr:uid="{915DB121-9DA4-4C9E-9154-5D26AFDFF40D}"/>
    <cellStyle name="20% - uthevingsfarge 5 5 2 7 3" xfId="6453" xr:uid="{17198CCD-000F-422A-A45F-DD52B55B6B68}"/>
    <cellStyle name="20% - uthevingsfarge 5 5 2 8" xfId="2587" xr:uid="{EF05B347-B7A1-4676-91FD-E647A83D166A}"/>
    <cellStyle name="20% - uthevingsfarge 5 5 2 9" xfId="4868" xr:uid="{DA478F07-DBD5-4E6B-AF11-F81368D83CB3}"/>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2 2" xfId="4000" xr:uid="{98EBED64-C0EC-4511-8EC6-D7FE9E326E3A}"/>
    <cellStyle name="20% - uthevingsfarge 5 5 3 2 2 2 3" xfId="6281" xr:uid="{C5499B5C-3AD1-4AB9-B856-E812213B77F1}"/>
    <cellStyle name="20% - uthevingsfarge 5 5 3 2 2 3" xfId="2414" xr:uid="{00000000-0005-0000-0000-0000A5010000}"/>
    <cellStyle name="20% - uthevingsfarge 5 5 3 2 2 3 2" xfId="4693" xr:uid="{FB69B70A-1786-4526-B812-D010533E57CD}"/>
    <cellStyle name="20% - uthevingsfarge 5 5 3 2 2 3 3" xfId="6974" xr:uid="{9090EDEE-85A4-49B4-A65E-43795741ED10}"/>
    <cellStyle name="20% - uthevingsfarge 5 5 3 2 2 4" xfId="3108" xr:uid="{6456EDCA-D0B6-4887-ABA8-1F835EEF6A13}"/>
    <cellStyle name="20% - uthevingsfarge 5 5 3 2 2 5" xfId="5389" xr:uid="{E1878E96-32C6-4422-823A-CB2A26B7CA2A}"/>
    <cellStyle name="20% - uthevingsfarge 5 5 3 2 3" xfId="1374" xr:uid="{00000000-0005-0000-0000-0000A6010000}"/>
    <cellStyle name="20% - uthevingsfarge 5 5 3 2 3 2" xfId="3653" xr:uid="{3959D7D8-2E24-4C52-9DB3-66BC2E8EAC70}"/>
    <cellStyle name="20% - uthevingsfarge 5 5 3 2 3 3" xfId="5934" xr:uid="{6E5EA597-7BAF-4C43-A0E5-93E4D769FA6C}"/>
    <cellStyle name="20% - uthevingsfarge 5 5 3 2 4" xfId="2067" xr:uid="{00000000-0005-0000-0000-0000A7010000}"/>
    <cellStyle name="20% - uthevingsfarge 5 5 3 2 4 2" xfId="4346" xr:uid="{BF179312-CEED-4BE2-9FDB-2C8502037547}"/>
    <cellStyle name="20% - uthevingsfarge 5 5 3 2 4 3" xfId="6627" xr:uid="{5A27AF73-B037-48C7-B94F-31DFC4E79F1B}"/>
    <cellStyle name="20% - uthevingsfarge 5 5 3 2 5" xfId="2761" xr:uid="{3F6DB28D-E702-4D5E-9012-933E617AA1A3}"/>
    <cellStyle name="20% - uthevingsfarge 5 5 3 2 6" xfId="5042" xr:uid="{1968C9CE-A5EB-4386-93A7-3B770C53584F}"/>
    <cellStyle name="20% - uthevingsfarge 5 5 3 3" xfId="620" xr:uid="{00000000-0005-0000-0000-0000A8010000}"/>
    <cellStyle name="20% - uthevingsfarge 5 5 3 3 2" xfId="1549" xr:uid="{00000000-0005-0000-0000-0000A9010000}"/>
    <cellStyle name="20% - uthevingsfarge 5 5 3 3 2 2" xfId="3828" xr:uid="{E373B97B-7942-4CF1-9359-955B0C25FE79}"/>
    <cellStyle name="20% - uthevingsfarge 5 5 3 3 2 3" xfId="6109" xr:uid="{FFA933B8-4C4E-4ECE-A372-37D6512E748E}"/>
    <cellStyle name="20% - uthevingsfarge 5 5 3 3 3" xfId="2242" xr:uid="{00000000-0005-0000-0000-0000AA010000}"/>
    <cellStyle name="20% - uthevingsfarge 5 5 3 3 3 2" xfId="4521" xr:uid="{792B4EFE-1422-414E-A89D-8042BBA1B3DC}"/>
    <cellStyle name="20% - uthevingsfarge 5 5 3 3 3 3" xfId="6802" xr:uid="{22FF8E6C-35E3-4305-94C6-5AEFB55EA79D}"/>
    <cellStyle name="20% - uthevingsfarge 5 5 3 3 4" xfId="2936" xr:uid="{465183F0-F715-4416-8AE5-09375297AD65}"/>
    <cellStyle name="20% - uthevingsfarge 5 5 3 3 5" xfId="5217" xr:uid="{267B2B80-F824-475A-9466-FE29F049D735}"/>
    <cellStyle name="20% - uthevingsfarge 5 5 3 4" xfId="1017" xr:uid="{00000000-0005-0000-0000-0000AB010000}"/>
    <cellStyle name="20% - uthevingsfarge 5 5 3 4 2" xfId="3305" xr:uid="{931AF3F3-F8D7-4E16-A249-42D14D1A3A15}"/>
    <cellStyle name="20% - uthevingsfarge 5 5 3 4 3" xfId="5586" xr:uid="{8A2829C2-2071-4F97-A07E-4185803EBB01}"/>
    <cellStyle name="20% - uthevingsfarge 5 5 3 5" xfId="1202" xr:uid="{00000000-0005-0000-0000-0000AC010000}"/>
    <cellStyle name="20% - uthevingsfarge 5 5 3 5 2" xfId="3481" xr:uid="{CF8B8EB7-4808-4A2A-8F6F-47233473B139}"/>
    <cellStyle name="20% - uthevingsfarge 5 5 3 5 3" xfId="5762" xr:uid="{6E9DA410-F229-4BCE-8896-EC99FD05E961}"/>
    <cellStyle name="20% - uthevingsfarge 5 5 3 6" xfId="1895" xr:uid="{00000000-0005-0000-0000-0000AD010000}"/>
    <cellStyle name="20% - uthevingsfarge 5 5 3 6 2" xfId="4174" xr:uid="{A0B2D04E-0EF4-4BCE-952F-B956F6EA0F8B}"/>
    <cellStyle name="20% - uthevingsfarge 5 5 3 6 3" xfId="6455" xr:uid="{0B57AC41-3253-483E-B161-9BE74775719F}"/>
    <cellStyle name="20% - uthevingsfarge 5 5 3 7" xfId="2589" xr:uid="{7B6C5796-AB5C-462B-9524-7FDF21E1FF1D}"/>
    <cellStyle name="20% - uthevingsfarge 5 5 3 8" xfId="4870" xr:uid="{BD548AC2-8130-45CC-83F8-472E404AB9FA}"/>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2 2" xfId="3997" xr:uid="{392CACEA-488A-45C9-AB04-770ABBE3BFE1}"/>
    <cellStyle name="20% - uthevingsfarge 5 5 4 2 2 3" xfId="6278" xr:uid="{15104797-2093-4761-9F82-1491EBEA91DD}"/>
    <cellStyle name="20% - uthevingsfarge 5 5 4 2 3" xfId="2411" xr:uid="{00000000-0005-0000-0000-0000B1010000}"/>
    <cellStyle name="20% - uthevingsfarge 5 5 4 2 3 2" xfId="4690" xr:uid="{102E5BEE-C48F-4B1C-AAC3-E375B22564C7}"/>
    <cellStyle name="20% - uthevingsfarge 5 5 4 2 3 3" xfId="6971" xr:uid="{42B5C7A4-4E5D-40D3-BCFA-89B34B47DF9B}"/>
    <cellStyle name="20% - uthevingsfarge 5 5 4 2 4" xfId="3105" xr:uid="{46373762-8DFB-44B4-B768-693A0A12DD5B}"/>
    <cellStyle name="20% - uthevingsfarge 5 5 4 2 5" xfId="5386" xr:uid="{D3D48D96-18B5-4B59-A4F5-3DDD29E44DFF}"/>
    <cellStyle name="20% - uthevingsfarge 5 5 4 3" xfId="1371" xr:uid="{00000000-0005-0000-0000-0000B2010000}"/>
    <cellStyle name="20% - uthevingsfarge 5 5 4 3 2" xfId="3650" xr:uid="{1BED2869-86F4-434E-B394-D9BB92405D40}"/>
    <cellStyle name="20% - uthevingsfarge 5 5 4 3 3" xfId="5931" xr:uid="{00E5026D-DF22-430B-9B27-113DB48C9209}"/>
    <cellStyle name="20% - uthevingsfarge 5 5 4 4" xfId="2064" xr:uid="{00000000-0005-0000-0000-0000B3010000}"/>
    <cellStyle name="20% - uthevingsfarge 5 5 4 4 2" xfId="4343" xr:uid="{4A83CB4C-D78E-4A62-B2D4-7235F28B4DC1}"/>
    <cellStyle name="20% - uthevingsfarge 5 5 4 4 3" xfId="6624" xr:uid="{021273A6-59F5-4B91-B62C-FBC59CA72700}"/>
    <cellStyle name="20% - uthevingsfarge 5 5 4 5" xfId="2758" xr:uid="{EABB0BBA-A4DE-4845-867F-94F02F4E1933}"/>
    <cellStyle name="20% - uthevingsfarge 5 5 4 6" xfId="5039" xr:uid="{84EC7D61-9670-4876-A379-E4B3F7E8C1E5}"/>
    <cellStyle name="20% - uthevingsfarge 5 5 5" xfId="617" xr:uid="{00000000-0005-0000-0000-0000B4010000}"/>
    <cellStyle name="20% - uthevingsfarge 5 5 5 2" xfId="1546" xr:uid="{00000000-0005-0000-0000-0000B5010000}"/>
    <cellStyle name="20% - uthevingsfarge 5 5 5 2 2" xfId="3825" xr:uid="{0B9DE762-398F-4B2B-BD33-44F3E92DA2B0}"/>
    <cellStyle name="20% - uthevingsfarge 5 5 5 2 3" xfId="6106" xr:uid="{AC447FBA-025B-48E2-9C17-2920F1050309}"/>
    <cellStyle name="20% - uthevingsfarge 5 5 5 3" xfId="2239" xr:uid="{00000000-0005-0000-0000-0000B6010000}"/>
    <cellStyle name="20% - uthevingsfarge 5 5 5 3 2" xfId="4518" xr:uid="{BA299AF6-7D3A-481E-914F-F17C5B4E26B2}"/>
    <cellStyle name="20% - uthevingsfarge 5 5 5 3 3" xfId="6799" xr:uid="{D93C873D-F01C-4D36-9FB7-E4F1CA548BA7}"/>
    <cellStyle name="20% - uthevingsfarge 5 5 5 4" xfId="2933" xr:uid="{8D18581F-9B4C-4998-81F5-34980BB0FA39}"/>
    <cellStyle name="20% - uthevingsfarge 5 5 5 5" xfId="5214" xr:uid="{EC5668DE-56A8-43F0-8E98-DAED61881B8F}"/>
    <cellStyle name="20% - uthevingsfarge 5 5 6" xfId="1014" xr:uid="{00000000-0005-0000-0000-0000B7010000}"/>
    <cellStyle name="20% - uthevingsfarge 5 5 6 2" xfId="3302" xr:uid="{AABDC734-7DE8-4A9D-8810-1C898DC2F3C5}"/>
    <cellStyle name="20% - uthevingsfarge 5 5 6 3" xfId="5583" xr:uid="{A989738F-B66B-460D-9DC2-4AA1EC85EF46}"/>
    <cellStyle name="20% - uthevingsfarge 5 5 7" xfId="1199" xr:uid="{00000000-0005-0000-0000-0000B8010000}"/>
    <cellStyle name="20% - uthevingsfarge 5 5 7 2" xfId="3478" xr:uid="{BA29D20B-750D-4DFC-ABFF-3C0664E81225}"/>
    <cellStyle name="20% - uthevingsfarge 5 5 7 3" xfId="5759" xr:uid="{37803288-A28B-4C86-8FEC-9F3F057C0579}"/>
    <cellStyle name="20% - uthevingsfarge 5 5 8" xfId="1892" xr:uid="{00000000-0005-0000-0000-0000B9010000}"/>
    <cellStyle name="20% - uthevingsfarge 5 5 8 2" xfId="4171" xr:uid="{20A643F4-7459-43DE-9C4B-BD9CA3822D26}"/>
    <cellStyle name="20% - uthevingsfarge 5 5 8 3" xfId="6452" xr:uid="{FED7350B-71FE-4071-AA02-FE6A9F4D1439}"/>
    <cellStyle name="20% - uthevingsfarge 5 5 9" xfId="2586" xr:uid="{C2F9CC12-4E08-4B16-8874-3D5A82DBEF2A}"/>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2 2" xfId="4002" xr:uid="{A807B3BE-8725-4480-BB3E-690875C7CFA4}"/>
    <cellStyle name="20% - uthevingsfarge 5 6 2 2 2 2 3" xfId="6283" xr:uid="{92D4CEC6-B7F3-4D7F-8CFD-4BC34D71F4F3}"/>
    <cellStyle name="20% - uthevingsfarge 5 6 2 2 2 3" xfId="2416" xr:uid="{00000000-0005-0000-0000-0000BF010000}"/>
    <cellStyle name="20% - uthevingsfarge 5 6 2 2 2 3 2" xfId="4695" xr:uid="{2B83BB86-08A6-48BF-9475-66BD8F8C8DA7}"/>
    <cellStyle name="20% - uthevingsfarge 5 6 2 2 2 3 3" xfId="6976" xr:uid="{3CD62179-9DDF-417D-8621-9142CCD8CDE6}"/>
    <cellStyle name="20% - uthevingsfarge 5 6 2 2 2 4" xfId="3110" xr:uid="{CF7665DF-F1CB-4484-BFBC-37022049EF14}"/>
    <cellStyle name="20% - uthevingsfarge 5 6 2 2 2 5" xfId="5391" xr:uid="{3C590301-49A4-47E0-8DFB-5E48F75A5455}"/>
    <cellStyle name="20% - uthevingsfarge 5 6 2 2 3" xfId="1376" xr:uid="{00000000-0005-0000-0000-0000C0010000}"/>
    <cellStyle name="20% - uthevingsfarge 5 6 2 2 3 2" xfId="3655" xr:uid="{7F954221-999E-46EE-B5AA-B1C170B064CB}"/>
    <cellStyle name="20% - uthevingsfarge 5 6 2 2 3 3" xfId="5936" xr:uid="{E18A3A05-0D85-47FC-AD87-84B40CB2BB0A}"/>
    <cellStyle name="20% - uthevingsfarge 5 6 2 2 4" xfId="2069" xr:uid="{00000000-0005-0000-0000-0000C1010000}"/>
    <cellStyle name="20% - uthevingsfarge 5 6 2 2 4 2" xfId="4348" xr:uid="{06FF554D-7624-4E0F-90B6-EBFE62B9E322}"/>
    <cellStyle name="20% - uthevingsfarge 5 6 2 2 4 3" xfId="6629" xr:uid="{0E5B414B-5BA3-4CD0-9EDA-CEFEF2B09D1F}"/>
    <cellStyle name="20% - uthevingsfarge 5 6 2 2 5" xfId="2763" xr:uid="{13D33A24-3205-4A6F-A225-7B2D5F1EBFD4}"/>
    <cellStyle name="20% - uthevingsfarge 5 6 2 2 6" xfId="5044" xr:uid="{F06E967B-75D5-4B0C-8E76-1BD91CF06483}"/>
    <cellStyle name="20% - uthevingsfarge 5 6 2 3" xfId="622" xr:uid="{00000000-0005-0000-0000-0000C2010000}"/>
    <cellStyle name="20% - uthevingsfarge 5 6 2 3 2" xfId="1551" xr:uid="{00000000-0005-0000-0000-0000C3010000}"/>
    <cellStyle name="20% - uthevingsfarge 5 6 2 3 2 2" xfId="3830" xr:uid="{433287DC-3455-446C-957D-2EA330214374}"/>
    <cellStyle name="20% - uthevingsfarge 5 6 2 3 2 3" xfId="6111" xr:uid="{E0F3AC32-4722-4384-A20F-BDADFD6C4439}"/>
    <cellStyle name="20% - uthevingsfarge 5 6 2 3 3" xfId="2244" xr:uid="{00000000-0005-0000-0000-0000C4010000}"/>
    <cellStyle name="20% - uthevingsfarge 5 6 2 3 3 2" xfId="4523" xr:uid="{39AA2CFA-AC8B-425D-898B-D3AD72021831}"/>
    <cellStyle name="20% - uthevingsfarge 5 6 2 3 3 3" xfId="6804" xr:uid="{647B9980-2A5F-4FA2-8751-02181578C12A}"/>
    <cellStyle name="20% - uthevingsfarge 5 6 2 3 4" xfId="2938" xr:uid="{114EB9B1-6ABC-4B63-9A94-C830F4070A28}"/>
    <cellStyle name="20% - uthevingsfarge 5 6 2 3 5" xfId="5219" xr:uid="{EC0FA1DF-0E32-41DA-A5BB-91D0C50CD502}"/>
    <cellStyle name="20% - uthevingsfarge 5 6 2 4" xfId="1019" xr:uid="{00000000-0005-0000-0000-0000C5010000}"/>
    <cellStyle name="20% - uthevingsfarge 5 6 2 4 2" xfId="3307" xr:uid="{CCF499C2-DA48-4FBC-AA41-FA4F3758859F}"/>
    <cellStyle name="20% - uthevingsfarge 5 6 2 4 3" xfId="5588" xr:uid="{DB180FE4-134A-4283-9258-C0A1C3EA765E}"/>
    <cellStyle name="20% - uthevingsfarge 5 6 2 5" xfId="1204" xr:uid="{00000000-0005-0000-0000-0000C6010000}"/>
    <cellStyle name="20% - uthevingsfarge 5 6 2 5 2" xfId="3483" xr:uid="{D46A8DE8-E7EC-476E-8F38-92D8487E9DD3}"/>
    <cellStyle name="20% - uthevingsfarge 5 6 2 5 3" xfId="5764" xr:uid="{3F3FB2DA-8571-4F69-A91B-6F0FD033E986}"/>
    <cellStyle name="20% - uthevingsfarge 5 6 2 6" xfId="1897" xr:uid="{00000000-0005-0000-0000-0000C7010000}"/>
    <cellStyle name="20% - uthevingsfarge 5 6 2 6 2" xfId="4176" xr:uid="{9925EF20-9625-4CB0-943D-12FD3093BC51}"/>
    <cellStyle name="20% - uthevingsfarge 5 6 2 6 3" xfId="6457" xr:uid="{46B8B982-72CA-496B-BAAF-CDB3059D94D1}"/>
    <cellStyle name="20% - uthevingsfarge 5 6 2 7" xfId="2591" xr:uid="{8AA93ABA-4EA3-410F-906A-ADFBBD8BD5A3}"/>
    <cellStyle name="20% - uthevingsfarge 5 6 2 8" xfId="4872" xr:uid="{959F1D98-9949-4216-B27B-8B26FD2FBB45}"/>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2 2" xfId="4001" xr:uid="{2F1D64D5-D4D4-41D1-BCA9-2841A9F0385F}"/>
    <cellStyle name="20% - uthevingsfarge 5 6 3 2 2 3" xfId="6282" xr:uid="{C9020E00-6D1F-4162-BF86-74552A7CEC03}"/>
    <cellStyle name="20% - uthevingsfarge 5 6 3 2 3" xfId="2415" xr:uid="{00000000-0005-0000-0000-0000CB010000}"/>
    <cellStyle name="20% - uthevingsfarge 5 6 3 2 3 2" xfId="4694" xr:uid="{594F1E8C-5A37-485E-91B3-C41792EB41CF}"/>
    <cellStyle name="20% - uthevingsfarge 5 6 3 2 3 3" xfId="6975" xr:uid="{843D30E0-40F4-4CD7-BA36-699C1AF81F61}"/>
    <cellStyle name="20% - uthevingsfarge 5 6 3 2 4" xfId="3109" xr:uid="{7F197A53-EB7C-4CDB-86EE-BAC4DB61544F}"/>
    <cellStyle name="20% - uthevingsfarge 5 6 3 2 5" xfId="5390" xr:uid="{84ABC7B8-D7AA-4075-A54D-956A1D782351}"/>
    <cellStyle name="20% - uthevingsfarge 5 6 3 3" xfId="1375" xr:uid="{00000000-0005-0000-0000-0000CC010000}"/>
    <cellStyle name="20% - uthevingsfarge 5 6 3 3 2" xfId="3654" xr:uid="{99D3D1E5-8E84-401D-9E57-DDD41B1FFFD6}"/>
    <cellStyle name="20% - uthevingsfarge 5 6 3 3 3" xfId="5935" xr:uid="{CD19B6B2-D9F3-46AA-B8FC-4AB34FB2793C}"/>
    <cellStyle name="20% - uthevingsfarge 5 6 3 4" xfId="2068" xr:uid="{00000000-0005-0000-0000-0000CD010000}"/>
    <cellStyle name="20% - uthevingsfarge 5 6 3 4 2" xfId="4347" xr:uid="{1082F6C6-8B8A-4542-8EC2-47AEE37F3377}"/>
    <cellStyle name="20% - uthevingsfarge 5 6 3 4 3" xfId="6628" xr:uid="{26E6D4E1-4B16-4AC1-AE5C-BCF72884DF88}"/>
    <cellStyle name="20% - uthevingsfarge 5 6 3 5" xfId="2762" xr:uid="{26871DAE-ACC4-441A-AD9C-40CCE07E7841}"/>
    <cellStyle name="20% - uthevingsfarge 5 6 3 6" xfId="5043" xr:uid="{A3EE0C29-CD16-4D0A-833E-FC145C7E2D09}"/>
    <cellStyle name="20% - uthevingsfarge 5 6 4" xfId="621" xr:uid="{00000000-0005-0000-0000-0000CE010000}"/>
    <cellStyle name="20% - uthevingsfarge 5 6 4 2" xfId="1550" xr:uid="{00000000-0005-0000-0000-0000CF010000}"/>
    <cellStyle name="20% - uthevingsfarge 5 6 4 2 2" xfId="3829" xr:uid="{99BC300B-431F-4636-A3BA-E8F553952DDA}"/>
    <cellStyle name="20% - uthevingsfarge 5 6 4 2 3" xfId="6110" xr:uid="{58B15DFC-99E8-4B54-9A35-83C62D503D3A}"/>
    <cellStyle name="20% - uthevingsfarge 5 6 4 3" xfId="2243" xr:uid="{00000000-0005-0000-0000-0000D0010000}"/>
    <cellStyle name="20% - uthevingsfarge 5 6 4 3 2" xfId="4522" xr:uid="{88BAEEEC-A4D2-4E14-A28F-41B26C13353E}"/>
    <cellStyle name="20% - uthevingsfarge 5 6 4 3 3" xfId="6803" xr:uid="{26723398-BEB0-4434-9F1D-8D93D8A26614}"/>
    <cellStyle name="20% - uthevingsfarge 5 6 4 4" xfId="2937" xr:uid="{14568E47-3D30-4E63-8A1C-084B1C44F12F}"/>
    <cellStyle name="20% - uthevingsfarge 5 6 4 5" xfId="5218" xr:uid="{CA302E8B-6434-4422-8B91-ACD33AEAAC84}"/>
    <cellStyle name="20% - uthevingsfarge 5 6 5" xfId="1018" xr:uid="{00000000-0005-0000-0000-0000D1010000}"/>
    <cellStyle name="20% - uthevingsfarge 5 6 5 2" xfId="3306" xr:uid="{40A7D462-8597-469D-B4F8-9DBACCFE8375}"/>
    <cellStyle name="20% - uthevingsfarge 5 6 5 3" xfId="5587" xr:uid="{4C1C3E09-70AA-4D56-A5F9-FE9703B46AB5}"/>
    <cellStyle name="20% - uthevingsfarge 5 6 6" xfId="1203" xr:uid="{00000000-0005-0000-0000-0000D2010000}"/>
    <cellStyle name="20% - uthevingsfarge 5 6 6 2" xfId="3482" xr:uid="{857851E0-0F33-44F7-B177-FAF1B0FB488B}"/>
    <cellStyle name="20% - uthevingsfarge 5 6 6 3" xfId="5763" xr:uid="{6CFF83A8-47B5-4463-970D-944CAE426EEF}"/>
    <cellStyle name="20% - uthevingsfarge 5 6 7" xfId="1896" xr:uid="{00000000-0005-0000-0000-0000D3010000}"/>
    <cellStyle name="20% - uthevingsfarge 5 6 7 2" xfId="4175" xr:uid="{4A62E30F-26C7-4502-BC21-A751F15D5E4A}"/>
    <cellStyle name="20% - uthevingsfarge 5 6 7 3" xfId="6456" xr:uid="{1922A419-451E-4E0C-87FC-B4BAD2FAAC22}"/>
    <cellStyle name="20% - uthevingsfarge 5 6 8" xfId="2590" xr:uid="{BC033CF9-8D29-4153-9A0C-9EA9B909D707}"/>
    <cellStyle name="20% - uthevingsfarge 5 6 9" xfId="4871" xr:uid="{7B828812-ADBF-4F5E-8D0C-5A861E50FE23}"/>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2 2" xfId="4003" xr:uid="{B5DC88DA-BF9F-4D0F-8E5A-328C67BC849A}"/>
    <cellStyle name="20% - uthevingsfarge 5 7 2 2 2 3" xfId="6284" xr:uid="{57DB4C67-AD2D-477A-BA77-00568DE71A27}"/>
    <cellStyle name="20% - uthevingsfarge 5 7 2 2 3" xfId="2417" xr:uid="{00000000-0005-0000-0000-0000D8010000}"/>
    <cellStyle name="20% - uthevingsfarge 5 7 2 2 3 2" xfId="4696" xr:uid="{6E8AB28F-A912-4C06-AEC1-D9DB7981D916}"/>
    <cellStyle name="20% - uthevingsfarge 5 7 2 2 3 3" xfId="6977" xr:uid="{8C64684A-4972-45D8-BB0C-70F09B5084D8}"/>
    <cellStyle name="20% - uthevingsfarge 5 7 2 2 4" xfId="3111" xr:uid="{98D9B50A-2A1D-4801-A821-49FEA9DD6C1B}"/>
    <cellStyle name="20% - uthevingsfarge 5 7 2 2 5" xfId="5392" xr:uid="{92F140DE-B577-4B35-8CE0-989DF71DE9E3}"/>
    <cellStyle name="20% - uthevingsfarge 5 7 2 3" xfId="1377" xr:uid="{00000000-0005-0000-0000-0000D9010000}"/>
    <cellStyle name="20% - uthevingsfarge 5 7 2 3 2" xfId="3656" xr:uid="{8566B5D0-B516-4B9A-BE7D-94AD1AB3C3FE}"/>
    <cellStyle name="20% - uthevingsfarge 5 7 2 3 3" xfId="5937" xr:uid="{26FFC395-049E-4D34-88A5-A8A928D61565}"/>
    <cellStyle name="20% - uthevingsfarge 5 7 2 4" xfId="2070" xr:uid="{00000000-0005-0000-0000-0000DA010000}"/>
    <cellStyle name="20% - uthevingsfarge 5 7 2 4 2" xfId="4349" xr:uid="{6994CC89-14DC-485C-9E7E-D81751EA91DD}"/>
    <cellStyle name="20% - uthevingsfarge 5 7 2 4 3" xfId="6630" xr:uid="{8F7BDE49-8060-48E9-B491-E2D20AB861DA}"/>
    <cellStyle name="20% - uthevingsfarge 5 7 2 5" xfId="2764" xr:uid="{813CAF70-FA8B-4CFA-AD0A-5085506F0909}"/>
    <cellStyle name="20% - uthevingsfarge 5 7 2 6" xfId="5045" xr:uid="{6B1FF2F0-AD66-4278-A275-A9B5BB762866}"/>
    <cellStyle name="20% - uthevingsfarge 5 7 3" xfId="623" xr:uid="{00000000-0005-0000-0000-0000DB010000}"/>
    <cellStyle name="20% - uthevingsfarge 5 7 3 2" xfId="1552" xr:uid="{00000000-0005-0000-0000-0000DC010000}"/>
    <cellStyle name="20% - uthevingsfarge 5 7 3 2 2" xfId="3831" xr:uid="{A2B8C4C2-5F52-4B67-9C6B-E92F8CE99C9D}"/>
    <cellStyle name="20% - uthevingsfarge 5 7 3 2 3" xfId="6112" xr:uid="{0CBF5A19-B5E3-4F4F-B1F7-A20DE2408DBD}"/>
    <cellStyle name="20% - uthevingsfarge 5 7 3 3" xfId="2245" xr:uid="{00000000-0005-0000-0000-0000DD010000}"/>
    <cellStyle name="20% - uthevingsfarge 5 7 3 3 2" xfId="4524" xr:uid="{1559618E-ABBD-47C1-A610-1BC6E3DAD40F}"/>
    <cellStyle name="20% - uthevingsfarge 5 7 3 3 3" xfId="6805" xr:uid="{FC41AEBA-D708-4D59-8BC5-FAF9B88AFA99}"/>
    <cellStyle name="20% - uthevingsfarge 5 7 3 4" xfId="2939" xr:uid="{3242D018-0DA2-48D8-B969-B9884665020C}"/>
    <cellStyle name="20% - uthevingsfarge 5 7 3 5" xfId="5220" xr:uid="{2201B7D1-55BB-4787-8401-6FF6F49D4983}"/>
    <cellStyle name="20% - uthevingsfarge 5 7 4" xfId="1020" xr:uid="{00000000-0005-0000-0000-0000DE010000}"/>
    <cellStyle name="20% - uthevingsfarge 5 7 4 2" xfId="3308" xr:uid="{526E7F7A-0D8F-4E63-9C45-E0BB59C805E3}"/>
    <cellStyle name="20% - uthevingsfarge 5 7 4 3" xfId="5589" xr:uid="{4205F487-47CC-48C6-83D4-1A69661CE8FF}"/>
    <cellStyle name="20% - uthevingsfarge 5 7 5" xfId="1205" xr:uid="{00000000-0005-0000-0000-0000DF010000}"/>
    <cellStyle name="20% - uthevingsfarge 5 7 5 2" xfId="3484" xr:uid="{60E68C24-04E4-4752-ABBD-764DDEA7BAE1}"/>
    <cellStyle name="20% - uthevingsfarge 5 7 5 3" xfId="5765" xr:uid="{A9BDE61E-FE9F-4F58-A463-18B6CAC1027B}"/>
    <cellStyle name="20% - uthevingsfarge 5 7 6" xfId="1898" xr:uid="{00000000-0005-0000-0000-0000E0010000}"/>
    <cellStyle name="20% - uthevingsfarge 5 7 6 2" xfId="4177" xr:uid="{7D31BCFF-7B33-437B-8029-DCB180D3935A}"/>
    <cellStyle name="20% - uthevingsfarge 5 7 6 3" xfId="6458" xr:uid="{D56C4CBA-C4E6-44F7-93ED-59603AE64D76}"/>
    <cellStyle name="20% - uthevingsfarge 5 7 7" xfId="2592" xr:uid="{706799D9-89A6-4F63-976E-BD2C3FBE8E84}"/>
    <cellStyle name="20% - uthevingsfarge 5 7 8" xfId="4873" xr:uid="{A3C98BCC-9D17-4481-8626-08029B34B684}"/>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2 2" xfId="3959" xr:uid="{E2D0F0A8-978E-4271-AA68-036A9948363F}"/>
    <cellStyle name="40% - Accent1 2 2 2 2 3" xfId="6240" xr:uid="{D568AE91-A884-4BCF-8862-770E78B4EC9A}"/>
    <cellStyle name="40% - Accent1 2 2 2 3" xfId="2373" xr:uid="{00000000-0005-0000-0000-0000E7010000}"/>
    <cellStyle name="40% - Accent1 2 2 2 3 2" xfId="4652" xr:uid="{D602D668-1B10-4994-8578-9F557001F5B5}"/>
    <cellStyle name="40% - Accent1 2 2 2 3 3" xfId="6933" xr:uid="{D114CB91-13F2-42B5-9C9D-A7E01C8C9EED}"/>
    <cellStyle name="40% - Accent1 2 2 2 4" xfId="3067" xr:uid="{BECC6D08-4F72-4DA0-8D34-7CE66E473B0C}"/>
    <cellStyle name="40% - Accent1 2 2 2 5" xfId="5348" xr:uid="{73A861D8-562C-43CB-B2DE-B9BB1C4D5181}"/>
    <cellStyle name="40% - Accent1 2 2 3" xfId="1333" xr:uid="{00000000-0005-0000-0000-0000E8010000}"/>
    <cellStyle name="40% - Accent1 2 2 3 2" xfId="3612" xr:uid="{1C8FC602-1F79-4542-B372-ABF677B7D6C7}"/>
    <cellStyle name="40% - Accent1 2 2 3 3" xfId="5893" xr:uid="{69A9C4A4-3868-4A77-BBD5-B5840EFE31DA}"/>
    <cellStyle name="40% - Accent1 2 2 4" xfId="2026" xr:uid="{00000000-0005-0000-0000-0000E9010000}"/>
    <cellStyle name="40% - Accent1 2 2 4 2" xfId="4305" xr:uid="{6770F1ED-A4D8-45B6-8963-48588088B439}"/>
    <cellStyle name="40% - Accent1 2 2 4 3" xfId="6586" xr:uid="{E6E10736-6017-4467-A1EC-A182F62F3736}"/>
    <cellStyle name="40% - Accent1 2 2 5" xfId="2720" xr:uid="{93CACCFC-0EB9-4FDD-B042-7A04B9E08DA8}"/>
    <cellStyle name="40% - Accent1 2 2 6" xfId="5001" xr:uid="{E797887A-FD66-4151-95C9-23E5F943B802}"/>
    <cellStyle name="40% - Accent1 2 3" xfId="579" xr:uid="{00000000-0005-0000-0000-0000EA010000}"/>
    <cellStyle name="40% - Accent1 2 3 2" xfId="1508" xr:uid="{00000000-0005-0000-0000-0000EB010000}"/>
    <cellStyle name="40% - Accent1 2 3 2 2" xfId="3787" xr:uid="{84E9DC54-89F9-45B1-9765-ED10FC357729}"/>
    <cellStyle name="40% - Accent1 2 3 2 3" xfId="6068" xr:uid="{24CAFAAC-35C6-4772-8A1F-BBB5FBCB42F5}"/>
    <cellStyle name="40% - Accent1 2 3 3" xfId="2201" xr:uid="{00000000-0005-0000-0000-0000EC010000}"/>
    <cellStyle name="40% - Accent1 2 3 3 2" xfId="4480" xr:uid="{19F8175A-D8D3-442E-BDC2-2C9029774BF3}"/>
    <cellStyle name="40% - Accent1 2 3 3 3" xfId="6761" xr:uid="{A8D81EE5-7BDD-40BD-9AD5-B848C38F4144}"/>
    <cellStyle name="40% - Accent1 2 3 4" xfId="2895" xr:uid="{7535F877-97C6-454B-841E-B3870A56FB5D}"/>
    <cellStyle name="40% - Accent1 2 3 5" xfId="5176" xr:uid="{302A55EB-A4AF-44EE-8062-F658B219C5AE}"/>
    <cellStyle name="40% - Accent1 2 4" xfId="976" xr:uid="{00000000-0005-0000-0000-0000ED010000}"/>
    <cellStyle name="40% - Accent1 2 4 2" xfId="3264" xr:uid="{C7E0BC69-792E-486C-933D-A5B32D47DBDF}"/>
    <cellStyle name="40% - Accent1 2 4 3" xfId="5545" xr:uid="{8D7CE8DE-EDAA-4F3F-A185-E5759C3BFBBD}"/>
    <cellStyle name="40% - Accent1 2 5" xfId="1161" xr:uid="{00000000-0005-0000-0000-0000EE010000}"/>
    <cellStyle name="40% - Accent1 2 5 2" xfId="3440" xr:uid="{342FC263-EB90-4491-A1AF-756EC518C05F}"/>
    <cellStyle name="40% - Accent1 2 5 3" xfId="5721" xr:uid="{84EB79E8-BA25-424A-AF00-5ECA97817624}"/>
    <cellStyle name="40% - Accent1 2 6" xfId="1854" xr:uid="{00000000-0005-0000-0000-0000EF010000}"/>
    <cellStyle name="40% - Accent1 2 6 2" xfId="4133" xr:uid="{32998B10-2F40-4BC1-9F16-3EB7FD4F8626}"/>
    <cellStyle name="40% - Accent1 2 6 3" xfId="6414" xr:uid="{D9B53CEB-E645-47F5-B90E-4FFE5A346E15}"/>
    <cellStyle name="40% - Accent1 2 7" xfId="2548" xr:uid="{27639F1D-5B3A-4FA7-8E24-36FC62A449B3}"/>
    <cellStyle name="40% - Accent1 2 8" xfId="4829" xr:uid="{AD96B848-02D0-4EC8-829A-AC951C445D95}"/>
    <cellStyle name="40% - Accent1 3" xfId="337" xr:uid="{00000000-0005-0000-0000-0000F0010000}"/>
    <cellStyle name="40% - Accent1 3 2" xfId="718" xr:uid="{00000000-0005-0000-0000-0000F1010000}"/>
    <cellStyle name="40% - Accent1 3 2 2" xfId="1634" xr:uid="{00000000-0005-0000-0000-0000F2010000}"/>
    <cellStyle name="40% - Accent1 3 2 2 2" xfId="3913" xr:uid="{CCD258CE-8A4D-44E9-BD22-804F2C8713A8}"/>
    <cellStyle name="40% - Accent1 3 2 2 3" xfId="6194" xr:uid="{F8C0A02C-F6AE-4AE2-9CF1-14E517E1DAC3}"/>
    <cellStyle name="40% - Accent1 3 2 3" xfId="2327" xr:uid="{00000000-0005-0000-0000-0000F3010000}"/>
    <cellStyle name="40% - Accent1 3 2 3 2" xfId="4606" xr:uid="{82A8E7CF-6A15-4A94-BD4C-8AE7561B20E1}"/>
    <cellStyle name="40% - Accent1 3 2 3 3" xfId="6887" xr:uid="{B47A7E1E-5B8B-43FC-B8BB-865CEB37EB98}"/>
    <cellStyle name="40% - Accent1 3 2 4" xfId="3021" xr:uid="{B0E3C60F-37EF-432F-8BF1-983AEA80A2DB}"/>
    <cellStyle name="40% - Accent1 3 2 5" xfId="5302" xr:uid="{3B3166C2-3DE2-4C66-9ABA-E3D8C216DEBD}"/>
    <cellStyle name="40% - Accent1 3 3" xfId="1287" xr:uid="{00000000-0005-0000-0000-0000F4010000}"/>
    <cellStyle name="40% - Accent1 3 3 2" xfId="3566" xr:uid="{8C15FB27-7E41-498C-BA6F-4D2CC718649C}"/>
    <cellStyle name="40% - Accent1 3 3 3" xfId="5847" xr:uid="{47C5A5A0-9142-4F3C-AF96-301163605294}"/>
    <cellStyle name="40% - Accent1 3 4" xfId="1980" xr:uid="{00000000-0005-0000-0000-0000F5010000}"/>
    <cellStyle name="40% - Accent1 3 4 2" xfId="4259" xr:uid="{CB7504C2-E9EC-4A00-89CA-B83F5387EAAA}"/>
    <cellStyle name="40% - Accent1 3 4 3" xfId="6540" xr:uid="{DB70DD5E-3140-427A-932A-6A6A38F79349}"/>
    <cellStyle name="40% - Accent1 3 5" xfId="2674" xr:uid="{310E9F55-4DC6-41E2-918F-27AD378BAD1F}"/>
    <cellStyle name="40% - Accent1 3 6" xfId="4955" xr:uid="{E00DB179-6DE7-424A-A589-4BBAEB35B128}"/>
    <cellStyle name="40% - Accent1 4" xfId="533" xr:uid="{00000000-0005-0000-0000-0000F6010000}"/>
    <cellStyle name="40% - Accent1 4 2" xfId="1462" xr:uid="{00000000-0005-0000-0000-0000F7010000}"/>
    <cellStyle name="40% - Accent1 4 2 2" xfId="3741" xr:uid="{53B5762B-CBE5-4725-8E3F-A8294DEC50FC}"/>
    <cellStyle name="40% - Accent1 4 2 3" xfId="6022" xr:uid="{DF275C01-F179-4332-92B3-DC017AEC0397}"/>
    <cellStyle name="40% - Accent1 4 3" xfId="2155" xr:uid="{00000000-0005-0000-0000-0000F8010000}"/>
    <cellStyle name="40% - Accent1 4 3 2" xfId="4434" xr:uid="{B63FE1C0-5395-4205-B889-7E8105B539F6}"/>
    <cellStyle name="40% - Accent1 4 3 3" xfId="6715" xr:uid="{9A194B94-B8E2-4E3E-8B51-68090CB75F1A}"/>
    <cellStyle name="40% - Accent1 4 4" xfId="2849" xr:uid="{D9DD7E47-BF28-4903-A589-3AEAB7FCAB0E}"/>
    <cellStyle name="40% - Accent1 4 5" xfId="5130" xr:uid="{8EF150DE-F5BE-4928-8395-D4A92ED68301}"/>
    <cellStyle name="40% - Accent1 5" xfId="918" xr:uid="{00000000-0005-0000-0000-0000F9010000}"/>
    <cellStyle name="40% - Accent1 5 2" xfId="3208" xr:uid="{429777D2-490F-4EC7-9722-11F5464243FA}"/>
    <cellStyle name="40% - Accent1 5 3" xfId="5489" xr:uid="{8496AE7D-96BA-4CDB-9AEC-0DBD9BE15B9E}"/>
    <cellStyle name="40% - Accent1 6" xfId="1115" xr:uid="{00000000-0005-0000-0000-0000FA010000}"/>
    <cellStyle name="40% - Accent1 6 2" xfId="3394" xr:uid="{0423F5D0-903E-4DD4-AD8B-3DA21893D8D4}"/>
    <cellStyle name="40% - Accent1 6 3" xfId="5675" xr:uid="{00089AEC-1579-4CC5-BD6B-95D89A25D598}"/>
    <cellStyle name="40% - Accent1 7" xfId="1808" xr:uid="{00000000-0005-0000-0000-0000FB010000}"/>
    <cellStyle name="40% - Accent1 7 2" xfId="4087" xr:uid="{F762AA20-CF15-4AC8-A689-4A80F9995595}"/>
    <cellStyle name="40% - Accent1 7 3" xfId="6368" xr:uid="{7A65FBB0-2504-4377-99B7-CB7D5DEEA61E}"/>
    <cellStyle name="40% - Accent1 8" xfId="2502" xr:uid="{B8F58E69-F093-481F-A1F5-D3E0397B5400}"/>
    <cellStyle name="40% - Accent1 9" xfId="4783" xr:uid="{A234C5EA-28AA-4CE2-B919-07D531908E0C}"/>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2 2" xfId="3960" xr:uid="{04723BE5-14B2-4974-BC70-3383BC1E5138}"/>
    <cellStyle name="40% - Accent2 2 2 2 2 3" xfId="6241" xr:uid="{EBD89E4B-DC8B-4A2E-B5E4-683B18304EB9}"/>
    <cellStyle name="40% - Accent2 2 2 2 3" xfId="2374" xr:uid="{00000000-0005-0000-0000-000001020000}"/>
    <cellStyle name="40% - Accent2 2 2 2 3 2" xfId="4653" xr:uid="{4DD727AD-D60D-4E4B-A1AF-1EFD019436D4}"/>
    <cellStyle name="40% - Accent2 2 2 2 3 3" xfId="6934" xr:uid="{68F16E37-45A2-4EAD-9738-8392B2657DE0}"/>
    <cellStyle name="40% - Accent2 2 2 2 4" xfId="3068" xr:uid="{5EDA2477-F516-4053-B0D2-CA18B630C9E1}"/>
    <cellStyle name="40% - Accent2 2 2 2 5" xfId="5349" xr:uid="{962A27B3-5D23-45C6-B8E8-A048C160FB6F}"/>
    <cellStyle name="40% - Accent2 2 2 3" xfId="1334" xr:uid="{00000000-0005-0000-0000-000002020000}"/>
    <cellStyle name="40% - Accent2 2 2 3 2" xfId="3613" xr:uid="{CE680DEC-603B-4346-92C5-2ECC5664CB69}"/>
    <cellStyle name="40% - Accent2 2 2 3 3" xfId="5894" xr:uid="{B4830B4E-3E76-4E5D-83F5-A65011DD68BC}"/>
    <cellStyle name="40% - Accent2 2 2 4" xfId="2027" xr:uid="{00000000-0005-0000-0000-000003020000}"/>
    <cellStyle name="40% - Accent2 2 2 4 2" xfId="4306" xr:uid="{EAF4011C-2B73-48B0-80F2-13A9919550CC}"/>
    <cellStyle name="40% - Accent2 2 2 4 3" xfId="6587" xr:uid="{8CB7F555-72D7-438E-991A-5C0C6A76507F}"/>
    <cellStyle name="40% - Accent2 2 2 5" xfId="2721" xr:uid="{B35B210E-A8C3-4C83-94AC-840ADFF99851}"/>
    <cellStyle name="40% - Accent2 2 2 6" xfId="5002" xr:uid="{4FB6FD2F-B165-401E-AA9A-DA4DC2BCB2C3}"/>
    <cellStyle name="40% - Accent2 2 3" xfId="580" xr:uid="{00000000-0005-0000-0000-000004020000}"/>
    <cellStyle name="40% - Accent2 2 3 2" xfId="1509" xr:uid="{00000000-0005-0000-0000-000005020000}"/>
    <cellStyle name="40% - Accent2 2 3 2 2" xfId="3788" xr:uid="{604716EA-57EB-4653-9402-7EA6EDC10FC6}"/>
    <cellStyle name="40% - Accent2 2 3 2 3" xfId="6069" xr:uid="{6F3EB771-FD21-48F4-AABC-E61DE59AAED8}"/>
    <cellStyle name="40% - Accent2 2 3 3" xfId="2202" xr:uid="{00000000-0005-0000-0000-000006020000}"/>
    <cellStyle name="40% - Accent2 2 3 3 2" xfId="4481" xr:uid="{EBAC1644-F9EF-471F-98F9-AE00EC39AB0B}"/>
    <cellStyle name="40% - Accent2 2 3 3 3" xfId="6762" xr:uid="{3E8FD66B-8F81-4143-95F6-CA13EB0E851C}"/>
    <cellStyle name="40% - Accent2 2 3 4" xfId="2896" xr:uid="{46CC2E68-781D-4810-BDD8-B7608C5745EA}"/>
    <cellStyle name="40% - Accent2 2 3 5" xfId="5177" xr:uid="{D33C8936-C980-4B95-AD6F-220240A04911}"/>
    <cellStyle name="40% - Accent2 2 4" xfId="977" xr:uid="{00000000-0005-0000-0000-000007020000}"/>
    <cellStyle name="40% - Accent2 2 4 2" xfId="3265" xr:uid="{ECCD733E-2F70-41C0-B81E-1C88D949D0A4}"/>
    <cellStyle name="40% - Accent2 2 4 3" xfId="5546" xr:uid="{03EF011C-76EC-46E3-92E9-A50A33783665}"/>
    <cellStyle name="40% - Accent2 2 5" xfId="1162" xr:uid="{00000000-0005-0000-0000-000008020000}"/>
    <cellStyle name="40% - Accent2 2 5 2" xfId="3441" xr:uid="{5209D431-7132-453F-84D6-B6ACA9AC9ABE}"/>
    <cellStyle name="40% - Accent2 2 5 3" xfId="5722" xr:uid="{1BEE94D3-7A1C-40E1-9AA8-14F0D76FC9F2}"/>
    <cellStyle name="40% - Accent2 2 6" xfId="1855" xr:uid="{00000000-0005-0000-0000-000009020000}"/>
    <cellStyle name="40% - Accent2 2 6 2" xfId="4134" xr:uid="{529BC71F-26C3-4B93-82BF-D8ADAB52B944}"/>
    <cellStyle name="40% - Accent2 2 6 3" xfId="6415" xr:uid="{4AF9CEE4-0876-4A4E-817B-62B9E27A31AC}"/>
    <cellStyle name="40% - Accent2 2 7" xfId="2549" xr:uid="{1B6D0ADF-EDCE-41D3-BDD8-6437AA490D76}"/>
    <cellStyle name="40% - Accent2 2 8" xfId="4830" xr:uid="{CB1AC7A4-62DA-4F4E-82A8-9EEA820B2FA0}"/>
    <cellStyle name="40% - Accent2 3" xfId="338" xr:uid="{00000000-0005-0000-0000-00000A020000}"/>
    <cellStyle name="40% - Accent2 3 2" xfId="719" xr:uid="{00000000-0005-0000-0000-00000B020000}"/>
    <cellStyle name="40% - Accent2 3 2 2" xfId="1635" xr:uid="{00000000-0005-0000-0000-00000C020000}"/>
    <cellStyle name="40% - Accent2 3 2 2 2" xfId="3914" xr:uid="{B2CA7F42-DB8B-437F-ABDE-A61ECC50C76F}"/>
    <cellStyle name="40% - Accent2 3 2 2 3" xfId="6195" xr:uid="{E73D98DB-FE69-47E1-B19D-E0E04D2B8250}"/>
    <cellStyle name="40% - Accent2 3 2 3" xfId="2328" xr:uid="{00000000-0005-0000-0000-00000D020000}"/>
    <cellStyle name="40% - Accent2 3 2 3 2" xfId="4607" xr:uid="{83947272-BD06-4520-82DF-D5FAF6BDBDA5}"/>
    <cellStyle name="40% - Accent2 3 2 3 3" xfId="6888" xr:uid="{2340C958-A5D2-4CFB-8365-F4E6E2546E88}"/>
    <cellStyle name="40% - Accent2 3 2 4" xfId="3022" xr:uid="{17326341-319F-4F0A-BF81-8222D52B7ECB}"/>
    <cellStyle name="40% - Accent2 3 2 5" xfId="5303" xr:uid="{709789F4-666F-41A3-9F4C-2340B591FFC8}"/>
    <cellStyle name="40% - Accent2 3 3" xfId="1288" xr:uid="{00000000-0005-0000-0000-00000E020000}"/>
    <cellStyle name="40% - Accent2 3 3 2" xfId="3567" xr:uid="{2E3B2ABD-A07A-4EA0-880F-483407D7724B}"/>
    <cellStyle name="40% - Accent2 3 3 3" xfId="5848" xr:uid="{28595590-BEDE-4586-94FB-5B5BE99A1742}"/>
    <cellStyle name="40% - Accent2 3 4" xfId="1981" xr:uid="{00000000-0005-0000-0000-00000F020000}"/>
    <cellStyle name="40% - Accent2 3 4 2" xfId="4260" xr:uid="{5CC7BB86-73DB-4D8E-8EDF-A3A145A2AD27}"/>
    <cellStyle name="40% - Accent2 3 4 3" xfId="6541" xr:uid="{9A7FD7B9-FE92-44D1-BE11-C7C1295B1CAD}"/>
    <cellStyle name="40% - Accent2 3 5" xfId="2675" xr:uid="{2A088CB9-EB04-4B57-8F61-447589EB83B3}"/>
    <cellStyle name="40% - Accent2 3 6" xfId="4956" xr:uid="{EBDA65E6-3B03-4D66-B1C4-138A357717C9}"/>
    <cellStyle name="40% - Accent2 4" xfId="534" xr:uid="{00000000-0005-0000-0000-000010020000}"/>
    <cellStyle name="40% - Accent2 4 2" xfId="1463" xr:uid="{00000000-0005-0000-0000-000011020000}"/>
    <cellStyle name="40% - Accent2 4 2 2" xfId="3742" xr:uid="{5DAC8F96-CAAB-4DBF-91A7-934D696C5C08}"/>
    <cellStyle name="40% - Accent2 4 2 3" xfId="6023" xr:uid="{4325CF45-2D73-4723-B59F-839C708DDA32}"/>
    <cellStyle name="40% - Accent2 4 3" xfId="2156" xr:uid="{00000000-0005-0000-0000-000012020000}"/>
    <cellStyle name="40% - Accent2 4 3 2" xfId="4435" xr:uid="{8FED7B06-C6D8-4F0E-9C71-7B23EA2F93DF}"/>
    <cellStyle name="40% - Accent2 4 3 3" xfId="6716" xr:uid="{BB43CDB6-0A70-4656-9441-DA5C6B8BD12C}"/>
    <cellStyle name="40% - Accent2 4 4" xfId="2850" xr:uid="{3EEA386E-D9BA-4688-9FF8-D427840AC817}"/>
    <cellStyle name="40% - Accent2 4 5" xfId="5131" xr:uid="{7A5B1E74-5BD6-4FF8-B3CB-DCAB9129C97B}"/>
    <cellStyle name="40% - Accent2 5" xfId="919" xr:uid="{00000000-0005-0000-0000-000013020000}"/>
    <cellStyle name="40% - Accent2 5 2" xfId="3209" xr:uid="{646153C2-AFA5-4014-B6C1-917675E9708D}"/>
    <cellStyle name="40% - Accent2 5 3" xfId="5490" xr:uid="{E4FE319F-B50E-4485-80F0-4FF363535AA0}"/>
    <cellStyle name="40% - Accent2 6" xfId="1116" xr:uid="{00000000-0005-0000-0000-000014020000}"/>
    <cellStyle name="40% - Accent2 6 2" xfId="3395" xr:uid="{7342093D-81F8-49A7-9FFA-845C7AACAC30}"/>
    <cellStyle name="40% - Accent2 6 3" xfId="5676" xr:uid="{67BDE59A-F49F-471B-926B-10BEA89CC492}"/>
    <cellStyle name="40% - Accent2 7" xfId="1809" xr:uid="{00000000-0005-0000-0000-000015020000}"/>
    <cellStyle name="40% - Accent2 7 2" xfId="4088" xr:uid="{148F84A2-357D-414F-AB7F-E5AF0CBBF7CD}"/>
    <cellStyle name="40% - Accent2 7 3" xfId="6369" xr:uid="{F5784AF2-3CC9-45D9-BA8A-E7B3F3363C15}"/>
    <cellStyle name="40% - Accent2 8" xfId="2503" xr:uid="{DA7D11E8-DB8C-4CAA-BC36-C0CBF5678A3E}"/>
    <cellStyle name="40% - Accent2 9" xfId="4784" xr:uid="{853E447A-EC96-48A4-9413-B7E16B48FE1D}"/>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2 2" xfId="3961" xr:uid="{5BC475BF-64B9-4382-AA40-62D3E94AEDB8}"/>
    <cellStyle name="40% - Accent3 2 2 2 2 3" xfId="6242" xr:uid="{231F2F3B-1F09-4690-AAD0-6FAAF09B83DE}"/>
    <cellStyle name="40% - Accent3 2 2 2 3" xfId="2375" xr:uid="{00000000-0005-0000-0000-00001B020000}"/>
    <cellStyle name="40% - Accent3 2 2 2 3 2" xfId="4654" xr:uid="{9BC508B6-49D5-45C2-885B-43BF9151D62D}"/>
    <cellStyle name="40% - Accent3 2 2 2 3 3" xfId="6935" xr:uid="{E35D195B-AF1B-40AD-B012-88AB51A14CC2}"/>
    <cellStyle name="40% - Accent3 2 2 2 4" xfId="3069" xr:uid="{6BDD8586-221B-4294-B481-46A8289EED82}"/>
    <cellStyle name="40% - Accent3 2 2 2 5" xfId="5350" xr:uid="{14FC9A0D-A656-407B-BC0B-EA78762FFCB4}"/>
    <cellStyle name="40% - Accent3 2 2 3" xfId="1335" xr:uid="{00000000-0005-0000-0000-00001C020000}"/>
    <cellStyle name="40% - Accent3 2 2 3 2" xfId="3614" xr:uid="{9E4CADA0-AFD9-4C4F-B408-115F5811FC24}"/>
    <cellStyle name="40% - Accent3 2 2 3 3" xfId="5895" xr:uid="{A1295E4E-1F7E-450F-A2F8-FCC57C314C3D}"/>
    <cellStyle name="40% - Accent3 2 2 4" xfId="2028" xr:uid="{00000000-0005-0000-0000-00001D020000}"/>
    <cellStyle name="40% - Accent3 2 2 4 2" xfId="4307" xr:uid="{A8B6E707-D6CF-4EB5-BF69-1327FA9EBDA2}"/>
    <cellStyle name="40% - Accent3 2 2 4 3" xfId="6588" xr:uid="{E153E708-DBCB-4DFC-B22E-F7716C66AB42}"/>
    <cellStyle name="40% - Accent3 2 2 5" xfId="2722" xr:uid="{A8DE9ACA-4EAD-4293-B6A6-A92B4D1B41C3}"/>
    <cellStyle name="40% - Accent3 2 2 6" xfId="5003" xr:uid="{D0AC5BAE-7CD0-42B7-9FFA-D5F025C27887}"/>
    <cellStyle name="40% - Accent3 2 3" xfId="581" xr:uid="{00000000-0005-0000-0000-00001E020000}"/>
    <cellStyle name="40% - Accent3 2 3 2" xfId="1510" xr:uid="{00000000-0005-0000-0000-00001F020000}"/>
    <cellStyle name="40% - Accent3 2 3 2 2" xfId="3789" xr:uid="{B8015CC4-E2BB-491E-8446-AB1CDCC63158}"/>
    <cellStyle name="40% - Accent3 2 3 2 3" xfId="6070" xr:uid="{FA639295-6379-4E2E-83E9-5DCEF841DC31}"/>
    <cellStyle name="40% - Accent3 2 3 3" xfId="2203" xr:uid="{00000000-0005-0000-0000-000020020000}"/>
    <cellStyle name="40% - Accent3 2 3 3 2" xfId="4482" xr:uid="{3D8D19AF-61FA-46AC-8616-446DBAA0B81D}"/>
    <cellStyle name="40% - Accent3 2 3 3 3" xfId="6763" xr:uid="{EEFDA251-D375-4EFC-9817-A1DF4D6BF8C2}"/>
    <cellStyle name="40% - Accent3 2 3 4" xfId="2897" xr:uid="{25C8084D-768D-43E9-81B1-FBE3E326877E}"/>
    <cellStyle name="40% - Accent3 2 3 5" xfId="5178" xr:uid="{BAC95978-0975-4439-ABDC-373D0B9FABAC}"/>
    <cellStyle name="40% - Accent3 2 4" xfId="978" xr:uid="{00000000-0005-0000-0000-000021020000}"/>
    <cellStyle name="40% - Accent3 2 4 2" xfId="3266" xr:uid="{61AD135B-FFD1-43A9-AA18-A12A136B22CA}"/>
    <cellStyle name="40% - Accent3 2 4 3" xfId="5547" xr:uid="{160973EF-CDAD-4365-A4B7-943782954ACB}"/>
    <cellStyle name="40% - Accent3 2 5" xfId="1163" xr:uid="{00000000-0005-0000-0000-000022020000}"/>
    <cellStyle name="40% - Accent3 2 5 2" xfId="3442" xr:uid="{55110E8E-5212-48F0-8733-A38198BC27EB}"/>
    <cellStyle name="40% - Accent3 2 5 3" xfId="5723" xr:uid="{9CE50241-ABB9-4527-B9CC-F7E25CAE844B}"/>
    <cellStyle name="40% - Accent3 2 6" xfId="1856" xr:uid="{00000000-0005-0000-0000-000023020000}"/>
    <cellStyle name="40% - Accent3 2 6 2" xfId="4135" xr:uid="{C375B242-5C5B-41F6-B010-347C56FAB2DA}"/>
    <cellStyle name="40% - Accent3 2 6 3" xfId="6416" xr:uid="{1E187FC0-7738-4949-8760-FA83CEFA8D80}"/>
    <cellStyle name="40% - Accent3 2 7" xfId="2550" xr:uid="{1DD3F11A-9C57-4CB9-A277-F0E2F0AF9CCE}"/>
    <cellStyle name="40% - Accent3 2 8" xfId="4831" xr:uid="{658AB667-527F-4AA8-9701-EB4F4A544CB5}"/>
    <cellStyle name="40% - Accent3 3" xfId="339" xr:uid="{00000000-0005-0000-0000-000024020000}"/>
    <cellStyle name="40% - Accent3 3 2" xfId="720" xr:uid="{00000000-0005-0000-0000-000025020000}"/>
    <cellStyle name="40% - Accent3 3 2 2" xfId="1636" xr:uid="{00000000-0005-0000-0000-000026020000}"/>
    <cellStyle name="40% - Accent3 3 2 2 2" xfId="3915" xr:uid="{8E469038-90DB-4454-8210-96205D2519C6}"/>
    <cellStyle name="40% - Accent3 3 2 2 3" xfId="6196" xr:uid="{868FE5BC-62A5-49E7-BEE6-FEADFCADE583}"/>
    <cellStyle name="40% - Accent3 3 2 3" xfId="2329" xr:uid="{00000000-0005-0000-0000-000027020000}"/>
    <cellStyle name="40% - Accent3 3 2 3 2" xfId="4608" xr:uid="{2D190083-E6D1-4231-B53D-27165E6D2E03}"/>
    <cellStyle name="40% - Accent3 3 2 3 3" xfId="6889" xr:uid="{B2006F15-0B21-41DA-B35E-254F1AF4362B}"/>
    <cellStyle name="40% - Accent3 3 2 4" xfId="3023" xr:uid="{0ADDCE52-0388-4A4B-83C2-1BF178EFFEEF}"/>
    <cellStyle name="40% - Accent3 3 2 5" xfId="5304" xr:uid="{ABEB0945-88E8-4BB0-8536-840CFF9272C7}"/>
    <cellStyle name="40% - Accent3 3 3" xfId="1289" xr:uid="{00000000-0005-0000-0000-000028020000}"/>
    <cellStyle name="40% - Accent3 3 3 2" xfId="3568" xr:uid="{0E27914A-949F-46AD-AA73-F8F9E82D451D}"/>
    <cellStyle name="40% - Accent3 3 3 3" xfId="5849" xr:uid="{90EFDDB6-BDB8-4BBA-87BB-E88EE9BA96AF}"/>
    <cellStyle name="40% - Accent3 3 4" xfId="1982" xr:uid="{00000000-0005-0000-0000-000029020000}"/>
    <cellStyle name="40% - Accent3 3 4 2" xfId="4261" xr:uid="{41904A8B-FED5-46DA-A8F1-B6049AA0E27D}"/>
    <cellStyle name="40% - Accent3 3 4 3" xfId="6542" xr:uid="{1F1933AB-9D77-4034-83D9-BE72115DD22E}"/>
    <cellStyle name="40% - Accent3 3 5" xfId="2676" xr:uid="{71F5F672-056F-4590-AAAE-354B6F9AD6BD}"/>
    <cellStyle name="40% - Accent3 3 6" xfId="4957" xr:uid="{373BEB5C-7B3A-467A-9C16-813B3D5858FB}"/>
    <cellStyle name="40% - Accent3 4" xfId="535" xr:uid="{00000000-0005-0000-0000-00002A020000}"/>
    <cellStyle name="40% - Accent3 4 2" xfId="1464" xr:uid="{00000000-0005-0000-0000-00002B020000}"/>
    <cellStyle name="40% - Accent3 4 2 2" xfId="3743" xr:uid="{A0331B17-250E-4B9C-A9B2-A3C885F609D6}"/>
    <cellStyle name="40% - Accent3 4 2 3" xfId="6024" xr:uid="{C7C7BD63-1436-4A86-B611-AC8F25E28477}"/>
    <cellStyle name="40% - Accent3 4 3" xfId="2157" xr:uid="{00000000-0005-0000-0000-00002C020000}"/>
    <cellStyle name="40% - Accent3 4 3 2" xfId="4436" xr:uid="{0F3990CA-9160-4B33-90E7-399551CC70DB}"/>
    <cellStyle name="40% - Accent3 4 3 3" xfId="6717" xr:uid="{781280CB-9214-4FC0-9437-ED9DB447A128}"/>
    <cellStyle name="40% - Accent3 4 4" xfId="2851" xr:uid="{F55A46CE-E14B-4580-9BE8-545D3173F38C}"/>
    <cellStyle name="40% - Accent3 4 5" xfId="5132" xr:uid="{6C6B6AA2-C175-4185-BDAE-73F8F4FC2729}"/>
    <cellStyle name="40% - Accent3 5" xfId="920" xr:uid="{00000000-0005-0000-0000-00002D020000}"/>
    <cellStyle name="40% - Accent3 5 2" xfId="3210" xr:uid="{77B87EB5-1E4E-416D-A244-C4D84EBDE534}"/>
    <cellStyle name="40% - Accent3 5 3" xfId="5491" xr:uid="{E2DB6C75-FFBD-49D0-A9EC-668992990477}"/>
    <cellStyle name="40% - Accent3 6" xfId="1117" xr:uid="{00000000-0005-0000-0000-00002E020000}"/>
    <cellStyle name="40% - Accent3 6 2" xfId="3396" xr:uid="{AE22574D-C9F4-48C1-AB3A-8731FC78F2E6}"/>
    <cellStyle name="40% - Accent3 6 3" xfId="5677" xr:uid="{2FAEAE19-2FE3-4620-8168-6F4BF0A33B35}"/>
    <cellStyle name="40% - Accent3 7" xfId="1810" xr:uid="{00000000-0005-0000-0000-00002F020000}"/>
    <cellStyle name="40% - Accent3 7 2" xfId="4089" xr:uid="{5E245C34-1D6E-4319-ADC8-3486901EE1C3}"/>
    <cellStyle name="40% - Accent3 7 3" xfId="6370" xr:uid="{77A8ABBF-6DFE-43CC-954B-852E9CAB32E9}"/>
    <cellStyle name="40% - Accent3 8" xfId="2504" xr:uid="{A6B8F4E6-9C72-47DA-9AC3-8963CF64BE40}"/>
    <cellStyle name="40% - Accent3 9" xfId="4785" xr:uid="{D651ED7F-CC27-41E8-B2FE-7C9A454D8E84}"/>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2 2" xfId="3962" xr:uid="{CE3565DB-FD2C-457C-B1C7-299BBBD311E8}"/>
    <cellStyle name="40% - Accent4 2 2 2 2 3" xfId="6243" xr:uid="{32851229-A214-4181-9FBB-E6F306D1326F}"/>
    <cellStyle name="40% - Accent4 2 2 2 3" xfId="2376" xr:uid="{00000000-0005-0000-0000-000035020000}"/>
    <cellStyle name="40% - Accent4 2 2 2 3 2" xfId="4655" xr:uid="{4C5C641F-9B47-4B76-83F5-301AD9C8EC55}"/>
    <cellStyle name="40% - Accent4 2 2 2 3 3" xfId="6936" xr:uid="{CED2E5BA-EFF6-426B-908B-F34865C3A5FB}"/>
    <cellStyle name="40% - Accent4 2 2 2 4" xfId="3070" xr:uid="{025B1950-68FC-445D-90DC-56A6917C8F0D}"/>
    <cellStyle name="40% - Accent4 2 2 2 5" xfId="5351" xr:uid="{727F6A38-958B-4698-9A9B-0F937D8BF8EC}"/>
    <cellStyle name="40% - Accent4 2 2 3" xfId="1336" xr:uid="{00000000-0005-0000-0000-000036020000}"/>
    <cellStyle name="40% - Accent4 2 2 3 2" xfId="3615" xr:uid="{74154BAC-71D0-4CD3-BCFF-5ED1FFA19809}"/>
    <cellStyle name="40% - Accent4 2 2 3 3" xfId="5896" xr:uid="{F76C90A6-9D8F-410C-86A5-31CF1AA92046}"/>
    <cellStyle name="40% - Accent4 2 2 4" xfId="2029" xr:uid="{00000000-0005-0000-0000-000037020000}"/>
    <cellStyle name="40% - Accent4 2 2 4 2" xfId="4308" xr:uid="{42948A65-816C-41FA-B314-E4102FE22592}"/>
    <cellStyle name="40% - Accent4 2 2 4 3" xfId="6589" xr:uid="{8135B8B1-799C-417E-9379-F15BEFC8FB26}"/>
    <cellStyle name="40% - Accent4 2 2 5" xfId="2723" xr:uid="{3A7210E4-9E35-48E5-9224-4D848A26A354}"/>
    <cellStyle name="40% - Accent4 2 2 6" xfId="5004" xr:uid="{A42157E8-3FA0-4E5D-B635-6013C1C8AFA6}"/>
    <cellStyle name="40% - Accent4 2 3" xfId="582" xr:uid="{00000000-0005-0000-0000-000038020000}"/>
    <cellStyle name="40% - Accent4 2 3 2" xfId="1511" xr:uid="{00000000-0005-0000-0000-000039020000}"/>
    <cellStyle name="40% - Accent4 2 3 2 2" xfId="3790" xr:uid="{B0AF56E8-AD9E-462D-BD25-7CA81C073114}"/>
    <cellStyle name="40% - Accent4 2 3 2 3" xfId="6071" xr:uid="{FFE754E2-9C2F-47CC-A4AC-9E2FDDE19D15}"/>
    <cellStyle name="40% - Accent4 2 3 3" xfId="2204" xr:uid="{00000000-0005-0000-0000-00003A020000}"/>
    <cellStyle name="40% - Accent4 2 3 3 2" xfId="4483" xr:uid="{563EFAAD-16A7-4799-A751-0ECB2E34FAA9}"/>
    <cellStyle name="40% - Accent4 2 3 3 3" xfId="6764" xr:uid="{7FB3BCFA-B41D-4447-848A-0D4360A99304}"/>
    <cellStyle name="40% - Accent4 2 3 4" xfId="2898" xr:uid="{5D045ACF-FEE8-4AAC-977A-B08FAE170CD9}"/>
    <cellStyle name="40% - Accent4 2 3 5" xfId="5179" xr:uid="{456DA466-1AB9-466B-B9E9-6EFD9EA328E9}"/>
    <cellStyle name="40% - Accent4 2 4" xfId="979" xr:uid="{00000000-0005-0000-0000-00003B020000}"/>
    <cellStyle name="40% - Accent4 2 4 2" xfId="3267" xr:uid="{18A6B6DE-7919-42AA-A262-7C0A8E12624F}"/>
    <cellStyle name="40% - Accent4 2 4 3" xfId="5548" xr:uid="{A61CFAF1-633A-4B67-B25D-F55B9ED0605A}"/>
    <cellStyle name="40% - Accent4 2 5" xfId="1164" xr:uid="{00000000-0005-0000-0000-00003C020000}"/>
    <cellStyle name="40% - Accent4 2 5 2" xfId="3443" xr:uid="{769BEB29-3837-46CC-83C3-88172D364120}"/>
    <cellStyle name="40% - Accent4 2 5 3" xfId="5724" xr:uid="{F6D06665-918A-4201-9963-15A721120FE2}"/>
    <cellStyle name="40% - Accent4 2 6" xfId="1857" xr:uid="{00000000-0005-0000-0000-00003D020000}"/>
    <cellStyle name="40% - Accent4 2 6 2" xfId="4136" xr:uid="{1B30970A-A8B7-43DE-9735-8F61875CA97E}"/>
    <cellStyle name="40% - Accent4 2 6 3" xfId="6417" xr:uid="{E9C612EA-D321-4AC0-A3D7-5F489CF3B19D}"/>
    <cellStyle name="40% - Accent4 2 7" xfId="2551" xr:uid="{1DF28D32-E1A1-4F54-8898-3988E96143D7}"/>
    <cellStyle name="40% - Accent4 2 8" xfId="4832" xr:uid="{441E3252-C867-4A76-8FC5-5E57D847EDA7}"/>
    <cellStyle name="40% - Accent4 3" xfId="340" xr:uid="{00000000-0005-0000-0000-00003E020000}"/>
    <cellStyle name="40% - Accent4 3 2" xfId="721" xr:uid="{00000000-0005-0000-0000-00003F020000}"/>
    <cellStyle name="40% - Accent4 3 2 2" xfId="1637" xr:uid="{00000000-0005-0000-0000-000040020000}"/>
    <cellStyle name="40% - Accent4 3 2 2 2" xfId="3916" xr:uid="{6518B3D6-AA86-41DE-83E9-6E2B5FB6CE6D}"/>
    <cellStyle name="40% - Accent4 3 2 2 3" xfId="6197" xr:uid="{F1F82A7F-92A6-474C-AE54-0AFD8A30739C}"/>
    <cellStyle name="40% - Accent4 3 2 3" xfId="2330" xr:uid="{00000000-0005-0000-0000-000041020000}"/>
    <cellStyle name="40% - Accent4 3 2 3 2" xfId="4609" xr:uid="{BF52A6D0-8076-4451-BA63-86F7ED7363B2}"/>
    <cellStyle name="40% - Accent4 3 2 3 3" xfId="6890" xr:uid="{2A136914-9BDE-4016-8742-09F35E990E98}"/>
    <cellStyle name="40% - Accent4 3 2 4" xfId="3024" xr:uid="{CA65640F-7B91-42E9-A58F-2C3385C9D9D8}"/>
    <cellStyle name="40% - Accent4 3 2 5" xfId="5305" xr:uid="{C4A930CA-85BD-48FE-82A0-B07338048F18}"/>
    <cellStyle name="40% - Accent4 3 3" xfId="1290" xr:uid="{00000000-0005-0000-0000-000042020000}"/>
    <cellStyle name="40% - Accent4 3 3 2" xfId="3569" xr:uid="{98DBB9B9-848E-4732-8927-668CF6BA379B}"/>
    <cellStyle name="40% - Accent4 3 3 3" xfId="5850" xr:uid="{0068AF5B-B4BD-448C-8FA9-735E1CF26806}"/>
    <cellStyle name="40% - Accent4 3 4" xfId="1983" xr:uid="{00000000-0005-0000-0000-000043020000}"/>
    <cellStyle name="40% - Accent4 3 4 2" xfId="4262" xr:uid="{38A3E695-9F38-4969-A5F7-54FFACBFABCB}"/>
    <cellStyle name="40% - Accent4 3 4 3" xfId="6543" xr:uid="{CFEFF540-CEE5-43DF-AC26-A4B4B40A2B40}"/>
    <cellStyle name="40% - Accent4 3 5" xfId="2677" xr:uid="{009A2BEE-A1E0-4D36-9D9A-EE091888D077}"/>
    <cellStyle name="40% - Accent4 3 6" xfId="4958" xr:uid="{8A7FE778-FC9A-4C55-9197-E1833C0A4698}"/>
    <cellStyle name="40% - Accent4 4" xfId="536" xr:uid="{00000000-0005-0000-0000-000044020000}"/>
    <cellStyle name="40% - Accent4 4 2" xfId="1465" xr:uid="{00000000-0005-0000-0000-000045020000}"/>
    <cellStyle name="40% - Accent4 4 2 2" xfId="3744" xr:uid="{B31CEC85-653F-4CCE-B79E-C9175D7A2E56}"/>
    <cellStyle name="40% - Accent4 4 2 3" xfId="6025" xr:uid="{0D007D10-4E1D-42D4-9C2D-61E5D29CECD5}"/>
    <cellStyle name="40% - Accent4 4 3" xfId="2158" xr:uid="{00000000-0005-0000-0000-000046020000}"/>
    <cellStyle name="40% - Accent4 4 3 2" xfId="4437" xr:uid="{B2971DFF-37E2-4D32-9AEE-8826EEF58374}"/>
    <cellStyle name="40% - Accent4 4 3 3" xfId="6718" xr:uid="{A90BE9EE-750B-4A53-853E-42BC3ACE4DCF}"/>
    <cellStyle name="40% - Accent4 4 4" xfId="2852" xr:uid="{12F0D2B9-1EAA-4CED-944D-EE92667C1D2E}"/>
    <cellStyle name="40% - Accent4 4 5" xfId="5133" xr:uid="{ADAEEA21-5484-4C48-B56D-6BE4CA426AE2}"/>
    <cellStyle name="40% - Accent4 5" xfId="921" xr:uid="{00000000-0005-0000-0000-000047020000}"/>
    <cellStyle name="40% - Accent4 5 2" xfId="3211" xr:uid="{C8513BFA-B3BE-4E76-98FE-E9EAD45FB39D}"/>
    <cellStyle name="40% - Accent4 5 3" xfId="5492" xr:uid="{519CC502-52C0-41D0-B346-BB300172D125}"/>
    <cellStyle name="40% - Accent4 6" xfId="1118" xr:uid="{00000000-0005-0000-0000-000048020000}"/>
    <cellStyle name="40% - Accent4 6 2" xfId="3397" xr:uid="{7AF46514-8BD1-4547-A29E-480E592ED341}"/>
    <cellStyle name="40% - Accent4 6 3" xfId="5678" xr:uid="{F11AA4A1-4C8F-402A-B73E-63B89325CEFE}"/>
    <cellStyle name="40% - Accent4 7" xfId="1811" xr:uid="{00000000-0005-0000-0000-000049020000}"/>
    <cellStyle name="40% - Accent4 7 2" xfId="4090" xr:uid="{8008A144-12F8-4B50-8853-FCC95932327B}"/>
    <cellStyle name="40% - Accent4 7 3" xfId="6371" xr:uid="{E05ECFF3-AA61-4DF1-8536-E8D73FC57724}"/>
    <cellStyle name="40% - Accent4 8" xfId="2505" xr:uid="{35C90F90-ADB3-4562-A4C7-B66C02647F56}"/>
    <cellStyle name="40% - Accent4 9" xfId="4786" xr:uid="{1933CC13-089C-480D-9D07-5CCD30C6FAE8}"/>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2 2" xfId="3963" xr:uid="{64513AB6-7CB4-47F6-B444-E2544ACCC24C}"/>
    <cellStyle name="40% - Accent5 2 2 2 2 3" xfId="6244" xr:uid="{8F74D916-10C7-4F74-8C51-4AD24891BC8E}"/>
    <cellStyle name="40% - Accent5 2 2 2 3" xfId="2377" xr:uid="{00000000-0005-0000-0000-00004F020000}"/>
    <cellStyle name="40% - Accent5 2 2 2 3 2" xfId="4656" xr:uid="{61C833B3-A0E9-4DEA-9674-6CFD31B6EDBB}"/>
    <cellStyle name="40% - Accent5 2 2 2 3 3" xfId="6937" xr:uid="{BB198AEB-5A9D-48B8-9955-C36DF069F491}"/>
    <cellStyle name="40% - Accent5 2 2 2 4" xfId="3071" xr:uid="{CA92D223-C58C-477D-8555-DD4907727115}"/>
    <cellStyle name="40% - Accent5 2 2 2 5" xfId="5352" xr:uid="{AA616877-14B0-47A1-AB03-80FC1BE0886C}"/>
    <cellStyle name="40% - Accent5 2 2 3" xfId="1337" xr:uid="{00000000-0005-0000-0000-000050020000}"/>
    <cellStyle name="40% - Accent5 2 2 3 2" xfId="3616" xr:uid="{78A3121B-EE57-475E-8B59-6B285F9EA012}"/>
    <cellStyle name="40% - Accent5 2 2 3 3" xfId="5897" xr:uid="{52F33957-C7EF-4D0B-8395-7D73F926296D}"/>
    <cellStyle name="40% - Accent5 2 2 4" xfId="2030" xr:uid="{00000000-0005-0000-0000-000051020000}"/>
    <cellStyle name="40% - Accent5 2 2 4 2" xfId="4309" xr:uid="{A5F9840F-C203-4AC5-A5B2-F78964B87CB8}"/>
    <cellStyle name="40% - Accent5 2 2 4 3" xfId="6590" xr:uid="{58702CC8-E8C2-42A3-82B7-1A6C2410BDF5}"/>
    <cellStyle name="40% - Accent5 2 2 5" xfId="2724" xr:uid="{109C571F-2833-479F-9D7F-CA3A1EAB07AD}"/>
    <cellStyle name="40% - Accent5 2 2 6" xfId="5005" xr:uid="{5CF0EA3A-8BBD-483D-9BB6-3DC33FBE6912}"/>
    <cellStyle name="40% - Accent5 2 3" xfId="583" xr:uid="{00000000-0005-0000-0000-000052020000}"/>
    <cellStyle name="40% - Accent5 2 3 2" xfId="1512" xr:uid="{00000000-0005-0000-0000-000053020000}"/>
    <cellStyle name="40% - Accent5 2 3 2 2" xfId="3791" xr:uid="{0FEAC744-CAB3-4887-A8CA-DD704F1CEEBB}"/>
    <cellStyle name="40% - Accent5 2 3 2 3" xfId="6072" xr:uid="{634962C6-73F3-4741-B5EC-F88AD9F0D212}"/>
    <cellStyle name="40% - Accent5 2 3 3" xfId="2205" xr:uid="{00000000-0005-0000-0000-000054020000}"/>
    <cellStyle name="40% - Accent5 2 3 3 2" xfId="4484" xr:uid="{EFFDA99D-7E14-48A0-9377-9101E73272E1}"/>
    <cellStyle name="40% - Accent5 2 3 3 3" xfId="6765" xr:uid="{101A3A6A-4370-4419-85E4-9A55794725FB}"/>
    <cellStyle name="40% - Accent5 2 3 4" xfId="2899" xr:uid="{78236CE7-591B-4E23-8CF8-3E2BB7C5D322}"/>
    <cellStyle name="40% - Accent5 2 3 5" xfId="5180" xr:uid="{F7B1526D-2D63-45B1-BB39-43A75F390FD0}"/>
    <cellStyle name="40% - Accent5 2 4" xfId="980" xr:uid="{00000000-0005-0000-0000-000055020000}"/>
    <cellStyle name="40% - Accent5 2 4 2" xfId="3268" xr:uid="{705B481D-A7D4-4E6A-804B-FD421E8E4101}"/>
    <cellStyle name="40% - Accent5 2 4 3" xfId="5549" xr:uid="{A4FF859E-66ED-4955-B882-AECFB1851F1D}"/>
    <cellStyle name="40% - Accent5 2 5" xfId="1165" xr:uid="{00000000-0005-0000-0000-000056020000}"/>
    <cellStyle name="40% - Accent5 2 5 2" xfId="3444" xr:uid="{D6FAE045-A57E-4E37-BC24-A42B40DDF267}"/>
    <cellStyle name="40% - Accent5 2 5 3" xfId="5725" xr:uid="{319F7A82-409B-43F4-ADBA-86D3D0703587}"/>
    <cellStyle name="40% - Accent5 2 6" xfId="1858" xr:uid="{00000000-0005-0000-0000-000057020000}"/>
    <cellStyle name="40% - Accent5 2 6 2" xfId="4137" xr:uid="{5BC2CBE8-D581-446E-9249-CF65239C692A}"/>
    <cellStyle name="40% - Accent5 2 6 3" xfId="6418" xr:uid="{C754E267-810C-4EF5-B606-EDE8066B0ECF}"/>
    <cellStyle name="40% - Accent5 2 7" xfId="2552" xr:uid="{DDFD906B-5904-47A4-85FB-634144AD6F30}"/>
    <cellStyle name="40% - Accent5 2 8" xfId="4833" xr:uid="{027696F3-0232-4E16-85D1-15BCAA58AF98}"/>
    <cellStyle name="40% - Accent5 3" xfId="341" xr:uid="{00000000-0005-0000-0000-000058020000}"/>
    <cellStyle name="40% - Accent5 3 2" xfId="722" xr:uid="{00000000-0005-0000-0000-000059020000}"/>
    <cellStyle name="40% - Accent5 3 2 2" xfId="1638" xr:uid="{00000000-0005-0000-0000-00005A020000}"/>
    <cellStyle name="40% - Accent5 3 2 2 2" xfId="3917" xr:uid="{C1220230-37CF-4BCF-AAFF-D5AB10E75591}"/>
    <cellStyle name="40% - Accent5 3 2 2 3" xfId="6198" xr:uid="{2B92978A-A662-4352-8CFA-EC29DD59A7FE}"/>
    <cellStyle name="40% - Accent5 3 2 3" xfId="2331" xr:uid="{00000000-0005-0000-0000-00005B020000}"/>
    <cellStyle name="40% - Accent5 3 2 3 2" xfId="4610" xr:uid="{9841E50C-6476-46DB-8614-8919F1324E20}"/>
    <cellStyle name="40% - Accent5 3 2 3 3" xfId="6891" xr:uid="{A00DF5C4-5DAC-4B9A-A09C-AF7E5D450B67}"/>
    <cellStyle name="40% - Accent5 3 2 4" xfId="3025" xr:uid="{20818741-2D42-47DB-B309-5A1D581ACE7D}"/>
    <cellStyle name="40% - Accent5 3 2 5" xfId="5306" xr:uid="{EC442A8F-F505-4719-B8AC-233AF11630D5}"/>
    <cellStyle name="40% - Accent5 3 3" xfId="1291" xr:uid="{00000000-0005-0000-0000-00005C020000}"/>
    <cellStyle name="40% - Accent5 3 3 2" xfId="3570" xr:uid="{497A63C6-1925-41E2-8B4A-2E2E50B4145F}"/>
    <cellStyle name="40% - Accent5 3 3 3" xfId="5851" xr:uid="{FC0D825D-62C8-4DF5-B938-71E9B8523581}"/>
    <cellStyle name="40% - Accent5 3 4" xfId="1984" xr:uid="{00000000-0005-0000-0000-00005D020000}"/>
    <cellStyle name="40% - Accent5 3 4 2" xfId="4263" xr:uid="{2AC2DE6A-CF48-4119-B604-723E373BDE0F}"/>
    <cellStyle name="40% - Accent5 3 4 3" xfId="6544" xr:uid="{725A75B4-F94E-4C1E-90BA-FC3930C2FAAF}"/>
    <cellStyle name="40% - Accent5 3 5" xfId="2678" xr:uid="{24B9B39B-30B8-4BAB-8775-7F353301D7D4}"/>
    <cellStyle name="40% - Accent5 3 6" xfId="4959" xr:uid="{B4F513F7-505E-449D-8510-9E835E63F7AC}"/>
    <cellStyle name="40% - Accent5 4" xfId="537" xr:uid="{00000000-0005-0000-0000-00005E020000}"/>
    <cellStyle name="40% - Accent5 4 2" xfId="1466" xr:uid="{00000000-0005-0000-0000-00005F020000}"/>
    <cellStyle name="40% - Accent5 4 2 2" xfId="3745" xr:uid="{CEE2A6FF-FF0F-4038-8ED7-9FAF69AD6E1C}"/>
    <cellStyle name="40% - Accent5 4 2 3" xfId="6026" xr:uid="{A50600DD-3595-4E78-AF8C-00430F62C42F}"/>
    <cellStyle name="40% - Accent5 4 3" xfId="2159" xr:uid="{00000000-0005-0000-0000-000060020000}"/>
    <cellStyle name="40% - Accent5 4 3 2" xfId="4438" xr:uid="{7CDDFC46-4758-4E37-9073-15F06ACBF321}"/>
    <cellStyle name="40% - Accent5 4 3 3" xfId="6719" xr:uid="{C9DD4FBA-45E5-4E14-9B6D-C598FA33DE45}"/>
    <cellStyle name="40% - Accent5 4 4" xfId="2853" xr:uid="{E07D4E53-3ED4-4F72-ACB5-61E3FA13A527}"/>
    <cellStyle name="40% - Accent5 4 5" xfId="5134" xr:uid="{0258C4A7-50D8-4E35-9F2E-C41314FF960D}"/>
    <cellStyle name="40% - Accent5 5" xfId="922" xr:uid="{00000000-0005-0000-0000-000061020000}"/>
    <cellStyle name="40% - Accent5 5 2" xfId="3212" xr:uid="{9559A577-FB38-4005-99D5-0AFF410956DA}"/>
    <cellStyle name="40% - Accent5 5 3" xfId="5493" xr:uid="{F432E62B-9C12-4498-99BB-2662D4F0BEFC}"/>
    <cellStyle name="40% - Accent5 6" xfId="1119" xr:uid="{00000000-0005-0000-0000-000062020000}"/>
    <cellStyle name="40% - Accent5 6 2" xfId="3398" xr:uid="{68E9AFE7-0DD9-449D-BF8A-8C1ACEA5DE6A}"/>
    <cellStyle name="40% - Accent5 6 3" xfId="5679" xr:uid="{54F0CA03-7B07-4157-9146-0E6DDEC2F710}"/>
    <cellStyle name="40% - Accent5 7" xfId="1812" xr:uid="{00000000-0005-0000-0000-000063020000}"/>
    <cellStyle name="40% - Accent5 7 2" xfId="4091" xr:uid="{6402189F-F5AE-4CF7-9DB8-F3DC3C9359FC}"/>
    <cellStyle name="40% - Accent5 7 3" xfId="6372" xr:uid="{98FD9D19-5ACC-4158-B640-F48EF52BF78C}"/>
    <cellStyle name="40% - Accent5 8" xfId="2506" xr:uid="{6974B099-3518-4DA7-B77F-F05550DD8A8B}"/>
    <cellStyle name="40% - Accent5 9" xfId="4787" xr:uid="{D33C493F-D35D-4665-923A-DE9636EAF128}"/>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2 2" xfId="3964" xr:uid="{C73ACCDC-C1B2-4BCA-AEF2-9CDA5575F649}"/>
    <cellStyle name="40% - Accent6 2 2 2 2 3" xfId="6245" xr:uid="{00F3250D-6AF0-4027-B4D4-F7C02B7C3FAA}"/>
    <cellStyle name="40% - Accent6 2 2 2 3" xfId="2378" xr:uid="{00000000-0005-0000-0000-000069020000}"/>
    <cellStyle name="40% - Accent6 2 2 2 3 2" xfId="4657" xr:uid="{F50D2035-D7BB-454F-AC10-01F1BD6C2548}"/>
    <cellStyle name="40% - Accent6 2 2 2 3 3" xfId="6938" xr:uid="{F08165C3-E3F0-40FF-96A7-C9CBB1D55F0E}"/>
    <cellStyle name="40% - Accent6 2 2 2 4" xfId="3072" xr:uid="{EAFABCA3-03DD-40DC-8EA9-AB543EB28F76}"/>
    <cellStyle name="40% - Accent6 2 2 2 5" xfId="5353" xr:uid="{82CA7133-BF77-472A-AD8B-285F2B02B107}"/>
    <cellStyle name="40% - Accent6 2 2 3" xfId="1338" xr:uid="{00000000-0005-0000-0000-00006A020000}"/>
    <cellStyle name="40% - Accent6 2 2 3 2" xfId="3617" xr:uid="{4BA18DCA-B933-4D5B-9B13-90E1D0BA7213}"/>
    <cellStyle name="40% - Accent6 2 2 3 3" xfId="5898" xr:uid="{35CAF37E-C0BE-4FD4-BF30-C79D4318D8F0}"/>
    <cellStyle name="40% - Accent6 2 2 4" xfId="2031" xr:uid="{00000000-0005-0000-0000-00006B020000}"/>
    <cellStyle name="40% - Accent6 2 2 4 2" xfId="4310" xr:uid="{464E94EE-27C8-4194-847D-895A3BCCB083}"/>
    <cellStyle name="40% - Accent6 2 2 4 3" xfId="6591" xr:uid="{DD94F192-AFED-4169-8AD6-F8B54EEEB46B}"/>
    <cellStyle name="40% - Accent6 2 2 5" xfId="2725" xr:uid="{44431E49-5B76-4FEA-9401-1343039A4F2A}"/>
    <cellStyle name="40% - Accent6 2 2 6" xfId="5006" xr:uid="{8B009B43-FD4C-48BF-B8B0-BDB3FAF830B6}"/>
    <cellStyle name="40% - Accent6 2 3" xfId="584" xr:uid="{00000000-0005-0000-0000-00006C020000}"/>
    <cellStyle name="40% - Accent6 2 3 2" xfId="1513" xr:uid="{00000000-0005-0000-0000-00006D020000}"/>
    <cellStyle name="40% - Accent6 2 3 2 2" xfId="3792" xr:uid="{08ED4E4E-6727-498C-BC87-2AA6110A9D3E}"/>
    <cellStyle name="40% - Accent6 2 3 2 3" xfId="6073" xr:uid="{1AFF1C74-DAA7-427C-8D72-20535001191E}"/>
    <cellStyle name="40% - Accent6 2 3 3" xfId="2206" xr:uid="{00000000-0005-0000-0000-00006E020000}"/>
    <cellStyle name="40% - Accent6 2 3 3 2" xfId="4485" xr:uid="{B2B88D20-2FA2-46A5-882F-78A1B0CC5E96}"/>
    <cellStyle name="40% - Accent6 2 3 3 3" xfId="6766" xr:uid="{DF90A144-EF2E-4AFB-8A2C-931391067A05}"/>
    <cellStyle name="40% - Accent6 2 3 4" xfId="2900" xr:uid="{E481E35C-9D4F-473E-905B-4ADA548D24D1}"/>
    <cellStyle name="40% - Accent6 2 3 5" xfId="5181" xr:uid="{C29B0343-9FFB-4E97-8A00-9562AA0C5EA6}"/>
    <cellStyle name="40% - Accent6 2 4" xfId="981" xr:uid="{00000000-0005-0000-0000-00006F020000}"/>
    <cellStyle name="40% - Accent6 2 4 2" xfId="3269" xr:uid="{E2E53F51-0ABC-4480-996A-B875D47EE657}"/>
    <cellStyle name="40% - Accent6 2 4 3" xfId="5550" xr:uid="{2DD9FEEF-F169-4256-944E-7E18FAE59B42}"/>
    <cellStyle name="40% - Accent6 2 5" xfId="1166" xr:uid="{00000000-0005-0000-0000-000070020000}"/>
    <cellStyle name="40% - Accent6 2 5 2" xfId="3445" xr:uid="{AD46727A-9BA4-4261-AA59-CD743D40A5AA}"/>
    <cellStyle name="40% - Accent6 2 5 3" xfId="5726" xr:uid="{1A094A98-8FAD-4D93-80A0-C7E1604A5697}"/>
    <cellStyle name="40% - Accent6 2 6" xfId="1859" xr:uid="{00000000-0005-0000-0000-000071020000}"/>
    <cellStyle name="40% - Accent6 2 6 2" xfId="4138" xr:uid="{88328A06-18AB-4880-B1AC-C980AFB32997}"/>
    <cellStyle name="40% - Accent6 2 6 3" xfId="6419" xr:uid="{EBCBAB72-A323-4DBF-AAEB-9FA2780D159C}"/>
    <cellStyle name="40% - Accent6 2 7" xfId="2553" xr:uid="{DF053A05-DAFB-4349-9F6F-E5DA07C52EA3}"/>
    <cellStyle name="40% - Accent6 2 8" xfId="4834" xr:uid="{01C768ED-84BF-4184-8E1C-42134867F555}"/>
    <cellStyle name="40% - Accent6 3" xfId="342" xr:uid="{00000000-0005-0000-0000-000072020000}"/>
    <cellStyle name="40% - Accent6 3 2" xfId="723" xr:uid="{00000000-0005-0000-0000-000073020000}"/>
    <cellStyle name="40% - Accent6 3 2 2" xfId="1639" xr:uid="{00000000-0005-0000-0000-000074020000}"/>
    <cellStyle name="40% - Accent6 3 2 2 2" xfId="3918" xr:uid="{B2A34DA8-6E07-4243-848A-29ADB28C62A2}"/>
    <cellStyle name="40% - Accent6 3 2 2 3" xfId="6199" xr:uid="{31F4443C-1B0E-4CA1-8757-80E9013B9F42}"/>
    <cellStyle name="40% - Accent6 3 2 3" xfId="2332" xr:uid="{00000000-0005-0000-0000-000075020000}"/>
    <cellStyle name="40% - Accent6 3 2 3 2" xfId="4611" xr:uid="{A4491406-66E6-4405-9BB2-EA050B535B2E}"/>
    <cellStyle name="40% - Accent6 3 2 3 3" xfId="6892" xr:uid="{51EBAB12-A4F2-47BD-8467-3EF35A66CF42}"/>
    <cellStyle name="40% - Accent6 3 2 4" xfId="3026" xr:uid="{C33AAE4E-A3C8-4F83-960C-C69293BD13A2}"/>
    <cellStyle name="40% - Accent6 3 2 5" xfId="5307" xr:uid="{BEDA9E69-EA38-4224-8EE7-916CAB5A0607}"/>
    <cellStyle name="40% - Accent6 3 3" xfId="1292" xr:uid="{00000000-0005-0000-0000-000076020000}"/>
    <cellStyle name="40% - Accent6 3 3 2" xfId="3571" xr:uid="{5DFC54CA-C886-47BE-9C1D-63022773966A}"/>
    <cellStyle name="40% - Accent6 3 3 3" xfId="5852" xr:uid="{BA14D813-CD77-4B34-8259-5A3E1FC0C2E8}"/>
    <cellStyle name="40% - Accent6 3 4" xfId="1985" xr:uid="{00000000-0005-0000-0000-000077020000}"/>
    <cellStyle name="40% - Accent6 3 4 2" xfId="4264" xr:uid="{32412A6F-2176-4B8B-B949-DD890E5C4993}"/>
    <cellStyle name="40% - Accent6 3 4 3" xfId="6545" xr:uid="{7A3A5579-AA2D-4C57-B967-A1527CF7AE8F}"/>
    <cellStyle name="40% - Accent6 3 5" xfId="2679" xr:uid="{2ECA4650-896E-4A6F-9133-AB05121FE1C7}"/>
    <cellStyle name="40% - Accent6 3 6" xfId="4960" xr:uid="{5303D7DF-2225-4780-BD42-386F393219AC}"/>
    <cellStyle name="40% - Accent6 4" xfId="538" xr:uid="{00000000-0005-0000-0000-000078020000}"/>
    <cellStyle name="40% - Accent6 4 2" xfId="1467" xr:uid="{00000000-0005-0000-0000-000079020000}"/>
    <cellStyle name="40% - Accent6 4 2 2" xfId="3746" xr:uid="{4164FE1C-7A26-48EE-8340-B270F8FFE95C}"/>
    <cellStyle name="40% - Accent6 4 2 3" xfId="6027" xr:uid="{74CA6A55-3A5E-4518-A05F-48D5172A266D}"/>
    <cellStyle name="40% - Accent6 4 3" xfId="2160" xr:uid="{00000000-0005-0000-0000-00007A020000}"/>
    <cellStyle name="40% - Accent6 4 3 2" xfId="4439" xr:uid="{86DAC2D6-47F7-43B4-B18F-BCBDDF15083F}"/>
    <cellStyle name="40% - Accent6 4 3 3" xfId="6720" xr:uid="{42F1F9F5-B2A5-4134-8078-F05BC506B68C}"/>
    <cellStyle name="40% - Accent6 4 4" xfId="2854" xr:uid="{A263A237-23EE-4B3D-A1D2-4AD0A1DA217F}"/>
    <cellStyle name="40% - Accent6 4 5" xfId="5135" xr:uid="{A55DF3A4-4207-4DEF-9537-7F41C90FB8E9}"/>
    <cellStyle name="40% - Accent6 5" xfId="923" xr:uid="{00000000-0005-0000-0000-00007B020000}"/>
    <cellStyle name="40% - Accent6 5 2" xfId="3213" xr:uid="{36C79FBF-B242-4098-89CC-04E2E0E407AE}"/>
    <cellStyle name="40% - Accent6 5 3" xfId="5494" xr:uid="{F699773F-3F5A-4D23-910A-5197DF660C3B}"/>
    <cellStyle name="40% - Accent6 6" xfId="1120" xr:uid="{00000000-0005-0000-0000-00007C020000}"/>
    <cellStyle name="40% - Accent6 6 2" xfId="3399" xr:uid="{2D6241EE-C231-4209-A2B8-42B8BC1D3261}"/>
    <cellStyle name="40% - Accent6 6 3" xfId="5680" xr:uid="{AA1FE006-3CF3-48D6-8DB4-366FCCA1E65E}"/>
    <cellStyle name="40% - Accent6 7" xfId="1813" xr:uid="{00000000-0005-0000-0000-00007D020000}"/>
    <cellStyle name="40% - Accent6 7 2" xfId="4092" xr:uid="{03DDBDBC-939B-4FA7-A894-914C6D70E9AD}"/>
    <cellStyle name="40% - Accent6 7 3" xfId="6373" xr:uid="{F455ABAC-85FE-4D8F-B9C0-B157602C0CFC}"/>
    <cellStyle name="40% - Accent6 8" xfId="2507" xr:uid="{6B4A4371-54CC-4F74-9E69-8C6D64DA483E}"/>
    <cellStyle name="40% - Accent6 9" xfId="4788" xr:uid="{0A3E4144-582D-4E7F-86DE-EB777B0C1DAB}"/>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10" xfId="2593" xr:uid="{6D085BC0-2345-414E-8D78-5A0133422D66}"/>
    <cellStyle name="40% - uthevingsfarge 5 2 11" xfId="4874" xr:uid="{336A7D0A-FCCD-411D-8F67-B7158EA28C71}"/>
    <cellStyle name="40% - uthevingsfarge 5 2 2" xfId="210" xr:uid="{00000000-0005-0000-0000-000083020000}"/>
    <cellStyle name="40% - uthevingsfarge 5 2 2 10" xfId="4875" xr:uid="{8558AE37-E5B3-4CF9-B15B-C9D518D7FA2F}"/>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2 2" xfId="4007" xr:uid="{4B487128-71EA-47D0-BB6A-CEAAD4E8D679}"/>
    <cellStyle name="40% - uthevingsfarge 5 2 2 2 2 2 2 2 3" xfId="6288" xr:uid="{F663B324-67A0-4536-B55E-34542519FBBF}"/>
    <cellStyle name="40% - uthevingsfarge 5 2 2 2 2 2 2 3" xfId="2421" xr:uid="{00000000-0005-0000-0000-000089020000}"/>
    <cellStyle name="40% - uthevingsfarge 5 2 2 2 2 2 2 3 2" xfId="4700" xr:uid="{20C6390A-019A-4627-A82E-C9F3D53BB3AE}"/>
    <cellStyle name="40% - uthevingsfarge 5 2 2 2 2 2 2 3 3" xfId="6981" xr:uid="{F46B8932-AA90-49C7-AB0F-44FCBB703D23}"/>
    <cellStyle name="40% - uthevingsfarge 5 2 2 2 2 2 2 4" xfId="3115" xr:uid="{5E3C8B72-5163-40B6-AA03-24DBFBC7C141}"/>
    <cellStyle name="40% - uthevingsfarge 5 2 2 2 2 2 2 5" xfId="5396" xr:uid="{52B05223-5070-4FAC-9364-34DFACC66E4B}"/>
    <cellStyle name="40% - uthevingsfarge 5 2 2 2 2 2 3" xfId="1381" xr:uid="{00000000-0005-0000-0000-00008A020000}"/>
    <cellStyle name="40% - uthevingsfarge 5 2 2 2 2 2 3 2" xfId="3660" xr:uid="{59354F53-40AB-4649-AF30-ED631FF92957}"/>
    <cellStyle name="40% - uthevingsfarge 5 2 2 2 2 2 3 3" xfId="5941" xr:uid="{A9798F21-0FAD-4DA5-9ADC-1932FD8CFD00}"/>
    <cellStyle name="40% - uthevingsfarge 5 2 2 2 2 2 4" xfId="2074" xr:uid="{00000000-0005-0000-0000-00008B020000}"/>
    <cellStyle name="40% - uthevingsfarge 5 2 2 2 2 2 4 2" xfId="4353" xr:uid="{B67AF12A-C807-4FD7-9266-48E60F84AA62}"/>
    <cellStyle name="40% - uthevingsfarge 5 2 2 2 2 2 4 3" xfId="6634" xr:uid="{869B86B1-4A69-453C-B631-3B335E21592A}"/>
    <cellStyle name="40% - uthevingsfarge 5 2 2 2 2 2 5" xfId="2768" xr:uid="{14EE153B-320D-4641-8863-365EAA17DAC3}"/>
    <cellStyle name="40% - uthevingsfarge 5 2 2 2 2 2 6" xfId="5049" xr:uid="{732610CF-32F6-4A2C-AD19-5C1BA03F6C9A}"/>
    <cellStyle name="40% - uthevingsfarge 5 2 2 2 2 3" xfId="627" xr:uid="{00000000-0005-0000-0000-00008C020000}"/>
    <cellStyle name="40% - uthevingsfarge 5 2 2 2 2 3 2" xfId="1556" xr:uid="{00000000-0005-0000-0000-00008D020000}"/>
    <cellStyle name="40% - uthevingsfarge 5 2 2 2 2 3 2 2" xfId="3835" xr:uid="{AB43871F-2A76-47F6-9807-D19FF499C8D7}"/>
    <cellStyle name="40% - uthevingsfarge 5 2 2 2 2 3 2 3" xfId="6116" xr:uid="{79826BAA-9A9B-4983-A2EB-1D25EF582B77}"/>
    <cellStyle name="40% - uthevingsfarge 5 2 2 2 2 3 3" xfId="2249" xr:uid="{00000000-0005-0000-0000-00008E020000}"/>
    <cellStyle name="40% - uthevingsfarge 5 2 2 2 2 3 3 2" xfId="4528" xr:uid="{9B51D708-2F43-49B0-BF05-3C387A902EEC}"/>
    <cellStyle name="40% - uthevingsfarge 5 2 2 2 2 3 3 3" xfId="6809" xr:uid="{47F1F046-63E4-4217-8EC1-E63A2AD08937}"/>
    <cellStyle name="40% - uthevingsfarge 5 2 2 2 2 3 4" xfId="2943" xr:uid="{55058832-1C44-4B5C-887A-B0A56522D03F}"/>
    <cellStyle name="40% - uthevingsfarge 5 2 2 2 2 3 5" xfId="5224" xr:uid="{ACCB7AE0-22D0-4846-9C49-A7DE199791AB}"/>
    <cellStyle name="40% - uthevingsfarge 5 2 2 2 2 4" xfId="1024" xr:uid="{00000000-0005-0000-0000-00008F020000}"/>
    <cellStyle name="40% - uthevingsfarge 5 2 2 2 2 4 2" xfId="3312" xr:uid="{E9E909C9-BDB2-4927-91ED-C7252146562F}"/>
    <cellStyle name="40% - uthevingsfarge 5 2 2 2 2 4 3" xfId="5593" xr:uid="{47CA2673-95FC-4D32-9A9F-42CFC090DCD2}"/>
    <cellStyle name="40% - uthevingsfarge 5 2 2 2 2 5" xfId="1209" xr:uid="{00000000-0005-0000-0000-000090020000}"/>
    <cellStyle name="40% - uthevingsfarge 5 2 2 2 2 5 2" xfId="3488" xr:uid="{79EE90B7-306C-4A8F-96A3-929ED75224F6}"/>
    <cellStyle name="40% - uthevingsfarge 5 2 2 2 2 5 3" xfId="5769" xr:uid="{864094B3-E1C5-4C31-8FE5-FF59F9DA10EB}"/>
    <cellStyle name="40% - uthevingsfarge 5 2 2 2 2 6" xfId="1902" xr:uid="{00000000-0005-0000-0000-000091020000}"/>
    <cellStyle name="40% - uthevingsfarge 5 2 2 2 2 6 2" xfId="4181" xr:uid="{8668BBEE-7FB4-4275-855C-7C4A4D653E13}"/>
    <cellStyle name="40% - uthevingsfarge 5 2 2 2 2 6 3" xfId="6462" xr:uid="{D5D2A5B3-6D9F-418B-90DD-8BC5E7E38F02}"/>
    <cellStyle name="40% - uthevingsfarge 5 2 2 2 2 7" xfId="2596" xr:uid="{E24C8555-C66F-4DCC-8EA1-C6D409CB580C}"/>
    <cellStyle name="40% - uthevingsfarge 5 2 2 2 2 8" xfId="4877" xr:uid="{23A7B0AD-1AE0-4551-813D-99B7CFE6E694}"/>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2 2" xfId="4006" xr:uid="{AC38ED57-42DA-4FD6-BF8B-9224F499377C}"/>
    <cellStyle name="40% - uthevingsfarge 5 2 2 2 3 2 2 3" xfId="6287" xr:uid="{38898DC9-574D-4490-B2B8-2D22AE142495}"/>
    <cellStyle name="40% - uthevingsfarge 5 2 2 2 3 2 3" xfId="2420" xr:uid="{00000000-0005-0000-0000-000095020000}"/>
    <cellStyle name="40% - uthevingsfarge 5 2 2 2 3 2 3 2" xfId="4699" xr:uid="{4F93827D-19B3-4769-A8C1-698B5959BFE5}"/>
    <cellStyle name="40% - uthevingsfarge 5 2 2 2 3 2 3 3" xfId="6980" xr:uid="{9D5E5166-D616-4545-BA5B-33EDF0BC84CD}"/>
    <cellStyle name="40% - uthevingsfarge 5 2 2 2 3 2 4" xfId="3114" xr:uid="{7DF86CA9-6FF2-42E3-890D-761F33A5290E}"/>
    <cellStyle name="40% - uthevingsfarge 5 2 2 2 3 2 5" xfId="5395" xr:uid="{B11B5D78-52B6-43EE-BCAA-1FC4C8B7A577}"/>
    <cellStyle name="40% - uthevingsfarge 5 2 2 2 3 3" xfId="1380" xr:uid="{00000000-0005-0000-0000-000096020000}"/>
    <cellStyle name="40% - uthevingsfarge 5 2 2 2 3 3 2" xfId="3659" xr:uid="{91C9C071-1EE9-4FFF-84CD-B4FC9BED8B5F}"/>
    <cellStyle name="40% - uthevingsfarge 5 2 2 2 3 3 3" xfId="5940" xr:uid="{5CBE44D2-D800-4D05-AB90-D9E1CBB42A6C}"/>
    <cellStyle name="40% - uthevingsfarge 5 2 2 2 3 4" xfId="2073" xr:uid="{00000000-0005-0000-0000-000097020000}"/>
    <cellStyle name="40% - uthevingsfarge 5 2 2 2 3 4 2" xfId="4352" xr:uid="{7BC9EDFB-9620-4E68-AE52-C4DC60844ED0}"/>
    <cellStyle name="40% - uthevingsfarge 5 2 2 2 3 4 3" xfId="6633" xr:uid="{490CE54E-1553-40FD-84E6-76F7EDAAEB6D}"/>
    <cellStyle name="40% - uthevingsfarge 5 2 2 2 3 5" xfId="2767" xr:uid="{07D760C3-AF32-482B-A638-5CDFC1DDE595}"/>
    <cellStyle name="40% - uthevingsfarge 5 2 2 2 3 6" xfId="5048" xr:uid="{5F8B7A94-B243-492C-8137-C9888CE8A161}"/>
    <cellStyle name="40% - uthevingsfarge 5 2 2 2 4" xfId="626" xr:uid="{00000000-0005-0000-0000-000098020000}"/>
    <cellStyle name="40% - uthevingsfarge 5 2 2 2 4 2" xfId="1555" xr:uid="{00000000-0005-0000-0000-000099020000}"/>
    <cellStyle name="40% - uthevingsfarge 5 2 2 2 4 2 2" xfId="3834" xr:uid="{F899F5EF-92E7-4F57-AC4F-5B28B42429A9}"/>
    <cellStyle name="40% - uthevingsfarge 5 2 2 2 4 2 3" xfId="6115" xr:uid="{0B8D9948-B3D9-4488-B7F1-1A1F6E289947}"/>
    <cellStyle name="40% - uthevingsfarge 5 2 2 2 4 3" xfId="2248" xr:uid="{00000000-0005-0000-0000-00009A020000}"/>
    <cellStyle name="40% - uthevingsfarge 5 2 2 2 4 3 2" xfId="4527" xr:uid="{3C7D59FA-7B25-4F7C-8EC9-EF99C3662679}"/>
    <cellStyle name="40% - uthevingsfarge 5 2 2 2 4 3 3" xfId="6808" xr:uid="{F3CA3298-3595-4B48-B98F-43145DB2E10C}"/>
    <cellStyle name="40% - uthevingsfarge 5 2 2 2 4 4" xfId="2942" xr:uid="{83E31F9A-35E6-43CA-9EE1-9119897873B2}"/>
    <cellStyle name="40% - uthevingsfarge 5 2 2 2 4 5" xfId="5223" xr:uid="{1EA14D92-DD33-4B4A-BA3B-0870D9295960}"/>
    <cellStyle name="40% - uthevingsfarge 5 2 2 2 5" xfId="1023" xr:uid="{00000000-0005-0000-0000-00009B020000}"/>
    <cellStyle name="40% - uthevingsfarge 5 2 2 2 5 2" xfId="3311" xr:uid="{9C19C714-2FA5-4944-B770-22E56D40D780}"/>
    <cellStyle name="40% - uthevingsfarge 5 2 2 2 5 3" xfId="5592" xr:uid="{853F2214-A2C2-465D-8042-F786B9DDCA01}"/>
    <cellStyle name="40% - uthevingsfarge 5 2 2 2 6" xfId="1208" xr:uid="{00000000-0005-0000-0000-00009C020000}"/>
    <cellStyle name="40% - uthevingsfarge 5 2 2 2 6 2" xfId="3487" xr:uid="{6ED4F443-AA01-4D36-BE7D-DFCEF7344F56}"/>
    <cellStyle name="40% - uthevingsfarge 5 2 2 2 6 3" xfId="5768" xr:uid="{034495E0-E1C6-4BDF-9CCD-F61BAEC32D02}"/>
    <cellStyle name="40% - uthevingsfarge 5 2 2 2 7" xfId="1901" xr:uid="{00000000-0005-0000-0000-00009D020000}"/>
    <cellStyle name="40% - uthevingsfarge 5 2 2 2 7 2" xfId="4180" xr:uid="{9CB65A3D-DDE0-4918-B579-E0F89BCD2958}"/>
    <cellStyle name="40% - uthevingsfarge 5 2 2 2 7 3" xfId="6461" xr:uid="{52B16A4F-92B5-4A62-B548-D6927BD0C188}"/>
    <cellStyle name="40% - uthevingsfarge 5 2 2 2 8" xfId="2595" xr:uid="{21286E0F-19C1-4D13-8303-DFDA31277329}"/>
    <cellStyle name="40% - uthevingsfarge 5 2 2 2 9" xfId="4876" xr:uid="{3E2433EA-A252-4543-B125-456EC5E9A7D8}"/>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2 2" xfId="4008" xr:uid="{E1D8CD7F-DE31-43C0-85C9-646717FB3314}"/>
    <cellStyle name="40% - uthevingsfarge 5 2 2 3 2 2 2 3" xfId="6289" xr:uid="{F8E0BB54-5E23-4D48-9167-A65FE79D9155}"/>
    <cellStyle name="40% - uthevingsfarge 5 2 2 3 2 2 3" xfId="2422" xr:uid="{00000000-0005-0000-0000-0000A2020000}"/>
    <cellStyle name="40% - uthevingsfarge 5 2 2 3 2 2 3 2" xfId="4701" xr:uid="{83CD4E3E-0A00-45FD-9C37-22D269AF8FD7}"/>
    <cellStyle name="40% - uthevingsfarge 5 2 2 3 2 2 3 3" xfId="6982" xr:uid="{F4EE57CE-00FA-4B3B-BA0F-80D7C2B4E9DD}"/>
    <cellStyle name="40% - uthevingsfarge 5 2 2 3 2 2 4" xfId="3116" xr:uid="{785F6E03-D2BA-43AB-B06F-9821D60CD8E4}"/>
    <cellStyle name="40% - uthevingsfarge 5 2 2 3 2 2 5" xfId="5397" xr:uid="{CB377233-4C65-437B-B941-795E325141E2}"/>
    <cellStyle name="40% - uthevingsfarge 5 2 2 3 2 3" xfId="1382" xr:uid="{00000000-0005-0000-0000-0000A3020000}"/>
    <cellStyle name="40% - uthevingsfarge 5 2 2 3 2 3 2" xfId="3661" xr:uid="{FEF398F8-BAF7-4E07-A7C7-B4B4BCB5AE44}"/>
    <cellStyle name="40% - uthevingsfarge 5 2 2 3 2 3 3" xfId="5942" xr:uid="{049E43FF-1489-4A03-802D-78A4190FEDDC}"/>
    <cellStyle name="40% - uthevingsfarge 5 2 2 3 2 4" xfId="2075" xr:uid="{00000000-0005-0000-0000-0000A4020000}"/>
    <cellStyle name="40% - uthevingsfarge 5 2 2 3 2 4 2" xfId="4354" xr:uid="{E26C2409-25E1-45D3-BA96-615956F01A51}"/>
    <cellStyle name="40% - uthevingsfarge 5 2 2 3 2 4 3" xfId="6635" xr:uid="{42E54337-A747-467E-BA7A-A81FC7F476C2}"/>
    <cellStyle name="40% - uthevingsfarge 5 2 2 3 2 5" xfId="2769" xr:uid="{A455298F-0C31-44B9-8B9E-34E8B66DE6C1}"/>
    <cellStyle name="40% - uthevingsfarge 5 2 2 3 2 6" xfId="5050" xr:uid="{02A1964B-A4B9-4589-9B7B-6CEBC9F6563A}"/>
    <cellStyle name="40% - uthevingsfarge 5 2 2 3 3" xfId="628" xr:uid="{00000000-0005-0000-0000-0000A5020000}"/>
    <cellStyle name="40% - uthevingsfarge 5 2 2 3 3 2" xfId="1557" xr:uid="{00000000-0005-0000-0000-0000A6020000}"/>
    <cellStyle name="40% - uthevingsfarge 5 2 2 3 3 2 2" xfId="3836" xr:uid="{AACD616A-C6AE-492A-8227-BE1AFE2D627D}"/>
    <cellStyle name="40% - uthevingsfarge 5 2 2 3 3 2 3" xfId="6117" xr:uid="{B88BCB2F-F550-4279-A1C5-50209EFE7914}"/>
    <cellStyle name="40% - uthevingsfarge 5 2 2 3 3 3" xfId="2250" xr:uid="{00000000-0005-0000-0000-0000A7020000}"/>
    <cellStyle name="40% - uthevingsfarge 5 2 2 3 3 3 2" xfId="4529" xr:uid="{FF2E1619-8946-4113-91A3-D56269106626}"/>
    <cellStyle name="40% - uthevingsfarge 5 2 2 3 3 3 3" xfId="6810" xr:uid="{281BC544-EB56-4C31-B7B7-135D38CAEF62}"/>
    <cellStyle name="40% - uthevingsfarge 5 2 2 3 3 4" xfId="2944" xr:uid="{2B6B1D7D-928D-4682-A4AC-14C1DFE0C6E1}"/>
    <cellStyle name="40% - uthevingsfarge 5 2 2 3 3 5" xfId="5225" xr:uid="{99ECBCF2-7483-4366-9051-32F9E6BCBC98}"/>
    <cellStyle name="40% - uthevingsfarge 5 2 2 3 4" xfId="1025" xr:uid="{00000000-0005-0000-0000-0000A8020000}"/>
    <cellStyle name="40% - uthevingsfarge 5 2 2 3 4 2" xfId="3313" xr:uid="{1E84C0CB-980C-4F70-B769-3043B7BDEDE2}"/>
    <cellStyle name="40% - uthevingsfarge 5 2 2 3 4 3" xfId="5594" xr:uid="{3F499D89-762F-4A57-AFF0-660D32C5B5C9}"/>
    <cellStyle name="40% - uthevingsfarge 5 2 2 3 5" xfId="1210" xr:uid="{00000000-0005-0000-0000-0000A9020000}"/>
    <cellStyle name="40% - uthevingsfarge 5 2 2 3 5 2" xfId="3489" xr:uid="{7C08A093-0874-496C-8E5D-97B0F1A40284}"/>
    <cellStyle name="40% - uthevingsfarge 5 2 2 3 5 3" xfId="5770" xr:uid="{17F6456E-61A5-4A9C-AE60-28FC11AF0453}"/>
    <cellStyle name="40% - uthevingsfarge 5 2 2 3 6" xfId="1903" xr:uid="{00000000-0005-0000-0000-0000AA020000}"/>
    <cellStyle name="40% - uthevingsfarge 5 2 2 3 6 2" xfId="4182" xr:uid="{251477DD-DDB2-40D2-9189-138BD040CAFC}"/>
    <cellStyle name="40% - uthevingsfarge 5 2 2 3 6 3" xfId="6463" xr:uid="{5310CE11-8B98-4FA4-91BB-EA7D18E2EBE2}"/>
    <cellStyle name="40% - uthevingsfarge 5 2 2 3 7" xfId="2597" xr:uid="{8C5EAC37-C54F-4543-8A07-5BE34FCB1008}"/>
    <cellStyle name="40% - uthevingsfarge 5 2 2 3 8" xfId="4878" xr:uid="{70768CA5-E0A8-4B17-B7A8-04D287CB15C1}"/>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2 2" xfId="4005" xr:uid="{55FF9909-26FB-428F-806D-505853C24127}"/>
    <cellStyle name="40% - uthevingsfarge 5 2 2 4 2 2 3" xfId="6286" xr:uid="{7ECA23A2-1766-424F-9889-414592AA8AB1}"/>
    <cellStyle name="40% - uthevingsfarge 5 2 2 4 2 3" xfId="2419" xr:uid="{00000000-0005-0000-0000-0000AE020000}"/>
    <cellStyle name="40% - uthevingsfarge 5 2 2 4 2 3 2" xfId="4698" xr:uid="{6D094F6D-E7B1-421D-A2DF-4EA7D9F2137C}"/>
    <cellStyle name="40% - uthevingsfarge 5 2 2 4 2 3 3" xfId="6979" xr:uid="{85530867-5DCC-42C9-A87D-F7D66BF721C8}"/>
    <cellStyle name="40% - uthevingsfarge 5 2 2 4 2 4" xfId="3113" xr:uid="{8E21CA83-8CEB-4ED9-9976-5FB17E15E870}"/>
    <cellStyle name="40% - uthevingsfarge 5 2 2 4 2 5" xfId="5394" xr:uid="{A7FB9606-0AC7-4895-BCF4-AA9DE9FD61BC}"/>
    <cellStyle name="40% - uthevingsfarge 5 2 2 4 3" xfId="1379" xr:uid="{00000000-0005-0000-0000-0000AF020000}"/>
    <cellStyle name="40% - uthevingsfarge 5 2 2 4 3 2" xfId="3658" xr:uid="{CD5185D0-3DDC-4D8F-8C34-ECE936BBA8C6}"/>
    <cellStyle name="40% - uthevingsfarge 5 2 2 4 3 3" xfId="5939" xr:uid="{CEA29B30-7A53-41CD-A826-29589120E0D6}"/>
    <cellStyle name="40% - uthevingsfarge 5 2 2 4 4" xfId="2072" xr:uid="{00000000-0005-0000-0000-0000B0020000}"/>
    <cellStyle name="40% - uthevingsfarge 5 2 2 4 4 2" xfId="4351" xr:uid="{18E575D2-4B60-46DD-9C5D-6E87FE23FFB0}"/>
    <cellStyle name="40% - uthevingsfarge 5 2 2 4 4 3" xfId="6632" xr:uid="{348C7CE1-EA55-45D1-B82A-85B212319CDF}"/>
    <cellStyle name="40% - uthevingsfarge 5 2 2 4 5" xfId="2766" xr:uid="{A942FCC3-DFCA-49B3-85F5-0749BACA1E82}"/>
    <cellStyle name="40% - uthevingsfarge 5 2 2 4 6" xfId="5047" xr:uid="{1739EF1F-4BD5-490E-BB8D-2AD9F6CAFC89}"/>
    <cellStyle name="40% - uthevingsfarge 5 2 2 5" xfId="625" xr:uid="{00000000-0005-0000-0000-0000B1020000}"/>
    <cellStyle name="40% - uthevingsfarge 5 2 2 5 2" xfId="1554" xr:uid="{00000000-0005-0000-0000-0000B2020000}"/>
    <cellStyle name="40% - uthevingsfarge 5 2 2 5 2 2" xfId="3833" xr:uid="{388E684D-467F-4E21-A97A-F8E357183353}"/>
    <cellStyle name="40% - uthevingsfarge 5 2 2 5 2 3" xfId="6114" xr:uid="{1D8472C0-FEE6-4CAB-9B40-FD23110454F1}"/>
    <cellStyle name="40% - uthevingsfarge 5 2 2 5 3" xfId="2247" xr:uid="{00000000-0005-0000-0000-0000B3020000}"/>
    <cellStyle name="40% - uthevingsfarge 5 2 2 5 3 2" xfId="4526" xr:uid="{96CB423A-0317-480E-9CE0-8B46431663C4}"/>
    <cellStyle name="40% - uthevingsfarge 5 2 2 5 3 3" xfId="6807" xr:uid="{0688A82C-7912-4EF4-B87A-E4278A041BB2}"/>
    <cellStyle name="40% - uthevingsfarge 5 2 2 5 4" xfId="2941" xr:uid="{A4CABDE7-6D35-4A53-9668-40329DC0C693}"/>
    <cellStyle name="40% - uthevingsfarge 5 2 2 5 5" xfId="5222" xr:uid="{902A23FF-9399-4800-950F-239D584B0055}"/>
    <cellStyle name="40% - uthevingsfarge 5 2 2 6" xfId="1022" xr:uid="{00000000-0005-0000-0000-0000B4020000}"/>
    <cellStyle name="40% - uthevingsfarge 5 2 2 6 2" xfId="3310" xr:uid="{6B2E05E3-9631-4E62-8F6D-E7F2A1E71493}"/>
    <cellStyle name="40% - uthevingsfarge 5 2 2 6 3" xfId="5591" xr:uid="{60C530EF-5211-4F30-BFE7-0DC160F1503B}"/>
    <cellStyle name="40% - uthevingsfarge 5 2 2 7" xfId="1207" xr:uid="{00000000-0005-0000-0000-0000B5020000}"/>
    <cellStyle name="40% - uthevingsfarge 5 2 2 7 2" xfId="3486" xr:uid="{63A019B2-A136-4487-BD3A-074853808DB1}"/>
    <cellStyle name="40% - uthevingsfarge 5 2 2 7 3" xfId="5767" xr:uid="{05770C35-EDE5-4426-ACF4-BCF2C27407D5}"/>
    <cellStyle name="40% - uthevingsfarge 5 2 2 8" xfId="1900" xr:uid="{00000000-0005-0000-0000-0000B6020000}"/>
    <cellStyle name="40% - uthevingsfarge 5 2 2 8 2" xfId="4179" xr:uid="{927DFCA1-3FB3-43ED-9F87-A09D79895C1C}"/>
    <cellStyle name="40% - uthevingsfarge 5 2 2 8 3" xfId="6460" xr:uid="{80F68706-F43B-4DE7-818E-B88AF75277F9}"/>
    <cellStyle name="40% - uthevingsfarge 5 2 2 9" xfId="2594" xr:uid="{B6932D9D-8B63-4907-82F1-897ABEC56134}"/>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2 2" xfId="4010" xr:uid="{57A44770-C815-4C75-A705-CC8B43D2A938}"/>
    <cellStyle name="40% - uthevingsfarge 5 2 3 2 2 2 2 3" xfId="6291" xr:uid="{CF256F2C-0344-4F65-B90F-6942B28E5DB8}"/>
    <cellStyle name="40% - uthevingsfarge 5 2 3 2 2 2 3" xfId="2424" xr:uid="{00000000-0005-0000-0000-0000BC020000}"/>
    <cellStyle name="40% - uthevingsfarge 5 2 3 2 2 2 3 2" xfId="4703" xr:uid="{3A60A61B-9B68-497B-8125-A190AA2A755F}"/>
    <cellStyle name="40% - uthevingsfarge 5 2 3 2 2 2 3 3" xfId="6984" xr:uid="{F40D42AF-0B2C-4CEF-9206-C9CB665F5ED5}"/>
    <cellStyle name="40% - uthevingsfarge 5 2 3 2 2 2 4" xfId="3118" xr:uid="{53E568F7-5CE0-4559-8250-72154FCA5EDA}"/>
    <cellStyle name="40% - uthevingsfarge 5 2 3 2 2 2 5" xfId="5399" xr:uid="{F7FD585E-1C0C-4DD7-9494-03B5ACE27EA0}"/>
    <cellStyle name="40% - uthevingsfarge 5 2 3 2 2 3" xfId="1384" xr:uid="{00000000-0005-0000-0000-0000BD020000}"/>
    <cellStyle name="40% - uthevingsfarge 5 2 3 2 2 3 2" xfId="3663" xr:uid="{E7F98286-566E-4037-A5DD-2209679C1AE9}"/>
    <cellStyle name="40% - uthevingsfarge 5 2 3 2 2 3 3" xfId="5944" xr:uid="{F9F99E2B-D962-404E-9BBA-EB0CC8E484E5}"/>
    <cellStyle name="40% - uthevingsfarge 5 2 3 2 2 4" xfId="2077" xr:uid="{00000000-0005-0000-0000-0000BE020000}"/>
    <cellStyle name="40% - uthevingsfarge 5 2 3 2 2 4 2" xfId="4356" xr:uid="{8F0BE43B-EA58-4F6D-8862-D0108F1B49E4}"/>
    <cellStyle name="40% - uthevingsfarge 5 2 3 2 2 4 3" xfId="6637" xr:uid="{3FB5AD64-6E40-4BEC-972E-E58AB53A7467}"/>
    <cellStyle name="40% - uthevingsfarge 5 2 3 2 2 5" xfId="2771" xr:uid="{D73D21C8-FBD2-4183-B074-54244A5DF965}"/>
    <cellStyle name="40% - uthevingsfarge 5 2 3 2 2 6" xfId="5052" xr:uid="{6E48CABA-41C8-4700-9CF2-7E7EDF5787E3}"/>
    <cellStyle name="40% - uthevingsfarge 5 2 3 2 3" xfId="630" xr:uid="{00000000-0005-0000-0000-0000BF020000}"/>
    <cellStyle name="40% - uthevingsfarge 5 2 3 2 3 2" xfId="1559" xr:uid="{00000000-0005-0000-0000-0000C0020000}"/>
    <cellStyle name="40% - uthevingsfarge 5 2 3 2 3 2 2" xfId="3838" xr:uid="{4333DE82-61E5-4BBB-A0FF-8DC45C96FDCA}"/>
    <cellStyle name="40% - uthevingsfarge 5 2 3 2 3 2 3" xfId="6119" xr:uid="{CF9F0D37-D3BE-4464-AC3D-9B5AE9377509}"/>
    <cellStyle name="40% - uthevingsfarge 5 2 3 2 3 3" xfId="2252" xr:uid="{00000000-0005-0000-0000-0000C1020000}"/>
    <cellStyle name="40% - uthevingsfarge 5 2 3 2 3 3 2" xfId="4531" xr:uid="{B2E93B11-3F56-4B03-9E11-8C643EAD2E4B}"/>
    <cellStyle name="40% - uthevingsfarge 5 2 3 2 3 3 3" xfId="6812" xr:uid="{FD427EAA-21F6-4A33-BAD4-671EE2E44E7C}"/>
    <cellStyle name="40% - uthevingsfarge 5 2 3 2 3 4" xfId="2946" xr:uid="{7BA8DCB0-DC1E-4824-910A-D4AF8C91D356}"/>
    <cellStyle name="40% - uthevingsfarge 5 2 3 2 3 5" xfId="5227" xr:uid="{F8EADA42-2173-45BB-83D4-64209F94EE5F}"/>
    <cellStyle name="40% - uthevingsfarge 5 2 3 2 4" xfId="1027" xr:uid="{00000000-0005-0000-0000-0000C2020000}"/>
    <cellStyle name="40% - uthevingsfarge 5 2 3 2 4 2" xfId="3315" xr:uid="{E5DFC666-9B13-4630-A2E9-076A6B60D8F4}"/>
    <cellStyle name="40% - uthevingsfarge 5 2 3 2 4 3" xfId="5596" xr:uid="{3AE83A8D-B7AB-49FF-9E12-BB3361F2FE78}"/>
    <cellStyle name="40% - uthevingsfarge 5 2 3 2 5" xfId="1212" xr:uid="{00000000-0005-0000-0000-0000C3020000}"/>
    <cellStyle name="40% - uthevingsfarge 5 2 3 2 5 2" xfId="3491" xr:uid="{295CF6C4-374C-4CA9-8AFD-C254121184E4}"/>
    <cellStyle name="40% - uthevingsfarge 5 2 3 2 5 3" xfId="5772" xr:uid="{C50E4503-78C6-4339-B2C8-9A1EA9B2132B}"/>
    <cellStyle name="40% - uthevingsfarge 5 2 3 2 6" xfId="1905" xr:uid="{00000000-0005-0000-0000-0000C4020000}"/>
    <cellStyle name="40% - uthevingsfarge 5 2 3 2 6 2" xfId="4184" xr:uid="{81617392-70B8-4B47-982F-698EE0A682AF}"/>
    <cellStyle name="40% - uthevingsfarge 5 2 3 2 6 3" xfId="6465" xr:uid="{9530C488-5AB1-46B4-99AF-D323812FFB5B}"/>
    <cellStyle name="40% - uthevingsfarge 5 2 3 2 7" xfId="2599" xr:uid="{4E89D632-0574-46DA-8151-F38FF72A1F25}"/>
    <cellStyle name="40% - uthevingsfarge 5 2 3 2 8" xfId="4880" xr:uid="{9F2D2BA1-E700-4CC3-8F9A-4D25D5FAA82B}"/>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2 2" xfId="4009" xr:uid="{28AD98EB-63F5-4F19-85EF-109E1692870E}"/>
    <cellStyle name="40% - uthevingsfarge 5 2 3 3 2 2 3" xfId="6290" xr:uid="{1EB26902-891B-468E-B27B-FB5BE4649144}"/>
    <cellStyle name="40% - uthevingsfarge 5 2 3 3 2 3" xfId="2423" xr:uid="{00000000-0005-0000-0000-0000C8020000}"/>
    <cellStyle name="40% - uthevingsfarge 5 2 3 3 2 3 2" xfId="4702" xr:uid="{0575189B-2ECC-45D5-946E-BF90915FC1E7}"/>
    <cellStyle name="40% - uthevingsfarge 5 2 3 3 2 3 3" xfId="6983" xr:uid="{1A8F4BBF-4713-4406-B6CF-58243EE6BA07}"/>
    <cellStyle name="40% - uthevingsfarge 5 2 3 3 2 4" xfId="3117" xr:uid="{8A8A8894-BF05-4046-8398-6F92AC861FED}"/>
    <cellStyle name="40% - uthevingsfarge 5 2 3 3 2 5" xfId="5398" xr:uid="{8748767C-1DAE-4543-82CC-CE3D754F1B76}"/>
    <cellStyle name="40% - uthevingsfarge 5 2 3 3 3" xfId="1383" xr:uid="{00000000-0005-0000-0000-0000C9020000}"/>
    <cellStyle name="40% - uthevingsfarge 5 2 3 3 3 2" xfId="3662" xr:uid="{1F35B6F2-6436-41A5-A756-B5B0D032B914}"/>
    <cellStyle name="40% - uthevingsfarge 5 2 3 3 3 3" xfId="5943" xr:uid="{9265F40C-A34A-412E-8534-515E5374CE21}"/>
    <cellStyle name="40% - uthevingsfarge 5 2 3 3 4" xfId="2076" xr:uid="{00000000-0005-0000-0000-0000CA020000}"/>
    <cellStyle name="40% - uthevingsfarge 5 2 3 3 4 2" xfId="4355" xr:uid="{2B073085-605F-4CF7-AF28-F758F17FE554}"/>
    <cellStyle name="40% - uthevingsfarge 5 2 3 3 4 3" xfId="6636" xr:uid="{84D43885-3D61-4442-A8B5-35D326BA370A}"/>
    <cellStyle name="40% - uthevingsfarge 5 2 3 3 5" xfId="2770" xr:uid="{36CFE553-2C89-4977-8D21-30F706BEB351}"/>
    <cellStyle name="40% - uthevingsfarge 5 2 3 3 6" xfId="5051" xr:uid="{183A53C8-5B44-461D-A643-53F4DE36DCF6}"/>
    <cellStyle name="40% - uthevingsfarge 5 2 3 4" xfId="629" xr:uid="{00000000-0005-0000-0000-0000CB020000}"/>
    <cellStyle name="40% - uthevingsfarge 5 2 3 4 2" xfId="1558" xr:uid="{00000000-0005-0000-0000-0000CC020000}"/>
    <cellStyle name="40% - uthevingsfarge 5 2 3 4 2 2" xfId="3837" xr:uid="{2BD7B7F9-2F32-4CDD-B2DF-557C67A2C45D}"/>
    <cellStyle name="40% - uthevingsfarge 5 2 3 4 2 3" xfId="6118" xr:uid="{A790AA17-15A7-476C-8458-AB88503494C5}"/>
    <cellStyle name="40% - uthevingsfarge 5 2 3 4 3" xfId="2251" xr:uid="{00000000-0005-0000-0000-0000CD020000}"/>
    <cellStyle name="40% - uthevingsfarge 5 2 3 4 3 2" xfId="4530" xr:uid="{3FA580DE-BEE2-42BA-8970-4A2D16CCB528}"/>
    <cellStyle name="40% - uthevingsfarge 5 2 3 4 3 3" xfId="6811" xr:uid="{BFB02663-B527-4C32-B836-B7F35BF1CE79}"/>
    <cellStyle name="40% - uthevingsfarge 5 2 3 4 4" xfId="2945" xr:uid="{A5BD513D-4B5B-47FC-8CE8-14FD9920EEFD}"/>
    <cellStyle name="40% - uthevingsfarge 5 2 3 4 5" xfId="5226" xr:uid="{F11459C5-D570-4D79-9C0B-77064B945355}"/>
    <cellStyle name="40% - uthevingsfarge 5 2 3 5" xfId="1026" xr:uid="{00000000-0005-0000-0000-0000CE020000}"/>
    <cellStyle name="40% - uthevingsfarge 5 2 3 5 2" xfId="3314" xr:uid="{3B10B55A-5138-4840-9DE9-ADC5DE51DC73}"/>
    <cellStyle name="40% - uthevingsfarge 5 2 3 5 3" xfId="5595" xr:uid="{BF138132-0624-479E-B878-FCB16B9201D2}"/>
    <cellStyle name="40% - uthevingsfarge 5 2 3 6" xfId="1211" xr:uid="{00000000-0005-0000-0000-0000CF020000}"/>
    <cellStyle name="40% - uthevingsfarge 5 2 3 6 2" xfId="3490" xr:uid="{29D0EE3D-9E7E-491A-A2D1-01844F89851C}"/>
    <cellStyle name="40% - uthevingsfarge 5 2 3 6 3" xfId="5771" xr:uid="{C3AC84C7-A6F3-46C3-AA06-A33AD18446D2}"/>
    <cellStyle name="40% - uthevingsfarge 5 2 3 7" xfId="1904" xr:uid="{00000000-0005-0000-0000-0000D0020000}"/>
    <cellStyle name="40% - uthevingsfarge 5 2 3 7 2" xfId="4183" xr:uid="{EDD43AB0-33F5-4F0B-A394-3CC8C97D88B1}"/>
    <cellStyle name="40% - uthevingsfarge 5 2 3 7 3" xfId="6464" xr:uid="{BB3A0322-2137-4A97-BEBF-91A9202108F8}"/>
    <cellStyle name="40% - uthevingsfarge 5 2 3 8" xfId="2598" xr:uid="{4FD3FAEE-2D5F-4536-8486-D5666B3E910A}"/>
    <cellStyle name="40% - uthevingsfarge 5 2 3 9" xfId="4879" xr:uid="{24D09955-7C96-4803-8D39-31D18F93361A}"/>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2 2" xfId="4011" xr:uid="{129323E0-8352-43F8-9D38-51388679B633}"/>
    <cellStyle name="40% - uthevingsfarge 5 2 4 2 2 2 3" xfId="6292" xr:uid="{F4D2337A-E27E-45A8-88FC-606E80ACDB88}"/>
    <cellStyle name="40% - uthevingsfarge 5 2 4 2 2 3" xfId="2425" xr:uid="{00000000-0005-0000-0000-0000D5020000}"/>
    <cellStyle name="40% - uthevingsfarge 5 2 4 2 2 3 2" xfId="4704" xr:uid="{056B285C-FE2F-49EB-9535-4355D8DE9726}"/>
    <cellStyle name="40% - uthevingsfarge 5 2 4 2 2 3 3" xfId="6985" xr:uid="{B0A9189E-665E-423F-9B6B-8BF2D9C3CE5A}"/>
    <cellStyle name="40% - uthevingsfarge 5 2 4 2 2 4" xfId="3119" xr:uid="{B31DCBE4-8885-4CD0-92F7-2FE8D83F62A2}"/>
    <cellStyle name="40% - uthevingsfarge 5 2 4 2 2 5" xfId="5400" xr:uid="{51FE3607-9EFB-433B-9A6A-E12753C52D86}"/>
    <cellStyle name="40% - uthevingsfarge 5 2 4 2 3" xfId="1385" xr:uid="{00000000-0005-0000-0000-0000D6020000}"/>
    <cellStyle name="40% - uthevingsfarge 5 2 4 2 3 2" xfId="3664" xr:uid="{FA94D139-2424-4019-A3DA-A3F2BF1335C7}"/>
    <cellStyle name="40% - uthevingsfarge 5 2 4 2 3 3" xfId="5945" xr:uid="{0624CF02-400D-4C4F-A6E2-514D339DD66A}"/>
    <cellStyle name="40% - uthevingsfarge 5 2 4 2 4" xfId="2078" xr:uid="{00000000-0005-0000-0000-0000D7020000}"/>
    <cellStyle name="40% - uthevingsfarge 5 2 4 2 4 2" xfId="4357" xr:uid="{136859D6-4A25-4427-A7FC-430D092DA9E7}"/>
    <cellStyle name="40% - uthevingsfarge 5 2 4 2 4 3" xfId="6638" xr:uid="{C833C84A-6834-49D5-85CE-CAA30624D45B}"/>
    <cellStyle name="40% - uthevingsfarge 5 2 4 2 5" xfId="2772" xr:uid="{FDADC96E-9AFD-4129-898A-F3A7EE0230CC}"/>
    <cellStyle name="40% - uthevingsfarge 5 2 4 2 6" xfId="5053" xr:uid="{E959B29C-6F53-4756-A179-A1AD937B30D9}"/>
    <cellStyle name="40% - uthevingsfarge 5 2 4 3" xfId="631" xr:uid="{00000000-0005-0000-0000-0000D8020000}"/>
    <cellStyle name="40% - uthevingsfarge 5 2 4 3 2" xfId="1560" xr:uid="{00000000-0005-0000-0000-0000D9020000}"/>
    <cellStyle name="40% - uthevingsfarge 5 2 4 3 2 2" xfId="3839" xr:uid="{0DDA4B71-C9F5-48D5-9291-7F6DAB4F078C}"/>
    <cellStyle name="40% - uthevingsfarge 5 2 4 3 2 3" xfId="6120" xr:uid="{8AA1BC37-D38B-41F9-A51C-08CD5D517826}"/>
    <cellStyle name="40% - uthevingsfarge 5 2 4 3 3" xfId="2253" xr:uid="{00000000-0005-0000-0000-0000DA020000}"/>
    <cellStyle name="40% - uthevingsfarge 5 2 4 3 3 2" xfId="4532" xr:uid="{08594BD5-E128-489D-BB53-2F8DE7CB4DA7}"/>
    <cellStyle name="40% - uthevingsfarge 5 2 4 3 3 3" xfId="6813" xr:uid="{1A092622-F885-4F74-B6FD-5EC8B5EFA52B}"/>
    <cellStyle name="40% - uthevingsfarge 5 2 4 3 4" xfId="2947" xr:uid="{39BFCD6E-5C37-48B3-962A-719D0FBEBEB5}"/>
    <cellStyle name="40% - uthevingsfarge 5 2 4 3 5" xfId="5228" xr:uid="{6B4B656C-696F-41D7-BDEC-627417042D6C}"/>
    <cellStyle name="40% - uthevingsfarge 5 2 4 4" xfId="1028" xr:uid="{00000000-0005-0000-0000-0000DB020000}"/>
    <cellStyle name="40% - uthevingsfarge 5 2 4 4 2" xfId="3316" xr:uid="{F32CF3AD-0489-4E87-B952-5AFEDFEE8748}"/>
    <cellStyle name="40% - uthevingsfarge 5 2 4 4 3" xfId="5597" xr:uid="{51668F3F-CE46-4C3F-BE10-2BCBA2DDFE56}"/>
    <cellStyle name="40% - uthevingsfarge 5 2 4 5" xfId="1213" xr:uid="{00000000-0005-0000-0000-0000DC020000}"/>
    <cellStyle name="40% - uthevingsfarge 5 2 4 5 2" xfId="3492" xr:uid="{E1CE767F-AC14-4F56-AEDB-D3D7285CBF0A}"/>
    <cellStyle name="40% - uthevingsfarge 5 2 4 5 3" xfId="5773" xr:uid="{6D8FD4FE-6F34-403A-B310-D60724504CB9}"/>
    <cellStyle name="40% - uthevingsfarge 5 2 4 6" xfId="1906" xr:uid="{00000000-0005-0000-0000-0000DD020000}"/>
    <cellStyle name="40% - uthevingsfarge 5 2 4 6 2" xfId="4185" xr:uid="{60092B6F-40D8-44FE-970A-6D9C1F11DC6A}"/>
    <cellStyle name="40% - uthevingsfarge 5 2 4 6 3" xfId="6466" xr:uid="{4F932D62-6BA8-491F-9D17-936203A6EB41}"/>
    <cellStyle name="40% - uthevingsfarge 5 2 4 7" xfId="2600" xr:uid="{1682F703-29F7-4950-95CE-9C1C89B5DDF6}"/>
    <cellStyle name="40% - uthevingsfarge 5 2 4 8" xfId="4881" xr:uid="{36B1B1EF-80BA-4CD7-8DBF-859A6A725218}"/>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2 2" xfId="4004" xr:uid="{8574147F-BDCD-4065-A929-6369645925B9}"/>
    <cellStyle name="40% - uthevingsfarge 5 2 5 2 2 3" xfId="6285" xr:uid="{B54DC886-091E-449B-BB5A-CB85254FAADB}"/>
    <cellStyle name="40% - uthevingsfarge 5 2 5 2 3" xfId="2418" xr:uid="{00000000-0005-0000-0000-0000E1020000}"/>
    <cellStyle name="40% - uthevingsfarge 5 2 5 2 3 2" xfId="4697" xr:uid="{F523A065-A1FC-4593-9E62-221D450D16A6}"/>
    <cellStyle name="40% - uthevingsfarge 5 2 5 2 3 3" xfId="6978" xr:uid="{CBF0AF43-D786-4965-8464-B56A524D9C4E}"/>
    <cellStyle name="40% - uthevingsfarge 5 2 5 2 4" xfId="3112" xr:uid="{DDEFAE7C-A3DF-4D52-9431-3BB7D924ABCA}"/>
    <cellStyle name="40% - uthevingsfarge 5 2 5 2 5" xfId="5393" xr:uid="{323C70B0-7E9B-41F6-9CD7-AE5024D4AC90}"/>
    <cellStyle name="40% - uthevingsfarge 5 2 5 3" xfId="1378" xr:uid="{00000000-0005-0000-0000-0000E2020000}"/>
    <cellStyle name="40% - uthevingsfarge 5 2 5 3 2" xfId="3657" xr:uid="{44C8C3A7-4CA3-44A4-A7AA-F0832E7630FF}"/>
    <cellStyle name="40% - uthevingsfarge 5 2 5 3 3" xfId="5938" xr:uid="{2918DE88-9356-4AAE-AA56-5643C3F89C25}"/>
    <cellStyle name="40% - uthevingsfarge 5 2 5 4" xfId="2071" xr:uid="{00000000-0005-0000-0000-0000E3020000}"/>
    <cellStyle name="40% - uthevingsfarge 5 2 5 4 2" xfId="4350" xr:uid="{1FF8BCDF-3ADD-4076-A5B8-D22209CFE329}"/>
    <cellStyle name="40% - uthevingsfarge 5 2 5 4 3" xfId="6631" xr:uid="{6734A792-A84E-4C9E-9537-C2D47A1F5747}"/>
    <cellStyle name="40% - uthevingsfarge 5 2 5 5" xfId="2765" xr:uid="{5CECF335-5406-4D5B-AF4F-A1DE6A8C246D}"/>
    <cellStyle name="40% - uthevingsfarge 5 2 5 6" xfId="5046" xr:uid="{DB547711-63E9-48CC-BA66-119FE8230EEC}"/>
    <cellStyle name="40% - uthevingsfarge 5 2 6" xfId="624" xr:uid="{00000000-0005-0000-0000-0000E4020000}"/>
    <cellStyle name="40% - uthevingsfarge 5 2 6 2" xfId="1553" xr:uid="{00000000-0005-0000-0000-0000E5020000}"/>
    <cellStyle name="40% - uthevingsfarge 5 2 6 2 2" xfId="3832" xr:uid="{030A96A8-5EC8-4784-9A70-DE7A1E71C810}"/>
    <cellStyle name="40% - uthevingsfarge 5 2 6 2 3" xfId="6113" xr:uid="{3CA60663-9781-47CC-B068-C85DABD53B25}"/>
    <cellStyle name="40% - uthevingsfarge 5 2 6 3" xfId="2246" xr:uid="{00000000-0005-0000-0000-0000E6020000}"/>
    <cellStyle name="40% - uthevingsfarge 5 2 6 3 2" xfId="4525" xr:uid="{828AD42D-CFEA-435D-8DB8-BA14CB08E086}"/>
    <cellStyle name="40% - uthevingsfarge 5 2 6 3 3" xfId="6806" xr:uid="{28C8850A-1305-4C6E-BCD6-837330CF658C}"/>
    <cellStyle name="40% - uthevingsfarge 5 2 6 4" xfId="2940" xr:uid="{93FFDDBD-5E07-465B-A931-258878700E84}"/>
    <cellStyle name="40% - uthevingsfarge 5 2 6 5" xfId="5221" xr:uid="{EAC04985-4233-4B39-913F-4D902B9A21E2}"/>
    <cellStyle name="40% - uthevingsfarge 5 2 7" xfId="1021" xr:uid="{00000000-0005-0000-0000-0000E7020000}"/>
    <cellStyle name="40% - uthevingsfarge 5 2 7 2" xfId="3309" xr:uid="{E589D1E4-B7B6-48F5-ADCA-39EA078557DB}"/>
    <cellStyle name="40% - uthevingsfarge 5 2 7 3" xfId="5590" xr:uid="{7F0FCB0E-C49C-4D78-B893-C3F4E2B32AE8}"/>
    <cellStyle name="40% - uthevingsfarge 5 2 8" xfId="1206" xr:uid="{00000000-0005-0000-0000-0000E8020000}"/>
    <cellStyle name="40% - uthevingsfarge 5 2 8 2" xfId="3485" xr:uid="{D3D0DA1B-59F7-4D50-9982-F37BFF9F168A}"/>
    <cellStyle name="40% - uthevingsfarge 5 2 8 3" xfId="5766" xr:uid="{6CF84593-559D-41F0-9166-288911F28F5A}"/>
    <cellStyle name="40% - uthevingsfarge 5 2 9" xfId="1899" xr:uid="{00000000-0005-0000-0000-0000E9020000}"/>
    <cellStyle name="40% - uthevingsfarge 5 2 9 2" xfId="4178" xr:uid="{115E76ED-94F4-4301-B519-184335B01B48}"/>
    <cellStyle name="40% - uthevingsfarge 5 2 9 3" xfId="6459" xr:uid="{F6562737-24D2-43E1-A95F-5DDEF803D0E4}"/>
    <cellStyle name="40% - uthevingsfarge 5 3" xfId="217" xr:uid="{00000000-0005-0000-0000-0000EA020000}"/>
    <cellStyle name="40% - uthevingsfarge 5 4" xfId="218" xr:uid="{00000000-0005-0000-0000-0000EB020000}"/>
    <cellStyle name="40% - uthevingsfarge 5 4 10" xfId="2601" xr:uid="{689C936A-FFE3-4D3D-AEF8-B0C564AD69DA}"/>
    <cellStyle name="40% - uthevingsfarge 5 4 11" xfId="4882" xr:uid="{97C2F2F2-0FFA-46D0-AF7B-6981CBBC336C}"/>
    <cellStyle name="40% - uthevingsfarge 5 4 2" xfId="219" xr:uid="{00000000-0005-0000-0000-0000EC020000}"/>
    <cellStyle name="40% - uthevingsfarge 5 4 2 10" xfId="4883" xr:uid="{B38F615E-94AF-4D13-BE0A-2F601B00FFBD}"/>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2 2" xfId="4015" xr:uid="{5E6C58D5-E12A-432D-9B61-076E412CDBF3}"/>
    <cellStyle name="40% - uthevingsfarge 5 4 2 2 2 2 2 2 3" xfId="6296" xr:uid="{F5C688B5-8519-4080-ACC0-6564CFAC581E}"/>
    <cellStyle name="40% - uthevingsfarge 5 4 2 2 2 2 2 3" xfId="2429" xr:uid="{00000000-0005-0000-0000-0000F2020000}"/>
    <cellStyle name="40% - uthevingsfarge 5 4 2 2 2 2 2 3 2" xfId="4708" xr:uid="{8BFECF47-BC9C-44C0-8179-865125A7B20A}"/>
    <cellStyle name="40% - uthevingsfarge 5 4 2 2 2 2 2 3 3" xfId="6989" xr:uid="{30FCF512-58C3-47CD-B07F-152BF18DF3AF}"/>
    <cellStyle name="40% - uthevingsfarge 5 4 2 2 2 2 2 4" xfId="3123" xr:uid="{650F0DC4-97F1-4DE1-B89E-75FBBFB932EA}"/>
    <cellStyle name="40% - uthevingsfarge 5 4 2 2 2 2 2 5" xfId="5404" xr:uid="{27645392-7EB4-47D0-9C49-02CDEB1912D5}"/>
    <cellStyle name="40% - uthevingsfarge 5 4 2 2 2 2 3" xfId="1389" xr:uid="{00000000-0005-0000-0000-0000F3020000}"/>
    <cellStyle name="40% - uthevingsfarge 5 4 2 2 2 2 3 2" xfId="3668" xr:uid="{546191A8-13E1-4EFC-9881-A5751265B408}"/>
    <cellStyle name="40% - uthevingsfarge 5 4 2 2 2 2 3 3" xfId="5949" xr:uid="{F7EAE921-5A5E-4CF3-ABA0-40A27A40A011}"/>
    <cellStyle name="40% - uthevingsfarge 5 4 2 2 2 2 4" xfId="2082" xr:uid="{00000000-0005-0000-0000-0000F4020000}"/>
    <cellStyle name="40% - uthevingsfarge 5 4 2 2 2 2 4 2" xfId="4361" xr:uid="{DDB239D2-A99C-4807-833C-176D63257482}"/>
    <cellStyle name="40% - uthevingsfarge 5 4 2 2 2 2 4 3" xfId="6642" xr:uid="{DD8419DC-E695-45C4-99EE-18C1DD7E7396}"/>
    <cellStyle name="40% - uthevingsfarge 5 4 2 2 2 2 5" xfId="2776" xr:uid="{F44A6762-B5D1-4DA1-9726-4B5C90CD6B5D}"/>
    <cellStyle name="40% - uthevingsfarge 5 4 2 2 2 2 6" xfId="5057" xr:uid="{BD1CAC0F-8897-4A33-B0AC-3F8D6DEB060B}"/>
    <cellStyle name="40% - uthevingsfarge 5 4 2 2 2 3" xfId="635" xr:uid="{00000000-0005-0000-0000-0000F5020000}"/>
    <cellStyle name="40% - uthevingsfarge 5 4 2 2 2 3 2" xfId="1564" xr:uid="{00000000-0005-0000-0000-0000F6020000}"/>
    <cellStyle name="40% - uthevingsfarge 5 4 2 2 2 3 2 2" xfId="3843" xr:uid="{F90C5CB9-453C-44EC-923A-E5907C950181}"/>
    <cellStyle name="40% - uthevingsfarge 5 4 2 2 2 3 2 3" xfId="6124" xr:uid="{07159234-9371-4DDF-BF5B-3085E31C9473}"/>
    <cellStyle name="40% - uthevingsfarge 5 4 2 2 2 3 3" xfId="2257" xr:uid="{00000000-0005-0000-0000-0000F7020000}"/>
    <cellStyle name="40% - uthevingsfarge 5 4 2 2 2 3 3 2" xfId="4536" xr:uid="{F05C9879-EF02-4FB1-AAD9-FB08C9EDBEAB}"/>
    <cellStyle name="40% - uthevingsfarge 5 4 2 2 2 3 3 3" xfId="6817" xr:uid="{8DCD71F7-626E-4BEF-BDDF-607528C769B6}"/>
    <cellStyle name="40% - uthevingsfarge 5 4 2 2 2 3 4" xfId="2951" xr:uid="{6276E618-F737-4325-9E09-5A5BBB1D9E84}"/>
    <cellStyle name="40% - uthevingsfarge 5 4 2 2 2 3 5" xfId="5232" xr:uid="{07842550-4755-4937-B73E-47D8CF60EC71}"/>
    <cellStyle name="40% - uthevingsfarge 5 4 2 2 2 4" xfId="1032" xr:uid="{00000000-0005-0000-0000-0000F8020000}"/>
    <cellStyle name="40% - uthevingsfarge 5 4 2 2 2 4 2" xfId="3320" xr:uid="{C86A9BA4-0B92-418C-A93D-8357B29F4712}"/>
    <cellStyle name="40% - uthevingsfarge 5 4 2 2 2 4 3" xfId="5601" xr:uid="{449F2194-330E-4767-BAFF-696DD34E6E7A}"/>
    <cellStyle name="40% - uthevingsfarge 5 4 2 2 2 5" xfId="1217" xr:uid="{00000000-0005-0000-0000-0000F9020000}"/>
    <cellStyle name="40% - uthevingsfarge 5 4 2 2 2 5 2" xfId="3496" xr:uid="{B633AA9C-4A15-4072-90C5-B50B438EFA57}"/>
    <cellStyle name="40% - uthevingsfarge 5 4 2 2 2 5 3" xfId="5777" xr:uid="{225F4652-C858-4248-855A-D3CB9085FF53}"/>
    <cellStyle name="40% - uthevingsfarge 5 4 2 2 2 6" xfId="1910" xr:uid="{00000000-0005-0000-0000-0000FA020000}"/>
    <cellStyle name="40% - uthevingsfarge 5 4 2 2 2 6 2" xfId="4189" xr:uid="{F32D59BA-2948-4F12-B979-F7F6CBB7FEE4}"/>
    <cellStyle name="40% - uthevingsfarge 5 4 2 2 2 6 3" xfId="6470" xr:uid="{3D13AE57-CE59-464A-ABA8-6AF9E1F77831}"/>
    <cellStyle name="40% - uthevingsfarge 5 4 2 2 2 7" xfId="2604" xr:uid="{D1CA60CC-B0EB-4733-A859-99C4856A8B9E}"/>
    <cellStyle name="40% - uthevingsfarge 5 4 2 2 2 8" xfId="4885" xr:uid="{0F1C6E78-4A71-43E9-B735-3D5F32AE5D2C}"/>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2 2" xfId="4014" xr:uid="{ABB0D7B7-28E8-47BD-8F4B-1FC3F03D3F2A}"/>
    <cellStyle name="40% - uthevingsfarge 5 4 2 2 3 2 2 3" xfId="6295" xr:uid="{CF098CC5-4C78-43D9-8018-ACBCD99079B8}"/>
    <cellStyle name="40% - uthevingsfarge 5 4 2 2 3 2 3" xfId="2428" xr:uid="{00000000-0005-0000-0000-0000FE020000}"/>
    <cellStyle name="40% - uthevingsfarge 5 4 2 2 3 2 3 2" xfId="4707" xr:uid="{1C5DD1FC-FFE1-4B0C-8902-16EA36B27598}"/>
    <cellStyle name="40% - uthevingsfarge 5 4 2 2 3 2 3 3" xfId="6988" xr:uid="{3DA64759-5718-41E4-AFB9-B16235E947C6}"/>
    <cellStyle name="40% - uthevingsfarge 5 4 2 2 3 2 4" xfId="3122" xr:uid="{E04022CB-9DA1-4E17-A6D9-DFB4CF1856CA}"/>
    <cellStyle name="40% - uthevingsfarge 5 4 2 2 3 2 5" xfId="5403" xr:uid="{66D49A56-C86A-4332-8C59-E80372FF4DAE}"/>
    <cellStyle name="40% - uthevingsfarge 5 4 2 2 3 3" xfId="1388" xr:uid="{00000000-0005-0000-0000-0000FF020000}"/>
    <cellStyle name="40% - uthevingsfarge 5 4 2 2 3 3 2" xfId="3667" xr:uid="{70D8D051-69F6-4812-908F-AE92DD7057FB}"/>
    <cellStyle name="40% - uthevingsfarge 5 4 2 2 3 3 3" xfId="5948" xr:uid="{6D6EE77E-F39D-4BE3-ACED-92601B3959E7}"/>
    <cellStyle name="40% - uthevingsfarge 5 4 2 2 3 4" xfId="2081" xr:uid="{00000000-0005-0000-0000-000000030000}"/>
    <cellStyle name="40% - uthevingsfarge 5 4 2 2 3 4 2" xfId="4360" xr:uid="{78A0FEB5-0B9E-4112-9C06-AD020560E06B}"/>
    <cellStyle name="40% - uthevingsfarge 5 4 2 2 3 4 3" xfId="6641" xr:uid="{683879DF-6D46-43D2-A786-DA26CE68744A}"/>
    <cellStyle name="40% - uthevingsfarge 5 4 2 2 3 5" xfId="2775" xr:uid="{31B9BFB6-AE68-4AF8-B56C-62012732EADF}"/>
    <cellStyle name="40% - uthevingsfarge 5 4 2 2 3 6" xfId="5056" xr:uid="{55C917E3-145E-44E8-9211-E79E8DA7D18E}"/>
    <cellStyle name="40% - uthevingsfarge 5 4 2 2 4" xfId="634" xr:uid="{00000000-0005-0000-0000-000001030000}"/>
    <cellStyle name="40% - uthevingsfarge 5 4 2 2 4 2" xfId="1563" xr:uid="{00000000-0005-0000-0000-000002030000}"/>
    <cellStyle name="40% - uthevingsfarge 5 4 2 2 4 2 2" xfId="3842" xr:uid="{C4616ED0-C82E-43AA-AF72-581DECD290CB}"/>
    <cellStyle name="40% - uthevingsfarge 5 4 2 2 4 2 3" xfId="6123" xr:uid="{177DFB84-DAB2-4588-8D28-1FD8342BE9C4}"/>
    <cellStyle name="40% - uthevingsfarge 5 4 2 2 4 3" xfId="2256" xr:uid="{00000000-0005-0000-0000-000003030000}"/>
    <cellStyle name="40% - uthevingsfarge 5 4 2 2 4 3 2" xfId="4535" xr:uid="{A21A885C-AFBD-42E6-802F-B0F16936ED44}"/>
    <cellStyle name="40% - uthevingsfarge 5 4 2 2 4 3 3" xfId="6816" xr:uid="{A2B16AB4-DD6A-41A6-AB94-5779A2B0985D}"/>
    <cellStyle name="40% - uthevingsfarge 5 4 2 2 4 4" xfId="2950" xr:uid="{5343DD40-51A7-4634-9918-C7B488857003}"/>
    <cellStyle name="40% - uthevingsfarge 5 4 2 2 4 5" xfId="5231" xr:uid="{477DCA83-06A3-47E1-810C-57F69FD7F367}"/>
    <cellStyle name="40% - uthevingsfarge 5 4 2 2 5" xfId="1031" xr:uid="{00000000-0005-0000-0000-000004030000}"/>
    <cellStyle name="40% - uthevingsfarge 5 4 2 2 5 2" xfId="3319" xr:uid="{04F1A5A4-681F-44E2-95D2-16B5936BF0D0}"/>
    <cellStyle name="40% - uthevingsfarge 5 4 2 2 5 3" xfId="5600" xr:uid="{2B09A6C6-DDC0-4D41-A443-968523B149F7}"/>
    <cellStyle name="40% - uthevingsfarge 5 4 2 2 6" xfId="1216" xr:uid="{00000000-0005-0000-0000-000005030000}"/>
    <cellStyle name="40% - uthevingsfarge 5 4 2 2 6 2" xfId="3495" xr:uid="{94F5873B-862F-4E54-9AD4-1C642438F52F}"/>
    <cellStyle name="40% - uthevingsfarge 5 4 2 2 6 3" xfId="5776" xr:uid="{1AB1FC2B-96DD-4E6D-B966-393263B202AE}"/>
    <cellStyle name="40% - uthevingsfarge 5 4 2 2 7" xfId="1909" xr:uid="{00000000-0005-0000-0000-000006030000}"/>
    <cellStyle name="40% - uthevingsfarge 5 4 2 2 7 2" xfId="4188" xr:uid="{02D84AA3-BA24-48C1-80FC-29FE4182ADD1}"/>
    <cellStyle name="40% - uthevingsfarge 5 4 2 2 7 3" xfId="6469" xr:uid="{5C2365CE-8F32-42A6-9D0F-9325F90EA243}"/>
    <cellStyle name="40% - uthevingsfarge 5 4 2 2 8" xfId="2603" xr:uid="{6FFBA9A4-F5B5-472C-A956-072957DB9D7C}"/>
    <cellStyle name="40% - uthevingsfarge 5 4 2 2 9" xfId="4884" xr:uid="{881B10C5-E74A-415B-A7C3-9BD883F01189}"/>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2 2" xfId="4016" xr:uid="{8D99B9A6-AA37-40B9-AF41-32B0978F60C0}"/>
    <cellStyle name="40% - uthevingsfarge 5 4 2 3 2 2 2 3" xfId="6297" xr:uid="{0ECC47DA-B539-4E8B-AC08-7AD67C8C7C3F}"/>
    <cellStyle name="40% - uthevingsfarge 5 4 2 3 2 2 3" xfId="2430" xr:uid="{00000000-0005-0000-0000-00000B030000}"/>
    <cellStyle name="40% - uthevingsfarge 5 4 2 3 2 2 3 2" xfId="4709" xr:uid="{2C285D9C-BD46-4406-A2A3-14CF4D43F59A}"/>
    <cellStyle name="40% - uthevingsfarge 5 4 2 3 2 2 3 3" xfId="6990" xr:uid="{3E3D7BA5-B4B0-43B5-898B-F2F852F8B771}"/>
    <cellStyle name="40% - uthevingsfarge 5 4 2 3 2 2 4" xfId="3124" xr:uid="{11AF3285-69A6-48F9-B414-DB233EA6B934}"/>
    <cellStyle name="40% - uthevingsfarge 5 4 2 3 2 2 5" xfId="5405" xr:uid="{42C57765-0B21-4809-991A-CDCEC766480D}"/>
    <cellStyle name="40% - uthevingsfarge 5 4 2 3 2 3" xfId="1390" xr:uid="{00000000-0005-0000-0000-00000C030000}"/>
    <cellStyle name="40% - uthevingsfarge 5 4 2 3 2 3 2" xfId="3669" xr:uid="{8EE63AC2-EBE6-438B-BDF6-C9FDB40B4E33}"/>
    <cellStyle name="40% - uthevingsfarge 5 4 2 3 2 3 3" xfId="5950" xr:uid="{21DE05B6-6851-492B-B7E7-B2FF8661B4A4}"/>
    <cellStyle name="40% - uthevingsfarge 5 4 2 3 2 4" xfId="2083" xr:uid="{00000000-0005-0000-0000-00000D030000}"/>
    <cellStyle name="40% - uthevingsfarge 5 4 2 3 2 4 2" xfId="4362" xr:uid="{2C09A71D-1919-43FD-851A-37BEC85927D7}"/>
    <cellStyle name="40% - uthevingsfarge 5 4 2 3 2 4 3" xfId="6643" xr:uid="{DC6D22B2-8242-4D19-854C-431E428DC8A8}"/>
    <cellStyle name="40% - uthevingsfarge 5 4 2 3 2 5" xfId="2777" xr:uid="{438E6D2C-D500-410E-A83F-B7F0E5A63433}"/>
    <cellStyle name="40% - uthevingsfarge 5 4 2 3 2 6" xfId="5058" xr:uid="{8B6EBE31-B68C-406B-9522-0CB7D74F6760}"/>
    <cellStyle name="40% - uthevingsfarge 5 4 2 3 3" xfId="636" xr:uid="{00000000-0005-0000-0000-00000E030000}"/>
    <cellStyle name="40% - uthevingsfarge 5 4 2 3 3 2" xfId="1565" xr:uid="{00000000-0005-0000-0000-00000F030000}"/>
    <cellStyle name="40% - uthevingsfarge 5 4 2 3 3 2 2" xfId="3844" xr:uid="{66045BB5-8B21-4482-A06D-D2910E497DE3}"/>
    <cellStyle name="40% - uthevingsfarge 5 4 2 3 3 2 3" xfId="6125" xr:uid="{F7BFD8A3-0F89-4985-994E-B22F4AD2C512}"/>
    <cellStyle name="40% - uthevingsfarge 5 4 2 3 3 3" xfId="2258" xr:uid="{00000000-0005-0000-0000-000010030000}"/>
    <cellStyle name="40% - uthevingsfarge 5 4 2 3 3 3 2" xfId="4537" xr:uid="{D65CBCDD-C56B-4503-8F91-1385EB50F067}"/>
    <cellStyle name="40% - uthevingsfarge 5 4 2 3 3 3 3" xfId="6818" xr:uid="{0FB8274F-9160-4DD3-90EC-51753CC2DEAE}"/>
    <cellStyle name="40% - uthevingsfarge 5 4 2 3 3 4" xfId="2952" xr:uid="{64CF7ADA-BD2C-41FD-A25F-39926FB31086}"/>
    <cellStyle name="40% - uthevingsfarge 5 4 2 3 3 5" xfId="5233" xr:uid="{C0B40777-A2B8-4915-B5B3-01990E818C8D}"/>
    <cellStyle name="40% - uthevingsfarge 5 4 2 3 4" xfId="1033" xr:uid="{00000000-0005-0000-0000-000011030000}"/>
    <cellStyle name="40% - uthevingsfarge 5 4 2 3 4 2" xfId="3321" xr:uid="{E201DA7A-FA17-44C6-9536-9C1E7496A254}"/>
    <cellStyle name="40% - uthevingsfarge 5 4 2 3 4 3" xfId="5602" xr:uid="{5E864875-6F66-4D0D-81DC-6CDCAF1F6C8D}"/>
    <cellStyle name="40% - uthevingsfarge 5 4 2 3 5" xfId="1218" xr:uid="{00000000-0005-0000-0000-000012030000}"/>
    <cellStyle name="40% - uthevingsfarge 5 4 2 3 5 2" xfId="3497" xr:uid="{B55F5BA2-93E9-4314-A8B6-EB832D5278ED}"/>
    <cellStyle name="40% - uthevingsfarge 5 4 2 3 5 3" xfId="5778" xr:uid="{737C91CD-6E77-405E-9E72-F3DE345EE289}"/>
    <cellStyle name="40% - uthevingsfarge 5 4 2 3 6" xfId="1911" xr:uid="{00000000-0005-0000-0000-000013030000}"/>
    <cellStyle name="40% - uthevingsfarge 5 4 2 3 6 2" xfId="4190" xr:uid="{03599455-DCA4-4173-B649-1900BB3FC197}"/>
    <cellStyle name="40% - uthevingsfarge 5 4 2 3 6 3" xfId="6471" xr:uid="{5A6D6749-577E-4DB5-86BD-EB9B11D7F973}"/>
    <cellStyle name="40% - uthevingsfarge 5 4 2 3 7" xfId="2605" xr:uid="{FF70BB50-43BF-45EC-9392-5AD29FFCAE32}"/>
    <cellStyle name="40% - uthevingsfarge 5 4 2 3 8" xfId="4886" xr:uid="{AC9E17C0-BCEA-4071-89B6-C2B551A6C3C0}"/>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2 2" xfId="4013" xr:uid="{90585277-E4AF-4CD4-AD2E-AD5C36D8ECA2}"/>
    <cellStyle name="40% - uthevingsfarge 5 4 2 4 2 2 3" xfId="6294" xr:uid="{16019F43-D20B-4368-B292-1360E94F9A8B}"/>
    <cellStyle name="40% - uthevingsfarge 5 4 2 4 2 3" xfId="2427" xr:uid="{00000000-0005-0000-0000-000017030000}"/>
    <cellStyle name="40% - uthevingsfarge 5 4 2 4 2 3 2" xfId="4706" xr:uid="{E2DC4F2D-F455-431F-BFF3-E02DB02ECEA8}"/>
    <cellStyle name="40% - uthevingsfarge 5 4 2 4 2 3 3" xfId="6987" xr:uid="{DD0A6D75-C449-446C-9B8F-6F7610D3AFD7}"/>
    <cellStyle name="40% - uthevingsfarge 5 4 2 4 2 4" xfId="3121" xr:uid="{97353F82-805C-4E44-8FDE-C67D50388AC0}"/>
    <cellStyle name="40% - uthevingsfarge 5 4 2 4 2 5" xfId="5402" xr:uid="{D2F4097F-C7C7-4335-98F1-C4EA4A1A27D8}"/>
    <cellStyle name="40% - uthevingsfarge 5 4 2 4 3" xfId="1387" xr:uid="{00000000-0005-0000-0000-000018030000}"/>
    <cellStyle name="40% - uthevingsfarge 5 4 2 4 3 2" xfId="3666" xr:uid="{4D50D44B-697F-444B-9DA9-2BB6B5952111}"/>
    <cellStyle name="40% - uthevingsfarge 5 4 2 4 3 3" xfId="5947" xr:uid="{B5443EE1-F6DF-4669-B502-22B617C965BC}"/>
    <cellStyle name="40% - uthevingsfarge 5 4 2 4 4" xfId="2080" xr:uid="{00000000-0005-0000-0000-000019030000}"/>
    <cellStyle name="40% - uthevingsfarge 5 4 2 4 4 2" xfId="4359" xr:uid="{9A211F80-95DE-43D4-A6BA-A3C887484D21}"/>
    <cellStyle name="40% - uthevingsfarge 5 4 2 4 4 3" xfId="6640" xr:uid="{480D9E3E-4E6B-4E57-B6C8-D79A42E422EE}"/>
    <cellStyle name="40% - uthevingsfarge 5 4 2 4 5" xfId="2774" xr:uid="{F905D02A-CF33-463A-BE9A-09E6B9935333}"/>
    <cellStyle name="40% - uthevingsfarge 5 4 2 4 6" xfId="5055" xr:uid="{7FE6AD72-0BFB-4FA0-BA60-0A5211468153}"/>
    <cellStyle name="40% - uthevingsfarge 5 4 2 5" xfId="633" xr:uid="{00000000-0005-0000-0000-00001A030000}"/>
    <cellStyle name="40% - uthevingsfarge 5 4 2 5 2" xfId="1562" xr:uid="{00000000-0005-0000-0000-00001B030000}"/>
    <cellStyle name="40% - uthevingsfarge 5 4 2 5 2 2" xfId="3841" xr:uid="{EA8C24F8-C512-4F66-9D22-A347847F2E48}"/>
    <cellStyle name="40% - uthevingsfarge 5 4 2 5 2 3" xfId="6122" xr:uid="{9B133D2C-86DD-4236-9F54-24F0942B8B4B}"/>
    <cellStyle name="40% - uthevingsfarge 5 4 2 5 3" xfId="2255" xr:uid="{00000000-0005-0000-0000-00001C030000}"/>
    <cellStyle name="40% - uthevingsfarge 5 4 2 5 3 2" xfId="4534" xr:uid="{1E25A60F-DBBD-4ACD-BD12-F6DFCF16F1DA}"/>
    <cellStyle name="40% - uthevingsfarge 5 4 2 5 3 3" xfId="6815" xr:uid="{4E418DD7-B26F-423D-BB3F-A6EB7BA8720D}"/>
    <cellStyle name="40% - uthevingsfarge 5 4 2 5 4" xfId="2949" xr:uid="{18F0BA66-4EF4-4B4C-A301-5550D5E7D7B5}"/>
    <cellStyle name="40% - uthevingsfarge 5 4 2 5 5" xfId="5230" xr:uid="{279061E9-FC9A-4CF0-90DE-431F67EF2FCE}"/>
    <cellStyle name="40% - uthevingsfarge 5 4 2 6" xfId="1030" xr:uid="{00000000-0005-0000-0000-00001D030000}"/>
    <cellStyle name="40% - uthevingsfarge 5 4 2 6 2" xfId="3318" xr:uid="{0BC19652-045D-4A04-8FE7-50A7E7B59D02}"/>
    <cellStyle name="40% - uthevingsfarge 5 4 2 6 3" xfId="5599" xr:uid="{F535CFAB-0052-448E-8F8C-F0F6BC50D42F}"/>
    <cellStyle name="40% - uthevingsfarge 5 4 2 7" xfId="1215" xr:uid="{00000000-0005-0000-0000-00001E030000}"/>
    <cellStyle name="40% - uthevingsfarge 5 4 2 7 2" xfId="3494" xr:uid="{A3DF56B8-72E5-48D7-9BA3-DA553B0E7CA6}"/>
    <cellStyle name="40% - uthevingsfarge 5 4 2 7 3" xfId="5775" xr:uid="{5A899489-5BBA-495D-AEB0-6ABCC3A2647C}"/>
    <cellStyle name="40% - uthevingsfarge 5 4 2 8" xfId="1908" xr:uid="{00000000-0005-0000-0000-00001F030000}"/>
    <cellStyle name="40% - uthevingsfarge 5 4 2 8 2" xfId="4187" xr:uid="{3336CB5A-6326-4BBC-B6C0-F0B544C161CF}"/>
    <cellStyle name="40% - uthevingsfarge 5 4 2 8 3" xfId="6468" xr:uid="{326D701F-8DB8-476D-8414-6CA1C40AF870}"/>
    <cellStyle name="40% - uthevingsfarge 5 4 2 9" xfId="2602" xr:uid="{98AFC49A-036F-48FF-865F-E50635E3CE46}"/>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2 2" xfId="4018" xr:uid="{A753AAF5-8F5E-4859-9686-66E398A4ED69}"/>
    <cellStyle name="40% - uthevingsfarge 5 4 3 2 2 2 2 3" xfId="6299" xr:uid="{DA82AC37-D1C6-4FDA-BE89-19039FCB0047}"/>
    <cellStyle name="40% - uthevingsfarge 5 4 3 2 2 2 3" xfId="2432" xr:uid="{00000000-0005-0000-0000-000025030000}"/>
    <cellStyle name="40% - uthevingsfarge 5 4 3 2 2 2 3 2" xfId="4711" xr:uid="{2CA29453-F14B-4AA8-9634-38AD188833C1}"/>
    <cellStyle name="40% - uthevingsfarge 5 4 3 2 2 2 3 3" xfId="6992" xr:uid="{7A923F86-97C3-4EF1-8626-08D670AF279F}"/>
    <cellStyle name="40% - uthevingsfarge 5 4 3 2 2 2 4" xfId="3126" xr:uid="{CE7684CF-4D81-42F3-AA42-4A25A2900AE0}"/>
    <cellStyle name="40% - uthevingsfarge 5 4 3 2 2 2 5" xfId="5407" xr:uid="{73E9A9C3-289F-45FE-B927-F00117508BED}"/>
    <cellStyle name="40% - uthevingsfarge 5 4 3 2 2 3" xfId="1392" xr:uid="{00000000-0005-0000-0000-000026030000}"/>
    <cellStyle name="40% - uthevingsfarge 5 4 3 2 2 3 2" xfId="3671" xr:uid="{506B4C31-6171-4FC5-888C-5392843A8D10}"/>
    <cellStyle name="40% - uthevingsfarge 5 4 3 2 2 3 3" xfId="5952" xr:uid="{DD1E1068-C7B4-4DD0-8269-D2164D49BBEF}"/>
    <cellStyle name="40% - uthevingsfarge 5 4 3 2 2 4" xfId="2085" xr:uid="{00000000-0005-0000-0000-000027030000}"/>
    <cellStyle name="40% - uthevingsfarge 5 4 3 2 2 4 2" xfId="4364" xr:uid="{9CA51D23-A768-41D5-890F-F65C2AA5D02F}"/>
    <cellStyle name="40% - uthevingsfarge 5 4 3 2 2 4 3" xfId="6645" xr:uid="{E1194214-0A18-4B5B-A8F0-3A8DCB0F88FE}"/>
    <cellStyle name="40% - uthevingsfarge 5 4 3 2 2 5" xfId="2779" xr:uid="{A8E99FFB-A8B8-4596-AB01-882437D42BAB}"/>
    <cellStyle name="40% - uthevingsfarge 5 4 3 2 2 6" xfId="5060" xr:uid="{65252897-65F2-43CA-9822-6D15A729ACDE}"/>
    <cellStyle name="40% - uthevingsfarge 5 4 3 2 3" xfId="638" xr:uid="{00000000-0005-0000-0000-000028030000}"/>
    <cellStyle name="40% - uthevingsfarge 5 4 3 2 3 2" xfId="1567" xr:uid="{00000000-0005-0000-0000-000029030000}"/>
    <cellStyle name="40% - uthevingsfarge 5 4 3 2 3 2 2" xfId="3846" xr:uid="{BD3A4516-DA41-4B35-B74C-FA943EC8023E}"/>
    <cellStyle name="40% - uthevingsfarge 5 4 3 2 3 2 3" xfId="6127" xr:uid="{E903D14D-2D98-4339-BB50-1CE4193590AA}"/>
    <cellStyle name="40% - uthevingsfarge 5 4 3 2 3 3" xfId="2260" xr:uid="{00000000-0005-0000-0000-00002A030000}"/>
    <cellStyle name="40% - uthevingsfarge 5 4 3 2 3 3 2" xfId="4539" xr:uid="{060A7E59-54D4-4AB5-8E29-7F020B67DA2E}"/>
    <cellStyle name="40% - uthevingsfarge 5 4 3 2 3 3 3" xfId="6820" xr:uid="{DBCD50B7-5163-463C-9B45-5666BD807360}"/>
    <cellStyle name="40% - uthevingsfarge 5 4 3 2 3 4" xfId="2954" xr:uid="{1F7E7EA1-AAE4-490D-BD16-F6EB5647C6FD}"/>
    <cellStyle name="40% - uthevingsfarge 5 4 3 2 3 5" xfId="5235" xr:uid="{4E6AA459-79AA-406A-9117-2884389A0661}"/>
    <cellStyle name="40% - uthevingsfarge 5 4 3 2 4" xfId="1035" xr:uid="{00000000-0005-0000-0000-00002B030000}"/>
    <cellStyle name="40% - uthevingsfarge 5 4 3 2 4 2" xfId="3323" xr:uid="{350E597C-4552-4C43-B304-C18619D17B86}"/>
    <cellStyle name="40% - uthevingsfarge 5 4 3 2 4 3" xfId="5604" xr:uid="{0682DCEA-C893-4FF3-A2B7-633D7FEC2C61}"/>
    <cellStyle name="40% - uthevingsfarge 5 4 3 2 5" xfId="1220" xr:uid="{00000000-0005-0000-0000-00002C030000}"/>
    <cellStyle name="40% - uthevingsfarge 5 4 3 2 5 2" xfId="3499" xr:uid="{0A9E9F10-8462-4F0D-915C-4E3BB007E325}"/>
    <cellStyle name="40% - uthevingsfarge 5 4 3 2 5 3" xfId="5780" xr:uid="{1BC7724F-611F-4320-B82B-9AD99BC91C3F}"/>
    <cellStyle name="40% - uthevingsfarge 5 4 3 2 6" xfId="1913" xr:uid="{00000000-0005-0000-0000-00002D030000}"/>
    <cellStyle name="40% - uthevingsfarge 5 4 3 2 6 2" xfId="4192" xr:uid="{4F33A686-4AF7-498D-B93B-8A406D0E8855}"/>
    <cellStyle name="40% - uthevingsfarge 5 4 3 2 6 3" xfId="6473" xr:uid="{54CC0FA3-A741-4EE1-8152-0C800443346C}"/>
    <cellStyle name="40% - uthevingsfarge 5 4 3 2 7" xfId="2607" xr:uid="{57C004E9-6926-4E6F-91DF-D59462C8D23B}"/>
    <cellStyle name="40% - uthevingsfarge 5 4 3 2 8" xfId="4888" xr:uid="{9BEFCA3B-C004-4B53-8FFF-787486EA1660}"/>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2 2" xfId="4017" xr:uid="{1DEE2149-27F7-4608-B443-9C21E7DF3D9E}"/>
    <cellStyle name="40% - uthevingsfarge 5 4 3 3 2 2 3" xfId="6298" xr:uid="{4D1CB497-F00A-4A9F-B077-95D634B70B20}"/>
    <cellStyle name="40% - uthevingsfarge 5 4 3 3 2 3" xfId="2431" xr:uid="{00000000-0005-0000-0000-000031030000}"/>
    <cellStyle name="40% - uthevingsfarge 5 4 3 3 2 3 2" xfId="4710" xr:uid="{999CAD74-C956-47A1-8D39-9D732F678E72}"/>
    <cellStyle name="40% - uthevingsfarge 5 4 3 3 2 3 3" xfId="6991" xr:uid="{89A2A476-F888-49C9-87AD-50325A27049B}"/>
    <cellStyle name="40% - uthevingsfarge 5 4 3 3 2 4" xfId="3125" xr:uid="{7EEA8167-6786-455F-ACA7-91A2C8236010}"/>
    <cellStyle name="40% - uthevingsfarge 5 4 3 3 2 5" xfId="5406" xr:uid="{4B70FF66-5F3D-40F2-BD5A-68A6F1B8AA2E}"/>
    <cellStyle name="40% - uthevingsfarge 5 4 3 3 3" xfId="1391" xr:uid="{00000000-0005-0000-0000-000032030000}"/>
    <cellStyle name="40% - uthevingsfarge 5 4 3 3 3 2" xfId="3670" xr:uid="{A23BAD30-5F16-41F7-8109-2DDB354A2171}"/>
    <cellStyle name="40% - uthevingsfarge 5 4 3 3 3 3" xfId="5951" xr:uid="{F0BB38C7-924E-4035-83DB-9F75686CA87A}"/>
    <cellStyle name="40% - uthevingsfarge 5 4 3 3 4" xfId="2084" xr:uid="{00000000-0005-0000-0000-000033030000}"/>
    <cellStyle name="40% - uthevingsfarge 5 4 3 3 4 2" xfId="4363" xr:uid="{3F60A3BE-5209-4C54-BA09-52105BD2A212}"/>
    <cellStyle name="40% - uthevingsfarge 5 4 3 3 4 3" xfId="6644" xr:uid="{D51EDF56-E3F8-4150-A9B9-9914ACDD685B}"/>
    <cellStyle name="40% - uthevingsfarge 5 4 3 3 5" xfId="2778" xr:uid="{50715AFC-FE86-4BF2-A69B-2B6E4EA80B80}"/>
    <cellStyle name="40% - uthevingsfarge 5 4 3 3 6" xfId="5059" xr:uid="{10ABE3D6-3597-47F2-B63A-0018D18C0EF6}"/>
    <cellStyle name="40% - uthevingsfarge 5 4 3 4" xfId="637" xr:uid="{00000000-0005-0000-0000-000034030000}"/>
    <cellStyle name="40% - uthevingsfarge 5 4 3 4 2" xfId="1566" xr:uid="{00000000-0005-0000-0000-000035030000}"/>
    <cellStyle name="40% - uthevingsfarge 5 4 3 4 2 2" xfId="3845" xr:uid="{A757E9FC-E0DE-4042-BB45-5166FE0BF3E9}"/>
    <cellStyle name="40% - uthevingsfarge 5 4 3 4 2 3" xfId="6126" xr:uid="{D5E6337B-7072-4858-9463-EBC31BD9411A}"/>
    <cellStyle name="40% - uthevingsfarge 5 4 3 4 3" xfId="2259" xr:uid="{00000000-0005-0000-0000-000036030000}"/>
    <cellStyle name="40% - uthevingsfarge 5 4 3 4 3 2" xfId="4538" xr:uid="{A58F9B52-02EB-4B8C-ABA6-86FF021A89E7}"/>
    <cellStyle name="40% - uthevingsfarge 5 4 3 4 3 3" xfId="6819" xr:uid="{B372FA90-BADA-4763-9E47-BC571F7868E6}"/>
    <cellStyle name="40% - uthevingsfarge 5 4 3 4 4" xfId="2953" xr:uid="{D36245FE-7C37-4537-B4DE-06410DC6A3D0}"/>
    <cellStyle name="40% - uthevingsfarge 5 4 3 4 5" xfId="5234" xr:uid="{8D02F465-F890-4AC7-AA88-35D1B4B679FD}"/>
    <cellStyle name="40% - uthevingsfarge 5 4 3 5" xfId="1034" xr:uid="{00000000-0005-0000-0000-000037030000}"/>
    <cellStyle name="40% - uthevingsfarge 5 4 3 5 2" xfId="3322" xr:uid="{DCBFC036-563F-4EEB-BAB8-BA3FD3BB5073}"/>
    <cellStyle name="40% - uthevingsfarge 5 4 3 5 3" xfId="5603" xr:uid="{218EC072-7A36-4FFE-8D23-6DE1B9967EF2}"/>
    <cellStyle name="40% - uthevingsfarge 5 4 3 6" xfId="1219" xr:uid="{00000000-0005-0000-0000-000038030000}"/>
    <cellStyle name="40% - uthevingsfarge 5 4 3 6 2" xfId="3498" xr:uid="{1868EF58-FCEA-44CC-BC1C-ABFC9F2FCC5C}"/>
    <cellStyle name="40% - uthevingsfarge 5 4 3 6 3" xfId="5779" xr:uid="{EF5808F0-D91E-46A5-A10C-BBDE65586AB6}"/>
    <cellStyle name="40% - uthevingsfarge 5 4 3 7" xfId="1912" xr:uid="{00000000-0005-0000-0000-000039030000}"/>
    <cellStyle name="40% - uthevingsfarge 5 4 3 7 2" xfId="4191" xr:uid="{F52F817B-85D0-4C95-9050-B03ECB6E7719}"/>
    <cellStyle name="40% - uthevingsfarge 5 4 3 7 3" xfId="6472" xr:uid="{AC5291B1-ABC2-4CF4-B4B9-462A165CE2FF}"/>
    <cellStyle name="40% - uthevingsfarge 5 4 3 8" xfId="2606" xr:uid="{04A2A850-437F-4025-B992-D9DD11023863}"/>
    <cellStyle name="40% - uthevingsfarge 5 4 3 9" xfId="4887" xr:uid="{3B1C05AE-47AA-4FFB-86C2-1D83B0E2FF16}"/>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2 2" xfId="4019" xr:uid="{D42C58AB-B0E4-4E46-9AEC-885B850F7F65}"/>
    <cellStyle name="40% - uthevingsfarge 5 4 4 2 2 2 3" xfId="6300" xr:uid="{DB060112-301C-47DE-B07B-C58BB1CA8FB5}"/>
    <cellStyle name="40% - uthevingsfarge 5 4 4 2 2 3" xfId="2433" xr:uid="{00000000-0005-0000-0000-00003E030000}"/>
    <cellStyle name="40% - uthevingsfarge 5 4 4 2 2 3 2" xfId="4712" xr:uid="{CD7CF080-478A-47D6-ABC6-67D36E317562}"/>
    <cellStyle name="40% - uthevingsfarge 5 4 4 2 2 3 3" xfId="6993" xr:uid="{8024A433-1701-4EA0-A6C8-A5D52D1D2C0D}"/>
    <cellStyle name="40% - uthevingsfarge 5 4 4 2 2 4" xfId="3127" xr:uid="{7A612B74-8068-4DB6-8560-FE89B1408409}"/>
    <cellStyle name="40% - uthevingsfarge 5 4 4 2 2 5" xfId="5408" xr:uid="{F63F987B-F244-48E3-831F-5C5D50501451}"/>
    <cellStyle name="40% - uthevingsfarge 5 4 4 2 3" xfId="1393" xr:uid="{00000000-0005-0000-0000-00003F030000}"/>
    <cellStyle name="40% - uthevingsfarge 5 4 4 2 3 2" xfId="3672" xr:uid="{4CB17EA3-0AB0-4DBF-A88A-6BD8DCC56D2F}"/>
    <cellStyle name="40% - uthevingsfarge 5 4 4 2 3 3" xfId="5953" xr:uid="{3D57E6DA-EC34-4C3C-BBB4-0F8DC3D85221}"/>
    <cellStyle name="40% - uthevingsfarge 5 4 4 2 4" xfId="2086" xr:uid="{00000000-0005-0000-0000-000040030000}"/>
    <cellStyle name="40% - uthevingsfarge 5 4 4 2 4 2" xfId="4365" xr:uid="{52E3DEC4-248D-42F1-9A2C-F4BBDFF232D8}"/>
    <cellStyle name="40% - uthevingsfarge 5 4 4 2 4 3" xfId="6646" xr:uid="{A235CC68-87CB-47F6-A9DF-962C82D7989F}"/>
    <cellStyle name="40% - uthevingsfarge 5 4 4 2 5" xfId="2780" xr:uid="{532957BF-E3E2-4BD9-A63E-B13F9874C764}"/>
    <cellStyle name="40% - uthevingsfarge 5 4 4 2 6" xfId="5061" xr:uid="{A2D52970-BFD9-485D-B31E-AC4152EFCE7A}"/>
    <cellStyle name="40% - uthevingsfarge 5 4 4 3" xfId="639" xr:uid="{00000000-0005-0000-0000-000041030000}"/>
    <cellStyle name="40% - uthevingsfarge 5 4 4 3 2" xfId="1568" xr:uid="{00000000-0005-0000-0000-000042030000}"/>
    <cellStyle name="40% - uthevingsfarge 5 4 4 3 2 2" xfId="3847" xr:uid="{D8FDD253-8864-4293-AAA7-37D7F11D6285}"/>
    <cellStyle name="40% - uthevingsfarge 5 4 4 3 2 3" xfId="6128" xr:uid="{21B656EF-F921-4F44-8F4D-FDC2C93776CB}"/>
    <cellStyle name="40% - uthevingsfarge 5 4 4 3 3" xfId="2261" xr:uid="{00000000-0005-0000-0000-000043030000}"/>
    <cellStyle name="40% - uthevingsfarge 5 4 4 3 3 2" xfId="4540" xr:uid="{2209D62F-AC38-4345-AC87-20028D15DABB}"/>
    <cellStyle name="40% - uthevingsfarge 5 4 4 3 3 3" xfId="6821" xr:uid="{26782D21-ADC5-4624-8912-0500A4D5DAB4}"/>
    <cellStyle name="40% - uthevingsfarge 5 4 4 3 4" xfId="2955" xr:uid="{9E9981A0-46A5-4BC8-8D2D-ABEB63507806}"/>
    <cellStyle name="40% - uthevingsfarge 5 4 4 3 5" xfId="5236" xr:uid="{F4C31BC6-D530-479B-A815-25D80C7C9818}"/>
    <cellStyle name="40% - uthevingsfarge 5 4 4 4" xfId="1036" xr:uid="{00000000-0005-0000-0000-000044030000}"/>
    <cellStyle name="40% - uthevingsfarge 5 4 4 4 2" xfId="3324" xr:uid="{B53E23B1-5D79-4DCF-B968-4E3A4C730C82}"/>
    <cellStyle name="40% - uthevingsfarge 5 4 4 4 3" xfId="5605" xr:uid="{F5F107DD-CE08-4D29-BC25-40EBAFE89956}"/>
    <cellStyle name="40% - uthevingsfarge 5 4 4 5" xfId="1221" xr:uid="{00000000-0005-0000-0000-000045030000}"/>
    <cellStyle name="40% - uthevingsfarge 5 4 4 5 2" xfId="3500" xr:uid="{181F594F-845A-406C-9517-826FFC94317A}"/>
    <cellStyle name="40% - uthevingsfarge 5 4 4 5 3" xfId="5781" xr:uid="{848BACFB-CB5D-4662-B83E-F34289232EF7}"/>
    <cellStyle name="40% - uthevingsfarge 5 4 4 6" xfId="1914" xr:uid="{00000000-0005-0000-0000-000046030000}"/>
    <cellStyle name="40% - uthevingsfarge 5 4 4 6 2" xfId="4193" xr:uid="{D6F818F3-3B5B-4A1F-A8DA-3A5A3A231C71}"/>
    <cellStyle name="40% - uthevingsfarge 5 4 4 6 3" xfId="6474" xr:uid="{85469FE7-A5DA-4136-895C-00BD49E2BD91}"/>
    <cellStyle name="40% - uthevingsfarge 5 4 4 7" xfId="2608" xr:uid="{951E48BC-9787-426A-A5FF-E71C05D14D08}"/>
    <cellStyle name="40% - uthevingsfarge 5 4 4 8" xfId="4889" xr:uid="{595B3486-5191-4578-B41F-3A66FC5E480B}"/>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2 2" xfId="4012" xr:uid="{5CCFA1F9-FC23-43B4-81F4-33EE6696B3D3}"/>
    <cellStyle name="40% - uthevingsfarge 5 4 5 2 2 3" xfId="6293" xr:uid="{005B16DF-B713-42D2-B1BC-054E684C0310}"/>
    <cellStyle name="40% - uthevingsfarge 5 4 5 2 3" xfId="2426" xr:uid="{00000000-0005-0000-0000-00004A030000}"/>
    <cellStyle name="40% - uthevingsfarge 5 4 5 2 3 2" xfId="4705" xr:uid="{A994DB7C-5BCF-4208-A1AB-744B76D658D3}"/>
    <cellStyle name="40% - uthevingsfarge 5 4 5 2 3 3" xfId="6986" xr:uid="{D3CB0899-073F-4BD8-B3AD-1DD2EF5E21A8}"/>
    <cellStyle name="40% - uthevingsfarge 5 4 5 2 4" xfId="3120" xr:uid="{4C3B77CB-709A-4025-A8FE-65F9CB71C0A8}"/>
    <cellStyle name="40% - uthevingsfarge 5 4 5 2 5" xfId="5401" xr:uid="{6E447A49-8F5A-4A3F-8A64-128079970F79}"/>
    <cellStyle name="40% - uthevingsfarge 5 4 5 3" xfId="1386" xr:uid="{00000000-0005-0000-0000-00004B030000}"/>
    <cellStyle name="40% - uthevingsfarge 5 4 5 3 2" xfId="3665" xr:uid="{BF1314E0-C9C3-451A-A09E-86D32F644F9E}"/>
    <cellStyle name="40% - uthevingsfarge 5 4 5 3 3" xfId="5946" xr:uid="{6E034446-A75E-4F62-99AD-CACC51F6AD61}"/>
    <cellStyle name="40% - uthevingsfarge 5 4 5 4" xfId="2079" xr:uid="{00000000-0005-0000-0000-00004C030000}"/>
    <cellStyle name="40% - uthevingsfarge 5 4 5 4 2" xfId="4358" xr:uid="{AAF88974-194E-41B6-B3FC-BF57E7842D43}"/>
    <cellStyle name="40% - uthevingsfarge 5 4 5 4 3" xfId="6639" xr:uid="{5DB32237-39B0-47DB-B510-EE4DC7B74EC3}"/>
    <cellStyle name="40% - uthevingsfarge 5 4 5 5" xfId="2773" xr:uid="{6B838B25-0A2D-4663-9F98-CA0F4DE67AF4}"/>
    <cellStyle name="40% - uthevingsfarge 5 4 5 6" xfId="5054" xr:uid="{18373A1F-E308-4222-9A8F-405BB2F9B160}"/>
    <cellStyle name="40% - uthevingsfarge 5 4 6" xfId="632" xr:uid="{00000000-0005-0000-0000-00004D030000}"/>
    <cellStyle name="40% - uthevingsfarge 5 4 6 2" xfId="1561" xr:uid="{00000000-0005-0000-0000-00004E030000}"/>
    <cellStyle name="40% - uthevingsfarge 5 4 6 2 2" xfId="3840" xr:uid="{43EB7321-8F1D-43BF-8E1F-9F26E51C7098}"/>
    <cellStyle name="40% - uthevingsfarge 5 4 6 2 3" xfId="6121" xr:uid="{232AF60A-ACF6-47BD-8DE5-56D4699AE872}"/>
    <cellStyle name="40% - uthevingsfarge 5 4 6 3" xfId="2254" xr:uid="{00000000-0005-0000-0000-00004F030000}"/>
    <cellStyle name="40% - uthevingsfarge 5 4 6 3 2" xfId="4533" xr:uid="{1F2252F8-313E-4205-B4D0-FCE575E6BC9A}"/>
    <cellStyle name="40% - uthevingsfarge 5 4 6 3 3" xfId="6814" xr:uid="{369C39EE-08A4-4DDF-8A05-D4CCCEFAF668}"/>
    <cellStyle name="40% - uthevingsfarge 5 4 6 4" xfId="2948" xr:uid="{B313752F-610E-4AA2-A4B1-E8950BFA2EBD}"/>
    <cellStyle name="40% - uthevingsfarge 5 4 6 5" xfId="5229" xr:uid="{025B7227-BFC7-4F38-9BA0-1FC4243AB6E0}"/>
    <cellStyle name="40% - uthevingsfarge 5 4 7" xfId="1029" xr:uid="{00000000-0005-0000-0000-000050030000}"/>
    <cellStyle name="40% - uthevingsfarge 5 4 7 2" xfId="3317" xr:uid="{BA9BC56D-24E9-4853-B198-1104A6694EB3}"/>
    <cellStyle name="40% - uthevingsfarge 5 4 7 3" xfId="5598" xr:uid="{8B21F1C3-8FBA-4E5C-A4D6-D74D839A498B}"/>
    <cellStyle name="40% - uthevingsfarge 5 4 8" xfId="1214" xr:uid="{00000000-0005-0000-0000-000051030000}"/>
    <cellStyle name="40% - uthevingsfarge 5 4 8 2" xfId="3493" xr:uid="{086ADA3F-021B-4A59-9E95-8E807D7E5BE6}"/>
    <cellStyle name="40% - uthevingsfarge 5 4 8 3" xfId="5774" xr:uid="{372BC616-7120-41BC-A8F8-BF6F529BA261}"/>
    <cellStyle name="40% - uthevingsfarge 5 4 9" xfId="1907" xr:uid="{00000000-0005-0000-0000-000052030000}"/>
    <cellStyle name="40% - uthevingsfarge 5 4 9 2" xfId="4186" xr:uid="{CD0515F8-8138-499E-8384-EA33BB5965D2}"/>
    <cellStyle name="40% - uthevingsfarge 5 4 9 3" xfId="6467" xr:uid="{3683C714-9866-4AD8-9BF3-5AF897D3CA4D}"/>
    <cellStyle name="40% - uthevingsfarge 6 2" xfId="226" xr:uid="{00000000-0005-0000-0000-000053030000}"/>
    <cellStyle name="60% - Accent1" xfId="53" xr:uid="{00000000-0005-0000-0000-000054030000}"/>
    <cellStyle name="60% - Accent2" xfId="54" xr:uid="{00000000-0005-0000-0000-000055030000}"/>
    <cellStyle name="60% - Accent3" xfId="55" xr:uid="{00000000-0005-0000-0000-000056030000}"/>
    <cellStyle name="60% - Accent4" xfId="56" xr:uid="{00000000-0005-0000-0000-000057030000}"/>
    <cellStyle name="60% - Accent5" xfId="57" xr:uid="{00000000-0005-0000-0000-000058030000}"/>
    <cellStyle name="60% - Accent6" xfId="58" xr:uid="{00000000-0005-0000-0000-000059030000}"/>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2" xfId="60" xr:uid="{00000000-0005-0000-0000-000061030000}"/>
    <cellStyle name="Accent3" xfId="61" xr:uid="{00000000-0005-0000-0000-000062030000}"/>
    <cellStyle name="Accent4" xfId="62" xr:uid="{00000000-0005-0000-0000-000063030000}"/>
    <cellStyle name="Accent5" xfId="19" xr:uid="{00000000-0005-0000-0000-000064030000}"/>
    <cellStyle name="Accent6" xfId="63" xr:uid="{00000000-0005-0000-0000-000065030000}"/>
    <cellStyle name="Bad" xfId="64" xr:uid="{00000000-0005-0000-0000-00006603000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heck Cell" xfId="66" xr:uid="{00000000-0005-0000-0000-00006B030000}"/>
    <cellStyle name="Comma 13" xfId="1082" xr:uid="{00000000-0005-0000-0000-00006C030000}"/>
    <cellStyle name="Comma 13 2" xfId="3369" xr:uid="{984D6E7A-4DD4-40DE-9CB8-C7A7E9931CA9}"/>
    <cellStyle name="Comma 13 3" xfId="5650" xr:uid="{4FFA291D-E1AF-4E17-B2A4-2BB66B04C322}"/>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3" xfId="927" xr:uid="{00000000-0005-0000-0000-000071030000}"/>
    <cellStyle name="Comma 2 2 3 2" xfId="3216" xr:uid="{B9BC8A3A-347E-44CA-96B7-B6320A8950FF}"/>
    <cellStyle name="Comma 2 2 3 3" xfId="5497" xr:uid="{C77E597B-0249-4916-BA0A-A0016041B2A5}"/>
    <cellStyle name="Comma 2 3" xfId="343" xr:uid="{00000000-0005-0000-0000-000072030000}"/>
    <cellStyle name="Comma 2 3 2" xfId="724" xr:uid="{00000000-0005-0000-0000-000073030000}"/>
    <cellStyle name="Comma 2 4" xfId="925" xr:uid="{00000000-0005-0000-0000-000074030000}"/>
    <cellStyle name="Comma 2 4 2" xfId="3214" xr:uid="{B887D60D-CD52-4C43-B1FA-65BC186D6B62}"/>
    <cellStyle name="Comma 2 4 3" xfId="5495" xr:uid="{31B96DCC-7634-4EE5-A5A5-EC5EA2EF50F0}"/>
    <cellStyle name="Comma 2_Kontantstrøm-direkte" xfId="82" xr:uid="{00000000-0005-0000-0000-000075030000}"/>
    <cellStyle name="Comma 3" xfId="881" xr:uid="{00000000-0005-0000-0000-000076030000}"/>
    <cellStyle name="Comma 3 2" xfId="3171" xr:uid="{A85A959A-988C-45D1-8A78-41A105226D31}"/>
    <cellStyle name="Comma 3 3" xfId="5452" xr:uid="{025BFCF8-DC03-4F71-B4DE-1B0E2DB2CD6C}"/>
    <cellStyle name="Dårlig 2" xfId="234" xr:uid="{00000000-0005-0000-0000-000077030000}"/>
    <cellStyle name="Explanatory Text" xfId="68" xr:uid="{00000000-0005-0000-0000-000078030000}"/>
    <cellStyle name="Forklarende tekst 2" xfId="235" xr:uid="{00000000-0005-0000-0000-000079030000}"/>
    <cellStyle name="God 2" xfId="236" xr:uid="{00000000-0005-0000-0000-00007A030000}"/>
    <cellStyle name="Good" xfId="69" xr:uid="{00000000-0005-0000-0000-00007B030000}"/>
    <cellStyle name="Heading 1" xfId="70" xr:uid="{00000000-0005-0000-0000-00007C030000}"/>
    <cellStyle name="Heading 2" xfId="71" xr:uid="{00000000-0005-0000-0000-00007D030000}"/>
    <cellStyle name="Heading 3" xfId="72" xr:uid="{00000000-0005-0000-0000-00007E030000}"/>
    <cellStyle name="Heading 4" xfId="73" xr:uid="{00000000-0005-0000-0000-00007F030000}"/>
    <cellStyle name="Hyperkobling"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Koblet celle 2" xfId="238" xr:uid="{00000000-0005-0000-0000-000084030000}"/>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3" xfId="928" xr:uid="{00000000-0005-0000-0000-00008A030000}"/>
    <cellStyle name="Komma 2 2 2 3 2" xfId="3217" xr:uid="{CBC24BC6-657F-479E-80B6-9924972FA28A}"/>
    <cellStyle name="Komma 2 2 2 3 3" xfId="5498" xr:uid="{8FD31466-A85E-42E5-9C94-1B69227C49A4}"/>
    <cellStyle name="Komma 2 2 3" xfId="303" xr:uid="{00000000-0005-0000-0000-00008B030000}"/>
    <cellStyle name="Komma 2 2 3 2" xfId="684" xr:uid="{00000000-0005-0000-0000-00008C030000}"/>
    <cellStyle name="Komma 2 2 4" xfId="884" xr:uid="{00000000-0005-0000-0000-00008D030000}"/>
    <cellStyle name="Komma 2 2 4 2" xfId="3174" xr:uid="{2A77A8EC-A738-499C-AF66-1D808F58C56E}"/>
    <cellStyle name="Komma 2 2 4 3" xfId="5455" xr:uid="{8EF868DD-1E24-44A6-8FC0-0123C70D1444}"/>
    <cellStyle name="Komma 2 3" xfId="85" xr:uid="{00000000-0005-0000-0000-00008E030000}"/>
    <cellStyle name="Komma 2 3 2" xfId="347" xr:uid="{00000000-0005-0000-0000-00008F030000}"/>
    <cellStyle name="Komma 2 3 2 2" xfId="728" xr:uid="{00000000-0005-0000-0000-000090030000}"/>
    <cellStyle name="Komma 2 3 3" xfId="929" xr:uid="{00000000-0005-0000-0000-000091030000}"/>
    <cellStyle name="Komma 2 3 3 2" xfId="3218" xr:uid="{5FA40D91-8726-4C3B-B572-6C2F6BBF9A45}"/>
    <cellStyle name="Komma 2 3 3 3" xfId="5499" xr:uid="{AE6DEEEF-D4F4-42C8-9103-0B418EBBCF86}"/>
    <cellStyle name="Komma 2 4" xfId="302" xr:uid="{00000000-0005-0000-0000-000092030000}"/>
    <cellStyle name="Komma 2 4 2" xfId="683" xr:uid="{00000000-0005-0000-0000-000093030000}"/>
    <cellStyle name="Komma 2 5" xfId="883" xr:uid="{00000000-0005-0000-0000-000094030000}"/>
    <cellStyle name="Komma 2 5 2" xfId="3173" xr:uid="{AEA46DB2-EBCA-4C8C-B07E-BE663BB7EF22}"/>
    <cellStyle name="Komma 2 5 3" xfId="5454" xr:uid="{D8DDD002-39EA-4761-AB46-E5EA40FFF7F8}"/>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2 2" xfId="4020" xr:uid="{91A6BE60-ACA0-4F75-820A-9D20B452DFE4}"/>
    <cellStyle name="Komma 3 2 2 2 2 2 2 3" xfId="6301" xr:uid="{54026B5F-F4EC-4DDE-B416-4A9B5E7440C2}"/>
    <cellStyle name="Komma 3 2 2 2 2 2 3" xfId="2434" xr:uid="{00000000-0005-0000-0000-00009C030000}"/>
    <cellStyle name="Komma 3 2 2 2 2 2 3 2" xfId="4713" xr:uid="{9606C034-690D-4463-AF2E-EBBD27A51E5C}"/>
    <cellStyle name="Komma 3 2 2 2 2 2 3 3" xfId="6994" xr:uid="{654D13A5-82E0-435C-BD4C-C360ADD335AD}"/>
    <cellStyle name="Komma 3 2 2 2 2 2 4" xfId="3128" xr:uid="{CE8C5FCA-7545-4160-9D99-5619BC88E8D8}"/>
    <cellStyle name="Komma 3 2 2 2 2 2 5" xfId="5409" xr:uid="{B70A3151-6B82-4A1A-A917-2B8E4D7F7042}"/>
    <cellStyle name="Komma 3 2 2 2 2 3" xfId="1394" xr:uid="{00000000-0005-0000-0000-00009D030000}"/>
    <cellStyle name="Komma 3 2 2 2 2 3 2" xfId="3673" xr:uid="{D0BDC16B-55A7-41B2-9538-105FB7825239}"/>
    <cellStyle name="Komma 3 2 2 2 2 3 3" xfId="5954" xr:uid="{E842B16B-9C87-4D0F-9343-1448C45C107D}"/>
    <cellStyle name="Komma 3 2 2 2 2 4" xfId="2087" xr:uid="{00000000-0005-0000-0000-00009E030000}"/>
    <cellStyle name="Komma 3 2 2 2 2 4 2" xfId="4366" xr:uid="{3485111B-FE89-4313-8986-489931FB09C9}"/>
    <cellStyle name="Komma 3 2 2 2 2 4 3" xfId="6647" xr:uid="{7D5318A4-0EF0-4271-B456-A710804CA173}"/>
    <cellStyle name="Komma 3 2 2 2 2 5" xfId="2781" xr:uid="{F68C92AD-D291-4A1D-906B-2942FBA44300}"/>
    <cellStyle name="Komma 3 2 2 2 2 6" xfId="5062" xr:uid="{B1333BFA-9311-4512-B476-8F547CCC7D6A}"/>
    <cellStyle name="Komma 3 2 2 2 3" xfId="640" xr:uid="{00000000-0005-0000-0000-00009F030000}"/>
    <cellStyle name="Komma 3 2 2 2 3 2" xfId="1569" xr:uid="{00000000-0005-0000-0000-0000A0030000}"/>
    <cellStyle name="Komma 3 2 2 2 3 2 2" xfId="3848" xr:uid="{B272450F-F4E8-45E4-8855-BCB8EBCC4B4F}"/>
    <cellStyle name="Komma 3 2 2 2 3 2 3" xfId="6129" xr:uid="{BBA3423C-AFFF-4172-8119-B89F38A78549}"/>
    <cellStyle name="Komma 3 2 2 2 3 3" xfId="2262" xr:uid="{00000000-0005-0000-0000-0000A1030000}"/>
    <cellStyle name="Komma 3 2 2 2 3 3 2" xfId="4541" xr:uid="{9A5532C3-B940-4BA7-AC8B-9A6F375463E7}"/>
    <cellStyle name="Komma 3 2 2 2 3 3 3" xfId="6822" xr:uid="{4B2E2525-E014-4EF9-8713-FB3125418334}"/>
    <cellStyle name="Komma 3 2 2 2 3 4" xfId="2956" xr:uid="{A0A743D3-0FF7-4634-AAEB-9C60F22B4569}"/>
    <cellStyle name="Komma 3 2 2 2 3 5" xfId="5237" xr:uid="{A4F72DDF-4F9F-4188-B1A8-77B21674F0B1}"/>
    <cellStyle name="Komma 3 2 2 2 4" xfId="1038" xr:uid="{00000000-0005-0000-0000-0000A2030000}"/>
    <cellStyle name="Komma 3 2 2 2 4 2" xfId="3325" xr:uid="{B7DB35A0-02F2-484F-8C13-1348FEBA2363}"/>
    <cellStyle name="Komma 3 2 2 2 4 3" xfId="5606" xr:uid="{1D7E9A81-4316-4EE2-981D-DA144150AC0D}"/>
    <cellStyle name="Komma 3 2 2 2 5" xfId="1222" xr:uid="{00000000-0005-0000-0000-0000A3030000}"/>
    <cellStyle name="Komma 3 2 2 2 5 2" xfId="3501" xr:uid="{12891227-576E-4884-934A-AD84913718DB}"/>
    <cellStyle name="Komma 3 2 2 2 5 3" xfId="5782" xr:uid="{BDABF2D9-71CC-460F-B0FB-B05D6A6E1B91}"/>
    <cellStyle name="Komma 3 2 2 2 6" xfId="1915" xr:uid="{00000000-0005-0000-0000-0000A4030000}"/>
    <cellStyle name="Komma 3 2 2 2 6 2" xfId="4194" xr:uid="{17DEAC2F-5D2B-44AA-92EA-456496EB6362}"/>
    <cellStyle name="Komma 3 2 2 2 6 3" xfId="6475" xr:uid="{51071C7C-A2B7-4101-B437-78AC2C785E19}"/>
    <cellStyle name="Komma 3 2 2 2 7" xfId="2609" xr:uid="{60BD264A-DC87-48B3-90B9-730B25BE45D6}"/>
    <cellStyle name="Komma 3 2 2 2 8" xfId="4890" xr:uid="{ADA7A2D2-4835-4323-8066-FE681A5172AB}"/>
    <cellStyle name="Komma 3 2 2 3" xfId="348" xr:uid="{00000000-0005-0000-0000-0000A5030000}"/>
    <cellStyle name="Komma 3 2 2 3 2" xfId="729" xr:uid="{00000000-0005-0000-0000-0000A6030000}"/>
    <cellStyle name="Komma 3 2 2 4" xfId="930" xr:uid="{00000000-0005-0000-0000-0000A7030000}"/>
    <cellStyle name="Komma 3 2 2 4 2" xfId="3219" xr:uid="{ABCD05F1-9765-4E47-B544-7ED37043BE7E}"/>
    <cellStyle name="Komma 3 2 2 4 3" xfId="5500" xr:uid="{22F98EA0-3271-4EFA-A549-670C4CB82639}"/>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2 2" xfId="4021" xr:uid="{45EF01C8-C717-42CE-80B7-8DB78E29D266}"/>
    <cellStyle name="Komma 3 2 3 2 2 2 3" xfId="6302" xr:uid="{4F4AECA9-479D-4CEA-87E8-BCB692EBB980}"/>
    <cellStyle name="Komma 3 2 3 2 2 3" xfId="2435" xr:uid="{00000000-0005-0000-0000-0000AC030000}"/>
    <cellStyle name="Komma 3 2 3 2 2 3 2" xfId="4714" xr:uid="{C58BBB02-6F36-41C8-9B26-65F848D1BAE6}"/>
    <cellStyle name="Komma 3 2 3 2 2 3 3" xfId="6995" xr:uid="{91FECD97-E91B-44D1-8D06-9B24D77B031D}"/>
    <cellStyle name="Komma 3 2 3 2 2 4" xfId="3129" xr:uid="{FC279D5C-D843-40E4-A7FA-6E5F9E00A673}"/>
    <cellStyle name="Komma 3 2 3 2 2 5" xfId="5410" xr:uid="{C5F5B6E5-DA4D-462F-8BCE-8B1F850D80DC}"/>
    <cellStyle name="Komma 3 2 3 2 3" xfId="1395" xr:uid="{00000000-0005-0000-0000-0000AD030000}"/>
    <cellStyle name="Komma 3 2 3 2 3 2" xfId="3674" xr:uid="{3AC976F4-42B9-4C30-9AAD-9F1059786BEE}"/>
    <cellStyle name="Komma 3 2 3 2 3 3" xfId="5955" xr:uid="{D29CD3E2-F879-41F6-8222-9955D3F8981A}"/>
    <cellStyle name="Komma 3 2 3 2 4" xfId="2088" xr:uid="{00000000-0005-0000-0000-0000AE030000}"/>
    <cellStyle name="Komma 3 2 3 2 4 2" xfId="4367" xr:uid="{C73714F5-17EB-42C2-8D91-C0B02BEF5BF4}"/>
    <cellStyle name="Komma 3 2 3 2 4 3" xfId="6648" xr:uid="{6B378887-0F69-4C9C-8D54-9C8BCE7F5DE9}"/>
    <cellStyle name="Komma 3 2 3 2 5" xfId="2782" xr:uid="{E0F5E414-E2EE-4E8A-A4AD-BF0B6BBB3A7B}"/>
    <cellStyle name="Komma 3 2 3 2 6" xfId="5063" xr:uid="{F53C2D93-D60B-41A6-97DE-4CCEE4C7ADD8}"/>
    <cellStyle name="Komma 3 2 3 3" xfId="641" xr:uid="{00000000-0005-0000-0000-0000AF030000}"/>
    <cellStyle name="Komma 3 2 3 3 2" xfId="1570" xr:uid="{00000000-0005-0000-0000-0000B0030000}"/>
    <cellStyle name="Komma 3 2 3 3 2 2" xfId="3849" xr:uid="{E910B9AD-AC30-44C0-8F40-3FAE910E2C17}"/>
    <cellStyle name="Komma 3 2 3 3 2 3" xfId="6130" xr:uid="{A697CF4C-3D46-4F43-A237-D6684B7EA823}"/>
    <cellStyle name="Komma 3 2 3 3 3" xfId="2263" xr:uid="{00000000-0005-0000-0000-0000B1030000}"/>
    <cellStyle name="Komma 3 2 3 3 3 2" xfId="4542" xr:uid="{0442D7B9-E180-4F0D-82D5-7F590FDC5E2D}"/>
    <cellStyle name="Komma 3 2 3 3 3 3" xfId="6823" xr:uid="{CD7F736D-0B54-4474-8068-DF3EAE4A3B23}"/>
    <cellStyle name="Komma 3 2 3 3 4" xfId="2957" xr:uid="{9AA7F3E2-18AC-4141-8CBE-2BB50A7E3C5F}"/>
    <cellStyle name="Komma 3 2 3 3 5" xfId="5238" xr:uid="{9427CAD7-AA1B-4D89-9524-CF27EB5CF1EC}"/>
    <cellStyle name="Komma 3 2 3 4" xfId="1039" xr:uid="{00000000-0005-0000-0000-0000B2030000}"/>
    <cellStyle name="Komma 3 2 3 4 2" xfId="3326" xr:uid="{B3ADAF0A-0516-44D0-95A5-FF7298A38727}"/>
    <cellStyle name="Komma 3 2 3 4 3" xfId="5607" xr:uid="{06C57B4B-2F1D-4EC5-B980-728C95987490}"/>
    <cellStyle name="Komma 3 2 3 5" xfId="1223" xr:uid="{00000000-0005-0000-0000-0000B3030000}"/>
    <cellStyle name="Komma 3 2 3 5 2" xfId="3502" xr:uid="{3A08E376-FE1F-46A9-84FC-A16E895B362E}"/>
    <cellStyle name="Komma 3 2 3 5 3" xfId="5783" xr:uid="{D23D575A-DFF8-483D-8199-4F417B300169}"/>
    <cellStyle name="Komma 3 2 3 6" xfId="1916" xr:uid="{00000000-0005-0000-0000-0000B4030000}"/>
    <cellStyle name="Komma 3 2 3 6 2" xfId="4195" xr:uid="{73369C41-8668-43D8-A388-FDEDDD013CE0}"/>
    <cellStyle name="Komma 3 2 3 6 3" xfId="6476" xr:uid="{5DF1356A-26EF-4476-A422-7FD4C37B10E2}"/>
    <cellStyle name="Komma 3 2 3 7" xfId="2610" xr:uid="{46F4B3A1-715A-4E35-9140-3330E3C0522F}"/>
    <cellStyle name="Komma 3 2 3 8" xfId="4891" xr:uid="{79CC6837-FF8A-4543-8518-915727953A97}"/>
    <cellStyle name="Komma 3 2 4" xfId="305" xr:uid="{00000000-0005-0000-0000-0000B5030000}"/>
    <cellStyle name="Komma 3 2 4 2" xfId="686" xr:uid="{00000000-0005-0000-0000-0000B6030000}"/>
    <cellStyle name="Komma 3 2 5" xfId="886" xr:uid="{00000000-0005-0000-0000-0000B7030000}"/>
    <cellStyle name="Komma 3 2 5 2" xfId="3176" xr:uid="{47BB83B2-4DED-48E0-B2E1-B49A73AA58DD}"/>
    <cellStyle name="Komma 3 2 5 3" xfId="5457" xr:uid="{68C6F91E-2585-4541-B3AF-9E1A3E697A31}"/>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2 2" xfId="4022" xr:uid="{FBED52EF-3437-4950-BDB9-6914B27B8103}"/>
    <cellStyle name="Komma 3 3 2 2 2 2 3" xfId="6303" xr:uid="{13530C15-F6A8-413A-B111-F0FE9434FA35}"/>
    <cellStyle name="Komma 3 3 2 2 2 3" xfId="2436" xr:uid="{00000000-0005-0000-0000-0000BD030000}"/>
    <cellStyle name="Komma 3 3 2 2 2 3 2" xfId="4715" xr:uid="{4D9D1E3C-06AA-4298-A66D-5B4CB0F55850}"/>
    <cellStyle name="Komma 3 3 2 2 2 3 3" xfId="6996" xr:uid="{461BF04F-4AAD-42A3-B2E1-32341CB30FBA}"/>
    <cellStyle name="Komma 3 3 2 2 2 4" xfId="3130" xr:uid="{A560761E-64B7-49A3-B418-AB244831EEEE}"/>
    <cellStyle name="Komma 3 3 2 2 2 5" xfId="5411" xr:uid="{F1496238-939D-4D22-BBAB-BE712B1D797C}"/>
    <cellStyle name="Komma 3 3 2 2 3" xfId="1396" xr:uid="{00000000-0005-0000-0000-0000BE030000}"/>
    <cellStyle name="Komma 3 3 2 2 3 2" xfId="3675" xr:uid="{CAB539F1-61FB-4B71-BCE2-10202013111E}"/>
    <cellStyle name="Komma 3 3 2 2 3 3" xfId="5956" xr:uid="{1DE335EE-828C-4B74-B8E0-A675847F9211}"/>
    <cellStyle name="Komma 3 3 2 2 4" xfId="2089" xr:uid="{00000000-0005-0000-0000-0000BF030000}"/>
    <cellStyle name="Komma 3 3 2 2 4 2" xfId="4368" xr:uid="{8CA63701-07C1-4011-9E75-2E100A00F5B0}"/>
    <cellStyle name="Komma 3 3 2 2 4 3" xfId="6649" xr:uid="{EF83FD86-068C-40EA-8726-9C9470150794}"/>
    <cellStyle name="Komma 3 3 2 2 5" xfId="2783" xr:uid="{435C2C65-DAAA-4EB9-8182-841B2EB674AE}"/>
    <cellStyle name="Komma 3 3 2 2 6" xfId="5064" xr:uid="{1F266753-7484-4856-B0EF-49E5A43073A5}"/>
    <cellStyle name="Komma 3 3 2 3" xfId="642" xr:uid="{00000000-0005-0000-0000-0000C0030000}"/>
    <cellStyle name="Komma 3 3 2 3 2" xfId="1571" xr:uid="{00000000-0005-0000-0000-0000C1030000}"/>
    <cellStyle name="Komma 3 3 2 3 2 2" xfId="3850" xr:uid="{155127EA-1575-4D95-B381-F2E0D39D621C}"/>
    <cellStyle name="Komma 3 3 2 3 2 3" xfId="6131" xr:uid="{92200982-ACB9-4111-8E15-2E81A207D20E}"/>
    <cellStyle name="Komma 3 3 2 3 3" xfId="2264" xr:uid="{00000000-0005-0000-0000-0000C2030000}"/>
    <cellStyle name="Komma 3 3 2 3 3 2" xfId="4543" xr:uid="{7697D160-9137-4F47-B95F-1B0AFF46C11A}"/>
    <cellStyle name="Komma 3 3 2 3 3 3" xfId="6824" xr:uid="{34683F53-538C-4F59-ADB0-E0D0FD1C2238}"/>
    <cellStyle name="Komma 3 3 2 3 4" xfId="2958" xr:uid="{5E07714E-066D-46E8-B8EE-EEBB0104A35F}"/>
    <cellStyle name="Komma 3 3 2 3 5" xfId="5239" xr:uid="{7CF68DAC-55D1-4454-B024-C6915AA80E8F}"/>
    <cellStyle name="Komma 3 3 2 4" xfId="1040" xr:uid="{00000000-0005-0000-0000-0000C3030000}"/>
    <cellStyle name="Komma 3 3 2 4 2" xfId="3327" xr:uid="{0C33CCAE-58FC-4900-B606-2459631B61E8}"/>
    <cellStyle name="Komma 3 3 2 4 3" xfId="5608" xr:uid="{FDF0431C-9779-4E02-B0BF-5B3FB6D8C838}"/>
    <cellStyle name="Komma 3 3 2 5" xfId="1224" xr:uid="{00000000-0005-0000-0000-0000C4030000}"/>
    <cellStyle name="Komma 3 3 2 5 2" xfId="3503" xr:uid="{7504F8E5-C320-4294-9FF4-C16F85F958C3}"/>
    <cellStyle name="Komma 3 3 2 5 3" xfId="5784" xr:uid="{9DFE691F-6424-4C98-91AB-5696DCDA4C82}"/>
    <cellStyle name="Komma 3 3 2 6" xfId="1917" xr:uid="{00000000-0005-0000-0000-0000C5030000}"/>
    <cellStyle name="Komma 3 3 2 6 2" xfId="4196" xr:uid="{D266AC99-1397-4623-8C36-80A8AF00A902}"/>
    <cellStyle name="Komma 3 3 2 6 3" xfId="6477" xr:uid="{6B1F31A3-8A0E-49E1-8E70-7475E15648E3}"/>
    <cellStyle name="Komma 3 3 2 7" xfId="2611" xr:uid="{1DF6443F-5456-4C7D-861B-06FEA3858A24}"/>
    <cellStyle name="Komma 3 3 2 8" xfId="4892" xr:uid="{5EBD2D1B-8038-4DA0-A46D-D01237CCBF4A}"/>
    <cellStyle name="Komma 3 3 3" xfId="349" xr:uid="{00000000-0005-0000-0000-0000C6030000}"/>
    <cellStyle name="Komma 3 3 3 2" xfId="730" xr:uid="{00000000-0005-0000-0000-0000C7030000}"/>
    <cellStyle name="Komma 3 3 4" xfId="931" xr:uid="{00000000-0005-0000-0000-0000C8030000}"/>
    <cellStyle name="Komma 3 3 4 2" xfId="3220" xr:uid="{C85122AA-FE19-4270-86B7-6CC779A8037C}"/>
    <cellStyle name="Komma 3 3 4 3" xfId="5501" xr:uid="{A97B2819-B0A4-4102-856E-5869F57C56AC}"/>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2 2" xfId="4023" xr:uid="{A8E9A20B-B62C-4574-B26E-9194860A6596}"/>
    <cellStyle name="Komma 3 4 2 2 2 3" xfId="6304" xr:uid="{03CCA96C-7529-480E-B32E-8B7AB8C06FDF}"/>
    <cellStyle name="Komma 3 4 2 2 3" xfId="2437" xr:uid="{00000000-0005-0000-0000-0000CD030000}"/>
    <cellStyle name="Komma 3 4 2 2 3 2" xfId="4716" xr:uid="{C5507EE3-0A67-4645-8B9B-7B6F324860D8}"/>
    <cellStyle name="Komma 3 4 2 2 3 3" xfId="6997" xr:uid="{D5A613BE-6033-4008-8535-2FDAF6FEABDB}"/>
    <cellStyle name="Komma 3 4 2 2 4" xfId="3131" xr:uid="{E037E327-A83D-462C-B04E-01AC5E16B9E9}"/>
    <cellStyle name="Komma 3 4 2 2 5" xfId="5412" xr:uid="{DBBC6406-D0B4-406A-8C15-A236F26F1682}"/>
    <cellStyle name="Komma 3 4 2 3" xfId="1397" xr:uid="{00000000-0005-0000-0000-0000CE030000}"/>
    <cellStyle name="Komma 3 4 2 3 2" xfId="3676" xr:uid="{C190316E-0D45-4AB3-B2A7-CE4A5BB48C40}"/>
    <cellStyle name="Komma 3 4 2 3 3" xfId="5957" xr:uid="{F5FF259C-8E73-4803-8C65-79C04970F504}"/>
    <cellStyle name="Komma 3 4 2 4" xfId="2090" xr:uid="{00000000-0005-0000-0000-0000CF030000}"/>
    <cellStyle name="Komma 3 4 2 4 2" xfId="4369" xr:uid="{DE74618E-19CE-4156-B994-F53391FD4AE2}"/>
    <cellStyle name="Komma 3 4 2 4 3" xfId="6650" xr:uid="{D3AB481E-AE45-4917-98E3-7F05BED274EC}"/>
    <cellStyle name="Komma 3 4 2 5" xfId="2784" xr:uid="{09706B65-EE5C-4440-A4CA-C065EC5FC90E}"/>
    <cellStyle name="Komma 3 4 2 6" xfId="5065" xr:uid="{A4564AE5-CC2B-4048-948B-A5D974BAFE86}"/>
    <cellStyle name="Komma 3 4 3" xfId="643" xr:uid="{00000000-0005-0000-0000-0000D0030000}"/>
    <cellStyle name="Komma 3 4 3 2" xfId="1572" xr:uid="{00000000-0005-0000-0000-0000D1030000}"/>
    <cellStyle name="Komma 3 4 3 2 2" xfId="3851" xr:uid="{A2B68C59-DBF2-48B5-8DC2-32DE3F3CAC1A}"/>
    <cellStyle name="Komma 3 4 3 2 3" xfId="6132" xr:uid="{13C96DED-6360-4EC4-9350-DB3277EAFD53}"/>
    <cellStyle name="Komma 3 4 3 3" xfId="2265" xr:uid="{00000000-0005-0000-0000-0000D2030000}"/>
    <cellStyle name="Komma 3 4 3 3 2" xfId="4544" xr:uid="{12928293-5A19-4B53-BF83-AB11E6E1A3BE}"/>
    <cellStyle name="Komma 3 4 3 3 3" xfId="6825" xr:uid="{2A4127AC-85F7-4A6D-BD23-4CA0B7060018}"/>
    <cellStyle name="Komma 3 4 3 4" xfId="2959" xr:uid="{B3E71ABF-2E4D-49F4-8B89-323ADB5EC642}"/>
    <cellStyle name="Komma 3 4 3 5" xfId="5240" xr:uid="{337FBE18-C12B-46DE-A1EB-3347E1596AEC}"/>
    <cellStyle name="Komma 3 4 4" xfId="1041" xr:uid="{00000000-0005-0000-0000-0000D3030000}"/>
    <cellStyle name="Komma 3 4 4 2" xfId="3328" xr:uid="{5A340A48-726A-4E65-8C83-68780A5C2283}"/>
    <cellStyle name="Komma 3 4 4 3" xfId="5609" xr:uid="{F8B2A9B9-A0E2-4E67-B5D5-EE602C851633}"/>
    <cellStyle name="Komma 3 4 5" xfId="1225" xr:uid="{00000000-0005-0000-0000-0000D4030000}"/>
    <cellStyle name="Komma 3 4 5 2" xfId="3504" xr:uid="{2FFE1499-F339-414D-9E78-EE50D5D71D25}"/>
    <cellStyle name="Komma 3 4 5 3" xfId="5785" xr:uid="{01CB5D88-E00D-4B90-B177-E96B4D230DCE}"/>
    <cellStyle name="Komma 3 4 6" xfId="1918" xr:uid="{00000000-0005-0000-0000-0000D5030000}"/>
    <cellStyle name="Komma 3 4 6 2" xfId="4197" xr:uid="{D1A2368B-50E9-4CDC-BA19-37E518023B84}"/>
    <cellStyle name="Komma 3 4 6 3" xfId="6478" xr:uid="{B37675A3-F24E-484B-8C53-283B8F1FB004}"/>
    <cellStyle name="Komma 3 4 7" xfId="2612" xr:uid="{B58216D4-B48A-4328-B4E2-7553015FA85D}"/>
    <cellStyle name="Komma 3 4 8" xfId="4893" xr:uid="{3B7EA73A-CD5B-49EB-BFC1-F4E8E8B02F00}"/>
    <cellStyle name="Komma 3 5" xfId="304" xr:uid="{00000000-0005-0000-0000-0000D6030000}"/>
    <cellStyle name="Komma 3 5 2" xfId="685" xr:uid="{00000000-0005-0000-0000-0000D7030000}"/>
    <cellStyle name="Komma 3 6" xfId="885" xr:uid="{00000000-0005-0000-0000-0000D8030000}"/>
    <cellStyle name="Komma 3 6 2" xfId="3175" xr:uid="{9202F51F-DC2B-4478-9682-C60178A7D90A}"/>
    <cellStyle name="Komma 3 6 3" xfId="5456" xr:uid="{2F22C1D2-7DCB-4080-B4F7-8A09D823D06B}"/>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2 2" xfId="4024" xr:uid="{82D89A0A-90B9-4076-9E3B-86C4161A7519}"/>
    <cellStyle name="Komma 4 2 2 2 2 2 3" xfId="6305" xr:uid="{376C3D58-8825-4EFB-BF55-9DC7F95B2144}"/>
    <cellStyle name="Komma 4 2 2 2 2 3" xfId="2438" xr:uid="{00000000-0005-0000-0000-0000DF030000}"/>
    <cellStyle name="Komma 4 2 2 2 2 3 2" xfId="4717" xr:uid="{D1DA63CA-1FC3-4E02-8CBC-83DE8644E362}"/>
    <cellStyle name="Komma 4 2 2 2 2 3 3" xfId="6998" xr:uid="{63973C41-A205-4021-8A14-6FDDEF947DEC}"/>
    <cellStyle name="Komma 4 2 2 2 2 4" xfId="3132" xr:uid="{BA351F9F-97BD-4532-91F0-E602ACE7043E}"/>
    <cellStyle name="Komma 4 2 2 2 2 5" xfId="5413" xr:uid="{AD392491-AA11-4499-9B86-3C580F2F6DAE}"/>
    <cellStyle name="Komma 4 2 2 2 3" xfId="1398" xr:uid="{00000000-0005-0000-0000-0000E0030000}"/>
    <cellStyle name="Komma 4 2 2 2 3 2" xfId="3677" xr:uid="{16B1EC41-53C5-4B7F-8824-50A68966968F}"/>
    <cellStyle name="Komma 4 2 2 2 3 3" xfId="5958" xr:uid="{B338E846-05D7-4361-921F-3F13425A9FAE}"/>
    <cellStyle name="Komma 4 2 2 2 4" xfId="2091" xr:uid="{00000000-0005-0000-0000-0000E1030000}"/>
    <cellStyle name="Komma 4 2 2 2 4 2" xfId="4370" xr:uid="{3B6C08F7-CBBB-4363-B127-4E6B5FF2A770}"/>
    <cellStyle name="Komma 4 2 2 2 4 3" xfId="6651" xr:uid="{E8A275EF-8928-44A8-BAA1-E550AC9FBD16}"/>
    <cellStyle name="Komma 4 2 2 2 5" xfId="2785" xr:uid="{557BA3F4-13E4-40FD-A390-8783BCD9D75C}"/>
    <cellStyle name="Komma 4 2 2 2 6" xfId="5066" xr:uid="{A4278DA4-AC73-4A2F-944E-6D86F308336D}"/>
    <cellStyle name="Komma 4 2 2 3" xfId="644" xr:uid="{00000000-0005-0000-0000-0000E2030000}"/>
    <cellStyle name="Komma 4 2 2 3 2" xfId="1573" xr:uid="{00000000-0005-0000-0000-0000E3030000}"/>
    <cellStyle name="Komma 4 2 2 3 2 2" xfId="3852" xr:uid="{0CF92F68-6E4E-43FE-85A7-305DCEC117F8}"/>
    <cellStyle name="Komma 4 2 2 3 2 3" xfId="6133" xr:uid="{957E743E-5D3F-4B07-9867-CE33977957EF}"/>
    <cellStyle name="Komma 4 2 2 3 3" xfId="2266" xr:uid="{00000000-0005-0000-0000-0000E4030000}"/>
    <cellStyle name="Komma 4 2 2 3 3 2" xfId="4545" xr:uid="{C4C3E6B6-24EB-4AA3-BF68-A68EC0157FF6}"/>
    <cellStyle name="Komma 4 2 2 3 3 3" xfId="6826" xr:uid="{861A7E2A-70F0-4286-8606-2536EB157909}"/>
    <cellStyle name="Komma 4 2 2 3 4" xfId="2960" xr:uid="{88D93D2F-A52F-4CE1-914A-392CF4094035}"/>
    <cellStyle name="Komma 4 2 2 3 5" xfId="5241" xr:uid="{1F26EB48-2B4C-47FC-88F2-0D0CE309B448}"/>
    <cellStyle name="Komma 4 2 2 4" xfId="1042" xr:uid="{00000000-0005-0000-0000-0000E5030000}"/>
    <cellStyle name="Komma 4 2 2 4 2" xfId="3329" xr:uid="{B8E19C76-434C-4A28-ABBC-F397DC2110CA}"/>
    <cellStyle name="Komma 4 2 2 4 3" xfId="5610" xr:uid="{7FC1DE1D-C2B7-40F1-80B5-0B90AE6B0B43}"/>
    <cellStyle name="Komma 4 2 2 5" xfId="1226" xr:uid="{00000000-0005-0000-0000-0000E6030000}"/>
    <cellStyle name="Komma 4 2 2 5 2" xfId="3505" xr:uid="{461DD79C-C9AE-4AC5-8A76-06A2FFC0CF63}"/>
    <cellStyle name="Komma 4 2 2 5 3" xfId="5786" xr:uid="{63FD422A-D7F8-4363-A945-B47518630D2E}"/>
    <cellStyle name="Komma 4 2 2 6" xfId="1919" xr:uid="{00000000-0005-0000-0000-0000E7030000}"/>
    <cellStyle name="Komma 4 2 2 6 2" xfId="4198" xr:uid="{8C784911-2FFC-47FD-8F54-63CAC7DDD291}"/>
    <cellStyle name="Komma 4 2 2 6 3" xfId="6479" xr:uid="{871C9D86-C7A9-4B28-81D2-84F3DCB19DC2}"/>
    <cellStyle name="Komma 4 2 2 7" xfId="2613" xr:uid="{8AE83F3A-ECD8-4CD0-811D-D627851A4D54}"/>
    <cellStyle name="Komma 4 2 2 8" xfId="4894" xr:uid="{5BC9249C-3349-453C-9CF7-EC293D63DCC2}"/>
    <cellStyle name="Komma 4 2 3" xfId="350" xr:uid="{00000000-0005-0000-0000-0000E8030000}"/>
    <cellStyle name="Komma 4 2 3 2" xfId="731" xr:uid="{00000000-0005-0000-0000-0000E9030000}"/>
    <cellStyle name="Komma 4 2 4" xfId="932" xr:uid="{00000000-0005-0000-0000-0000EA030000}"/>
    <cellStyle name="Komma 4 2 4 2" xfId="3221" xr:uid="{0B95F323-9BEE-4FBC-A909-4AABAA756C96}"/>
    <cellStyle name="Komma 4 2 4 3" xfId="5502" xr:uid="{A0C8955E-FDA3-4776-9242-AC25AB7C7E75}"/>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3" xfId="1079" xr:uid="{00000000-0005-0000-0000-0000EF030000}"/>
    <cellStyle name="Komma 4 3 2 3 2" xfId="3366" xr:uid="{37352F33-B23F-4373-85DE-0642CB407891}"/>
    <cellStyle name="Komma 4 3 2 3 3" xfId="5647" xr:uid="{E949C465-50EB-4886-B01F-DED2E5FDBA1D}"/>
    <cellStyle name="Komma 4 3 3" xfId="467" xr:uid="{00000000-0005-0000-0000-0000F0030000}"/>
    <cellStyle name="Komma 4 3 3 2" xfId="840" xr:uid="{00000000-0005-0000-0000-0000F1030000}"/>
    <cellStyle name="Komma 4 3 3 2 2" xfId="1746" xr:uid="{00000000-0005-0000-0000-0000F2030000}"/>
    <cellStyle name="Komma 4 3 3 2 2 2" xfId="4025" xr:uid="{DE8C2119-1527-41D7-97D7-D203C42C18AD}"/>
    <cellStyle name="Komma 4 3 3 2 2 3" xfId="6306" xr:uid="{CD99CB8A-7A84-4A7E-839A-BBCB1A2A2F1A}"/>
    <cellStyle name="Komma 4 3 3 2 3" xfId="2439" xr:uid="{00000000-0005-0000-0000-0000F3030000}"/>
    <cellStyle name="Komma 4 3 3 2 3 2" xfId="4718" xr:uid="{D6192376-3D3A-4A90-96C1-580655B04165}"/>
    <cellStyle name="Komma 4 3 3 2 3 3" xfId="6999" xr:uid="{0B6867D5-B27E-4767-9D54-FFBB6AC885C4}"/>
    <cellStyle name="Komma 4 3 3 2 4" xfId="3133" xr:uid="{3082C2B6-F10A-4237-8C05-0A15ACBEB47F}"/>
    <cellStyle name="Komma 4 3 3 2 5" xfId="5414" xr:uid="{6798D4D8-954F-469C-A6C5-409C7D963938}"/>
    <cellStyle name="Komma 4 3 3 3" xfId="1399" xr:uid="{00000000-0005-0000-0000-0000F4030000}"/>
    <cellStyle name="Komma 4 3 3 3 2" xfId="3678" xr:uid="{081F9B48-A817-468C-8681-39395941A4FB}"/>
    <cellStyle name="Komma 4 3 3 3 3" xfId="5959" xr:uid="{373535ED-DE44-4C6D-BD4A-3BF36C03AEF6}"/>
    <cellStyle name="Komma 4 3 3 4" xfId="2092" xr:uid="{00000000-0005-0000-0000-0000F5030000}"/>
    <cellStyle name="Komma 4 3 3 4 2" xfId="4371" xr:uid="{9D2A3751-D685-4B51-BB09-59751F576591}"/>
    <cellStyle name="Komma 4 3 3 4 3" xfId="6652" xr:uid="{B5C5316C-954B-47E1-8096-85CF16B275A3}"/>
    <cellStyle name="Komma 4 3 3 5" xfId="2786" xr:uid="{DE09E47A-13B4-4C86-A640-EB129D337DCC}"/>
    <cellStyle name="Komma 4 3 3 6" xfId="5067" xr:uid="{62AA8D6C-CBCB-470F-8E40-1CC0F20E632F}"/>
    <cellStyle name="Komma 4 3 4" xfId="645" xr:uid="{00000000-0005-0000-0000-0000F6030000}"/>
    <cellStyle name="Komma 4 3 4 2" xfId="1574" xr:uid="{00000000-0005-0000-0000-0000F7030000}"/>
    <cellStyle name="Komma 4 3 4 2 2" xfId="3853" xr:uid="{C1F81190-2641-451F-971C-03A28007E803}"/>
    <cellStyle name="Komma 4 3 4 2 3" xfId="6134" xr:uid="{6DBF77D9-DD44-49D3-B2BF-A14A58AC12A8}"/>
    <cellStyle name="Komma 4 3 4 3" xfId="2267" xr:uid="{00000000-0005-0000-0000-0000F8030000}"/>
    <cellStyle name="Komma 4 3 4 3 2" xfId="4546" xr:uid="{0FBA03F5-CD3A-4CD8-871B-B1DCBEBC4884}"/>
    <cellStyle name="Komma 4 3 4 3 3" xfId="6827" xr:uid="{10AD8D83-6756-46B0-9232-FF2BC5DD17EF}"/>
    <cellStyle name="Komma 4 3 4 4" xfId="2961" xr:uid="{B106F968-FCE7-4F18-A3E9-CC3FE4B26849}"/>
    <cellStyle name="Komma 4 3 4 5" xfId="5242" xr:uid="{BDB20035-D0FC-429D-9BD3-C02751037448}"/>
    <cellStyle name="Komma 4 3 5" xfId="1043" xr:uid="{00000000-0005-0000-0000-0000F9030000}"/>
    <cellStyle name="Komma 4 3 5 2" xfId="3330" xr:uid="{8BCA2796-F99B-4C6B-9B2E-C09324CBC819}"/>
    <cellStyle name="Komma 4 3 5 3" xfId="5611" xr:uid="{0FABC181-078C-4EC1-A595-943344001784}"/>
    <cellStyle name="Komma 4 3 6" xfId="1227" xr:uid="{00000000-0005-0000-0000-0000FA030000}"/>
    <cellStyle name="Komma 4 3 6 2" xfId="3506" xr:uid="{5B3D0BEB-433E-4B51-A9D6-A19762EA3AF5}"/>
    <cellStyle name="Komma 4 3 6 3" xfId="5787" xr:uid="{F07C4CA6-9BC5-415C-AC1F-ED919165141B}"/>
    <cellStyle name="Komma 4 3 7" xfId="1920" xr:uid="{00000000-0005-0000-0000-0000FB030000}"/>
    <cellStyle name="Komma 4 3 7 2" xfId="4199" xr:uid="{85209C5A-3AE2-4925-89D9-A1971B78D43E}"/>
    <cellStyle name="Komma 4 3 7 3" xfId="6480" xr:uid="{E5D17368-DCCD-4F5B-A9CD-1C86358CC29B}"/>
    <cellStyle name="Komma 4 3 8" xfId="2614" xr:uid="{C6C4333F-51A2-4EA0-86EF-627192405102}"/>
    <cellStyle name="Komma 4 3 9" xfId="4895" xr:uid="{32D10C53-0D3C-4404-A268-7FF61FA8DB0D}"/>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2 2" xfId="4026" xr:uid="{4D4E68AB-051A-475D-BD29-0B87DFE4FE4F}"/>
    <cellStyle name="Komma 4 4 2 2 2 3" xfId="6307" xr:uid="{CA5BAB46-957E-4A43-97F4-890E184292EC}"/>
    <cellStyle name="Komma 4 4 2 2 3" xfId="2440" xr:uid="{00000000-0005-0000-0000-000000040000}"/>
    <cellStyle name="Komma 4 4 2 2 3 2" xfId="4719" xr:uid="{29CBFD5E-E115-4ED7-A395-A77DC71D4644}"/>
    <cellStyle name="Komma 4 4 2 2 3 3" xfId="7000" xr:uid="{DD5D91FE-4DBA-417B-96F5-F36828CE3B26}"/>
    <cellStyle name="Komma 4 4 2 2 4" xfId="3134" xr:uid="{B36202F1-C44D-4D6F-85E0-EAF36973E68B}"/>
    <cellStyle name="Komma 4 4 2 2 5" xfId="5415" xr:uid="{5E5B27E5-BEE8-43DC-81B6-456B6521B9B4}"/>
    <cellStyle name="Komma 4 4 2 3" xfId="1400" xr:uid="{00000000-0005-0000-0000-000001040000}"/>
    <cellStyle name="Komma 4 4 2 3 2" xfId="3679" xr:uid="{B2993CF0-B158-495B-A6E6-831F5E752635}"/>
    <cellStyle name="Komma 4 4 2 3 3" xfId="5960" xr:uid="{6DDA8092-1DB3-46FA-BAF3-56C9202C3642}"/>
    <cellStyle name="Komma 4 4 2 4" xfId="2093" xr:uid="{00000000-0005-0000-0000-000002040000}"/>
    <cellStyle name="Komma 4 4 2 4 2" xfId="4372" xr:uid="{286AF7D9-2EE1-4294-AD5C-728E6B1BED4F}"/>
    <cellStyle name="Komma 4 4 2 4 3" xfId="6653" xr:uid="{2A31D979-552B-4705-BD6D-B9AF315A4A9C}"/>
    <cellStyle name="Komma 4 4 2 5" xfId="2787" xr:uid="{125A3985-5D31-4418-B107-37589B1B0D18}"/>
    <cellStyle name="Komma 4 4 2 6" xfId="5068" xr:uid="{5496FCD7-A532-4C53-9672-C0F75DA45866}"/>
    <cellStyle name="Komma 4 4 3" xfId="646" xr:uid="{00000000-0005-0000-0000-000003040000}"/>
    <cellStyle name="Komma 4 4 3 2" xfId="1575" xr:uid="{00000000-0005-0000-0000-000004040000}"/>
    <cellStyle name="Komma 4 4 3 2 2" xfId="3854" xr:uid="{33E885F0-C635-4CE5-8203-D2065B708E54}"/>
    <cellStyle name="Komma 4 4 3 2 3" xfId="6135" xr:uid="{3F4EEDB6-B818-48B7-890E-7EB369507294}"/>
    <cellStyle name="Komma 4 4 3 3" xfId="2268" xr:uid="{00000000-0005-0000-0000-000005040000}"/>
    <cellStyle name="Komma 4 4 3 3 2" xfId="4547" xr:uid="{6B87832C-3D27-4EE6-AF14-50333933EC21}"/>
    <cellStyle name="Komma 4 4 3 3 3" xfId="6828" xr:uid="{B881D4AD-E527-40E3-8CFE-3543EC2EFFA0}"/>
    <cellStyle name="Komma 4 4 3 4" xfId="2962" xr:uid="{6567362D-6D12-4122-A5B5-E7694D943CCC}"/>
    <cellStyle name="Komma 4 4 3 5" xfId="5243" xr:uid="{F48CA50B-393A-42AA-9095-38058073C442}"/>
    <cellStyle name="Komma 4 4 4" xfId="1044" xr:uid="{00000000-0005-0000-0000-000006040000}"/>
    <cellStyle name="Komma 4 4 4 2" xfId="3331" xr:uid="{7C9F9C4D-F755-48DF-AEA3-308B5E873CCD}"/>
    <cellStyle name="Komma 4 4 4 3" xfId="5612" xr:uid="{53F91792-FF74-48EF-94E0-FD27A03C264C}"/>
    <cellStyle name="Komma 4 4 5" xfId="1228" xr:uid="{00000000-0005-0000-0000-000007040000}"/>
    <cellStyle name="Komma 4 4 5 2" xfId="3507" xr:uid="{D4B92C63-736E-4573-934A-DEF8548665C9}"/>
    <cellStyle name="Komma 4 4 5 3" xfId="5788" xr:uid="{AF1B3F99-1D9E-4811-B4B7-5AF15A7A525F}"/>
    <cellStyle name="Komma 4 4 6" xfId="1921" xr:uid="{00000000-0005-0000-0000-000008040000}"/>
    <cellStyle name="Komma 4 4 6 2" xfId="4200" xr:uid="{7F2DE33E-D8D1-437A-9856-159A2EACFA54}"/>
    <cellStyle name="Komma 4 4 6 3" xfId="6481" xr:uid="{05E9E68F-F29C-4F53-B766-54BA24852A88}"/>
    <cellStyle name="Komma 4 4 7" xfId="2615" xr:uid="{2BE71C4A-6D9B-4786-B1F6-736828084D27}"/>
    <cellStyle name="Komma 4 4 8" xfId="4896" xr:uid="{604D8118-53B9-4EF7-A223-E9E8928D3B50}"/>
    <cellStyle name="Komma 4 5" xfId="306" xr:uid="{00000000-0005-0000-0000-000009040000}"/>
    <cellStyle name="Komma 4 5 2" xfId="687" xr:uid="{00000000-0005-0000-0000-00000A040000}"/>
    <cellStyle name="Komma 4 6" xfId="887" xr:uid="{00000000-0005-0000-0000-00000B040000}"/>
    <cellStyle name="Komma 4 6 2" xfId="3177" xr:uid="{81B8A65D-D117-4EFA-B722-F5272022CED4}"/>
    <cellStyle name="Komma 4 6 3" xfId="5458" xr:uid="{2452BD3F-001A-47AF-929E-3FB3E3DE6FD9}"/>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3" xfId="933" xr:uid="{00000000-0005-0000-0000-000010040000}"/>
    <cellStyle name="Komma 5 2 3 2" xfId="3222" xr:uid="{72A48ACD-E348-4145-A1D5-44A09A7E5DA5}"/>
    <cellStyle name="Komma 5 2 3 3" xfId="5503" xr:uid="{27164230-840B-4C61-8722-7FEC76C56287}"/>
    <cellStyle name="Komma 5 3" xfId="307" xr:uid="{00000000-0005-0000-0000-000011040000}"/>
    <cellStyle name="Komma 5 3 2" xfId="688" xr:uid="{00000000-0005-0000-0000-000012040000}"/>
    <cellStyle name="Komma 5 4" xfId="888" xr:uid="{00000000-0005-0000-0000-000013040000}"/>
    <cellStyle name="Komma 5 4 2" xfId="3178" xr:uid="{A76E9E84-D618-4C32-8871-F9D7DCE86261}"/>
    <cellStyle name="Komma 5 4 3" xfId="5459" xr:uid="{EE358CCA-BD4F-46CA-887C-7F909EC99CD6}"/>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3" xfId="893" xr:uid="{00000000-0005-0000-0000-000018040000}"/>
    <cellStyle name="Komma 6 2 3 2" xfId="3183" xr:uid="{7F98CE72-BCAE-4201-BC20-F47FC4066992}"/>
    <cellStyle name="Komma 6 2 3 3" xfId="5464" xr:uid="{59266520-DE07-4DD2-93A9-9FD76AE5E343}"/>
    <cellStyle name="Komma 6 3" xfId="21" xr:uid="{00000000-0005-0000-0000-000019040000}"/>
    <cellStyle name="Komma 6 3 2" xfId="311" xr:uid="{00000000-0005-0000-0000-00001A040000}"/>
    <cellStyle name="Komma 6 3 2 2" xfId="692" xr:uid="{00000000-0005-0000-0000-00001B040000}"/>
    <cellStyle name="Komma 6 3 3" xfId="892" xr:uid="{00000000-0005-0000-0000-00001C040000}"/>
    <cellStyle name="Komma 6 3 3 2" xfId="3182" xr:uid="{00ABA37C-E631-4D41-96C0-667590B1A09C}"/>
    <cellStyle name="Komma 6 3 3 3" xfId="5463" xr:uid="{350D0707-A6A2-49A7-AE96-6AF53259BF96}"/>
    <cellStyle name="Komma 6 4" xfId="301" xr:uid="{00000000-0005-0000-0000-00001D040000}"/>
    <cellStyle name="Komma 6 4 2" xfId="682" xr:uid="{00000000-0005-0000-0000-00001E040000}"/>
    <cellStyle name="Komma 6 5" xfId="882" xr:uid="{00000000-0005-0000-0000-00001F040000}"/>
    <cellStyle name="Komma 6 5 2" xfId="3172" xr:uid="{F6D2E2AE-5C9A-4CD7-ACF3-1B60827A100F}"/>
    <cellStyle name="Komma 6 5 3" xfId="5453" xr:uid="{AC497194-F522-47F5-9C52-D66217802C5F}"/>
    <cellStyle name="Komma 7" xfId="90" xr:uid="{00000000-0005-0000-0000-000020040000}"/>
    <cellStyle name="Komma 7 2" xfId="352" xr:uid="{00000000-0005-0000-0000-000021040000}"/>
    <cellStyle name="Komma 7 2 2" xfId="733" xr:uid="{00000000-0005-0000-0000-000022040000}"/>
    <cellStyle name="Komma 7 3" xfId="934" xr:uid="{00000000-0005-0000-0000-000023040000}"/>
    <cellStyle name="Komma 7 3 2" xfId="3223" xr:uid="{F056E2E6-9500-4214-BF1F-ED52A254AB2F}"/>
    <cellStyle name="Komma 7 3 3" xfId="5504" xr:uid="{6A742471-DC42-4747-B60B-761818AB30A1}"/>
    <cellStyle name="Komma 8" xfId="300" xr:uid="{00000000-0005-0000-0000-000024040000}"/>
    <cellStyle name="Komma 8 2" xfId="681" xr:uid="{00000000-0005-0000-0000-000025040000}"/>
    <cellStyle name="Kontrollcelle 2" xfId="246" xr:uid="{00000000-0005-0000-0000-000026040000}"/>
    <cellStyle name="Linked Cell" xfId="75" xr:uid="{00000000-0005-0000-0000-000027040000}"/>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1 2" xfId="2478" xr:uid="{27A73292-86F1-4C32-A3B9-1177BA71AB0D}"/>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10" xfId="4897" xr:uid="{F756FAFE-513F-4CA2-AC6B-AF2CC7B770A9}"/>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2 2" xfId="4029" xr:uid="{CFBE97FB-303E-46A0-90F7-470D572F6580}"/>
    <cellStyle name="Normal 2 3 2 2 2 2 2 2 3" xfId="6310" xr:uid="{56CC7A09-3796-4F04-8D4E-56D4C42A9C53}"/>
    <cellStyle name="Normal 2 3 2 2 2 2 2 3" xfId="2443" xr:uid="{00000000-0005-0000-0000-00004C040000}"/>
    <cellStyle name="Normal 2 3 2 2 2 2 2 3 2" xfId="4722" xr:uid="{40D073C1-9FF6-4C94-A75A-BF9A221D0988}"/>
    <cellStyle name="Normal 2 3 2 2 2 2 2 3 3" xfId="7003" xr:uid="{CEB2F9EF-BC86-45EC-8FFD-9F590A5BD364}"/>
    <cellStyle name="Normal 2 3 2 2 2 2 2 4" xfId="3137" xr:uid="{8D08AD39-57A0-4CFF-993E-D9127C4D64E4}"/>
    <cellStyle name="Normal 2 3 2 2 2 2 2 5" xfId="5418" xr:uid="{EE5BCACD-29EA-4563-98FD-3089186C65F5}"/>
    <cellStyle name="Normal 2 3 2 2 2 2 3" xfId="1403" xr:uid="{00000000-0005-0000-0000-00004D040000}"/>
    <cellStyle name="Normal 2 3 2 2 2 2 3 2" xfId="3682" xr:uid="{3C5D374B-D9F0-4DEA-8879-DADED0631B54}"/>
    <cellStyle name="Normal 2 3 2 2 2 2 3 3" xfId="5963" xr:uid="{6E7B76D6-F350-4C4C-AC2C-C3292B239588}"/>
    <cellStyle name="Normal 2 3 2 2 2 2 4" xfId="2096" xr:uid="{00000000-0005-0000-0000-00004E040000}"/>
    <cellStyle name="Normal 2 3 2 2 2 2 4 2" xfId="4375" xr:uid="{3381FDFA-B65E-4E31-B6EB-A43F5D379A7F}"/>
    <cellStyle name="Normal 2 3 2 2 2 2 4 3" xfId="6656" xr:uid="{D5E6E420-2D2A-4B50-B8BB-39C50A94B6EF}"/>
    <cellStyle name="Normal 2 3 2 2 2 2 5" xfId="2790" xr:uid="{6802A538-252C-4264-A746-5C5FD08D986E}"/>
    <cellStyle name="Normal 2 3 2 2 2 2 6" xfId="5071" xr:uid="{916FDA49-CB82-46E1-A340-F473661EA209}"/>
    <cellStyle name="Normal 2 3 2 2 2 3" xfId="649" xr:uid="{00000000-0005-0000-0000-00004F040000}"/>
    <cellStyle name="Normal 2 3 2 2 2 3 2" xfId="1578" xr:uid="{00000000-0005-0000-0000-000050040000}"/>
    <cellStyle name="Normal 2 3 2 2 2 3 2 2" xfId="3857" xr:uid="{D119DD25-09FB-4A69-8966-3ADB501CEA19}"/>
    <cellStyle name="Normal 2 3 2 2 2 3 2 3" xfId="6138" xr:uid="{1EB23E2F-8FF6-4696-A9A0-127827245076}"/>
    <cellStyle name="Normal 2 3 2 2 2 3 3" xfId="2271" xr:uid="{00000000-0005-0000-0000-000051040000}"/>
    <cellStyle name="Normal 2 3 2 2 2 3 3 2" xfId="4550" xr:uid="{07C90E1B-2A3D-49F5-808F-36B4C3A910D2}"/>
    <cellStyle name="Normal 2 3 2 2 2 3 3 3" xfId="6831" xr:uid="{A94403D1-5437-45F2-A2F4-1BEC14035BD3}"/>
    <cellStyle name="Normal 2 3 2 2 2 3 4" xfId="2965" xr:uid="{4F6BE7E7-E7B4-44C3-8D2D-9E7B4EE2A87A}"/>
    <cellStyle name="Normal 2 3 2 2 2 3 5" xfId="5246" xr:uid="{3EEFB68E-AA26-44FA-BFA9-C1C4CFC49791}"/>
    <cellStyle name="Normal 2 3 2 2 2 4" xfId="1047" xr:uid="{00000000-0005-0000-0000-000052040000}"/>
    <cellStyle name="Normal 2 3 2 2 2 4 2" xfId="3334" xr:uid="{38DFA967-5B9D-4E61-A50D-FDC666F0EFDA}"/>
    <cellStyle name="Normal 2 3 2 2 2 4 3" xfId="5615" xr:uid="{7657FDE0-1C65-480D-B3B9-B3009C9E26F3}"/>
    <cellStyle name="Normal 2 3 2 2 2 5" xfId="1231" xr:uid="{00000000-0005-0000-0000-000053040000}"/>
    <cellStyle name="Normal 2 3 2 2 2 5 2" xfId="3510" xr:uid="{A3487B8F-4195-4216-BDC2-001BCE9FD747}"/>
    <cellStyle name="Normal 2 3 2 2 2 5 3" xfId="5791" xr:uid="{8D98432E-767D-4FE5-9015-D918F7C0DD76}"/>
    <cellStyle name="Normal 2 3 2 2 2 6" xfId="1924" xr:uid="{00000000-0005-0000-0000-000054040000}"/>
    <cellStyle name="Normal 2 3 2 2 2 6 2" xfId="4203" xr:uid="{3201ACC3-6A88-4718-BAF9-AFC13AE340AD}"/>
    <cellStyle name="Normal 2 3 2 2 2 6 3" xfId="6484" xr:uid="{6EF11178-035C-493C-A59A-D5BB99E269AC}"/>
    <cellStyle name="Normal 2 3 2 2 2 7" xfId="2618" xr:uid="{2F6C6F90-D778-4348-A4AD-E49096CCDE48}"/>
    <cellStyle name="Normal 2 3 2 2 2 8" xfId="4899" xr:uid="{AAB248B6-5D97-4E5A-A259-9A3E9B42E695}"/>
    <cellStyle name="Normal 2 3 2 2 3" xfId="470" xr:uid="{00000000-0005-0000-0000-000055040000}"/>
    <cellStyle name="Normal 2 3 2 2 3 2" xfId="843" xr:uid="{00000000-0005-0000-0000-000056040000}"/>
    <cellStyle name="Normal 2 3 2 2 3 2 2" xfId="1749" xr:uid="{00000000-0005-0000-0000-000057040000}"/>
    <cellStyle name="Normal 2 3 2 2 3 2 2 2" xfId="4028" xr:uid="{0762F850-EAE7-415D-AA60-2AFDD2C28382}"/>
    <cellStyle name="Normal 2 3 2 2 3 2 2 3" xfId="6309" xr:uid="{E3111688-94C5-41F5-AFE1-4F012C903040}"/>
    <cellStyle name="Normal 2 3 2 2 3 2 3" xfId="2442" xr:uid="{00000000-0005-0000-0000-000058040000}"/>
    <cellStyle name="Normal 2 3 2 2 3 2 3 2" xfId="4721" xr:uid="{FF974384-E193-4DA6-A8CA-6F3965E0EE47}"/>
    <cellStyle name="Normal 2 3 2 2 3 2 3 3" xfId="7002" xr:uid="{D86DD6B8-6808-462E-9E92-587883221334}"/>
    <cellStyle name="Normal 2 3 2 2 3 2 4" xfId="3136" xr:uid="{088C5476-766B-4A4F-A5E3-112BA22952B1}"/>
    <cellStyle name="Normal 2 3 2 2 3 2 5" xfId="5417" xr:uid="{ABE98D81-48BF-4A7F-ABB6-06E549AB824C}"/>
    <cellStyle name="Normal 2 3 2 2 3 3" xfId="1402" xr:uid="{00000000-0005-0000-0000-000059040000}"/>
    <cellStyle name="Normal 2 3 2 2 3 3 2" xfId="3681" xr:uid="{E0718FBD-5203-48CA-9706-B92CFBBFB954}"/>
    <cellStyle name="Normal 2 3 2 2 3 3 3" xfId="5962" xr:uid="{8D97286F-8108-433A-A584-61F8AD4828CA}"/>
    <cellStyle name="Normal 2 3 2 2 3 4" xfId="2095" xr:uid="{00000000-0005-0000-0000-00005A040000}"/>
    <cellStyle name="Normal 2 3 2 2 3 4 2" xfId="4374" xr:uid="{E2E79BBB-6B69-4FA0-9C93-2BB9E7EAF4DB}"/>
    <cellStyle name="Normal 2 3 2 2 3 4 3" xfId="6655" xr:uid="{D74558C3-4E8E-4C9F-BB3A-4C4295945C01}"/>
    <cellStyle name="Normal 2 3 2 2 3 5" xfId="2789" xr:uid="{763D2182-76F6-4391-B159-A6C47AF03B2F}"/>
    <cellStyle name="Normal 2 3 2 2 3 6" xfId="5070" xr:uid="{1581CD0A-0033-4531-9AC4-EE120D48CD25}"/>
    <cellStyle name="Normal 2 3 2 2 4" xfId="648" xr:uid="{00000000-0005-0000-0000-00005B040000}"/>
    <cellStyle name="Normal 2 3 2 2 4 2" xfId="1577" xr:uid="{00000000-0005-0000-0000-00005C040000}"/>
    <cellStyle name="Normal 2 3 2 2 4 2 2" xfId="3856" xr:uid="{48B551ED-9A6B-431B-A66B-7C1F2984ADDE}"/>
    <cellStyle name="Normal 2 3 2 2 4 2 3" xfId="6137" xr:uid="{170C9EC6-E9AE-4649-BA53-8D9C55B4A67F}"/>
    <cellStyle name="Normal 2 3 2 2 4 3" xfId="2270" xr:uid="{00000000-0005-0000-0000-00005D040000}"/>
    <cellStyle name="Normal 2 3 2 2 4 3 2" xfId="4549" xr:uid="{26516B12-DC70-4B07-A42A-A2CEA403EBEF}"/>
    <cellStyle name="Normal 2 3 2 2 4 3 3" xfId="6830" xr:uid="{D152CF0A-0A19-41F9-A77B-E0A4BDD0A84C}"/>
    <cellStyle name="Normal 2 3 2 2 4 4" xfId="2964" xr:uid="{28D05598-73F2-4CB7-A5CF-2509D31D4BF8}"/>
    <cellStyle name="Normal 2 3 2 2 4 5" xfId="5245" xr:uid="{238F92DE-789F-466C-8AC7-935564154206}"/>
    <cellStyle name="Normal 2 3 2 2 5" xfId="1046" xr:uid="{00000000-0005-0000-0000-00005E040000}"/>
    <cellStyle name="Normal 2 3 2 2 5 2" xfId="3333" xr:uid="{441E3C45-42DA-4479-9754-D51CAFAAADEC}"/>
    <cellStyle name="Normal 2 3 2 2 5 3" xfId="5614" xr:uid="{E2ED18AD-9807-4A5D-9EBE-995ACB2F85F6}"/>
    <cellStyle name="Normal 2 3 2 2 6" xfId="1230" xr:uid="{00000000-0005-0000-0000-00005F040000}"/>
    <cellStyle name="Normal 2 3 2 2 6 2" xfId="3509" xr:uid="{07B71F40-B081-4741-9F0A-03F6142453DF}"/>
    <cellStyle name="Normal 2 3 2 2 6 3" xfId="5790" xr:uid="{7502FE95-6EA5-40A3-A265-712088F8BDB8}"/>
    <cellStyle name="Normal 2 3 2 2 7" xfId="1923" xr:uid="{00000000-0005-0000-0000-000060040000}"/>
    <cellStyle name="Normal 2 3 2 2 7 2" xfId="4202" xr:uid="{88F61CB8-34D6-4CA4-81E1-B2D30DBF6088}"/>
    <cellStyle name="Normal 2 3 2 2 7 3" xfId="6483" xr:uid="{0DBA2836-23A0-4586-87CE-9D93D7FFE43C}"/>
    <cellStyle name="Normal 2 3 2 2 8" xfId="2617" xr:uid="{C17A63B1-3C96-4B1B-9A0A-29BBA77B8472}"/>
    <cellStyle name="Normal 2 3 2 2 9" xfId="4898" xr:uid="{F0C2F257-8D5F-4BB5-B48C-BF141F2A7AB4}"/>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2 2" xfId="4030" xr:uid="{5B3CD34D-586C-462D-928F-C382C6CBD034}"/>
    <cellStyle name="Normal 2 3 2 3 2 2 2 3" xfId="6311" xr:uid="{B505D9E2-0D55-4B4C-A880-F4E6B6306261}"/>
    <cellStyle name="Normal 2 3 2 3 2 2 3" xfId="2444" xr:uid="{00000000-0005-0000-0000-000065040000}"/>
    <cellStyle name="Normal 2 3 2 3 2 2 3 2" xfId="4723" xr:uid="{70EC0E33-5AD9-4B76-B583-4890A6EB773D}"/>
    <cellStyle name="Normal 2 3 2 3 2 2 3 3" xfId="7004" xr:uid="{C52B7776-FB96-4185-AA4C-AF5D7BFD374D}"/>
    <cellStyle name="Normal 2 3 2 3 2 2 4" xfId="3138" xr:uid="{26BC499E-071F-4C33-A7C5-6FBA8027C552}"/>
    <cellStyle name="Normal 2 3 2 3 2 2 5" xfId="5419" xr:uid="{35369147-2515-4EA7-A50A-3A8441A46A3E}"/>
    <cellStyle name="Normal 2 3 2 3 2 3" xfId="1404" xr:uid="{00000000-0005-0000-0000-000066040000}"/>
    <cellStyle name="Normal 2 3 2 3 2 3 2" xfId="3683" xr:uid="{E8D47BF9-1733-473D-B4AD-AE79C03BEFEF}"/>
    <cellStyle name="Normal 2 3 2 3 2 3 3" xfId="5964" xr:uid="{6FA4A71C-7C63-414E-A053-1D011A7D02A6}"/>
    <cellStyle name="Normal 2 3 2 3 2 4" xfId="2097" xr:uid="{00000000-0005-0000-0000-000067040000}"/>
    <cellStyle name="Normal 2 3 2 3 2 4 2" xfId="4376" xr:uid="{74C23622-744B-4C7D-98BC-993BE905E889}"/>
    <cellStyle name="Normal 2 3 2 3 2 4 3" xfId="6657" xr:uid="{27351855-6CF2-48A5-AACE-5F48C272E5AB}"/>
    <cellStyle name="Normal 2 3 2 3 2 5" xfId="2791" xr:uid="{CC70FCEC-4F8D-4624-878A-CB79CBB71A5C}"/>
    <cellStyle name="Normal 2 3 2 3 2 6" xfId="5072" xr:uid="{F7F3AB4A-B5FC-4785-9CC8-282D9E33B116}"/>
    <cellStyle name="Normal 2 3 2 3 3" xfId="650" xr:uid="{00000000-0005-0000-0000-000068040000}"/>
    <cellStyle name="Normal 2 3 2 3 3 2" xfId="1579" xr:uid="{00000000-0005-0000-0000-000069040000}"/>
    <cellStyle name="Normal 2 3 2 3 3 2 2" xfId="3858" xr:uid="{C8753E71-640D-434E-A2D4-C4196CCC50C3}"/>
    <cellStyle name="Normal 2 3 2 3 3 2 3" xfId="6139" xr:uid="{A64B91C6-BA03-4E89-8207-508FC1ECECF9}"/>
    <cellStyle name="Normal 2 3 2 3 3 3" xfId="2272" xr:uid="{00000000-0005-0000-0000-00006A040000}"/>
    <cellStyle name="Normal 2 3 2 3 3 3 2" xfId="4551" xr:uid="{F331B2F6-EBB0-47F9-856E-E5CF5184B593}"/>
    <cellStyle name="Normal 2 3 2 3 3 3 3" xfId="6832" xr:uid="{D2D42D17-9114-43AA-9B47-1666CB619289}"/>
    <cellStyle name="Normal 2 3 2 3 3 4" xfId="2966" xr:uid="{B8DA1287-BAB5-4157-B10A-85FAE4AD8B55}"/>
    <cellStyle name="Normal 2 3 2 3 3 5" xfId="5247" xr:uid="{B298DA4E-761E-4607-AFA9-029243D154C1}"/>
    <cellStyle name="Normal 2 3 2 3 4" xfId="1048" xr:uid="{00000000-0005-0000-0000-00006B040000}"/>
    <cellStyle name="Normal 2 3 2 3 4 2" xfId="3335" xr:uid="{327D76BE-429B-4B9D-AF73-936A057699AB}"/>
    <cellStyle name="Normal 2 3 2 3 4 3" xfId="5616" xr:uid="{9D23480B-5813-4B03-AC6D-7A4626D48DDC}"/>
    <cellStyle name="Normal 2 3 2 3 5" xfId="1232" xr:uid="{00000000-0005-0000-0000-00006C040000}"/>
    <cellStyle name="Normal 2 3 2 3 5 2" xfId="3511" xr:uid="{7903C68B-78FB-4E27-890F-B777EB21E4C6}"/>
    <cellStyle name="Normal 2 3 2 3 5 3" xfId="5792" xr:uid="{42664E7D-615C-42DB-8403-29D938611FA9}"/>
    <cellStyle name="Normal 2 3 2 3 6" xfId="1925" xr:uid="{00000000-0005-0000-0000-00006D040000}"/>
    <cellStyle name="Normal 2 3 2 3 6 2" xfId="4204" xr:uid="{6D07DE94-ADA5-48F6-9199-67EC09EB4299}"/>
    <cellStyle name="Normal 2 3 2 3 6 3" xfId="6485" xr:uid="{19B0EC71-A9DC-456A-AC04-90A74A8BBA31}"/>
    <cellStyle name="Normal 2 3 2 3 7" xfId="2619" xr:uid="{A1045198-F8D3-44BD-B6BD-536187A40955}"/>
    <cellStyle name="Normal 2 3 2 3 8" xfId="4900" xr:uid="{2B66133C-F1B9-441D-9FC7-8306D8662517}"/>
    <cellStyle name="Normal 2 3 2 4" xfId="469" xr:uid="{00000000-0005-0000-0000-00006E040000}"/>
    <cellStyle name="Normal 2 3 2 4 2" xfId="842" xr:uid="{00000000-0005-0000-0000-00006F040000}"/>
    <cellStyle name="Normal 2 3 2 4 2 2" xfId="1748" xr:uid="{00000000-0005-0000-0000-000070040000}"/>
    <cellStyle name="Normal 2 3 2 4 2 2 2" xfId="4027" xr:uid="{41A3B7FA-DEF0-493C-91EE-EB78444F5466}"/>
    <cellStyle name="Normal 2 3 2 4 2 2 3" xfId="6308" xr:uid="{1C7CF6AB-5B5C-4734-BF48-5A9121C1B7D6}"/>
    <cellStyle name="Normal 2 3 2 4 2 3" xfId="2441" xr:uid="{00000000-0005-0000-0000-000071040000}"/>
    <cellStyle name="Normal 2 3 2 4 2 3 2" xfId="4720" xr:uid="{17AB922E-1D49-478C-8482-3CC9845975AA}"/>
    <cellStyle name="Normal 2 3 2 4 2 3 3" xfId="7001" xr:uid="{A10E802A-0735-4CA0-A46A-B9945D1C25FB}"/>
    <cellStyle name="Normal 2 3 2 4 2 4" xfId="3135" xr:uid="{7821F784-3105-47D1-9872-8F585B091CDC}"/>
    <cellStyle name="Normal 2 3 2 4 2 5" xfId="5416" xr:uid="{33F39999-E0BC-4195-AF61-B17959C6945E}"/>
    <cellStyle name="Normal 2 3 2 4 3" xfId="1401" xr:uid="{00000000-0005-0000-0000-000072040000}"/>
    <cellStyle name="Normal 2 3 2 4 3 2" xfId="3680" xr:uid="{165C23A6-27D1-4C00-BDAF-6FDA0AB53969}"/>
    <cellStyle name="Normal 2 3 2 4 3 3" xfId="5961" xr:uid="{1DC4F689-2AFD-4909-A3D6-06B0A2161356}"/>
    <cellStyle name="Normal 2 3 2 4 4" xfId="2094" xr:uid="{00000000-0005-0000-0000-000073040000}"/>
    <cellStyle name="Normal 2 3 2 4 4 2" xfId="4373" xr:uid="{16D67DD0-2314-408C-BE38-AFD8409FD8F1}"/>
    <cellStyle name="Normal 2 3 2 4 4 3" xfId="6654" xr:uid="{365BBB81-FD03-4B2C-99DA-6A790CF6FCC8}"/>
    <cellStyle name="Normal 2 3 2 4 5" xfId="2788" xr:uid="{B47F138A-1194-4113-B39C-33BBD351A9A6}"/>
    <cellStyle name="Normal 2 3 2 4 6" xfId="5069" xr:uid="{03173D2A-D1FD-4E0B-AA77-3BC7C8669313}"/>
    <cellStyle name="Normal 2 3 2 5" xfId="647" xr:uid="{00000000-0005-0000-0000-000074040000}"/>
    <cellStyle name="Normal 2 3 2 5 2" xfId="1576" xr:uid="{00000000-0005-0000-0000-000075040000}"/>
    <cellStyle name="Normal 2 3 2 5 2 2" xfId="3855" xr:uid="{4E14BF1D-2B66-4339-B54F-E641FD0A21D7}"/>
    <cellStyle name="Normal 2 3 2 5 2 3" xfId="6136" xr:uid="{BF6F1172-DB6B-4C12-9E38-A97DFDC684C7}"/>
    <cellStyle name="Normal 2 3 2 5 3" xfId="2269" xr:uid="{00000000-0005-0000-0000-000076040000}"/>
    <cellStyle name="Normal 2 3 2 5 3 2" xfId="4548" xr:uid="{34D003DC-CD91-4478-A21D-DD3ACC53BF0E}"/>
    <cellStyle name="Normal 2 3 2 5 3 3" xfId="6829" xr:uid="{A5D4AFD8-C4A1-480B-B80C-D121F4DC2CFA}"/>
    <cellStyle name="Normal 2 3 2 5 4" xfId="2963" xr:uid="{82D0A583-23DD-414A-AB2B-838AC7874095}"/>
    <cellStyle name="Normal 2 3 2 5 5" xfId="5244" xr:uid="{B0615F70-8547-46F7-8FD3-D9B126B74156}"/>
    <cellStyle name="Normal 2 3 2 6" xfId="1045" xr:uid="{00000000-0005-0000-0000-000077040000}"/>
    <cellStyle name="Normal 2 3 2 6 2" xfId="3332" xr:uid="{022E855F-67BF-41B4-B266-ACF0C27F2D33}"/>
    <cellStyle name="Normal 2 3 2 6 3" xfId="5613" xr:uid="{EF6A4C2C-27F7-4527-BE94-C353EFD3DAE7}"/>
    <cellStyle name="Normal 2 3 2 7" xfId="1229" xr:uid="{00000000-0005-0000-0000-000078040000}"/>
    <cellStyle name="Normal 2 3 2 7 2" xfId="3508" xr:uid="{E8177E71-EB74-4F2C-BD1C-8D65F8D6B58E}"/>
    <cellStyle name="Normal 2 3 2 7 3" xfId="5789" xr:uid="{C9E7614F-2A8B-4386-8AA5-5B2D1332B55B}"/>
    <cellStyle name="Normal 2 3 2 8" xfId="1922" xr:uid="{00000000-0005-0000-0000-000079040000}"/>
    <cellStyle name="Normal 2 3 2 8 2" xfId="4201" xr:uid="{B0FA0F19-C68F-4B0B-BC17-10D8C2EFF285}"/>
    <cellStyle name="Normal 2 3 2 8 3" xfId="6482" xr:uid="{816B7BDA-12BA-4000-9906-10C975E9102A}"/>
    <cellStyle name="Normal 2 3 2 9" xfId="2616" xr:uid="{C2C3AB62-BF56-437B-A902-4E855A092797}"/>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2 2" xfId="4032" xr:uid="{964A8E88-E438-47F0-B08E-2569493CF2E2}"/>
    <cellStyle name="Normal 2 3 3 2 2 2 2 3" xfId="6313" xr:uid="{AAE44A55-0271-481B-AFA3-716F46055728}"/>
    <cellStyle name="Normal 2 3 3 2 2 2 3" xfId="2446" xr:uid="{00000000-0005-0000-0000-00007F040000}"/>
    <cellStyle name="Normal 2 3 3 2 2 2 3 2" xfId="4725" xr:uid="{27DC2F79-DDEA-4CF9-BF8E-F057DA924584}"/>
    <cellStyle name="Normal 2 3 3 2 2 2 3 3" xfId="7006" xr:uid="{083FAB77-9F88-4877-B606-1352FE4C3BE1}"/>
    <cellStyle name="Normal 2 3 3 2 2 2 4" xfId="3140" xr:uid="{10E94ED6-14CC-45CB-AE09-06FDD10DCE2A}"/>
    <cellStyle name="Normal 2 3 3 2 2 2 5" xfId="5421" xr:uid="{2CC716CC-E5E5-4C53-8543-86DFA43C5BB7}"/>
    <cellStyle name="Normal 2 3 3 2 2 3" xfId="1406" xr:uid="{00000000-0005-0000-0000-000080040000}"/>
    <cellStyle name="Normal 2 3 3 2 2 3 2" xfId="3685" xr:uid="{E69F5431-7023-4212-9311-A1274E18F681}"/>
    <cellStyle name="Normal 2 3 3 2 2 3 3" xfId="5966" xr:uid="{1C138E15-2DA5-42DD-840F-D143A84A07EA}"/>
    <cellStyle name="Normal 2 3 3 2 2 4" xfId="2099" xr:uid="{00000000-0005-0000-0000-000081040000}"/>
    <cellStyle name="Normal 2 3 3 2 2 4 2" xfId="4378" xr:uid="{66962E1D-04F9-43EC-986C-BB5B040B178D}"/>
    <cellStyle name="Normal 2 3 3 2 2 4 3" xfId="6659" xr:uid="{C290EEAF-1B0E-43D4-AC42-8578D59F1852}"/>
    <cellStyle name="Normal 2 3 3 2 2 5" xfId="2793" xr:uid="{1C0F2F44-B1C5-46EA-B962-F59B4BD38C7A}"/>
    <cellStyle name="Normal 2 3 3 2 2 6" xfId="5074" xr:uid="{6D190CEB-5DC7-45B7-BB43-480938773FF6}"/>
    <cellStyle name="Normal 2 3 3 2 3" xfId="652" xr:uid="{00000000-0005-0000-0000-000082040000}"/>
    <cellStyle name="Normal 2 3 3 2 3 2" xfId="1581" xr:uid="{00000000-0005-0000-0000-000083040000}"/>
    <cellStyle name="Normal 2 3 3 2 3 2 2" xfId="3860" xr:uid="{C7CF33DA-1B32-412A-82FB-2B980148CF9E}"/>
    <cellStyle name="Normal 2 3 3 2 3 2 3" xfId="6141" xr:uid="{9FA434ED-0083-4773-A1CA-B1E80961327F}"/>
    <cellStyle name="Normal 2 3 3 2 3 3" xfId="2274" xr:uid="{00000000-0005-0000-0000-000084040000}"/>
    <cellStyle name="Normal 2 3 3 2 3 3 2" xfId="4553" xr:uid="{BFC71695-90E0-4C2F-AA0C-16BA4CF367BF}"/>
    <cellStyle name="Normal 2 3 3 2 3 3 3" xfId="6834" xr:uid="{35D573A5-2323-4F24-BB02-03F631411FA2}"/>
    <cellStyle name="Normal 2 3 3 2 3 4" xfId="2968" xr:uid="{D944F565-4BE2-4E8C-B103-34BD928AC3BB}"/>
    <cellStyle name="Normal 2 3 3 2 3 5" xfId="5249" xr:uid="{38BEA86A-C41D-4078-BE69-A68F89DE0832}"/>
    <cellStyle name="Normal 2 3 3 2 4" xfId="1050" xr:uid="{00000000-0005-0000-0000-000085040000}"/>
    <cellStyle name="Normal 2 3 3 2 4 2" xfId="3337" xr:uid="{CEE1CCD6-8FE4-4484-8374-A5F870B4B63B}"/>
    <cellStyle name="Normal 2 3 3 2 4 3" xfId="5618" xr:uid="{6D3EDB83-EA29-4E04-9388-5C78A6329223}"/>
    <cellStyle name="Normal 2 3 3 2 5" xfId="1234" xr:uid="{00000000-0005-0000-0000-000086040000}"/>
    <cellStyle name="Normal 2 3 3 2 5 2" xfId="3513" xr:uid="{8BE4B59C-3623-4DB7-BBEC-0977A7B842A1}"/>
    <cellStyle name="Normal 2 3 3 2 5 3" xfId="5794" xr:uid="{5DE44AB6-A356-41D5-AB35-12E659956330}"/>
    <cellStyle name="Normal 2 3 3 2 6" xfId="1927" xr:uid="{00000000-0005-0000-0000-000087040000}"/>
    <cellStyle name="Normal 2 3 3 2 6 2" xfId="4206" xr:uid="{7B26C2E7-4ACC-4272-9387-84458B3C6E20}"/>
    <cellStyle name="Normal 2 3 3 2 6 3" xfId="6487" xr:uid="{EC6412B3-0185-4F1D-A66B-8370A89A44D7}"/>
    <cellStyle name="Normal 2 3 3 2 7" xfId="2621" xr:uid="{08C65A75-2751-441F-956B-8CE3F02A5311}"/>
    <cellStyle name="Normal 2 3 3 2 8" xfId="4902" xr:uid="{136D186E-8726-465A-8052-746A256F0659}"/>
    <cellStyle name="Normal 2 3 3 3" xfId="473" xr:uid="{00000000-0005-0000-0000-000088040000}"/>
    <cellStyle name="Normal 2 3 3 3 2" xfId="846" xr:uid="{00000000-0005-0000-0000-000089040000}"/>
    <cellStyle name="Normal 2 3 3 3 2 2" xfId="1752" xr:uid="{00000000-0005-0000-0000-00008A040000}"/>
    <cellStyle name="Normal 2 3 3 3 2 2 2" xfId="4031" xr:uid="{61AAF995-2259-42F2-A1E6-28DDC8E88489}"/>
    <cellStyle name="Normal 2 3 3 3 2 2 3" xfId="6312" xr:uid="{8C7A20AC-0BCF-408D-B662-89537867D810}"/>
    <cellStyle name="Normal 2 3 3 3 2 3" xfId="2445" xr:uid="{00000000-0005-0000-0000-00008B040000}"/>
    <cellStyle name="Normal 2 3 3 3 2 3 2" xfId="4724" xr:uid="{B7EAEAC6-3811-4D37-A7CD-6636FCC17DD3}"/>
    <cellStyle name="Normal 2 3 3 3 2 3 3" xfId="7005" xr:uid="{604674F8-50A5-4A6E-B6F1-3D3059625AC3}"/>
    <cellStyle name="Normal 2 3 3 3 2 4" xfId="3139" xr:uid="{5047F2EB-320C-4EE4-A1A6-939DD5EED7EC}"/>
    <cellStyle name="Normal 2 3 3 3 2 5" xfId="5420" xr:uid="{1686617C-6788-4B26-8BBA-886D8F047DB8}"/>
    <cellStyle name="Normal 2 3 3 3 3" xfId="1405" xr:uid="{00000000-0005-0000-0000-00008C040000}"/>
    <cellStyle name="Normal 2 3 3 3 3 2" xfId="3684" xr:uid="{8A562DC6-7FB4-400A-BEEF-B45A0BA073B4}"/>
    <cellStyle name="Normal 2 3 3 3 3 3" xfId="5965" xr:uid="{8CCB0C9A-2F15-4FB1-9D54-3D75F3FD6A81}"/>
    <cellStyle name="Normal 2 3 3 3 4" xfId="2098" xr:uid="{00000000-0005-0000-0000-00008D040000}"/>
    <cellStyle name="Normal 2 3 3 3 4 2" xfId="4377" xr:uid="{12BF4941-3BD9-46B8-9D1E-F4BD85D38CFA}"/>
    <cellStyle name="Normal 2 3 3 3 4 3" xfId="6658" xr:uid="{786BA42C-DDAB-4E62-A507-5A90260F0565}"/>
    <cellStyle name="Normal 2 3 3 3 5" xfId="2792" xr:uid="{33EDA5E4-887E-46CB-8852-4B28ADC0245F}"/>
    <cellStyle name="Normal 2 3 3 3 6" xfId="5073" xr:uid="{9A3E6C33-EF56-48F0-8D1D-7EABF4D6CDD0}"/>
    <cellStyle name="Normal 2 3 3 4" xfId="651" xr:uid="{00000000-0005-0000-0000-00008E040000}"/>
    <cellStyle name="Normal 2 3 3 4 2" xfId="1580" xr:uid="{00000000-0005-0000-0000-00008F040000}"/>
    <cellStyle name="Normal 2 3 3 4 2 2" xfId="3859" xr:uid="{B6FAD824-CDB5-493B-95F5-2B3BD614A069}"/>
    <cellStyle name="Normal 2 3 3 4 2 3" xfId="6140" xr:uid="{0720CBCC-B9AC-4218-B9DD-30E4DECCE8E6}"/>
    <cellStyle name="Normal 2 3 3 4 3" xfId="2273" xr:uid="{00000000-0005-0000-0000-000090040000}"/>
    <cellStyle name="Normal 2 3 3 4 3 2" xfId="4552" xr:uid="{E154CDFD-D273-4D7F-A805-D9C053E831CB}"/>
    <cellStyle name="Normal 2 3 3 4 3 3" xfId="6833" xr:uid="{61CB3DED-8B99-4DC9-B1E3-A9958159C3A4}"/>
    <cellStyle name="Normal 2 3 3 4 4" xfId="2967" xr:uid="{41E290C6-FE7E-4290-95FC-787D46C7C486}"/>
    <cellStyle name="Normal 2 3 3 4 5" xfId="5248" xr:uid="{7DCC9F51-5532-461C-82AF-02C57F14D0F2}"/>
    <cellStyle name="Normal 2 3 3 5" xfId="1049" xr:uid="{00000000-0005-0000-0000-000091040000}"/>
    <cellStyle name="Normal 2 3 3 5 2" xfId="3336" xr:uid="{42A40CEC-ADA2-410B-9889-DA480F8753E5}"/>
    <cellStyle name="Normal 2 3 3 5 3" xfId="5617" xr:uid="{8C49D15A-9842-433F-A120-940DA700850A}"/>
    <cellStyle name="Normal 2 3 3 6" xfId="1233" xr:uid="{00000000-0005-0000-0000-000092040000}"/>
    <cellStyle name="Normal 2 3 3 6 2" xfId="3512" xr:uid="{0D002E69-65E7-41E3-975A-8ADA8B17D758}"/>
    <cellStyle name="Normal 2 3 3 6 3" xfId="5793" xr:uid="{6EED7C23-27CD-458B-8F25-0659D30DBF56}"/>
    <cellStyle name="Normal 2 3 3 7" xfId="1926" xr:uid="{00000000-0005-0000-0000-000093040000}"/>
    <cellStyle name="Normal 2 3 3 7 2" xfId="4205" xr:uid="{EF86ECA8-6EBB-4584-B19B-333FE1D76F5B}"/>
    <cellStyle name="Normal 2 3 3 7 3" xfId="6486" xr:uid="{4F405F41-027B-415C-A476-F9C9B5D22B05}"/>
    <cellStyle name="Normal 2 3 3 8" xfId="2620" xr:uid="{B37007B9-CD5F-4927-B680-B69542BFB788}"/>
    <cellStyle name="Normal 2 3 3 9" xfId="4901" xr:uid="{7C7183C5-A439-466C-AF39-A49FBAB4BBBB}"/>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2 2" xfId="4033" xr:uid="{76688618-3BF9-4C6A-97DE-81D0115A89C7}"/>
    <cellStyle name="Normal 2 3 4 2 2 2 3" xfId="6314" xr:uid="{5504DA3A-1682-4302-96D1-F9FB31BD54D8}"/>
    <cellStyle name="Normal 2 3 4 2 2 3" xfId="2447" xr:uid="{00000000-0005-0000-0000-000098040000}"/>
    <cellStyle name="Normal 2 3 4 2 2 3 2" xfId="4726" xr:uid="{5BBB03FD-48E9-442A-A64B-FB7FDA922B54}"/>
    <cellStyle name="Normal 2 3 4 2 2 3 3" xfId="7007" xr:uid="{48783CA6-A867-423D-8F6B-E3A491A1830E}"/>
    <cellStyle name="Normal 2 3 4 2 2 4" xfId="3141" xr:uid="{930770C9-F0A6-47DB-9FC6-D9009ECE4E17}"/>
    <cellStyle name="Normal 2 3 4 2 2 5" xfId="5422" xr:uid="{2791F7B8-0494-40C6-A58A-473B63DCB831}"/>
    <cellStyle name="Normal 2 3 4 2 3" xfId="1407" xr:uid="{00000000-0005-0000-0000-000099040000}"/>
    <cellStyle name="Normal 2 3 4 2 3 2" xfId="3686" xr:uid="{4481A5C7-41FE-46DB-AD1B-6B5FC620D8AC}"/>
    <cellStyle name="Normal 2 3 4 2 3 3" xfId="5967" xr:uid="{F4E769F4-3DA1-4683-BD5A-F716AD247EFF}"/>
    <cellStyle name="Normal 2 3 4 2 4" xfId="2100" xr:uid="{00000000-0005-0000-0000-00009A040000}"/>
    <cellStyle name="Normal 2 3 4 2 4 2" xfId="4379" xr:uid="{69D548BC-0B0A-482D-9BD2-00B31EFA89A2}"/>
    <cellStyle name="Normal 2 3 4 2 4 3" xfId="6660" xr:uid="{B8FCC6E7-3BA9-484E-90C6-31BCB67C0630}"/>
    <cellStyle name="Normal 2 3 4 2 5" xfId="2794" xr:uid="{61087951-C2ED-4C56-8377-EC688A802F58}"/>
    <cellStyle name="Normal 2 3 4 2 6" xfId="5075" xr:uid="{8518ACAC-4B5D-41D2-B56B-021A46391681}"/>
    <cellStyle name="Normal 2 3 4 3" xfId="653" xr:uid="{00000000-0005-0000-0000-00009B040000}"/>
    <cellStyle name="Normal 2 3 4 3 2" xfId="1582" xr:uid="{00000000-0005-0000-0000-00009C040000}"/>
    <cellStyle name="Normal 2 3 4 3 2 2" xfId="3861" xr:uid="{67D1F03F-538C-491C-9EE0-B70EBE646595}"/>
    <cellStyle name="Normal 2 3 4 3 2 3" xfId="6142" xr:uid="{8A1F1547-BDBD-40C7-8E25-460813775D9B}"/>
    <cellStyle name="Normal 2 3 4 3 3" xfId="2275" xr:uid="{00000000-0005-0000-0000-00009D040000}"/>
    <cellStyle name="Normal 2 3 4 3 3 2" xfId="4554" xr:uid="{9DD24C43-05D2-4D56-AA6C-7712FDD38CC5}"/>
    <cellStyle name="Normal 2 3 4 3 3 3" xfId="6835" xr:uid="{A3FAB320-680A-4BDF-ABF5-A12FD919B596}"/>
    <cellStyle name="Normal 2 3 4 3 4" xfId="2969" xr:uid="{526C8FC3-CD7B-4D87-855D-AEA6E0AC59BA}"/>
    <cellStyle name="Normal 2 3 4 3 5" xfId="5250" xr:uid="{AD164FDC-973B-4C7D-84FF-C2EF5913AD75}"/>
    <cellStyle name="Normal 2 3 4 4" xfId="1051" xr:uid="{00000000-0005-0000-0000-00009E040000}"/>
    <cellStyle name="Normal 2 3 4 4 2" xfId="3338" xr:uid="{FB805456-C5F1-4ED0-A8E9-5C0EDA611353}"/>
    <cellStyle name="Normal 2 3 4 4 3" xfId="5619" xr:uid="{EEFBE7DF-2333-405A-976B-A9896863A998}"/>
    <cellStyle name="Normal 2 3 4 5" xfId="1235" xr:uid="{00000000-0005-0000-0000-00009F040000}"/>
    <cellStyle name="Normal 2 3 4 5 2" xfId="3514" xr:uid="{75925A55-586B-40E7-998A-FA2D775B635A}"/>
    <cellStyle name="Normal 2 3 4 5 3" xfId="5795" xr:uid="{31EB4F37-3447-4ED4-84E8-BBCAB07B02E1}"/>
    <cellStyle name="Normal 2 3 4 6" xfId="1928" xr:uid="{00000000-0005-0000-0000-0000A0040000}"/>
    <cellStyle name="Normal 2 3 4 6 2" xfId="4207" xr:uid="{252BAD3E-D911-49B3-9CCD-EABAE384841A}"/>
    <cellStyle name="Normal 2 3 4 6 3" xfId="6488" xr:uid="{83FF4AE5-6AD3-41EB-9A6C-CE0A59EDC990}"/>
    <cellStyle name="Normal 2 3 4 7" xfId="2622" xr:uid="{1B56E285-64A2-42C6-93A2-40D6943F7B07}"/>
    <cellStyle name="Normal 2 3 4 8" xfId="4903" xr:uid="{8A37F6A2-1845-4560-86D6-A13783DF466D}"/>
    <cellStyle name="Normal 2 4" xfId="20" xr:uid="{00000000-0005-0000-0000-0000A1040000}"/>
    <cellStyle name="Normal 2 4 10" xfId="1786" xr:uid="{00000000-0005-0000-0000-0000A2040000}"/>
    <cellStyle name="Normal 2 4 10 2" xfId="4065" xr:uid="{C06AA577-8211-49ED-B490-12C8B47FD051}"/>
    <cellStyle name="Normal 2 4 10 3" xfId="6346" xr:uid="{2C22AD15-019C-476C-967F-8FF62BC98385}"/>
    <cellStyle name="Normal 2 4 11" xfId="2481" xr:uid="{71850C48-5A6C-4070-B1F3-860AEBC128C4}"/>
    <cellStyle name="Normal 2 4 12" xfId="4762" xr:uid="{3D13F32D-EF56-4409-9AAE-4781A1F29276}"/>
    <cellStyle name="Normal 2 4 2" xfId="130" xr:uid="{00000000-0005-0000-0000-0000A3040000}"/>
    <cellStyle name="Normal 2 4 2 10" xfId="4807" xr:uid="{E985F8C9-48E7-4523-AD8E-CBB75E65FB22}"/>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2 2" xfId="4035" xr:uid="{8B28BBF4-4746-4526-AB0D-DA0A01AE0FD6}"/>
    <cellStyle name="Normal 2 4 2 2 2 2 2 2 3" xfId="6316" xr:uid="{3BBE1E3B-E4A8-4A0D-85D3-1372941DC084}"/>
    <cellStyle name="Normal 2 4 2 2 2 2 2 3" xfId="2449" xr:uid="{00000000-0005-0000-0000-0000A9040000}"/>
    <cellStyle name="Normal 2 4 2 2 2 2 2 3 2" xfId="4728" xr:uid="{8DCEB200-1690-4F9B-9CA9-30C86FDD45EA}"/>
    <cellStyle name="Normal 2 4 2 2 2 2 2 3 3" xfId="7009" xr:uid="{CDECF312-F9C0-49A6-9E3C-5B9A0C01A68F}"/>
    <cellStyle name="Normal 2 4 2 2 2 2 2 4" xfId="3143" xr:uid="{A8D91903-B9B6-416B-9C7E-AF00F0FA9FCC}"/>
    <cellStyle name="Normal 2 4 2 2 2 2 2 5" xfId="5424" xr:uid="{8E72502E-8530-4221-9222-7CABCD776373}"/>
    <cellStyle name="Normal 2 4 2 2 2 2 3" xfId="1409" xr:uid="{00000000-0005-0000-0000-0000AA040000}"/>
    <cellStyle name="Normal 2 4 2 2 2 2 3 2" xfId="3688" xr:uid="{5A24822D-66F9-4BB5-BB7B-E8452A2319D6}"/>
    <cellStyle name="Normal 2 4 2 2 2 2 3 3" xfId="5969" xr:uid="{5E350981-53E2-4FFC-8CD5-E0E79DA12949}"/>
    <cellStyle name="Normal 2 4 2 2 2 2 4" xfId="2102" xr:uid="{00000000-0005-0000-0000-0000AB040000}"/>
    <cellStyle name="Normal 2 4 2 2 2 2 4 2" xfId="4381" xr:uid="{23153317-2E33-497D-8B3E-F86F2446F857}"/>
    <cellStyle name="Normal 2 4 2 2 2 2 4 3" xfId="6662" xr:uid="{6F170112-9C61-4F68-96F7-62517601A66C}"/>
    <cellStyle name="Normal 2 4 2 2 2 2 5" xfId="2796" xr:uid="{8A40981C-D119-451D-8D7A-ACDDD0936F0D}"/>
    <cellStyle name="Normal 2 4 2 2 2 2 6" xfId="5077" xr:uid="{CEFD6695-7627-46B2-A3C4-456ECA2CD480}"/>
    <cellStyle name="Normal 2 4 2 2 2 3" xfId="655" xr:uid="{00000000-0005-0000-0000-0000AC040000}"/>
    <cellStyle name="Normal 2 4 2 2 2 3 2" xfId="1584" xr:uid="{00000000-0005-0000-0000-0000AD040000}"/>
    <cellStyle name="Normal 2 4 2 2 2 3 2 2" xfId="3863" xr:uid="{778CF617-2984-4A62-90AA-0D2F6A42E3A6}"/>
    <cellStyle name="Normal 2 4 2 2 2 3 2 3" xfId="6144" xr:uid="{56A775A8-4159-4A98-8A0D-90905367E096}"/>
    <cellStyle name="Normal 2 4 2 2 2 3 3" xfId="2277" xr:uid="{00000000-0005-0000-0000-0000AE040000}"/>
    <cellStyle name="Normal 2 4 2 2 2 3 3 2" xfId="4556" xr:uid="{5F0D4D6C-AB81-4A84-88C8-C5B83FBA93A1}"/>
    <cellStyle name="Normal 2 4 2 2 2 3 3 3" xfId="6837" xr:uid="{A08266A9-7446-44F2-9B50-E8A5A1BC6B7C}"/>
    <cellStyle name="Normal 2 4 2 2 2 3 4" xfId="2971" xr:uid="{CA51311C-80DA-4F30-A398-F8EF650D00D0}"/>
    <cellStyle name="Normal 2 4 2 2 2 3 5" xfId="5252" xr:uid="{F40281E0-C880-4D92-95B5-A761C65EFD14}"/>
    <cellStyle name="Normal 2 4 2 2 2 4" xfId="1053" xr:uid="{00000000-0005-0000-0000-0000AF040000}"/>
    <cellStyle name="Normal 2 4 2 2 2 4 2" xfId="3340" xr:uid="{428E05E4-C28F-41D8-A7EE-ECDE3F166687}"/>
    <cellStyle name="Normal 2 4 2 2 2 4 3" xfId="5621" xr:uid="{311543C0-5F7D-437D-A142-9E09FE7FBCA6}"/>
    <cellStyle name="Normal 2 4 2 2 2 5" xfId="1237" xr:uid="{00000000-0005-0000-0000-0000B0040000}"/>
    <cellStyle name="Normal 2 4 2 2 2 5 2" xfId="3516" xr:uid="{8BF49F6F-94A5-42FB-BDE8-F3BD9F6A6B86}"/>
    <cellStyle name="Normal 2 4 2 2 2 5 3" xfId="5797" xr:uid="{C96493CC-4B4F-4588-BC9A-1FD5E3869851}"/>
    <cellStyle name="Normal 2 4 2 2 2 6" xfId="1930" xr:uid="{00000000-0005-0000-0000-0000B1040000}"/>
    <cellStyle name="Normal 2 4 2 2 2 6 2" xfId="4209" xr:uid="{191E2577-4462-4E2C-B8A5-A9FDEF83EB68}"/>
    <cellStyle name="Normal 2 4 2 2 2 6 3" xfId="6490" xr:uid="{9A8896AC-D505-4F55-857A-F9033C2BA913}"/>
    <cellStyle name="Normal 2 4 2 2 2 7" xfId="2624" xr:uid="{CECEE93E-116E-4C47-9EFF-04F4AEB4404A}"/>
    <cellStyle name="Normal 2 4 2 2 2 8" xfId="4905" xr:uid="{2E44E254-C6E2-4E60-8CD1-122561E3575F}"/>
    <cellStyle name="Normal 2 4 2 2 3" xfId="476" xr:uid="{00000000-0005-0000-0000-0000B2040000}"/>
    <cellStyle name="Normal 2 4 2 2 3 2" xfId="849" xr:uid="{00000000-0005-0000-0000-0000B3040000}"/>
    <cellStyle name="Normal 2 4 2 2 3 2 2" xfId="1755" xr:uid="{00000000-0005-0000-0000-0000B4040000}"/>
    <cellStyle name="Normal 2 4 2 2 3 2 2 2" xfId="4034" xr:uid="{AF006F27-DC90-4A41-89B3-C7F0060C7459}"/>
    <cellStyle name="Normal 2 4 2 2 3 2 2 3" xfId="6315" xr:uid="{2B990DC2-9872-49A0-9FE6-2061C3BC73C1}"/>
    <cellStyle name="Normal 2 4 2 2 3 2 3" xfId="2448" xr:uid="{00000000-0005-0000-0000-0000B5040000}"/>
    <cellStyle name="Normal 2 4 2 2 3 2 3 2" xfId="4727" xr:uid="{43BB0939-73F0-403C-8690-F014B4576CBC}"/>
    <cellStyle name="Normal 2 4 2 2 3 2 3 3" xfId="7008" xr:uid="{3BA50F13-4E33-4D47-A3FE-C86AB1FAD111}"/>
    <cellStyle name="Normal 2 4 2 2 3 2 4" xfId="3142" xr:uid="{00BB672F-395D-4C73-8598-DE7379E005C3}"/>
    <cellStyle name="Normal 2 4 2 2 3 2 5" xfId="5423" xr:uid="{5304F00F-70E8-4678-B116-AC84C1127639}"/>
    <cellStyle name="Normal 2 4 2 2 3 3" xfId="1408" xr:uid="{00000000-0005-0000-0000-0000B6040000}"/>
    <cellStyle name="Normal 2 4 2 2 3 3 2" xfId="3687" xr:uid="{2E9ECE73-D352-456C-B33D-62DF5B7DCCF5}"/>
    <cellStyle name="Normal 2 4 2 2 3 3 3" xfId="5968" xr:uid="{5C32E911-2EA1-48C8-8B92-CC96C86A5C32}"/>
    <cellStyle name="Normal 2 4 2 2 3 4" xfId="2101" xr:uid="{00000000-0005-0000-0000-0000B7040000}"/>
    <cellStyle name="Normal 2 4 2 2 3 4 2" xfId="4380" xr:uid="{CFBF39C5-BA38-4936-B088-5484FF45AEBF}"/>
    <cellStyle name="Normal 2 4 2 2 3 4 3" xfId="6661" xr:uid="{8BB576D4-C6DD-4129-82AE-302ECAC7CD96}"/>
    <cellStyle name="Normal 2 4 2 2 3 5" xfId="2795" xr:uid="{59F1B0DC-6E32-4CD2-A36D-75A897CDD77B}"/>
    <cellStyle name="Normal 2 4 2 2 3 6" xfId="5076" xr:uid="{07BF5496-F8BA-465F-9F13-45B4F9EF5448}"/>
    <cellStyle name="Normal 2 4 2 2 4" xfId="654" xr:uid="{00000000-0005-0000-0000-0000B8040000}"/>
    <cellStyle name="Normal 2 4 2 2 4 2" xfId="1583" xr:uid="{00000000-0005-0000-0000-0000B9040000}"/>
    <cellStyle name="Normal 2 4 2 2 4 2 2" xfId="3862" xr:uid="{7F915DB1-0D43-40B5-8100-DF6AF270658F}"/>
    <cellStyle name="Normal 2 4 2 2 4 2 3" xfId="6143" xr:uid="{DC6B1D35-81B2-4A0D-8B6C-5E1DFAF45059}"/>
    <cellStyle name="Normal 2 4 2 2 4 3" xfId="2276" xr:uid="{00000000-0005-0000-0000-0000BA040000}"/>
    <cellStyle name="Normal 2 4 2 2 4 3 2" xfId="4555" xr:uid="{FA0B8015-14CB-4BAD-ABB0-079404D59409}"/>
    <cellStyle name="Normal 2 4 2 2 4 3 3" xfId="6836" xr:uid="{56C15581-CB71-47B5-AE4F-2BD1F6401D02}"/>
    <cellStyle name="Normal 2 4 2 2 4 4" xfId="2970" xr:uid="{3CEC4333-2A75-422B-B63F-1A2AE673582B}"/>
    <cellStyle name="Normal 2 4 2 2 4 5" xfId="5251" xr:uid="{7F45629F-4772-4B5A-9E3A-E331257EBFBF}"/>
    <cellStyle name="Normal 2 4 2 2 5" xfId="1052" xr:uid="{00000000-0005-0000-0000-0000BB040000}"/>
    <cellStyle name="Normal 2 4 2 2 5 2" xfId="3339" xr:uid="{1757091E-1E04-440D-AC95-5F18346E59A2}"/>
    <cellStyle name="Normal 2 4 2 2 5 3" xfId="5620" xr:uid="{8D7F3B22-DD5A-4439-A050-D4ACB8055E0F}"/>
    <cellStyle name="Normal 2 4 2 2 6" xfId="1236" xr:uid="{00000000-0005-0000-0000-0000BC040000}"/>
    <cellStyle name="Normal 2 4 2 2 6 2" xfId="3515" xr:uid="{5874076E-C10A-4C8E-95D4-1D49B434FB8A}"/>
    <cellStyle name="Normal 2 4 2 2 6 3" xfId="5796" xr:uid="{5C8621AE-DC65-4FA2-AC54-1C6CA7F4E201}"/>
    <cellStyle name="Normal 2 4 2 2 7" xfId="1929" xr:uid="{00000000-0005-0000-0000-0000BD040000}"/>
    <cellStyle name="Normal 2 4 2 2 7 2" xfId="4208" xr:uid="{D7D4AF85-0B75-43F1-B953-F6A640B34032}"/>
    <cellStyle name="Normal 2 4 2 2 7 3" xfId="6489" xr:uid="{ADD68BB8-049F-4692-A46F-951B1BD9C8EB}"/>
    <cellStyle name="Normal 2 4 2 2 8" xfId="2623" xr:uid="{6E820878-D38F-4C8B-B7EA-D786856AC213}"/>
    <cellStyle name="Normal 2 4 2 2 9" xfId="4904" xr:uid="{8C41349B-505A-4BC6-B25A-1BCBA746960C}"/>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2 2" xfId="4036" xr:uid="{CC8A8751-E555-4060-A47B-BB86CCF94F8A}"/>
    <cellStyle name="Normal 2 4 2 3 2 2 2 3" xfId="6317" xr:uid="{110B3ABD-289F-4D80-BA29-93ADB4101FFB}"/>
    <cellStyle name="Normal 2 4 2 3 2 2 3" xfId="2450" xr:uid="{00000000-0005-0000-0000-0000C2040000}"/>
    <cellStyle name="Normal 2 4 2 3 2 2 3 2" xfId="4729" xr:uid="{2C9CE3A9-A208-4D43-BAF3-03EE776E5A69}"/>
    <cellStyle name="Normal 2 4 2 3 2 2 3 3" xfId="7010" xr:uid="{60938832-5E4F-4A4C-97F7-A7EA99B098A7}"/>
    <cellStyle name="Normal 2 4 2 3 2 2 4" xfId="3144" xr:uid="{B7AB687F-E6E3-452B-B578-525B61E29FC5}"/>
    <cellStyle name="Normal 2 4 2 3 2 2 5" xfId="5425" xr:uid="{F22EDC3F-6755-402A-BD55-59AE0CB3F818}"/>
    <cellStyle name="Normal 2 4 2 3 2 3" xfId="1410" xr:uid="{00000000-0005-0000-0000-0000C3040000}"/>
    <cellStyle name="Normal 2 4 2 3 2 3 2" xfId="3689" xr:uid="{F47582F8-C8D7-4A3A-B288-2ECE84DF609C}"/>
    <cellStyle name="Normal 2 4 2 3 2 3 3" xfId="5970" xr:uid="{8049D3BF-1FF9-41F0-83E0-F232DD62DB1B}"/>
    <cellStyle name="Normal 2 4 2 3 2 4" xfId="2103" xr:uid="{00000000-0005-0000-0000-0000C4040000}"/>
    <cellStyle name="Normal 2 4 2 3 2 4 2" xfId="4382" xr:uid="{4B4AEEB8-57FE-4189-B7A5-977308C70A38}"/>
    <cellStyle name="Normal 2 4 2 3 2 4 3" xfId="6663" xr:uid="{0F2A356D-80D9-4D20-92E0-30CD8AC2D66C}"/>
    <cellStyle name="Normal 2 4 2 3 2 5" xfId="2797" xr:uid="{D6E215B1-E492-4ABE-9C01-CA0AE08D61DC}"/>
    <cellStyle name="Normal 2 4 2 3 2 6" xfId="5078" xr:uid="{30B3C3C2-3DFD-483C-A1D6-048007705772}"/>
    <cellStyle name="Normal 2 4 2 3 3" xfId="656" xr:uid="{00000000-0005-0000-0000-0000C5040000}"/>
    <cellStyle name="Normal 2 4 2 3 3 2" xfId="1585" xr:uid="{00000000-0005-0000-0000-0000C6040000}"/>
    <cellStyle name="Normal 2 4 2 3 3 2 2" xfId="3864" xr:uid="{3A12BEB4-57E6-4CC2-A44E-44BDA42AC940}"/>
    <cellStyle name="Normal 2 4 2 3 3 2 3" xfId="6145" xr:uid="{DC6EA473-02E3-498F-8F84-CA386745D5EF}"/>
    <cellStyle name="Normal 2 4 2 3 3 3" xfId="2278" xr:uid="{00000000-0005-0000-0000-0000C7040000}"/>
    <cellStyle name="Normal 2 4 2 3 3 3 2" xfId="4557" xr:uid="{C16A5455-7143-4E30-B11C-A226C8D681F2}"/>
    <cellStyle name="Normal 2 4 2 3 3 3 3" xfId="6838" xr:uid="{1D1BB5A7-730E-48BD-A72A-5E9329B27BF8}"/>
    <cellStyle name="Normal 2 4 2 3 3 4" xfId="2972" xr:uid="{52DA68F2-5201-43EF-8D7B-A437791116F0}"/>
    <cellStyle name="Normal 2 4 2 3 3 5" xfId="5253" xr:uid="{CF007142-D15C-4CC3-85D1-216BAA5C604D}"/>
    <cellStyle name="Normal 2 4 2 3 4" xfId="1054" xr:uid="{00000000-0005-0000-0000-0000C8040000}"/>
    <cellStyle name="Normal 2 4 2 3 4 2" xfId="3341" xr:uid="{6BFEC063-88D3-4A3E-B5D6-C52CD17B0A04}"/>
    <cellStyle name="Normal 2 4 2 3 4 3" xfId="5622" xr:uid="{8FA81CDB-DBE8-4FE4-872A-BC7EE67ED23E}"/>
    <cellStyle name="Normal 2 4 2 3 5" xfId="1238" xr:uid="{00000000-0005-0000-0000-0000C9040000}"/>
    <cellStyle name="Normal 2 4 2 3 5 2" xfId="3517" xr:uid="{9B2CDA9C-CD4D-4B6D-BAF8-B625FDEE1940}"/>
    <cellStyle name="Normal 2 4 2 3 5 3" xfId="5798" xr:uid="{689B3C56-502C-4D51-A822-B20061974F6A}"/>
    <cellStyle name="Normal 2 4 2 3 6" xfId="1931" xr:uid="{00000000-0005-0000-0000-0000CA040000}"/>
    <cellStyle name="Normal 2 4 2 3 6 2" xfId="4210" xr:uid="{9CA90594-8DA5-4420-946B-61957CBC256C}"/>
    <cellStyle name="Normal 2 4 2 3 6 3" xfId="6491" xr:uid="{5FB69C2E-A9C8-4BAC-B499-CD19CB498506}"/>
    <cellStyle name="Normal 2 4 2 3 7" xfId="2625" xr:uid="{7192DCA2-3B49-403B-B311-696A6C54EAEE}"/>
    <cellStyle name="Normal 2 4 2 3 8" xfId="4906" xr:uid="{9E33CB83-2CC6-4913-8170-D5109DEEB2E5}"/>
    <cellStyle name="Normal 2 4 2 4" xfId="374" xr:uid="{00000000-0005-0000-0000-0000CB040000}"/>
    <cellStyle name="Normal 2 4 2 4 2" xfId="752" xr:uid="{00000000-0005-0000-0000-0000CC040000}"/>
    <cellStyle name="Normal 2 4 2 4 2 2" xfId="1658" xr:uid="{00000000-0005-0000-0000-0000CD040000}"/>
    <cellStyle name="Normal 2 4 2 4 2 2 2" xfId="3937" xr:uid="{AB454A30-B90A-486F-B92D-CCBC991AFD42}"/>
    <cellStyle name="Normal 2 4 2 4 2 2 3" xfId="6218" xr:uid="{EFCC6016-24B2-41DB-971E-98C9960F05A4}"/>
    <cellStyle name="Normal 2 4 2 4 2 3" xfId="2351" xr:uid="{00000000-0005-0000-0000-0000CE040000}"/>
    <cellStyle name="Normal 2 4 2 4 2 3 2" xfId="4630" xr:uid="{8A28B337-064C-40C3-AFB4-20F6261C5C7E}"/>
    <cellStyle name="Normal 2 4 2 4 2 3 3" xfId="6911" xr:uid="{CBF3C2E5-17E0-4FD6-9F03-13EB3F45F2D0}"/>
    <cellStyle name="Normal 2 4 2 4 2 4" xfId="3045" xr:uid="{1DD4CB4D-7663-495A-B285-9EA4FD2607A1}"/>
    <cellStyle name="Normal 2 4 2 4 2 5" xfId="5326" xr:uid="{069FF5B5-097F-4898-AA81-71D9A0009054}"/>
    <cellStyle name="Normal 2 4 2 4 3" xfId="1311" xr:uid="{00000000-0005-0000-0000-0000CF040000}"/>
    <cellStyle name="Normal 2 4 2 4 3 2" xfId="3590" xr:uid="{3264A098-C76B-420E-8DB1-6CF1F8A4785C}"/>
    <cellStyle name="Normal 2 4 2 4 3 3" xfId="5871" xr:uid="{EFFF2ECE-FA2B-4DC9-BC7A-AAFE09E972E3}"/>
    <cellStyle name="Normal 2 4 2 4 4" xfId="2004" xr:uid="{00000000-0005-0000-0000-0000D0040000}"/>
    <cellStyle name="Normal 2 4 2 4 4 2" xfId="4283" xr:uid="{FE81875E-8DF7-413B-B9C7-C91BFB650F17}"/>
    <cellStyle name="Normal 2 4 2 4 4 3" xfId="6564" xr:uid="{C96125C6-5B0A-4FEE-A950-9F1FBDD9E013}"/>
    <cellStyle name="Normal 2 4 2 4 5" xfId="2698" xr:uid="{1C3EEC1A-B06C-4677-B94B-287151B2B025}"/>
    <cellStyle name="Normal 2 4 2 4 6" xfId="4979" xr:uid="{1123F69C-54A4-47A5-AC4D-7C2C1635E11A}"/>
    <cellStyle name="Normal 2 4 2 5" xfId="557" xr:uid="{00000000-0005-0000-0000-0000D1040000}"/>
    <cellStyle name="Normal 2 4 2 5 2" xfId="1486" xr:uid="{00000000-0005-0000-0000-0000D2040000}"/>
    <cellStyle name="Normal 2 4 2 5 2 2" xfId="3765" xr:uid="{78B1457D-AABF-442F-A4E8-B8168A04DA77}"/>
    <cellStyle name="Normal 2 4 2 5 2 3" xfId="6046" xr:uid="{09F59F0E-A02C-46D5-97AF-C48024EB5438}"/>
    <cellStyle name="Normal 2 4 2 5 3" xfId="2179" xr:uid="{00000000-0005-0000-0000-0000D3040000}"/>
    <cellStyle name="Normal 2 4 2 5 3 2" xfId="4458" xr:uid="{22BE9A29-1236-4D20-B9F4-5C0F401D1056}"/>
    <cellStyle name="Normal 2 4 2 5 3 3" xfId="6739" xr:uid="{4D3AF627-9888-4730-B27D-BD6045C77351}"/>
    <cellStyle name="Normal 2 4 2 5 4" xfId="2873" xr:uid="{87008689-6BC3-4198-BF96-9D6621B4AEDD}"/>
    <cellStyle name="Normal 2 4 2 5 5" xfId="5154" xr:uid="{6FE458B3-A88D-4735-93AF-6C60998681E2}"/>
    <cellStyle name="Normal 2 4 2 6" xfId="954" xr:uid="{00000000-0005-0000-0000-0000D4040000}"/>
    <cellStyle name="Normal 2 4 2 6 2" xfId="3242" xr:uid="{A9B68397-7F92-4A31-85A4-2AB6874ADA7C}"/>
    <cellStyle name="Normal 2 4 2 6 3" xfId="5523" xr:uid="{1A4B6078-0F00-4878-8752-A26EC2B5F463}"/>
    <cellStyle name="Normal 2 4 2 7" xfId="1139" xr:uid="{00000000-0005-0000-0000-0000D5040000}"/>
    <cellStyle name="Normal 2 4 2 7 2" xfId="3418" xr:uid="{025E5B13-866B-4FDA-AD41-A9D3CD576062}"/>
    <cellStyle name="Normal 2 4 2 7 3" xfId="5699" xr:uid="{409FC736-0B4A-45C4-8ABB-746F16F0616B}"/>
    <cellStyle name="Normal 2 4 2 8" xfId="1832" xr:uid="{00000000-0005-0000-0000-0000D6040000}"/>
    <cellStyle name="Normal 2 4 2 8 2" xfId="4111" xr:uid="{3BFE607C-FAEB-4177-AD27-6DE23FAA910B}"/>
    <cellStyle name="Normal 2 4 2 8 3" xfId="6392" xr:uid="{8B3416B7-D6F8-4F48-A1A7-A0EE8AEF1571}"/>
    <cellStyle name="Normal 2 4 2 9" xfId="2526" xr:uid="{7F89FCB4-020E-41EE-A579-7282FB2219FC}"/>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2 2" xfId="4037" xr:uid="{8A46E7DF-3CED-419C-AE95-9862F1898964}"/>
    <cellStyle name="Normal 2 4 3 2 2 2 2 3" xfId="6318" xr:uid="{2DE663EA-EC4D-49B9-892B-15F78E730EE6}"/>
    <cellStyle name="Normal 2 4 3 2 2 2 3" xfId="2451" xr:uid="{00000000-0005-0000-0000-0000DC040000}"/>
    <cellStyle name="Normal 2 4 3 2 2 2 3 2" xfId="4730" xr:uid="{3DC6E63A-76B6-4713-8350-02BB545DC81F}"/>
    <cellStyle name="Normal 2 4 3 2 2 2 3 3" xfId="7011" xr:uid="{C62DCCE1-0FB9-4E1E-BAA9-03AEA26E05CF}"/>
    <cellStyle name="Normal 2 4 3 2 2 2 4" xfId="3145" xr:uid="{D9EE194E-3AAD-413E-942B-2F12131C8D29}"/>
    <cellStyle name="Normal 2 4 3 2 2 2 5" xfId="5426" xr:uid="{1AF49EFE-9B6F-420F-AFD6-0C6F7C3C8DF1}"/>
    <cellStyle name="Normal 2 4 3 2 2 3" xfId="1411" xr:uid="{00000000-0005-0000-0000-0000DD040000}"/>
    <cellStyle name="Normal 2 4 3 2 2 3 2" xfId="3690" xr:uid="{C792492E-0323-492C-8375-46D335DE9B24}"/>
    <cellStyle name="Normal 2 4 3 2 2 3 3" xfId="5971" xr:uid="{F7066A94-0C8A-454D-AC31-9447216F188C}"/>
    <cellStyle name="Normal 2 4 3 2 2 4" xfId="2104" xr:uid="{00000000-0005-0000-0000-0000DE040000}"/>
    <cellStyle name="Normal 2 4 3 2 2 4 2" xfId="4383" xr:uid="{D74922F4-6A50-4D45-B331-33428AAA843F}"/>
    <cellStyle name="Normal 2 4 3 2 2 4 3" xfId="6664" xr:uid="{BF78C9D9-5546-4E70-8851-45CA05D66875}"/>
    <cellStyle name="Normal 2 4 3 2 2 5" xfId="2798" xr:uid="{1DAA9472-3EBD-45C3-9F8C-34107E0CBF4F}"/>
    <cellStyle name="Normal 2 4 3 2 2 6" xfId="5079" xr:uid="{9EA31DAA-7B1B-4DE8-AC3F-495C5E19EE53}"/>
    <cellStyle name="Normal 2 4 3 2 3" xfId="657" xr:uid="{00000000-0005-0000-0000-0000DF040000}"/>
    <cellStyle name="Normal 2 4 3 2 3 2" xfId="1586" xr:uid="{00000000-0005-0000-0000-0000E0040000}"/>
    <cellStyle name="Normal 2 4 3 2 3 2 2" xfId="3865" xr:uid="{EC9A4744-D78F-48B3-A0A4-0D37F3EC2A91}"/>
    <cellStyle name="Normal 2 4 3 2 3 2 3" xfId="6146" xr:uid="{0D44051C-E234-4E2D-A558-BF35AA4D5BBC}"/>
    <cellStyle name="Normal 2 4 3 2 3 3" xfId="2279" xr:uid="{00000000-0005-0000-0000-0000E1040000}"/>
    <cellStyle name="Normal 2 4 3 2 3 3 2" xfId="4558" xr:uid="{995862D8-5EE8-44B0-8EBC-C06231ACEE69}"/>
    <cellStyle name="Normal 2 4 3 2 3 3 3" xfId="6839" xr:uid="{79AEE41E-C769-49C4-961E-840A743103AA}"/>
    <cellStyle name="Normal 2 4 3 2 3 4" xfId="2973" xr:uid="{0700F364-39B2-48A5-A35B-3844ECCE8D04}"/>
    <cellStyle name="Normal 2 4 3 2 3 5" xfId="5254" xr:uid="{4B4BF357-0EB0-4BDC-A9EA-9DCC86A0DC11}"/>
    <cellStyle name="Normal 2 4 3 2 4" xfId="1055" xr:uid="{00000000-0005-0000-0000-0000E2040000}"/>
    <cellStyle name="Normal 2 4 3 2 4 2" xfId="3342" xr:uid="{C3918408-E6B9-43DA-9E3E-0F5159CD2101}"/>
    <cellStyle name="Normal 2 4 3 2 4 3" xfId="5623" xr:uid="{3E79E6C9-7205-419E-BBC5-BF6165AEAF5C}"/>
    <cellStyle name="Normal 2 4 3 2 5" xfId="1239" xr:uid="{00000000-0005-0000-0000-0000E3040000}"/>
    <cellStyle name="Normal 2 4 3 2 5 2" xfId="3518" xr:uid="{65262787-E439-421A-B563-EAE65D2F0082}"/>
    <cellStyle name="Normal 2 4 3 2 5 3" xfId="5799" xr:uid="{AA917670-BFA8-4288-AC42-278F148236D6}"/>
    <cellStyle name="Normal 2 4 3 2 6" xfId="1932" xr:uid="{00000000-0005-0000-0000-0000E4040000}"/>
    <cellStyle name="Normal 2 4 3 2 6 2" xfId="4211" xr:uid="{2FDE6E0F-BF00-434E-8C26-FD6E5063F619}"/>
    <cellStyle name="Normal 2 4 3 2 6 3" xfId="6492" xr:uid="{2DF102D0-21B2-4F23-89B8-08F0B0E4B36F}"/>
    <cellStyle name="Normal 2 4 3 2 7" xfId="2626" xr:uid="{71893E52-C0FD-4A51-BE99-4CB4D070CF12}"/>
    <cellStyle name="Normal 2 4 3 2 8" xfId="4907" xr:uid="{4E830BB4-5400-4ADE-8727-553FB57D4B6A}"/>
    <cellStyle name="Normal 2 4 3 3" xfId="421" xr:uid="{00000000-0005-0000-0000-0000E5040000}"/>
    <cellStyle name="Normal 2 4 3 3 2" xfId="796" xr:uid="{00000000-0005-0000-0000-0000E6040000}"/>
    <cellStyle name="Normal 2 4 3 3 2 2" xfId="1702" xr:uid="{00000000-0005-0000-0000-0000E7040000}"/>
    <cellStyle name="Normal 2 4 3 3 2 2 2" xfId="3981" xr:uid="{CD52BAD4-0935-412B-8314-5CAF4B16C2F9}"/>
    <cellStyle name="Normal 2 4 3 3 2 2 3" xfId="6262" xr:uid="{586C141C-D0CF-41CA-B577-98BB7ECE1CD3}"/>
    <cellStyle name="Normal 2 4 3 3 2 3" xfId="2395" xr:uid="{00000000-0005-0000-0000-0000E8040000}"/>
    <cellStyle name="Normal 2 4 3 3 2 3 2" xfId="4674" xr:uid="{1762376A-A99A-4DEF-ADDE-20AA7B4F97DB}"/>
    <cellStyle name="Normal 2 4 3 3 2 3 3" xfId="6955" xr:uid="{AD0D38FC-70E5-40B4-8A7B-CA3D1A92EFD1}"/>
    <cellStyle name="Normal 2 4 3 3 2 4" xfId="3089" xr:uid="{ABFB69BC-12B2-4D45-96FD-56FA94F8C79A}"/>
    <cellStyle name="Normal 2 4 3 3 2 5" xfId="5370" xr:uid="{40E6115E-9624-49C0-80FF-F21B7CB701C6}"/>
    <cellStyle name="Normal 2 4 3 3 3" xfId="1355" xr:uid="{00000000-0005-0000-0000-0000E9040000}"/>
    <cellStyle name="Normal 2 4 3 3 3 2" xfId="3634" xr:uid="{1BDBAAE0-A90C-48B9-A9EF-34D41BE18C31}"/>
    <cellStyle name="Normal 2 4 3 3 3 3" xfId="5915" xr:uid="{B67DAA67-A597-4DB0-A66C-1A794CFF08EC}"/>
    <cellStyle name="Normal 2 4 3 3 4" xfId="2048" xr:uid="{00000000-0005-0000-0000-0000EA040000}"/>
    <cellStyle name="Normal 2 4 3 3 4 2" xfId="4327" xr:uid="{258943E4-7D6A-4F82-BDDF-E07C83FBEA3F}"/>
    <cellStyle name="Normal 2 4 3 3 4 3" xfId="6608" xr:uid="{BE94B654-5E5A-4E0E-9378-F7BACA539D16}"/>
    <cellStyle name="Normal 2 4 3 3 5" xfId="2742" xr:uid="{CB62948D-1CCB-4A8B-9E2D-F32CAA00AA7C}"/>
    <cellStyle name="Normal 2 4 3 3 6" xfId="5023" xr:uid="{DE2F4E43-0460-4FDA-BA11-A799FD229146}"/>
    <cellStyle name="Normal 2 4 3 4" xfId="601" xr:uid="{00000000-0005-0000-0000-0000EB040000}"/>
    <cellStyle name="Normal 2 4 3 4 2" xfId="1530" xr:uid="{00000000-0005-0000-0000-0000EC040000}"/>
    <cellStyle name="Normal 2 4 3 4 2 2" xfId="3809" xr:uid="{01C3D3B1-01A7-40E6-BC7A-E49EA015F3FD}"/>
    <cellStyle name="Normal 2 4 3 4 2 3" xfId="6090" xr:uid="{80CBC57E-4A6D-4F31-9951-6C6918635356}"/>
    <cellStyle name="Normal 2 4 3 4 3" xfId="2223" xr:uid="{00000000-0005-0000-0000-0000ED040000}"/>
    <cellStyle name="Normal 2 4 3 4 3 2" xfId="4502" xr:uid="{36990D43-AA96-4BE7-96A9-04A93EF193C6}"/>
    <cellStyle name="Normal 2 4 3 4 3 3" xfId="6783" xr:uid="{C6A78CAD-C47A-4983-92AA-2914E451FC8C}"/>
    <cellStyle name="Normal 2 4 3 4 4" xfId="2917" xr:uid="{5B0D3179-E7C4-4E00-B200-D996044DA975}"/>
    <cellStyle name="Normal 2 4 3 4 5" xfId="5198" xr:uid="{7BE4D4BF-AAFC-4619-B472-AFA079B9B607}"/>
    <cellStyle name="Normal 2 4 3 5" xfId="998" xr:uid="{00000000-0005-0000-0000-0000EE040000}"/>
    <cellStyle name="Normal 2 4 3 5 2" xfId="3286" xr:uid="{57A7E3BD-63DB-45EF-BB6C-8D7A436E302D}"/>
    <cellStyle name="Normal 2 4 3 5 3" xfId="5567" xr:uid="{CEED818A-7400-477A-8134-190011039DCA}"/>
    <cellStyle name="Normal 2 4 3 6" xfId="1183" xr:uid="{00000000-0005-0000-0000-0000EF040000}"/>
    <cellStyle name="Normal 2 4 3 6 2" xfId="3462" xr:uid="{CBAC8A47-2211-47D2-913B-CC715B794D1A}"/>
    <cellStyle name="Normal 2 4 3 6 3" xfId="5743" xr:uid="{C01446F4-9908-4CD2-9D88-493F0611F1C6}"/>
    <cellStyle name="Normal 2 4 3 7" xfId="1876" xr:uid="{00000000-0005-0000-0000-0000F0040000}"/>
    <cellStyle name="Normal 2 4 3 7 2" xfId="4155" xr:uid="{D1AC3257-B7A2-4CCC-AB7E-9B3952627357}"/>
    <cellStyle name="Normal 2 4 3 7 3" xfId="6436" xr:uid="{4F3C796E-8508-4F50-A749-757C137327B9}"/>
    <cellStyle name="Normal 2 4 3 8" xfId="2570" xr:uid="{3C55BD09-8EA3-4D5E-9F1A-68726B37200E}"/>
    <cellStyle name="Normal 2 4 3 9" xfId="4851" xr:uid="{BAB13B00-3CF6-4BD4-ABBB-EC1DAA24151E}"/>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2 2" xfId="4038" xr:uid="{D9CE4BDE-0B88-4617-A5EF-31A18E0ADF7F}"/>
    <cellStyle name="Normal 2 4 4 2 2 2 3" xfId="6319" xr:uid="{DC62E19D-0941-45A3-859C-63D5B99558D5}"/>
    <cellStyle name="Normal 2 4 4 2 2 3" xfId="2452" xr:uid="{00000000-0005-0000-0000-0000F5040000}"/>
    <cellStyle name="Normal 2 4 4 2 2 3 2" xfId="4731" xr:uid="{1B09CDD5-3200-4960-AA2C-54E9AB6155C5}"/>
    <cellStyle name="Normal 2 4 4 2 2 3 3" xfId="7012" xr:uid="{7CFE3064-CC64-48A3-9BE6-4F8AC6DD7ADE}"/>
    <cellStyle name="Normal 2 4 4 2 2 4" xfId="3146" xr:uid="{48C46E15-EA8B-49BC-BF4A-7644DCE00832}"/>
    <cellStyle name="Normal 2 4 4 2 2 5" xfId="5427" xr:uid="{652D9FE6-C831-46B9-A535-D2BB960AFD3B}"/>
    <cellStyle name="Normal 2 4 4 2 3" xfId="1412" xr:uid="{00000000-0005-0000-0000-0000F6040000}"/>
    <cellStyle name="Normal 2 4 4 2 3 2" xfId="3691" xr:uid="{E4428316-5A70-4662-BB13-02F1291D8F72}"/>
    <cellStyle name="Normal 2 4 4 2 3 3" xfId="5972" xr:uid="{13BAB443-9FC6-4CE1-905B-206F1CFA3EA2}"/>
    <cellStyle name="Normal 2 4 4 2 4" xfId="2105" xr:uid="{00000000-0005-0000-0000-0000F7040000}"/>
    <cellStyle name="Normal 2 4 4 2 4 2" xfId="4384" xr:uid="{606BA380-79CE-4005-99D8-969E52410C73}"/>
    <cellStyle name="Normal 2 4 4 2 4 3" xfId="6665" xr:uid="{41BC39D1-7C0C-4FA1-98A2-65C72164C74E}"/>
    <cellStyle name="Normal 2 4 4 2 5" xfId="2799" xr:uid="{D17D86C5-A57D-4BC6-936E-A064136390BB}"/>
    <cellStyle name="Normal 2 4 4 2 6" xfId="5080" xr:uid="{33580004-BA73-460C-822B-5D3F4052DD8E}"/>
    <cellStyle name="Normal 2 4 4 3" xfId="658" xr:uid="{00000000-0005-0000-0000-0000F8040000}"/>
    <cellStyle name="Normal 2 4 4 3 2" xfId="1587" xr:uid="{00000000-0005-0000-0000-0000F9040000}"/>
    <cellStyle name="Normal 2 4 4 3 2 2" xfId="3866" xr:uid="{7825388D-5E7C-4EA6-A5A8-6121EEA7BA90}"/>
    <cellStyle name="Normal 2 4 4 3 2 3" xfId="6147" xr:uid="{A568756A-FF1A-4828-995A-32391308A3B7}"/>
    <cellStyle name="Normal 2 4 4 3 3" xfId="2280" xr:uid="{00000000-0005-0000-0000-0000FA040000}"/>
    <cellStyle name="Normal 2 4 4 3 3 2" xfId="4559" xr:uid="{A81AF185-7848-469E-A5EA-BF50CDA037BD}"/>
    <cellStyle name="Normal 2 4 4 3 3 3" xfId="6840" xr:uid="{F6BF8761-F5E8-472A-B6A9-B498D6494956}"/>
    <cellStyle name="Normal 2 4 4 3 4" xfId="2974" xr:uid="{D286DFB9-48D9-4622-B2F0-EC0378CF26F0}"/>
    <cellStyle name="Normal 2 4 4 3 5" xfId="5255" xr:uid="{CDD6BE00-568D-401E-9BD9-B1B06B1826B8}"/>
    <cellStyle name="Normal 2 4 4 4" xfId="1056" xr:uid="{00000000-0005-0000-0000-0000FB040000}"/>
    <cellStyle name="Normal 2 4 4 4 2" xfId="3343" xr:uid="{4C4C1E8B-DAD7-4552-BC3A-AA2B17ED109F}"/>
    <cellStyle name="Normal 2 4 4 4 3" xfId="5624" xr:uid="{6916A370-96FA-40C8-BD9F-0A4CBCEA03BA}"/>
    <cellStyle name="Normal 2 4 4 5" xfId="1240" xr:uid="{00000000-0005-0000-0000-0000FC040000}"/>
    <cellStyle name="Normal 2 4 4 5 2" xfId="3519" xr:uid="{00F5A515-A592-41DD-8FFA-AAA10B1D85A5}"/>
    <cellStyle name="Normal 2 4 4 5 3" xfId="5800" xr:uid="{B71520F1-D896-4647-87FC-47D1805A7865}"/>
    <cellStyle name="Normal 2 4 4 6" xfId="1933" xr:uid="{00000000-0005-0000-0000-0000FD040000}"/>
    <cellStyle name="Normal 2 4 4 6 2" xfId="4212" xr:uid="{2D98E760-32F5-4FCD-A548-428CBAE97E45}"/>
    <cellStyle name="Normal 2 4 4 6 3" xfId="6493" xr:uid="{BD5F755B-8906-4A75-B99A-BAB99A3C9629}"/>
    <cellStyle name="Normal 2 4 4 7" xfId="2627" xr:uid="{EDC67247-ADE6-490D-A9FF-4699B761BB32}"/>
    <cellStyle name="Normal 2 4 4 8" xfId="4908" xr:uid="{FF60E05C-1088-4440-90FD-26D4C5BA408A}"/>
    <cellStyle name="Normal 2 4 5" xfId="507" xr:uid="{00000000-0005-0000-0000-0000FE040000}"/>
    <cellStyle name="Normal 2 4 5 2" xfId="878" xr:uid="{00000000-0005-0000-0000-0000FF040000}"/>
    <cellStyle name="Normal 2 4 5 2 2" xfId="1783" xr:uid="{00000000-0005-0000-0000-000000050000}"/>
    <cellStyle name="Normal 2 4 5 2 2 2" xfId="4062" xr:uid="{DD9D7909-821F-46E5-997D-05B717204D4D}"/>
    <cellStyle name="Normal 2 4 5 2 2 3" xfId="6343" xr:uid="{729B540D-7D4D-4D1C-8AB7-28052F57FBD4}"/>
    <cellStyle name="Normal 2 4 5 2 3" xfId="2476" xr:uid="{00000000-0005-0000-0000-000001050000}"/>
    <cellStyle name="Normal 2 4 5 2 3 2" xfId="4755" xr:uid="{9E3A1FEF-BBCE-4CE8-B96B-FE09F1253BDF}"/>
    <cellStyle name="Normal 2 4 5 2 3 3" xfId="7036" xr:uid="{36B4A624-A6CF-45D0-9C56-ED6118862E72}"/>
    <cellStyle name="Normal 2 4 5 2 4" xfId="3170" xr:uid="{891F4615-1C69-46EE-85A4-351C27353C34}"/>
    <cellStyle name="Normal 2 4 5 2 5" xfId="5451" xr:uid="{01B978DC-2E28-427E-9D18-5EAABAF6C5EE}"/>
    <cellStyle name="Normal 2 4 5 3" xfId="1081" xr:uid="{00000000-0005-0000-0000-000002050000}"/>
    <cellStyle name="Normal 2 4 5 3 2" xfId="3368" xr:uid="{CBF23C08-7889-42A5-8236-8CFE82CB1606}"/>
    <cellStyle name="Normal 2 4 5 3 3" xfId="5649" xr:uid="{2BF4F6FF-3687-4031-8273-E565770A3ACB}"/>
    <cellStyle name="Normal 2 4 5 4" xfId="1436" xr:uid="{00000000-0005-0000-0000-000003050000}"/>
    <cellStyle name="Normal 2 4 5 4 2" xfId="3715" xr:uid="{CE5DE312-0297-46DB-A231-FDC6AF47E7C3}"/>
    <cellStyle name="Normal 2 4 5 4 3" xfId="5996" xr:uid="{C9751070-BF83-42A8-9AF4-FFED7A8A2B5A}"/>
    <cellStyle name="Normal 2 4 5 5" xfId="2129" xr:uid="{00000000-0005-0000-0000-000004050000}"/>
    <cellStyle name="Normal 2 4 5 5 2" xfId="4408" xr:uid="{4A9C4DBF-8E88-46C6-897C-E78C27045B2E}"/>
    <cellStyle name="Normal 2 4 5 5 3" xfId="6689" xr:uid="{46753A2F-64E8-4FF5-AC63-57F5D37A4265}"/>
    <cellStyle name="Normal 2 4 5 6" xfId="2823" xr:uid="{4F52D35C-4751-4C1E-B5D9-FC4B885ACF80}"/>
    <cellStyle name="Normal 2 4 5 7" xfId="5104" xr:uid="{A4DA157C-BC9A-4807-865E-10F98D2D88CD}"/>
    <cellStyle name="Normal 2 4 6" xfId="310" xr:uid="{00000000-0005-0000-0000-000005050000}"/>
    <cellStyle name="Normal 2 4 6 2" xfId="691" xr:uid="{00000000-0005-0000-0000-000006050000}"/>
    <cellStyle name="Normal 2 4 6 2 2" xfId="1612" xr:uid="{00000000-0005-0000-0000-000007050000}"/>
    <cellStyle name="Normal 2 4 6 2 2 2" xfId="3891" xr:uid="{675C0ACF-9DF3-46D9-A832-06E27957D66F}"/>
    <cellStyle name="Normal 2 4 6 2 2 3" xfId="6172" xr:uid="{23F427A8-6AD9-4394-B0C8-AB7CFBD028B3}"/>
    <cellStyle name="Normal 2 4 6 2 3" xfId="2305" xr:uid="{00000000-0005-0000-0000-000008050000}"/>
    <cellStyle name="Normal 2 4 6 2 3 2" xfId="4584" xr:uid="{A5395340-70BF-42AC-B91E-6C65C96A0B8A}"/>
    <cellStyle name="Normal 2 4 6 2 3 3" xfId="6865" xr:uid="{C35564AD-6E0C-416A-BDFB-B0F8D480EDF3}"/>
    <cellStyle name="Normal 2 4 6 2 4" xfId="2999" xr:uid="{FDB7B0C1-4FDC-4AA3-9EFD-610964187F95}"/>
    <cellStyle name="Normal 2 4 6 2 5" xfId="5280" xr:uid="{C8C7A013-B6CE-48F5-8CCB-1E5A362A06A9}"/>
    <cellStyle name="Normal 2 4 6 3" xfId="1265" xr:uid="{00000000-0005-0000-0000-000009050000}"/>
    <cellStyle name="Normal 2 4 6 3 2" xfId="3544" xr:uid="{FC8C94E0-247B-4C4A-863C-BF08901D47E1}"/>
    <cellStyle name="Normal 2 4 6 3 3" xfId="5825" xr:uid="{AC5B382A-B9EE-42EF-87DC-E1354EF134D9}"/>
    <cellStyle name="Normal 2 4 6 4" xfId="1958" xr:uid="{00000000-0005-0000-0000-00000A050000}"/>
    <cellStyle name="Normal 2 4 6 4 2" xfId="4237" xr:uid="{370A85BC-6FB6-49E6-A110-11939E7662F9}"/>
    <cellStyle name="Normal 2 4 6 4 3" xfId="6518" xr:uid="{A0362A01-0192-4FEC-BA5E-66AF3B475642}"/>
    <cellStyle name="Normal 2 4 6 5" xfId="2652" xr:uid="{21095E2C-CB08-497D-AE56-512BC252F29C}"/>
    <cellStyle name="Normal 2 4 6 6" xfId="4933" xr:uid="{69B3C07F-E3A9-41CF-8D28-3A5C085744C4}"/>
    <cellStyle name="Normal 2 4 7" xfId="511" xr:uid="{00000000-0005-0000-0000-00000B050000}"/>
    <cellStyle name="Normal 2 4 7 2" xfId="1440" xr:uid="{00000000-0005-0000-0000-00000C050000}"/>
    <cellStyle name="Normal 2 4 7 2 2" xfId="3719" xr:uid="{BDAC58C0-0E22-402B-AB7D-BF945178EA30}"/>
    <cellStyle name="Normal 2 4 7 2 3" xfId="6000" xr:uid="{0FE7F4BE-C4CF-4840-A0DA-3AF35FCE9441}"/>
    <cellStyle name="Normal 2 4 7 3" xfId="2133" xr:uid="{00000000-0005-0000-0000-00000D050000}"/>
    <cellStyle name="Normal 2 4 7 3 2" xfId="4412" xr:uid="{F25B8A3B-18F3-4BD5-BFA2-42697088D645}"/>
    <cellStyle name="Normal 2 4 7 3 3" xfId="6693" xr:uid="{72E28915-B6AB-4B4D-BAA1-94068FCFB39C}"/>
    <cellStyle name="Normal 2 4 7 4" xfId="2827" xr:uid="{A60EC0CA-4568-4E05-9076-C5A2047F6FB5}"/>
    <cellStyle name="Normal 2 4 7 5" xfId="5108" xr:uid="{88A61AB4-F5FB-48E6-A70C-5E0CC3A73662}"/>
    <cellStyle name="Normal 2 4 8" xfId="891" xr:uid="{00000000-0005-0000-0000-00000E050000}"/>
    <cellStyle name="Normal 2 4 8 2" xfId="3181" xr:uid="{E3883BDA-5ADE-45D6-BDBA-FDFFE54F9793}"/>
    <cellStyle name="Normal 2 4 8 3" xfId="5462" xr:uid="{1161291E-05CA-4EA5-81A1-882ECA44308D}"/>
    <cellStyle name="Normal 2 4 9" xfId="1093" xr:uid="{00000000-0005-0000-0000-00000F050000}"/>
    <cellStyle name="Normal 2 4 9 2" xfId="3372" xr:uid="{872432C2-EE4F-4455-8F35-9EB0F358EF52}"/>
    <cellStyle name="Normal 2 4 9 3" xfId="5653" xr:uid="{6C0B638B-7F0A-46B3-B578-01B9F0971414}"/>
    <cellStyle name="Normal 2 5" xfId="259" xr:uid="{00000000-0005-0000-0000-000010050000}"/>
    <cellStyle name="Normal 2 6" xfId="4756" xr:uid="{F2EDFFB4-3C75-4A22-882C-BC7D87249AC5}"/>
    <cellStyle name="Normal 2 7" xfId="4757" xr:uid="{143D35A3-28A9-4E2C-9033-7C17612633A4}"/>
    <cellStyle name="Normal 2 8" xfId="4758" xr:uid="{C6AEC35D-9CD0-42E8-AF5B-32011791E557}"/>
    <cellStyle name="Normal 2 9" xfId="4759" xr:uid="{C78CA1A0-9050-498E-B4AF-77CBC96784B3}"/>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2 2" xfId="3716" xr:uid="{E22D6AB3-8454-4FDB-91C8-CC71F12BB61E}"/>
    <cellStyle name="Normal 4 10 2 3" xfId="5997" xr:uid="{B16FDB45-3958-47FE-8923-3CA0FB6875DF}"/>
    <cellStyle name="Normal 4 10 3" xfId="2130" xr:uid="{00000000-0005-0000-0000-00001C050000}"/>
    <cellStyle name="Normal 4 10 3 2" xfId="4409" xr:uid="{D7B7992D-491B-44C0-9CD2-A8F2922ED2C1}"/>
    <cellStyle name="Normal 4 10 3 3" xfId="6690" xr:uid="{C6E02E5D-77EF-4BD3-A480-AA57E5450EEA}"/>
    <cellStyle name="Normal 4 10 4" xfId="2824" xr:uid="{D939BFF4-F6D5-4B5C-B738-32DF25CE7D61}"/>
    <cellStyle name="Normal 4 10 5" xfId="5105" xr:uid="{31146C2F-2339-4527-BC9B-2B652E6CA24A}"/>
    <cellStyle name="Normal 4 11" xfId="889" xr:uid="{00000000-0005-0000-0000-00001D050000}"/>
    <cellStyle name="Normal 4 11 2" xfId="3179" xr:uid="{5C5ED8A8-6147-4032-A63D-D0C41AE2347A}"/>
    <cellStyle name="Normal 4 11 3" xfId="5460" xr:uid="{B903B0EE-3332-42DE-A383-4A6238229BEB}"/>
    <cellStyle name="Normal 4 12" xfId="1091" xr:uid="{00000000-0005-0000-0000-00001E050000}"/>
    <cellStyle name="Normal 4 12 2" xfId="3370" xr:uid="{4CDA318E-C3FB-495C-A71B-CDF22BF81644}"/>
    <cellStyle name="Normal 4 12 3" xfId="5651" xr:uid="{A51B9455-E3E2-4463-872D-42248B5D678C}"/>
    <cellStyle name="Normal 4 13" xfId="1784" xr:uid="{00000000-0005-0000-0000-00001F050000}"/>
    <cellStyle name="Normal 4 13 2" xfId="4063" xr:uid="{08EC766E-1B2D-41FD-B387-AD77EC593757}"/>
    <cellStyle name="Normal 4 13 3" xfId="6344" xr:uid="{C5FAEA79-E065-4DE7-AF1E-7695A5506E59}"/>
    <cellStyle name="Normal 4 14" xfId="2479" xr:uid="{A4AD3F36-52D5-4180-BD67-BE96520862A7}"/>
    <cellStyle name="Normal 4 15" xfId="4760" xr:uid="{E3213F08-4D3C-4EC9-9556-C3AD81C2C919}"/>
    <cellStyle name="Normal 4 2" xfId="24" xr:uid="{00000000-0005-0000-0000-000020050000}"/>
    <cellStyle name="Normal 4 2 10" xfId="895" xr:uid="{00000000-0005-0000-0000-000021050000}"/>
    <cellStyle name="Normal 4 2 10 2" xfId="3185" xr:uid="{EBFEFAA0-5503-4A7B-AA5E-4E53708E62B7}"/>
    <cellStyle name="Normal 4 2 10 3" xfId="5466" xr:uid="{D05806DE-877F-49E7-8FEB-157283665A55}"/>
    <cellStyle name="Normal 4 2 11" xfId="1095" xr:uid="{00000000-0005-0000-0000-000022050000}"/>
    <cellStyle name="Normal 4 2 11 2" xfId="3374" xr:uid="{B005D7A1-E63D-44CA-BE04-9257A5B943E3}"/>
    <cellStyle name="Normal 4 2 11 3" xfId="5655" xr:uid="{607DBEFB-41BC-41C2-B1A1-741026E2707E}"/>
    <cellStyle name="Normal 4 2 12" xfId="1788" xr:uid="{00000000-0005-0000-0000-000023050000}"/>
    <cellStyle name="Normal 4 2 12 2" xfId="4067" xr:uid="{48C85113-8266-4DE4-B70F-68A1BE4086E6}"/>
    <cellStyle name="Normal 4 2 12 3" xfId="6348" xr:uid="{9AA45FE2-FCBB-4D38-BF96-F208631B0FBE}"/>
    <cellStyle name="Normal 4 2 13" xfId="2483" xr:uid="{FE2DED2D-EF20-4DC6-B985-F894CE5C3CB8}"/>
    <cellStyle name="Normal 4 2 14" xfId="4764" xr:uid="{38320D4A-E58A-4AC5-9413-86004C3D4129}"/>
    <cellStyle name="Normal 4 2 2" xfId="28" xr:uid="{00000000-0005-0000-0000-000024050000}"/>
    <cellStyle name="Normal 4 2 2 10" xfId="4768" xr:uid="{71AAB23B-AAD5-4FCB-8A51-FB51552CB0BE}"/>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2 2" xfId="3966" xr:uid="{7A60DE1B-64A4-432F-A4D3-097C3D62EEA3}"/>
    <cellStyle name="Normal 4 2 2 2 2 2 2 2 3" xfId="6247" xr:uid="{B390C335-7977-409A-93FE-C59B9A4FA16B}"/>
    <cellStyle name="Normal 4 2 2 2 2 2 2 3" xfId="2380" xr:uid="{00000000-0005-0000-0000-00002A050000}"/>
    <cellStyle name="Normal 4 2 2 2 2 2 2 3 2" xfId="4659" xr:uid="{F95DA796-22E9-442F-AAF5-198FF462D26B}"/>
    <cellStyle name="Normal 4 2 2 2 2 2 2 3 3" xfId="6940" xr:uid="{43BA00F7-03B6-4FDE-A315-DABBAAF6A6BB}"/>
    <cellStyle name="Normal 4 2 2 2 2 2 2 4" xfId="3074" xr:uid="{0B5F21F1-95B9-4112-871A-061848B96ABE}"/>
    <cellStyle name="Normal 4 2 2 2 2 2 2 5" xfId="5355" xr:uid="{0A40AEFD-FDE8-4210-9CE6-7281CC0445E0}"/>
    <cellStyle name="Normal 4 2 2 2 2 2 3" xfId="1340" xr:uid="{00000000-0005-0000-0000-00002B050000}"/>
    <cellStyle name="Normal 4 2 2 2 2 2 3 2" xfId="3619" xr:uid="{851250EB-A25D-4DAE-98A5-D6DD84A6B003}"/>
    <cellStyle name="Normal 4 2 2 2 2 2 3 3" xfId="5900" xr:uid="{57874C8F-94EA-4A2C-B53A-AE0257E77E91}"/>
    <cellStyle name="Normal 4 2 2 2 2 2 4" xfId="2033" xr:uid="{00000000-0005-0000-0000-00002C050000}"/>
    <cellStyle name="Normal 4 2 2 2 2 2 4 2" xfId="4312" xr:uid="{F8BFC607-1304-4FE2-BED1-8D0D35DC1E12}"/>
    <cellStyle name="Normal 4 2 2 2 2 2 4 3" xfId="6593" xr:uid="{8B2622E6-B4A9-4637-986A-5AEB7A95805B}"/>
    <cellStyle name="Normal 4 2 2 2 2 2 5" xfId="2727" xr:uid="{58A0E1BA-7523-4BF8-96F7-BB78B6231D6B}"/>
    <cellStyle name="Normal 4 2 2 2 2 2 6" xfId="5008" xr:uid="{AA553872-A982-43FC-9397-F433242E81B9}"/>
    <cellStyle name="Normal 4 2 2 2 2 3" xfId="586" xr:uid="{00000000-0005-0000-0000-00002D050000}"/>
    <cellStyle name="Normal 4 2 2 2 2 3 2" xfId="1515" xr:uid="{00000000-0005-0000-0000-00002E050000}"/>
    <cellStyle name="Normal 4 2 2 2 2 3 2 2" xfId="3794" xr:uid="{D791897B-F4F5-4ECB-9785-26FD31305700}"/>
    <cellStyle name="Normal 4 2 2 2 2 3 2 3" xfId="6075" xr:uid="{F52B06D2-0FEC-4F66-B154-5D575EE7B7C6}"/>
    <cellStyle name="Normal 4 2 2 2 2 3 3" xfId="2208" xr:uid="{00000000-0005-0000-0000-00002F050000}"/>
    <cellStyle name="Normal 4 2 2 2 2 3 3 2" xfId="4487" xr:uid="{796B2DA6-F9D8-4E7D-8511-4EA2A0201D75}"/>
    <cellStyle name="Normal 4 2 2 2 2 3 3 3" xfId="6768" xr:uid="{2FA5ECDF-3201-4211-9A55-2E4E49CB2C3B}"/>
    <cellStyle name="Normal 4 2 2 2 2 3 4" xfId="2902" xr:uid="{C887D51F-A117-40F4-AD92-789CEF8638FD}"/>
    <cellStyle name="Normal 4 2 2 2 2 3 5" xfId="5183" xr:uid="{7CE90D7E-BAF2-4A3B-9E11-8AD2F9B1801B}"/>
    <cellStyle name="Normal 4 2 2 2 2 4" xfId="983" xr:uid="{00000000-0005-0000-0000-000030050000}"/>
    <cellStyle name="Normal 4 2 2 2 2 4 2" xfId="3271" xr:uid="{4ED035FF-8E7A-4386-BF95-755FFE990CD6}"/>
    <cellStyle name="Normal 4 2 2 2 2 4 3" xfId="5552" xr:uid="{1E66AF31-52EF-47F8-83D9-EFD2307D4C67}"/>
    <cellStyle name="Normal 4 2 2 2 2 5" xfId="1168" xr:uid="{00000000-0005-0000-0000-000031050000}"/>
    <cellStyle name="Normal 4 2 2 2 2 5 2" xfId="3447" xr:uid="{16D12F83-C4DD-45DB-9EA9-65B2DD45917C}"/>
    <cellStyle name="Normal 4 2 2 2 2 5 3" xfId="5728" xr:uid="{8A3AB3E9-DD27-4156-A910-6CDCFF0DBEB4}"/>
    <cellStyle name="Normal 4 2 2 2 2 6" xfId="1861" xr:uid="{00000000-0005-0000-0000-000032050000}"/>
    <cellStyle name="Normal 4 2 2 2 2 6 2" xfId="4140" xr:uid="{8998858A-42E4-4F7F-B017-5289A6EE4219}"/>
    <cellStyle name="Normal 4 2 2 2 2 6 3" xfId="6421" xr:uid="{D22466D6-06E1-4B79-99DE-812F917D733E}"/>
    <cellStyle name="Normal 4 2 2 2 2 7" xfId="2555" xr:uid="{83E31EBB-354A-4BEC-8AFE-C4F09A82793A}"/>
    <cellStyle name="Normal 4 2 2 2 2 8" xfId="4836" xr:uid="{9B524FFC-BEB1-4FC7-92C9-07EB4D44F83E}"/>
    <cellStyle name="Normal 4 2 2 2 3" xfId="356" xr:uid="{00000000-0005-0000-0000-000033050000}"/>
    <cellStyle name="Normal 4 2 2 2 3 2" xfId="734" xr:uid="{00000000-0005-0000-0000-000034050000}"/>
    <cellStyle name="Normal 4 2 2 2 3 2 2" xfId="1641" xr:uid="{00000000-0005-0000-0000-000035050000}"/>
    <cellStyle name="Normal 4 2 2 2 3 2 2 2" xfId="3920" xr:uid="{36B1EB6A-47BF-441D-955A-0A06AFECA702}"/>
    <cellStyle name="Normal 4 2 2 2 3 2 2 3" xfId="6201" xr:uid="{0EFBE84E-1FAD-4307-9B1C-23981E28EDCF}"/>
    <cellStyle name="Normal 4 2 2 2 3 2 3" xfId="2334" xr:uid="{00000000-0005-0000-0000-000036050000}"/>
    <cellStyle name="Normal 4 2 2 2 3 2 3 2" xfId="4613" xr:uid="{AB9619FA-B91C-4549-A17D-D561A3F684D0}"/>
    <cellStyle name="Normal 4 2 2 2 3 2 3 3" xfId="6894" xr:uid="{C97F54F1-93BF-4F0C-A8A4-3EE3D45A8EB9}"/>
    <cellStyle name="Normal 4 2 2 2 3 2 4" xfId="3028" xr:uid="{471DAF0F-4EE5-4888-99C9-502F92B7225D}"/>
    <cellStyle name="Normal 4 2 2 2 3 2 5" xfId="5309" xr:uid="{A4466AAC-D636-46C5-9704-30DBBD7E78C7}"/>
    <cellStyle name="Normal 4 2 2 2 3 3" xfId="1294" xr:uid="{00000000-0005-0000-0000-000037050000}"/>
    <cellStyle name="Normal 4 2 2 2 3 3 2" xfId="3573" xr:uid="{A1B8FB30-322F-450B-BFF8-6561CF87B435}"/>
    <cellStyle name="Normal 4 2 2 2 3 3 3" xfId="5854" xr:uid="{70DBA158-2AA6-4CF3-8598-6B0EF815A368}"/>
    <cellStyle name="Normal 4 2 2 2 3 4" xfId="1987" xr:uid="{00000000-0005-0000-0000-000038050000}"/>
    <cellStyle name="Normal 4 2 2 2 3 4 2" xfId="4266" xr:uid="{4ED24646-0E97-430C-904F-FBC9F094E809}"/>
    <cellStyle name="Normal 4 2 2 2 3 4 3" xfId="6547" xr:uid="{E823B385-2889-4B95-BD5A-3FCB54DC773F}"/>
    <cellStyle name="Normal 4 2 2 2 3 5" xfId="2681" xr:uid="{FB27116F-62BA-498D-B873-575C1C663195}"/>
    <cellStyle name="Normal 4 2 2 2 3 6" xfId="4962" xr:uid="{0C191DC3-7865-4265-A57E-95FA4668ACF5}"/>
    <cellStyle name="Normal 4 2 2 2 4" xfId="540" xr:uid="{00000000-0005-0000-0000-000039050000}"/>
    <cellStyle name="Normal 4 2 2 2 4 2" xfId="1469" xr:uid="{00000000-0005-0000-0000-00003A050000}"/>
    <cellStyle name="Normal 4 2 2 2 4 2 2" xfId="3748" xr:uid="{8C24F6E2-5BED-49FA-9092-D555E66B14BE}"/>
    <cellStyle name="Normal 4 2 2 2 4 2 3" xfId="6029" xr:uid="{28FA9385-ACCC-416B-8977-9139AF2D050A}"/>
    <cellStyle name="Normal 4 2 2 2 4 3" xfId="2162" xr:uid="{00000000-0005-0000-0000-00003B050000}"/>
    <cellStyle name="Normal 4 2 2 2 4 3 2" xfId="4441" xr:uid="{033E180C-B7BE-4F3C-96A7-2945327836A5}"/>
    <cellStyle name="Normal 4 2 2 2 4 3 3" xfId="6722" xr:uid="{A01DA4C7-16CB-4857-A00D-EF79F68A267C}"/>
    <cellStyle name="Normal 4 2 2 2 4 4" xfId="2856" xr:uid="{3E8EC7FF-298B-4879-921F-ADDBA4D28BD0}"/>
    <cellStyle name="Normal 4 2 2 2 4 5" xfId="5137" xr:uid="{9B255423-5FA3-4610-98BE-EB7F7C3D1DA9}"/>
    <cellStyle name="Normal 4 2 2 2 5" xfId="936" xr:uid="{00000000-0005-0000-0000-00003C050000}"/>
    <cellStyle name="Normal 4 2 2 2 5 2" xfId="3224" xr:uid="{B6D1AECE-764B-4CBF-8B7F-F7D7861B394F}"/>
    <cellStyle name="Normal 4 2 2 2 5 3" xfId="5505" xr:uid="{34C40E90-03B8-48A9-8AD7-C03FBDD90BAA}"/>
    <cellStyle name="Normal 4 2 2 2 6" xfId="1122" xr:uid="{00000000-0005-0000-0000-00003D050000}"/>
    <cellStyle name="Normal 4 2 2 2 6 2" xfId="3401" xr:uid="{C8B90D1E-8DAD-4754-894C-1D3328E41093}"/>
    <cellStyle name="Normal 4 2 2 2 6 3" xfId="5682" xr:uid="{2D313B2E-07D7-4B17-B397-4C227030E9D5}"/>
    <cellStyle name="Normal 4 2 2 2 7" xfId="1815" xr:uid="{00000000-0005-0000-0000-00003E050000}"/>
    <cellStyle name="Normal 4 2 2 2 7 2" xfId="4094" xr:uid="{4BCC0494-73D8-4CA7-9939-66318192CAA2}"/>
    <cellStyle name="Normal 4 2 2 2 7 3" xfId="6375" xr:uid="{8101A197-827A-4E3A-B04B-5D77A8C496A0}"/>
    <cellStyle name="Normal 4 2 2 2 8" xfId="2509" xr:uid="{C4793397-8C83-4EF8-8928-0BC93FDC7B3C}"/>
    <cellStyle name="Normal 4 2 2 2 9" xfId="4790" xr:uid="{011C47DB-85E1-432A-A7EB-228BAAD68C95}"/>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2 2" xfId="3943" xr:uid="{5476F5BC-2EC4-4EBE-98A6-C7AD28610889}"/>
    <cellStyle name="Normal 4 2 2 3 2 2 2 3" xfId="6224" xr:uid="{E535CCEF-0D84-4F22-849D-701B16FEF2A4}"/>
    <cellStyle name="Normal 4 2 2 3 2 2 3" xfId="2357" xr:uid="{00000000-0005-0000-0000-000043050000}"/>
    <cellStyle name="Normal 4 2 2 3 2 2 3 2" xfId="4636" xr:uid="{08E7520A-354E-4830-A399-6E9B200CABB9}"/>
    <cellStyle name="Normal 4 2 2 3 2 2 3 3" xfId="6917" xr:uid="{F9F7717C-4E2E-4706-BC5F-1A7981D28DFD}"/>
    <cellStyle name="Normal 4 2 2 3 2 2 4" xfId="3051" xr:uid="{456A6E3D-4994-4A86-A722-B74F22DD144F}"/>
    <cellStyle name="Normal 4 2 2 3 2 2 5" xfId="5332" xr:uid="{61392008-1175-4F09-AF5D-ABF9A11AABB0}"/>
    <cellStyle name="Normal 4 2 2 3 2 3" xfId="1317" xr:uid="{00000000-0005-0000-0000-000044050000}"/>
    <cellStyle name="Normal 4 2 2 3 2 3 2" xfId="3596" xr:uid="{3D6573E4-2CD7-4EA8-98A3-D139E6DF7348}"/>
    <cellStyle name="Normal 4 2 2 3 2 3 3" xfId="5877" xr:uid="{B78FCCDB-78EF-4DD6-8A6D-40100A7A42F7}"/>
    <cellStyle name="Normal 4 2 2 3 2 4" xfId="2010" xr:uid="{00000000-0005-0000-0000-000045050000}"/>
    <cellStyle name="Normal 4 2 2 3 2 4 2" xfId="4289" xr:uid="{B878B426-77C7-4A63-A5CB-BD43E883AB81}"/>
    <cellStyle name="Normal 4 2 2 3 2 4 3" xfId="6570" xr:uid="{5367429F-BF61-4DDA-B5DA-D157745F8699}"/>
    <cellStyle name="Normal 4 2 2 3 2 5" xfId="2704" xr:uid="{F0025BD1-2B40-44E6-8DAD-BC9D1F841721}"/>
    <cellStyle name="Normal 4 2 2 3 2 6" xfId="4985" xr:uid="{6CBAA47C-9F38-4BCA-B37E-A527D8AE7D60}"/>
    <cellStyle name="Normal 4 2 2 3 3" xfId="563" xr:uid="{00000000-0005-0000-0000-000046050000}"/>
    <cellStyle name="Normal 4 2 2 3 3 2" xfId="1492" xr:uid="{00000000-0005-0000-0000-000047050000}"/>
    <cellStyle name="Normal 4 2 2 3 3 2 2" xfId="3771" xr:uid="{06E0B921-B2E9-47A5-B357-BA0242614E28}"/>
    <cellStyle name="Normal 4 2 2 3 3 2 3" xfId="6052" xr:uid="{7D2165FF-8F2B-48EE-8A34-8AD6CC96BA59}"/>
    <cellStyle name="Normal 4 2 2 3 3 3" xfId="2185" xr:uid="{00000000-0005-0000-0000-000048050000}"/>
    <cellStyle name="Normal 4 2 2 3 3 3 2" xfId="4464" xr:uid="{BE328D5B-514A-4215-97D4-E73F1A4C0B6E}"/>
    <cellStyle name="Normal 4 2 2 3 3 3 3" xfId="6745" xr:uid="{8F1C588C-7162-4B6B-8CA2-8381A0027CF5}"/>
    <cellStyle name="Normal 4 2 2 3 3 4" xfId="2879" xr:uid="{2C633B16-D7A0-4F29-990E-D49FD14C6A0D}"/>
    <cellStyle name="Normal 4 2 2 3 3 5" xfId="5160" xr:uid="{677A6B34-6D06-4CCF-BFCB-1BB540950A4D}"/>
    <cellStyle name="Normal 4 2 2 3 4" xfId="960" xr:uid="{00000000-0005-0000-0000-000049050000}"/>
    <cellStyle name="Normal 4 2 2 3 4 2" xfId="3248" xr:uid="{2D7F262E-59F2-4256-890A-2CE0E1598E5A}"/>
    <cellStyle name="Normal 4 2 2 3 4 3" xfId="5529" xr:uid="{7C272189-5A92-459F-A053-C580A326E489}"/>
    <cellStyle name="Normal 4 2 2 3 5" xfId="1145" xr:uid="{00000000-0005-0000-0000-00004A050000}"/>
    <cellStyle name="Normal 4 2 2 3 5 2" xfId="3424" xr:uid="{2D0E7DBC-6233-4B84-9D46-B987FF1BE168}"/>
    <cellStyle name="Normal 4 2 2 3 5 3" xfId="5705" xr:uid="{F663CDE5-F0E7-496C-86EE-7C12C7B049BE}"/>
    <cellStyle name="Normal 4 2 2 3 6" xfId="1838" xr:uid="{00000000-0005-0000-0000-00004B050000}"/>
    <cellStyle name="Normal 4 2 2 3 6 2" xfId="4117" xr:uid="{5ECBC76C-2581-4A43-99C5-292F17DC0325}"/>
    <cellStyle name="Normal 4 2 2 3 6 3" xfId="6398" xr:uid="{A84B9BF2-B256-4188-A50E-006BA9945320}"/>
    <cellStyle name="Normal 4 2 2 3 7" xfId="2532" xr:uid="{C4BEFD31-74A1-48D9-B21E-1E9C880209AC}"/>
    <cellStyle name="Normal 4 2 2 3 8" xfId="4813" xr:uid="{536A8C46-85EE-46B3-AF03-90DAC67D4C20}"/>
    <cellStyle name="Normal 4 2 2 4" xfId="318" xr:uid="{00000000-0005-0000-0000-00004C050000}"/>
    <cellStyle name="Normal 4 2 2 4 2" xfId="699" xr:uid="{00000000-0005-0000-0000-00004D050000}"/>
    <cellStyle name="Normal 4 2 2 4 2 2" xfId="1618" xr:uid="{00000000-0005-0000-0000-00004E050000}"/>
    <cellStyle name="Normal 4 2 2 4 2 2 2" xfId="3897" xr:uid="{6B03E725-2C3C-4217-836B-86072150ECA0}"/>
    <cellStyle name="Normal 4 2 2 4 2 2 3" xfId="6178" xr:uid="{8250DAC9-9853-4415-B649-FA11BAB52E2D}"/>
    <cellStyle name="Normal 4 2 2 4 2 3" xfId="2311" xr:uid="{00000000-0005-0000-0000-00004F050000}"/>
    <cellStyle name="Normal 4 2 2 4 2 3 2" xfId="4590" xr:uid="{0065A7E3-A425-4D8D-B492-8D82A93A5471}"/>
    <cellStyle name="Normal 4 2 2 4 2 3 3" xfId="6871" xr:uid="{A433759C-072B-4AF5-9E16-287524F43E9B}"/>
    <cellStyle name="Normal 4 2 2 4 2 4" xfId="3005" xr:uid="{CCB0F75E-7DA5-435B-918A-3FDAA170616A}"/>
    <cellStyle name="Normal 4 2 2 4 2 5" xfId="5286" xr:uid="{CD819A0E-AE36-478A-8F87-408D7AC97080}"/>
    <cellStyle name="Normal 4 2 2 4 3" xfId="1271" xr:uid="{00000000-0005-0000-0000-000050050000}"/>
    <cellStyle name="Normal 4 2 2 4 3 2" xfId="3550" xr:uid="{BCCF533D-0803-4139-9E3B-728965EEAE83}"/>
    <cellStyle name="Normal 4 2 2 4 3 3" xfId="5831" xr:uid="{71085FAF-779C-4069-BDD8-648CA9877A44}"/>
    <cellStyle name="Normal 4 2 2 4 4" xfId="1964" xr:uid="{00000000-0005-0000-0000-000051050000}"/>
    <cellStyle name="Normal 4 2 2 4 4 2" xfId="4243" xr:uid="{AF098581-F46E-4AB6-B1BF-87DE3ABDDD86}"/>
    <cellStyle name="Normal 4 2 2 4 4 3" xfId="6524" xr:uid="{95D00F6D-6561-4EA7-BC55-9E24911314DE}"/>
    <cellStyle name="Normal 4 2 2 4 5" xfId="2658" xr:uid="{BB40A242-C42A-4F82-BEEF-CCC83376F09E}"/>
    <cellStyle name="Normal 4 2 2 4 6" xfId="4939" xr:uid="{00215F37-A175-40B1-BF66-8E7D7270C018}"/>
    <cellStyle name="Normal 4 2 2 5" xfId="517" xr:uid="{00000000-0005-0000-0000-000052050000}"/>
    <cellStyle name="Normal 4 2 2 5 2" xfId="1446" xr:uid="{00000000-0005-0000-0000-000053050000}"/>
    <cellStyle name="Normal 4 2 2 5 2 2" xfId="3725" xr:uid="{AAC4F350-6FB7-467F-A413-084A4E5832D5}"/>
    <cellStyle name="Normal 4 2 2 5 2 3" xfId="6006" xr:uid="{E0979682-005A-47B9-97D3-2FD4B73448F5}"/>
    <cellStyle name="Normal 4 2 2 5 3" xfId="2139" xr:uid="{00000000-0005-0000-0000-000054050000}"/>
    <cellStyle name="Normal 4 2 2 5 3 2" xfId="4418" xr:uid="{9A8E7B85-3AB2-4FE4-907C-886BE0298F80}"/>
    <cellStyle name="Normal 4 2 2 5 3 3" xfId="6699" xr:uid="{ABE31E04-194F-4ABE-8486-BD83E54FB132}"/>
    <cellStyle name="Normal 4 2 2 5 4" xfId="2833" xr:uid="{EDAC7D81-FCAC-45C8-8AB6-68600207F265}"/>
    <cellStyle name="Normal 4 2 2 5 5" xfId="5114" xr:uid="{2AF99645-32E0-4F6F-AD78-BF873887FDD4}"/>
    <cellStyle name="Normal 4 2 2 6" xfId="899" xr:uid="{00000000-0005-0000-0000-000055050000}"/>
    <cellStyle name="Normal 4 2 2 6 2" xfId="3189" xr:uid="{C0DFA098-A073-426B-B9B6-CF400AF326D6}"/>
    <cellStyle name="Normal 4 2 2 6 3" xfId="5470" xr:uid="{61AF64BC-8A78-4F24-A5B6-0782744938E6}"/>
    <cellStyle name="Normal 4 2 2 7" xfId="1099" xr:uid="{00000000-0005-0000-0000-000056050000}"/>
    <cellStyle name="Normal 4 2 2 7 2" xfId="3378" xr:uid="{A1016997-0934-41ED-BACE-3AF38644F4C2}"/>
    <cellStyle name="Normal 4 2 2 7 3" xfId="5659" xr:uid="{D12F9A4A-DB77-48EF-B655-F79147A8EA37}"/>
    <cellStyle name="Normal 4 2 2 8" xfId="1792" xr:uid="{00000000-0005-0000-0000-000057050000}"/>
    <cellStyle name="Normal 4 2 2 8 2" xfId="4071" xr:uid="{03F2A13D-EE2B-4FFD-950A-95F7F17116D3}"/>
    <cellStyle name="Normal 4 2 2 8 3" xfId="6352" xr:uid="{65752045-918A-4DE6-9875-5394C8B3A28E}"/>
    <cellStyle name="Normal 4 2 2 9" xfId="2487" xr:uid="{AB1C2815-E3E5-48A9-9108-DE81FBF2E5B0}"/>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2 2" xfId="3947" xr:uid="{D891E47F-710C-4897-A7D6-3C60A46F22FA}"/>
    <cellStyle name="Normal 4 2 3 2 2 2 2 3" xfId="6228" xr:uid="{D289CDEB-92E2-469F-8521-D6F8B8E9AD71}"/>
    <cellStyle name="Normal 4 2 3 2 2 2 3" xfId="2361" xr:uid="{00000000-0005-0000-0000-00005D050000}"/>
    <cellStyle name="Normal 4 2 3 2 2 2 3 2" xfId="4640" xr:uid="{35FCAE8F-78A3-4AF8-98F9-E5B36B137F19}"/>
    <cellStyle name="Normal 4 2 3 2 2 2 3 3" xfId="6921" xr:uid="{A173A37F-6E85-4907-906D-65E100EFF138}"/>
    <cellStyle name="Normal 4 2 3 2 2 2 4" xfId="3055" xr:uid="{B6138F2D-56B1-4F73-9E2A-AA4A70D7725B}"/>
    <cellStyle name="Normal 4 2 3 2 2 2 5" xfId="5336" xr:uid="{0189BFB2-508E-465F-BEE8-132B6902A2DA}"/>
    <cellStyle name="Normal 4 2 3 2 2 3" xfId="1321" xr:uid="{00000000-0005-0000-0000-00005E050000}"/>
    <cellStyle name="Normal 4 2 3 2 2 3 2" xfId="3600" xr:uid="{AF2186BC-9031-4FD9-A84A-B2E857CDFFC5}"/>
    <cellStyle name="Normal 4 2 3 2 2 3 3" xfId="5881" xr:uid="{5C673853-6097-48B4-B81A-F972A63EF45C}"/>
    <cellStyle name="Normal 4 2 3 2 2 4" xfId="2014" xr:uid="{00000000-0005-0000-0000-00005F050000}"/>
    <cellStyle name="Normal 4 2 3 2 2 4 2" xfId="4293" xr:uid="{2313D081-C5A8-46D7-8703-DA2EED22E59B}"/>
    <cellStyle name="Normal 4 2 3 2 2 4 3" xfId="6574" xr:uid="{9CEC6F5D-BC4E-4E9B-9671-E694CD39F6BF}"/>
    <cellStyle name="Normal 4 2 3 2 2 5" xfId="2708" xr:uid="{D22BD627-616F-4032-AA8F-2B460CD17958}"/>
    <cellStyle name="Normal 4 2 3 2 2 6" xfId="4989" xr:uid="{94AB0870-712E-4787-860B-D9D9BB0E7862}"/>
    <cellStyle name="Normal 4 2 3 2 3" xfId="567" xr:uid="{00000000-0005-0000-0000-000060050000}"/>
    <cellStyle name="Normal 4 2 3 2 3 2" xfId="1496" xr:uid="{00000000-0005-0000-0000-000061050000}"/>
    <cellStyle name="Normal 4 2 3 2 3 2 2" xfId="3775" xr:uid="{41287F2F-4F3C-40CA-8F5F-D8120D14F421}"/>
    <cellStyle name="Normal 4 2 3 2 3 2 3" xfId="6056" xr:uid="{CA6B957E-2D6B-4D17-BEC0-D2E707D3B837}"/>
    <cellStyle name="Normal 4 2 3 2 3 3" xfId="2189" xr:uid="{00000000-0005-0000-0000-000062050000}"/>
    <cellStyle name="Normal 4 2 3 2 3 3 2" xfId="4468" xr:uid="{86AA375C-0F40-4215-AC90-46A9FAF53875}"/>
    <cellStyle name="Normal 4 2 3 2 3 3 3" xfId="6749" xr:uid="{8E4EB61D-6751-4590-BB99-DA6A51207B1C}"/>
    <cellStyle name="Normal 4 2 3 2 3 4" xfId="2883" xr:uid="{23D6D03F-059C-4050-9A45-EE96E4228475}"/>
    <cellStyle name="Normal 4 2 3 2 3 5" xfId="5164" xr:uid="{766733EA-79D1-4291-84BE-6A0CDFC4E1CF}"/>
    <cellStyle name="Normal 4 2 3 2 4" xfId="964" xr:uid="{00000000-0005-0000-0000-000063050000}"/>
    <cellStyle name="Normal 4 2 3 2 4 2" xfId="3252" xr:uid="{8A225220-D329-4E0F-A228-5025CC6FE10A}"/>
    <cellStyle name="Normal 4 2 3 2 4 3" xfId="5533" xr:uid="{F08BEC97-DCF1-40A2-A82E-697804CB7B60}"/>
    <cellStyle name="Normal 4 2 3 2 5" xfId="1149" xr:uid="{00000000-0005-0000-0000-000064050000}"/>
    <cellStyle name="Normal 4 2 3 2 5 2" xfId="3428" xr:uid="{C0309409-DC6C-4398-8C6D-C6A3E2776FB2}"/>
    <cellStyle name="Normal 4 2 3 2 5 3" xfId="5709" xr:uid="{198929C0-5D68-4CEF-9CDE-EEF33EDE7421}"/>
    <cellStyle name="Normal 4 2 3 2 6" xfId="1842" xr:uid="{00000000-0005-0000-0000-000065050000}"/>
    <cellStyle name="Normal 4 2 3 2 6 2" xfId="4121" xr:uid="{09402E2B-6953-4112-8270-7D11D691B7B1}"/>
    <cellStyle name="Normal 4 2 3 2 6 3" xfId="6402" xr:uid="{106A7CC0-6810-4CD5-AE14-7BE10D87DBB6}"/>
    <cellStyle name="Normal 4 2 3 2 7" xfId="2536" xr:uid="{8BC1D94F-15AA-4E0D-B1C2-D11E4532DC6E}"/>
    <cellStyle name="Normal 4 2 3 2 8" xfId="4817" xr:uid="{F7C76532-7365-4947-85C3-861DA2502E90}"/>
    <cellStyle name="Normal 4 2 3 3" xfId="322" xr:uid="{00000000-0005-0000-0000-000066050000}"/>
    <cellStyle name="Normal 4 2 3 3 2" xfId="703" xr:uid="{00000000-0005-0000-0000-000067050000}"/>
    <cellStyle name="Normal 4 2 3 3 2 2" xfId="1622" xr:uid="{00000000-0005-0000-0000-000068050000}"/>
    <cellStyle name="Normal 4 2 3 3 2 2 2" xfId="3901" xr:uid="{957AD4B3-1B42-4D55-A87A-9B001A8ABF0D}"/>
    <cellStyle name="Normal 4 2 3 3 2 2 3" xfId="6182" xr:uid="{5789D276-BC16-4292-949B-6AB3DD70095E}"/>
    <cellStyle name="Normal 4 2 3 3 2 3" xfId="2315" xr:uid="{00000000-0005-0000-0000-000069050000}"/>
    <cellStyle name="Normal 4 2 3 3 2 3 2" xfId="4594" xr:uid="{37303E56-E310-4208-97DB-A7D754068EE8}"/>
    <cellStyle name="Normal 4 2 3 3 2 3 3" xfId="6875" xr:uid="{6CE42A00-D7CD-4CBE-978A-290625107EF9}"/>
    <cellStyle name="Normal 4 2 3 3 2 4" xfId="3009" xr:uid="{C013F8DA-0074-4E9A-9084-89988ABFFC8C}"/>
    <cellStyle name="Normal 4 2 3 3 2 5" xfId="5290" xr:uid="{77801BCD-8E86-4C9F-8E26-3CBE7D0B6417}"/>
    <cellStyle name="Normal 4 2 3 3 3" xfId="1275" xr:uid="{00000000-0005-0000-0000-00006A050000}"/>
    <cellStyle name="Normal 4 2 3 3 3 2" xfId="3554" xr:uid="{EB8F8078-B531-4092-8F60-CE9068BC8FB5}"/>
    <cellStyle name="Normal 4 2 3 3 3 3" xfId="5835" xr:uid="{ADC3FAE0-A593-47F4-8593-FD55BB985387}"/>
    <cellStyle name="Normal 4 2 3 3 4" xfId="1968" xr:uid="{00000000-0005-0000-0000-00006B050000}"/>
    <cellStyle name="Normal 4 2 3 3 4 2" xfId="4247" xr:uid="{7B0C855E-6F44-4856-8773-40D60CF02320}"/>
    <cellStyle name="Normal 4 2 3 3 4 3" xfId="6528" xr:uid="{C8B82045-EB54-4F60-B134-226324066F6F}"/>
    <cellStyle name="Normal 4 2 3 3 5" xfId="2662" xr:uid="{6FAAFA06-C5EE-4C14-84A3-677E096846A4}"/>
    <cellStyle name="Normal 4 2 3 3 6" xfId="4943" xr:uid="{5729A3D8-1AB8-412F-B27A-5988AC113637}"/>
    <cellStyle name="Normal 4 2 3 4" xfId="521" xr:uid="{00000000-0005-0000-0000-00006C050000}"/>
    <cellStyle name="Normal 4 2 3 4 2" xfId="1450" xr:uid="{00000000-0005-0000-0000-00006D050000}"/>
    <cellStyle name="Normal 4 2 3 4 2 2" xfId="3729" xr:uid="{DE983A63-53A9-4C56-A002-213F300FF798}"/>
    <cellStyle name="Normal 4 2 3 4 2 3" xfId="6010" xr:uid="{034BC7F6-242A-41C0-B7F6-90554CC1DF07}"/>
    <cellStyle name="Normal 4 2 3 4 3" xfId="2143" xr:uid="{00000000-0005-0000-0000-00006E050000}"/>
    <cellStyle name="Normal 4 2 3 4 3 2" xfId="4422" xr:uid="{0F0B30C6-EE7F-4FCD-86D1-9D7660098CC6}"/>
    <cellStyle name="Normal 4 2 3 4 3 3" xfId="6703" xr:uid="{1B69B6CE-876C-4018-B39B-D10E58D2F3C0}"/>
    <cellStyle name="Normal 4 2 3 4 4" xfId="2837" xr:uid="{5FE73DB7-C2F9-4453-B506-546CCA1DAF71}"/>
    <cellStyle name="Normal 4 2 3 4 5" xfId="5118" xr:uid="{D1836659-7FA0-4D0F-90F3-6AE893FC5CA4}"/>
    <cellStyle name="Normal 4 2 3 5" xfId="903" xr:uid="{00000000-0005-0000-0000-00006F050000}"/>
    <cellStyle name="Normal 4 2 3 5 2" xfId="3193" xr:uid="{8CD4A930-D8EB-4628-8861-65B1EDB045C2}"/>
    <cellStyle name="Normal 4 2 3 5 3" xfId="5474" xr:uid="{36812D76-2852-439A-9E77-B207F0D10ABB}"/>
    <cellStyle name="Normal 4 2 3 6" xfId="1103" xr:uid="{00000000-0005-0000-0000-000070050000}"/>
    <cellStyle name="Normal 4 2 3 6 2" xfId="3382" xr:uid="{E103A8B9-DD8A-429A-B4DE-02BB4EAB3F3E}"/>
    <cellStyle name="Normal 4 2 3 6 3" xfId="5663" xr:uid="{40CA6B48-72E7-44AA-954E-F067BBD2CD48}"/>
    <cellStyle name="Normal 4 2 3 7" xfId="1796" xr:uid="{00000000-0005-0000-0000-000071050000}"/>
    <cellStyle name="Normal 4 2 3 7 2" xfId="4075" xr:uid="{E0652ECD-A1E3-431B-9C8C-D68C5C69C8FA}"/>
    <cellStyle name="Normal 4 2 3 7 3" xfId="6356" xr:uid="{98F0F384-F5D5-45EB-8968-1EDCDC0F8FF3}"/>
    <cellStyle name="Normal 4 2 3 8" xfId="2491" xr:uid="{03B48637-8FA6-4848-9552-615BD99C66F1}"/>
    <cellStyle name="Normal 4 2 3 9" xfId="4772" xr:uid="{DD1850B9-1509-492C-AA74-8CF9E2ECCF6A}"/>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2 2" xfId="3970" xr:uid="{577B99B4-C98E-4E7B-9859-AF299A9FD4CD}"/>
    <cellStyle name="Normal 4 2 4 2 2 2 2 3" xfId="6251" xr:uid="{6AFF4D60-A2BC-4F42-A5AD-3CDFFB0997A2}"/>
    <cellStyle name="Normal 4 2 4 2 2 2 3" xfId="2384" xr:uid="{00000000-0005-0000-0000-000077050000}"/>
    <cellStyle name="Normal 4 2 4 2 2 2 3 2" xfId="4663" xr:uid="{C20A149F-8C29-4BFF-8638-360FE8E553BB}"/>
    <cellStyle name="Normal 4 2 4 2 2 2 3 3" xfId="6944" xr:uid="{558BAC16-1FF1-40FB-873F-BFD9AFE127C0}"/>
    <cellStyle name="Normal 4 2 4 2 2 2 4" xfId="3078" xr:uid="{C75DF495-69DB-4398-843A-1CAEAABDDE00}"/>
    <cellStyle name="Normal 4 2 4 2 2 2 5" xfId="5359" xr:uid="{9F3A33A6-49E7-4FFF-9963-B508C7C32786}"/>
    <cellStyle name="Normal 4 2 4 2 2 3" xfId="1344" xr:uid="{00000000-0005-0000-0000-000078050000}"/>
    <cellStyle name="Normal 4 2 4 2 2 3 2" xfId="3623" xr:uid="{00C9C7FA-C571-4B26-9BA4-672D08CE4FAB}"/>
    <cellStyle name="Normal 4 2 4 2 2 3 3" xfId="5904" xr:uid="{AF13B6F2-ABCE-4E76-92EB-10835C26EF9D}"/>
    <cellStyle name="Normal 4 2 4 2 2 4" xfId="2037" xr:uid="{00000000-0005-0000-0000-000079050000}"/>
    <cellStyle name="Normal 4 2 4 2 2 4 2" xfId="4316" xr:uid="{DACAD794-BF5A-4C1F-837B-5939C81BB966}"/>
    <cellStyle name="Normal 4 2 4 2 2 4 3" xfId="6597" xr:uid="{C3B9E2FB-2E31-42DF-B304-2C2A46281500}"/>
    <cellStyle name="Normal 4 2 4 2 2 5" xfId="2731" xr:uid="{05687569-78DA-4965-83E3-526F3CEC9B64}"/>
    <cellStyle name="Normal 4 2 4 2 2 6" xfId="5012" xr:uid="{09286A6E-73AF-4576-B001-C714046CFADD}"/>
    <cellStyle name="Normal 4 2 4 2 3" xfId="590" xr:uid="{00000000-0005-0000-0000-00007A050000}"/>
    <cellStyle name="Normal 4 2 4 2 3 2" xfId="1519" xr:uid="{00000000-0005-0000-0000-00007B050000}"/>
    <cellStyle name="Normal 4 2 4 2 3 2 2" xfId="3798" xr:uid="{193FF096-C668-4D09-A60C-803EAE0CEC7B}"/>
    <cellStyle name="Normal 4 2 4 2 3 2 3" xfId="6079" xr:uid="{34A931C4-BFF5-4A73-8F12-9B2DB9393EB1}"/>
    <cellStyle name="Normal 4 2 4 2 3 3" xfId="2212" xr:uid="{00000000-0005-0000-0000-00007C050000}"/>
    <cellStyle name="Normal 4 2 4 2 3 3 2" xfId="4491" xr:uid="{092F8967-04AE-42E7-963D-6CAA8D64FE84}"/>
    <cellStyle name="Normal 4 2 4 2 3 3 3" xfId="6772" xr:uid="{92884833-1F97-476D-A0C0-323C06F5CE02}"/>
    <cellStyle name="Normal 4 2 4 2 3 4" xfId="2906" xr:uid="{0C5D4E23-792D-449B-97D3-64BB3A211C33}"/>
    <cellStyle name="Normal 4 2 4 2 3 5" xfId="5187" xr:uid="{AC06D8C3-F1A2-4264-A59E-AC4DBFA4C9B3}"/>
    <cellStyle name="Normal 4 2 4 2 4" xfId="987" xr:uid="{00000000-0005-0000-0000-00007D050000}"/>
    <cellStyle name="Normal 4 2 4 2 4 2" xfId="3275" xr:uid="{815459F0-0DA5-4E34-8824-BB1D3DEF882A}"/>
    <cellStyle name="Normal 4 2 4 2 4 3" xfId="5556" xr:uid="{CC5D99E4-0BAE-4A60-98CA-531F42240856}"/>
    <cellStyle name="Normal 4 2 4 2 5" xfId="1172" xr:uid="{00000000-0005-0000-0000-00007E050000}"/>
    <cellStyle name="Normal 4 2 4 2 5 2" xfId="3451" xr:uid="{7C18E0D8-4025-44E8-8F6A-8C04DDCDB13B}"/>
    <cellStyle name="Normal 4 2 4 2 5 3" xfId="5732" xr:uid="{6872FE43-7C52-4363-A52C-E1FCC1B58806}"/>
    <cellStyle name="Normal 4 2 4 2 6" xfId="1865" xr:uid="{00000000-0005-0000-0000-00007F050000}"/>
    <cellStyle name="Normal 4 2 4 2 6 2" xfId="4144" xr:uid="{A1FB2404-6E97-4967-9A92-93DB188B6AD4}"/>
    <cellStyle name="Normal 4 2 4 2 6 3" xfId="6425" xr:uid="{58E20807-59D4-4F77-AAAA-06A0F02530F3}"/>
    <cellStyle name="Normal 4 2 4 2 7" xfId="2559" xr:uid="{71861429-2D33-4838-A529-38D3AC84D6D8}"/>
    <cellStyle name="Normal 4 2 4 2 8" xfId="4840" xr:uid="{D448D1A2-C070-4F5D-8BC9-5B2762E4D831}"/>
    <cellStyle name="Normal 4 2 4 3" xfId="361" xr:uid="{00000000-0005-0000-0000-000080050000}"/>
    <cellStyle name="Normal 4 2 4 3 2" xfId="739" xr:uid="{00000000-0005-0000-0000-000081050000}"/>
    <cellStyle name="Normal 4 2 4 3 2 2" xfId="1645" xr:uid="{00000000-0005-0000-0000-000082050000}"/>
    <cellStyle name="Normal 4 2 4 3 2 2 2" xfId="3924" xr:uid="{70408CEF-8B58-4B95-B11D-5FD48AF116C9}"/>
    <cellStyle name="Normal 4 2 4 3 2 2 3" xfId="6205" xr:uid="{A2F7644C-DD21-42A7-9D66-C245A1E20B84}"/>
    <cellStyle name="Normal 4 2 4 3 2 3" xfId="2338" xr:uid="{00000000-0005-0000-0000-000083050000}"/>
    <cellStyle name="Normal 4 2 4 3 2 3 2" xfId="4617" xr:uid="{8AC8B846-CF14-4EF1-85D2-385CD9162595}"/>
    <cellStyle name="Normal 4 2 4 3 2 3 3" xfId="6898" xr:uid="{46CF56BE-0BB8-4C3C-ACBA-09329886B5BD}"/>
    <cellStyle name="Normal 4 2 4 3 2 4" xfId="3032" xr:uid="{2B5AE8AC-7EE5-47A4-94AC-3B9C8D379BD9}"/>
    <cellStyle name="Normal 4 2 4 3 2 5" xfId="5313" xr:uid="{131D4120-BC53-4DBB-A6D7-E77241520AB9}"/>
    <cellStyle name="Normal 4 2 4 3 3" xfId="1298" xr:uid="{00000000-0005-0000-0000-000084050000}"/>
    <cellStyle name="Normal 4 2 4 3 3 2" xfId="3577" xr:uid="{658A594E-881F-4F58-886A-0FA338378881}"/>
    <cellStyle name="Normal 4 2 4 3 3 3" xfId="5858" xr:uid="{15558025-A4EC-4C6F-88DC-8E197E97E258}"/>
    <cellStyle name="Normal 4 2 4 3 4" xfId="1991" xr:uid="{00000000-0005-0000-0000-000085050000}"/>
    <cellStyle name="Normal 4 2 4 3 4 2" xfId="4270" xr:uid="{A1EB0BE9-C23F-4222-B8B6-27FADBFD6A16}"/>
    <cellStyle name="Normal 4 2 4 3 4 3" xfId="6551" xr:uid="{B3D5DC89-5B94-4F77-B082-69D8F15C486C}"/>
    <cellStyle name="Normal 4 2 4 3 5" xfId="2685" xr:uid="{FFFFE1E4-D8F8-4ABB-9B0E-1F7AF749FB43}"/>
    <cellStyle name="Normal 4 2 4 3 6" xfId="4966" xr:uid="{12D82E46-16F9-46DF-9A1D-C523EB51675E}"/>
    <cellStyle name="Normal 4 2 4 4" xfId="544" xr:uid="{00000000-0005-0000-0000-000086050000}"/>
    <cellStyle name="Normal 4 2 4 4 2" xfId="1473" xr:uid="{00000000-0005-0000-0000-000087050000}"/>
    <cellStyle name="Normal 4 2 4 4 2 2" xfId="3752" xr:uid="{C5621E5E-A072-456E-ACBB-3A01624C12DA}"/>
    <cellStyle name="Normal 4 2 4 4 2 3" xfId="6033" xr:uid="{490534C9-F076-4682-ACBC-6ABE29161E64}"/>
    <cellStyle name="Normal 4 2 4 4 3" xfId="2166" xr:uid="{00000000-0005-0000-0000-000088050000}"/>
    <cellStyle name="Normal 4 2 4 4 3 2" xfId="4445" xr:uid="{20316593-043A-4C82-BF7D-C81B9A0002B2}"/>
    <cellStyle name="Normal 4 2 4 4 3 3" xfId="6726" xr:uid="{D52D6370-E891-47ED-BC60-35B63EB2057F}"/>
    <cellStyle name="Normal 4 2 4 4 4" xfId="2860" xr:uid="{417814CE-6A10-4768-A7AF-B19A0749CE41}"/>
    <cellStyle name="Normal 4 2 4 4 5" xfId="5141" xr:uid="{83D27B15-B74B-4347-85F5-D954280F09E8}"/>
    <cellStyle name="Normal 4 2 4 5" xfId="941" xr:uid="{00000000-0005-0000-0000-000089050000}"/>
    <cellStyle name="Normal 4 2 4 5 2" xfId="3229" xr:uid="{CD8922E7-D34D-46FF-B2D8-A522A3513F7D}"/>
    <cellStyle name="Normal 4 2 4 5 3" xfId="5510" xr:uid="{0E53A751-11C4-4D8A-A276-1B56D1BAC460}"/>
    <cellStyle name="Normal 4 2 4 6" xfId="1126" xr:uid="{00000000-0005-0000-0000-00008A050000}"/>
    <cellStyle name="Normal 4 2 4 6 2" xfId="3405" xr:uid="{3939C30A-86E3-4513-81D9-1A3542364633}"/>
    <cellStyle name="Normal 4 2 4 6 3" xfId="5686" xr:uid="{E209B15A-6B9D-4381-9517-6BE5F1A3C460}"/>
    <cellStyle name="Normal 4 2 4 7" xfId="1819" xr:uid="{00000000-0005-0000-0000-00008B050000}"/>
    <cellStyle name="Normal 4 2 4 7 2" xfId="4098" xr:uid="{8AD376DD-FA28-4DC8-8C97-E13A1F5C5254}"/>
    <cellStyle name="Normal 4 2 4 7 3" xfId="6379" xr:uid="{7A251351-2594-481D-92C3-306530CFD0A9}"/>
    <cellStyle name="Normal 4 2 4 8" xfId="2513" xr:uid="{B4CAA25D-CE26-426D-A965-7A869A01AED2}"/>
    <cellStyle name="Normal 4 2 4 9" xfId="4794" xr:uid="{2BC32E9A-EF02-4E2F-8488-A80F850BF596}"/>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2 2" xfId="3973" xr:uid="{7F0BC8A0-E22D-4F97-B032-EFAE4A6A7AB8}"/>
    <cellStyle name="Normal 4 2 5 2 2 2 2 3" xfId="6254" xr:uid="{39383B76-A9DC-4668-A30D-B7F3572ED6F1}"/>
    <cellStyle name="Normal 4 2 5 2 2 2 3" xfId="2387" xr:uid="{00000000-0005-0000-0000-000091050000}"/>
    <cellStyle name="Normal 4 2 5 2 2 2 3 2" xfId="4666" xr:uid="{45C71B23-E249-4658-9419-E7958EC3649F}"/>
    <cellStyle name="Normal 4 2 5 2 2 2 3 3" xfId="6947" xr:uid="{137AAAC9-0EB5-4676-B6C1-6E7C3619B141}"/>
    <cellStyle name="Normal 4 2 5 2 2 2 4" xfId="3081" xr:uid="{709CEF89-D41A-464C-975B-3C4EE246D08C}"/>
    <cellStyle name="Normal 4 2 5 2 2 2 5" xfId="5362" xr:uid="{2A1A5AD6-77F1-474E-925E-EC42E4C252C7}"/>
    <cellStyle name="Normal 4 2 5 2 2 3" xfId="1347" xr:uid="{00000000-0005-0000-0000-000092050000}"/>
    <cellStyle name="Normal 4 2 5 2 2 3 2" xfId="3626" xr:uid="{69F471C8-696A-45D8-BA7C-77514C902EDF}"/>
    <cellStyle name="Normal 4 2 5 2 2 3 3" xfId="5907" xr:uid="{27E9C6AD-67A8-4A93-9D48-4DB0A088B22F}"/>
    <cellStyle name="Normal 4 2 5 2 2 4" xfId="2040" xr:uid="{00000000-0005-0000-0000-000093050000}"/>
    <cellStyle name="Normal 4 2 5 2 2 4 2" xfId="4319" xr:uid="{014194EC-22A1-43BA-AC7C-EB068E29482A}"/>
    <cellStyle name="Normal 4 2 5 2 2 4 3" xfId="6600" xr:uid="{F481AFF1-7184-44CC-92EA-3BD9B0F70FC5}"/>
    <cellStyle name="Normal 4 2 5 2 2 5" xfId="2734" xr:uid="{0883B4BD-6BB8-4D01-96AE-05B2065AD0E5}"/>
    <cellStyle name="Normal 4 2 5 2 2 6" xfId="5015" xr:uid="{E60D1D13-9216-4E4C-8751-73BF113A19A5}"/>
    <cellStyle name="Normal 4 2 5 2 3" xfId="593" xr:uid="{00000000-0005-0000-0000-000094050000}"/>
    <cellStyle name="Normal 4 2 5 2 3 2" xfId="1522" xr:uid="{00000000-0005-0000-0000-000095050000}"/>
    <cellStyle name="Normal 4 2 5 2 3 2 2" xfId="3801" xr:uid="{160F2AA0-13BB-44CB-BEA4-DEECCE7FA54B}"/>
    <cellStyle name="Normal 4 2 5 2 3 2 3" xfId="6082" xr:uid="{382761DA-4489-46EB-8B78-975AC688FEC2}"/>
    <cellStyle name="Normal 4 2 5 2 3 3" xfId="2215" xr:uid="{00000000-0005-0000-0000-000096050000}"/>
    <cellStyle name="Normal 4 2 5 2 3 3 2" xfId="4494" xr:uid="{60655FDD-5CDA-43F4-82A6-4BDC2BCC598A}"/>
    <cellStyle name="Normal 4 2 5 2 3 3 3" xfId="6775" xr:uid="{19975AB4-5702-4824-BAD5-6B0410C2DC8E}"/>
    <cellStyle name="Normal 4 2 5 2 3 4" xfId="2909" xr:uid="{50131056-7D4C-4A01-8C8A-470D73D23550}"/>
    <cellStyle name="Normal 4 2 5 2 3 5" xfId="5190" xr:uid="{AB14C175-61E7-4008-A858-DECFC58916BF}"/>
    <cellStyle name="Normal 4 2 5 2 4" xfId="990" xr:uid="{00000000-0005-0000-0000-000097050000}"/>
    <cellStyle name="Normal 4 2 5 2 4 2" xfId="3278" xr:uid="{E5CEC2CB-99FB-4095-993B-9FB368AE7E09}"/>
    <cellStyle name="Normal 4 2 5 2 4 3" xfId="5559" xr:uid="{A2C982B2-5A23-465A-8393-F2E3963657C2}"/>
    <cellStyle name="Normal 4 2 5 2 5" xfId="1175" xr:uid="{00000000-0005-0000-0000-000098050000}"/>
    <cellStyle name="Normal 4 2 5 2 5 2" xfId="3454" xr:uid="{958DA1E2-D2F5-4C87-B4A8-A02D0CAABF5F}"/>
    <cellStyle name="Normal 4 2 5 2 5 3" xfId="5735" xr:uid="{1775D225-94C3-414C-BFB3-D58913ACA4DC}"/>
    <cellStyle name="Normal 4 2 5 2 6" xfId="1868" xr:uid="{00000000-0005-0000-0000-000099050000}"/>
    <cellStyle name="Normal 4 2 5 2 6 2" xfId="4147" xr:uid="{4DA38F96-21A0-44CF-B029-3A1B91EFD7A3}"/>
    <cellStyle name="Normal 4 2 5 2 6 3" xfId="6428" xr:uid="{6B24C0AF-4093-439F-BB3C-720418E52848}"/>
    <cellStyle name="Normal 4 2 5 2 7" xfId="2562" xr:uid="{B4640C1B-A2EF-4527-B7E0-DA24CDA2F6B2}"/>
    <cellStyle name="Normal 4 2 5 2 8" xfId="4843" xr:uid="{BF92E6B3-EC33-40E7-9536-0E621C9A0813}"/>
    <cellStyle name="Normal 4 2 5 3" xfId="364" xr:uid="{00000000-0005-0000-0000-00009A050000}"/>
    <cellStyle name="Normal 4 2 5 3 2" xfId="742" xr:uid="{00000000-0005-0000-0000-00009B050000}"/>
    <cellStyle name="Normal 4 2 5 3 2 2" xfId="1648" xr:uid="{00000000-0005-0000-0000-00009C050000}"/>
    <cellStyle name="Normal 4 2 5 3 2 2 2" xfId="3927" xr:uid="{4678FEDD-82EE-47D4-ADF3-52B3C807CE2A}"/>
    <cellStyle name="Normal 4 2 5 3 2 2 3" xfId="6208" xr:uid="{EEC5AEE1-5430-4E95-B40E-51657A491DBA}"/>
    <cellStyle name="Normal 4 2 5 3 2 3" xfId="2341" xr:uid="{00000000-0005-0000-0000-00009D050000}"/>
    <cellStyle name="Normal 4 2 5 3 2 3 2" xfId="4620" xr:uid="{56656CD9-6439-42D2-AEC5-C4E03F808712}"/>
    <cellStyle name="Normal 4 2 5 3 2 3 3" xfId="6901" xr:uid="{459B5FD7-0182-43A0-9518-752C4C6ABC67}"/>
    <cellStyle name="Normal 4 2 5 3 2 4" xfId="3035" xr:uid="{94E8C9C9-75AE-439D-8729-61A6EADC7EFC}"/>
    <cellStyle name="Normal 4 2 5 3 2 5" xfId="5316" xr:uid="{C0DDEA4C-A389-47AE-9F89-A8C7D65FE383}"/>
    <cellStyle name="Normal 4 2 5 3 3" xfId="1301" xr:uid="{00000000-0005-0000-0000-00009E050000}"/>
    <cellStyle name="Normal 4 2 5 3 3 2" xfId="3580" xr:uid="{1FE57D10-C440-4D19-951F-5FF12281E14D}"/>
    <cellStyle name="Normal 4 2 5 3 3 3" xfId="5861" xr:uid="{6124DA99-F99C-4F1F-A724-87DDE6CF3EBD}"/>
    <cellStyle name="Normal 4 2 5 3 4" xfId="1994" xr:uid="{00000000-0005-0000-0000-00009F050000}"/>
    <cellStyle name="Normal 4 2 5 3 4 2" xfId="4273" xr:uid="{F0D0D31B-9E4B-4433-8D5A-9F3C7411EA6D}"/>
    <cellStyle name="Normal 4 2 5 3 4 3" xfId="6554" xr:uid="{7E9164AF-4B02-4F99-A883-9C62423DF73D}"/>
    <cellStyle name="Normal 4 2 5 3 5" xfId="2688" xr:uid="{419D0299-6981-47D9-BA85-10E19CC62FF1}"/>
    <cellStyle name="Normal 4 2 5 3 6" xfId="4969" xr:uid="{232B49A7-4712-44DD-B9F5-E5A55FAC0497}"/>
    <cellStyle name="Normal 4 2 5 4" xfId="547" xr:uid="{00000000-0005-0000-0000-0000A0050000}"/>
    <cellStyle name="Normal 4 2 5 4 2" xfId="1476" xr:uid="{00000000-0005-0000-0000-0000A1050000}"/>
    <cellStyle name="Normal 4 2 5 4 2 2" xfId="3755" xr:uid="{0DC0EE8D-6C10-4FA1-BBE3-227A99E97A3A}"/>
    <cellStyle name="Normal 4 2 5 4 2 3" xfId="6036" xr:uid="{62C86944-F484-4B8B-BA31-8766711C72DA}"/>
    <cellStyle name="Normal 4 2 5 4 3" xfId="2169" xr:uid="{00000000-0005-0000-0000-0000A2050000}"/>
    <cellStyle name="Normal 4 2 5 4 3 2" xfId="4448" xr:uid="{20F2C517-4DB6-4C8A-95B0-CB05B3EC35CD}"/>
    <cellStyle name="Normal 4 2 5 4 3 3" xfId="6729" xr:uid="{E209145B-A011-4E5B-A07A-708F0F71E501}"/>
    <cellStyle name="Normal 4 2 5 4 4" xfId="2863" xr:uid="{BE284751-036A-4D8D-98CC-0EDDFE61DCF6}"/>
    <cellStyle name="Normal 4 2 5 4 5" xfId="5144" xr:uid="{2A8C7A1D-3676-4043-BE13-E148791518E2}"/>
    <cellStyle name="Normal 4 2 5 5" xfId="944" xr:uid="{00000000-0005-0000-0000-0000A3050000}"/>
    <cellStyle name="Normal 4 2 5 5 2" xfId="3232" xr:uid="{EF8199E4-F173-4302-8165-5DF4FDA040D0}"/>
    <cellStyle name="Normal 4 2 5 5 3" xfId="5513" xr:uid="{603B1E03-F3E1-4A6D-BCAB-12C09EF6BA80}"/>
    <cellStyle name="Normal 4 2 5 6" xfId="1129" xr:uid="{00000000-0005-0000-0000-0000A4050000}"/>
    <cellStyle name="Normal 4 2 5 6 2" xfId="3408" xr:uid="{8F9FF7F9-67A1-4522-8627-1C56AC1108FD}"/>
    <cellStyle name="Normal 4 2 5 6 3" xfId="5689" xr:uid="{810DD8D5-597E-483B-9E7D-D2E8AFB7986B}"/>
    <cellStyle name="Normal 4 2 5 7" xfId="1822" xr:uid="{00000000-0005-0000-0000-0000A5050000}"/>
    <cellStyle name="Normal 4 2 5 7 2" xfId="4101" xr:uid="{511FD324-14C6-4B24-94DB-517F9B9A1BF5}"/>
    <cellStyle name="Normal 4 2 5 7 3" xfId="6382" xr:uid="{95235EF3-966C-417F-BCF8-5B73970DAE8C}"/>
    <cellStyle name="Normal 4 2 5 8" xfId="2516" xr:uid="{899DC390-1C7A-4E90-A6B0-E813939125E5}"/>
    <cellStyle name="Normal 4 2 5 9" xfId="4797" xr:uid="{170CE0FC-C630-4C2B-ADC0-63979A70E1D6}"/>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2 2" xfId="3977" xr:uid="{C5A8792D-2984-421D-8F53-2D6F59CB1751}"/>
    <cellStyle name="Normal 4 2 6 2 2 2 2 3" xfId="6258" xr:uid="{C5402524-4A9B-4481-97C4-1175574FD9B2}"/>
    <cellStyle name="Normal 4 2 6 2 2 2 3" xfId="2391" xr:uid="{00000000-0005-0000-0000-0000AB050000}"/>
    <cellStyle name="Normal 4 2 6 2 2 2 3 2" xfId="4670" xr:uid="{40880FAB-87C3-4EFB-A51C-9769B19D1494}"/>
    <cellStyle name="Normal 4 2 6 2 2 2 3 3" xfId="6951" xr:uid="{E0365F8E-C597-4657-A941-96BE92ABFB57}"/>
    <cellStyle name="Normal 4 2 6 2 2 2 4" xfId="3085" xr:uid="{AAAF6C07-7737-4A3C-8C29-726C50642849}"/>
    <cellStyle name="Normal 4 2 6 2 2 2 5" xfId="5366" xr:uid="{90DE720B-3FB1-4CDD-82F4-C90AA5484DD8}"/>
    <cellStyle name="Normal 4 2 6 2 2 3" xfId="1351" xr:uid="{00000000-0005-0000-0000-0000AC050000}"/>
    <cellStyle name="Normal 4 2 6 2 2 3 2" xfId="3630" xr:uid="{CB0FC74C-0930-441F-ADB7-73394789B2E1}"/>
    <cellStyle name="Normal 4 2 6 2 2 3 3" xfId="5911" xr:uid="{9C918D43-026E-41A1-92E5-C73CC689EFDC}"/>
    <cellStyle name="Normal 4 2 6 2 2 4" xfId="2044" xr:uid="{00000000-0005-0000-0000-0000AD050000}"/>
    <cellStyle name="Normal 4 2 6 2 2 4 2" xfId="4323" xr:uid="{D13A6C97-FB2E-46E7-B105-CCC6C08D3DDA}"/>
    <cellStyle name="Normal 4 2 6 2 2 4 3" xfId="6604" xr:uid="{19330D22-6033-43C6-939A-67D92BF61558}"/>
    <cellStyle name="Normal 4 2 6 2 2 5" xfId="2738" xr:uid="{7FF2D5FB-0223-4E11-BF56-BB525768FF72}"/>
    <cellStyle name="Normal 4 2 6 2 2 6" xfId="5019" xr:uid="{F620BA13-6E78-4EA1-B648-ADFD1CC9F616}"/>
    <cellStyle name="Normal 4 2 6 2 3" xfId="597" xr:uid="{00000000-0005-0000-0000-0000AE050000}"/>
    <cellStyle name="Normal 4 2 6 2 3 2" xfId="1526" xr:uid="{00000000-0005-0000-0000-0000AF050000}"/>
    <cellStyle name="Normal 4 2 6 2 3 2 2" xfId="3805" xr:uid="{5D457397-91DF-43AB-9325-52122DE515DE}"/>
    <cellStyle name="Normal 4 2 6 2 3 2 3" xfId="6086" xr:uid="{E76EA4E2-C0EB-4752-96B1-5BECCFF568F0}"/>
    <cellStyle name="Normal 4 2 6 2 3 3" xfId="2219" xr:uid="{00000000-0005-0000-0000-0000B0050000}"/>
    <cellStyle name="Normal 4 2 6 2 3 3 2" xfId="4498" xr:uid="{D9D53368-EA76-4B3C-8655-3585709E4833}"/>
    <cellStyle name="Normal 4 2 6 2 3 3 3" xfId="6779" xr:uid="{17AAE98B-F198-4372-96B5-37649990FCA6}"/>
    <cellStyle name="Normal 4 2 6 2 3 4" xfId="2913" xr:uid="{4BB6DFB4-CA52-43B5-BA36-14C1D018305A}"/>
    <cellStyle name="Normal 4 2 6 2 3 5" xfId="5194" xr:uid="{DA528EC1-F7B4-47D5-AF4D-004C95E0ADA8}"/>
    <cellStyle name="Normal 4 2 6 2 4" xfId="994" xr:uid="{00000000-0005-0000-0000-0000B1050000}"/>
    <cellStyle name="Normal 4 2 6 2 4 2" xfId="3282" xr:uid="{9AF34B8E-C271-439A-90EC-031A6AC37AE8}"/>
    <cellStyle name="Normal 4 2 6 2 4 3" xfId="5563" xr:uid="{D9995DB2-AD13-4AD3-BD68-04A5FBE38C3E}"/>
    <cellStyle name="Normal 4 2 6 2 5" xfId="1179" xr:uid="{00000000-0005-0000-0000-0000B2050000}"/>
    <cellStyle name="Normal 4 2 6 2 5 2" xfId="3458" xr:uid="{2AE7BD38-2252-42B2-A898-6170F45B47A6}"/>
    <cellStyle name="Normal 4 2 6 2 5 3" xfId="5739" xr:uid="{FEA6EF31-17F8-4EF7-9A63-DC9C4E755375}"/>
    <cellStyle name="Normal 4 2 6 2 6" xfId="1872" xr:uid="{00000000-0005-0000-0000-0000B3050000}"/>
    <cellStyle name="Normal 4 2 6 2 6 2" xfId="4151" xr:uid="{8E7C89E6-D84F-4FD0-B923-50F0CE3CEBD0}"/>
    <cellStyle name="Normal 4 2 6 2 6 3" xfId="6432" xr:uid="{63767745-04E4-41CD-9B57-269024CB6FA9}"/>
    <cellStyle name="Normal 4 2 6 2 7" xfId="2566" xr:uid="{50468B97-E8CD-444D-81B9-9C4B624C6663}"/>
    <cellStyle name="Normal 4 2 6 2 8" xfId="4847" xr:uid="{84B88A0C-2371-43A3-9BF5-DB5CDAFD18CB}"/>
    <cellStyle name="Normal 4 2 6 3" xfId="368" xr:uid="{00000000-0005-0000-0000-0000B4050000}"/>
    <cellStyle name="Normal 4 2 6 3 2" xfId="746" xr:uid="{00000000-0005-0000-0000-0000B5050000}"/>
    <cellStyle name="Normal 4 2 6 3 2 2" xfId="1652" xr:uid="{00000000-0005-0000-0000-0000B6050000}"/>
    <cellStyle name="Normal 4 2 6 3 2 2 2" xfId="3931" xr:uid="{237C0367-D277-49EA-8BC7-3A89CD1BA68F}"/>
    <cellStyle name="Normal 4 2 6 3 2 2 3" xfId="6212" xr:uid="{0287FA58-9A6E-44D3-A43C-944F86B7272B}"/>
    <cellStyle name="Normal 4 2 6 3 2 3" xfId="2345" xr:uid="{00000000-0005-0000-0000-0000B7050000}"/>
    <cellStyle name="Normal 4 2 6 3 2 3 2" xfId="4624" xr:uid="{C1D8429A-3E8C-4F24-9FA7-7EE1A890BF6A}"/>
    <cellStyle name="Normal 4 2 6 3 2 3 3" xfId="6905" xr:uid="{8C61A88A-3480-492A-BC73-76DF6A9678EC}"/>
    <cellStyle name="Normal 4 2 6 3 2 4" xfId="3039" xr:uid="{CE660B5C-707D-4BB8-ADFD-DDD5AC530199}"/>
    <cellStyle name="Normal 4 2 6 3 2 5" xfId="5320" xr:uid="{DA2A5C43-6E06-49F4-97C8-0921106B4304}"/>
    <cellStyle name="Normal 4 2 6 3 3" xfId="1305" xr:uid="{00000000-0005-0000-0000-0000B8050000}"/>
    <cellStyle name="Normal 4 2 6 3 3 2" xfId="3584" xr:uid="{15455A71-6909-4622-A701-3CD963A0CF71}"/>
    <cellStyle name="Normal 4 2 6 3 3 3" xfId="5865" xr:uid="{9FED3CD7-E732-4014-8945-165018BC2847}"/>
    <cellStyle name="Normal 4 2 6 3 4" xfId="1998" xr:uid="{00000000-0005-0000-0000-0000B9050000}"/>
    <cellStyle name="Normal 4 2 6 3 4 2" xfId="4277" xr:uid="{285E7421-6AB5-4D9B-BF88-7DA074BA4E67}"/>
    <cellStyle name="Normal 4 2 6 3 4 3" xfId="6558" xr:uid="{ED7C219C-1806-4D34-973C-6302CE9ADB33}"/>
    <cellStyle name="Normal 4 2 6 3 5" xfId="2692" xr:uid="{F429C3A7-5708-4B1F-9ACB-2029917424D6}"/>
    <cellStyle name="Normal 4 2 6 3 6" xfId="4973" xr:uid="{BBD6A9E6-F00C-42DF-95FC-223E98D2FAD7}"/>
    <cellStyle name="Normal 4 2 6 4" xfId="551" xr:uid="{00000000-0005-0000-0000-0000BA050000}"/>
    <cellStyle name="Normal 4 2 6 4 2" xfId="1480" xr:uid="{00000000-0005-0000-0000-0000BB050000}"/>
    <cellStyle name="Normal 4 2 6 4 2 2" xfId="3759" xr:uid="{E11F7D22-3882-461E-9D28-C3FF0A8D1815}"/>
    <cellStyle name="Normal 4 2 6 4 2 3" xfId="6040" xr:uid="{8D0549C7-214A-4FF2-A55B-74B8B01ABB56}"/>
    <cellStyle name="Normal 4 2 6 4 3" xfId="2173" xr:uid="{00000000-0005-0000-0000-0000BC050000}"/>
    <cellStyle name="Normal 4 2 6 4 3 2" xfId="4452" xr:uid="{F198920C-DF22-476F-B966-EC5C745C088E}"/>
    <cellStyle name="Normal 4 2 6 4 3 3" xfId="6733" xr:uid="{848DB6F5-A981-4C3B-8276-C9B70A275406}"/>
    <cellStyle name="Normal 4 2 6 4 4" xfId="2867" xr:uid="{638F4D23-768F-4FBC-B755-6B97ABA12623}"/>
    <cellStyle name="Normal 4 2 6 4 5" xfId="5148" xr:uid="{08B5D5D5-D232-4D33-9140-236D34B6ABEF}"/>
    <cellStyle name="Normal 4 2 6 5" xfId="948" xr:uid="{00000000-0005-0000-0000-0000BD050000}"/>
    <cellStyle name="Normal 4 2 6 5 2" xfId="3236" xr:uid="{0941395E-A8AD-43D5-B16F-6B27579446FC}"/>
    <cellStyle name="Normal 4 2 6 5 3" xfId="5517" xr:uid="{7A8B0CB9-6756-4ECC-BE4B-AC6B733BA757}"/>
    <cellStyle name="Normal 4 2 6 6" xfId="1133" xr:uid="{00000000-0005-0000-0000-0000BE050000}"/>
    <cellStyle name="Normal 4 2 6 6 2" xfId="3412" xr:uid="{2C9DBCA2-C66A-451D-B0EC-C314FC82AB45}"/>
    <cellStyle name="Normal 4 2 6 6 3" xfId="5693" xr:uid="{55F241FC-317D-43FC-ABFB-1F4E061386E5}"/>
    <cellStyle name="Normal 4 2 6 7" xfId="1826" xr:uid="{00000000-0005-0000-0000-0000BF050000}"/>
    <cellStyle name="Normal 4 2 6 7 2" xfId="4105" xr:uid="{1563498B-4D43-49D5-A66D-578BEA6C7607}"/>
    <cellStyle name="Normal 4 2 6 7 3" xfId="6386" xr:uid="{2E60649C-CAE5-4F6C-81AD-217FCC040D5D}"/>
    <cellStyle name="Normal 4 2 6 8" xfId="2520" xr:uid="{9BA1BCC0-616A-418F-9710-39C19C94AC0C}"/>
    <cellStyle name="Normal 4 2 6 9" xfId="4801" xr:uid="{3B925D91-B55A-4B92-B3FD-AF27763B8D38}"/>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2 2" xfId="3939" xr:uid="{D2C810DF-D08B-44A3-A3A6-878341E51B03}"/>
    <cellStyle name="Normal 4 2 7 2 2 2 3" xfId="6220" xr:uid="{E74057FC-57D8-4E24-B690-1F6E88E6555D}"/>
    <cellStyle name="Normal 4 2 7 2 2 3" xfId="2353" xr:uid="{00000000-0005-0000-0000-0000C4050000}"/>
    <cellStyle name="Normal 4 2 7 2 2 3 2" xfId="4632" xr:uid="{32815B79-AC83-4551-9DB5-C48F3948C7FA}"/>
    <cellStyle name="Normal 4 2 7 2 2 3 3" xfId="6913" xr:uid="{C49FDD41-5A49-4DD4-8ACB-31D46930C501}"/>
    <cellStyle name="Normal 4 2 7 2 2 4" xfId="3047" xr:uid="{3F89680F-3DB4-4C0F-ACC8-F0AD7A3C0004}"/>
    <cellStyle name="Normal 4 2 7 2 2 5" xfId="5328" xr:uid="{74CDC07B-90FE-4CF7-BF77-40571E7DE6D2}"/>
    <cellStyle name="Normal 4 2 7 2 3" xfId="1313" xr:uid="{00000000-0005-0000-0000-0000C5050000}"/>
    <cellStyle name="Normal 4 2 7 2 3 2" xfId="3592" xr:uid="{140ADB71-7095-47B5-8FF1-2ED0333231F7}"/>
    <cellStyle name="Normal 4 2 7 2 3 3" xfId="5873" xr:uid="{E7C79C6A-4BF5-44C1-A02C-C69BDF422714}"/>
    <cellStyle name="Normal 4 2 7 2 4" xfId="2006" xr:uid="{00000000-0005-0000-0000-0000C6050000}"/>
    <cellStyle name="Normal 4 2 7 2 4 2" xfId="4285" xr:uid="{164B7364-3129-4197-9CFE-4B9519A50D87}"/>
    <cellStyle name="Normal 4 2 7 2 4 3" xfId="6566" xr:uid="{9640F52E-527F-4136-A780-1A2C41BA88A0}"/>
    <cellStyle name="Normal 4 2 7 2 5" xfId="2700" xr:uid="{5D4FB69D-D382-434C-9581-4D5B817428B4}"/>
    <cellStyle name="Normal 4 2 7 2 6" xfId="4981" xr:uid="{D35EB533-48BA-4AE8-9FD7-1A54299E8973}"/>
    <cellStyle name="Normal 4 2 7 3" xfId="559" xr:uid="{00000000-0005-0000-0000-0000C7050000}"/>
    <cellStyle name="Normal 4 2 7 3 2" xfId="1488" xr:uid="{00000000-0005-0000-0000-0000C8050000}"/>
    <cellStyle name="Normal 4 2 7 3 2 2" xfId="3767" xr:uid="{14637E8F-7EEA-49E0-B525-E35225EC86CD}"/>
    <cellStyle name="Normal 4 2 7 3 2 3" xfId="6048" xr:uid="{AB5037BB-8D6B-439A-8EC9-FA9F5330D36D}"/>
    <cellStyle name="Normal 4 2 7 3 3" xfId="2181" xr:uid="{00000000-0005-0000-0000-0000C9050000}"/>
    <cellStyle name="Normal 4 2 7 3 3 2" xfId="4460" xr:uid="{C23920F7-E7D4-4FA9-86D9-628D4402D592}"/>
    <cellStyle name="Normal 4 2 7 3 3 3" xfId="6741" xr:uid="{D1DC3703-FFBC-4073-8818-D1FE9AE66155}"/>
    <cellStyle name="Normal 4 2 7 3 4" xfId="2875" xr:uid="{7B66DE32-1924-415A-A453-0AC1F6EE8252}"/>
    <cellStyle name="Normal 4 2 7 3 5" xfId="5156" xr:uid="{7284E247-472A-485A-89A6-B7BC5ED4D78A}"/>
    <cellStyle name="Normal 4 2 7 4" xfId="956" xr:uid="{00000000-0005-0000-0000-0000CA050000}"/>
    <cellStyle name="Normal 4 2 7 4 2" xfId="3244" xr:uid="{49A6B576-8605-480C-8732-A928D82222E2}"/>
    <cellStyle name="Normal 4 2 7 4 3" xfId="5525" xr:uid="{60B6DB5E-8F14-4CA6-85C7-7D963C12BE0A}"/>
    <cellStyle name="Normal 4 2 7 5" xfId="1141" xr:uid="{00000000-0005-0000-0000-0000CB050000}"/>
    <cellStyle name="Normal 4 2 7 5 2" xfId="3420" xr:uid="{C0EA67C3-1D66-4D55-BD95-9D6C6D49236B}"/>
    <cellStyle name="Normal 4 2 7 5 3" xfId="5701" xr:uid="{163E3093-ABB6-41DE-A864-6D3F3F782ECD}"/>
    <cellStyle name="Normal 4 2 7 6" xfId="1834" xr:uid="{00000000-0005-0000-0000-0000CC050000}"/>
    <cellStyle name="Normal 4 2 7 6 2" xfId="4113" xr:uid="{D2DCC697-1AA3-40AB-BA50-DF62378B89C9}"/>
    <cellStyle name="Normal 4 2 7 6 3" xfId="6394" xr:uid="{983712C9-F06C-4B04-A8F9-27F296DE326F}"/>
    <cellStyle name="Normal 4 2 7 7" xfId="2528" xr:uid="{9C105443-AA25-4A59-877B-6E7ADAE6B91F}"/>
    <cellStyle name="Normal 4 2 7 8" xfId="4809" xr:uid="{60798A12-6662-4746-8172-7F6C4A5D3ED1}"/>
    <cellStyle name="Normal 4 2 8" xfId="314" xr:uid="{00000000-0005-0000-0000-0000CD050000}"/>
    <cellStyle name="Normal 4 2 8 2" xfId="695" xr:uid="{00000000-0005-0000-0000-0000CE050000}"/>
    <cellStyle name="Normal 4 2 8 2 2" xfId="1614" xr:uid="{00000000-0005-0000-0000-0000CF050000}"/>
    <cellStyle name="Normal 4 2 8 2 2 2" xfId="3893" xr:uid="{B67574BB-00AB-4091-A20C-AB03F046AFBE}"/>
    <cellStyle name="Normal 4 2 8 2 2 3" xfId="6174" xr:uid="{F43D66AF-F77D-41FC-8D28-158736A547CD}"/>
    <cellStyle name="Normal 4 2 8 2 3" xfId="2307" xr:uid="{00000000-0005-0000-0000-0000D0050000}"/>
    <cellStyle name="Normal 4 2 8 2 3 2" xfId="4586" xr:uid="{E9A97D4E-DBA8-4B94-8058-817A4E130FB6}"/>
    <cellStyle name="Normal 4 2 8 2 3 3" xfId="6867" xr:uid="{DBAF5C1D-E910-491D-8467-B6BDF02DC3BA}"/>
    <cellStyle name="Normal 4 2 8 2 4" xfId="3001" xr:uid="{63D5D07C-06E7-4B8F-ACFA-ADF77770182F}"/>
    <cellStyle name="Normal 4 2 8 2 5" xfId="5282" xr:uid="{C47E0FD9-8738-4246-95C8-B6007BEC1178}"/>
    <cellStyle name="Normal 4 2 8 3" xfId="1267" xr:uid="{00000000-0005-0000-0000-0000D1050000}"/>
    <cellStyle name="Normal 4 2 8 3 2" xfId="3546" xr:uid="{BD910E53-67C8-418E-A9E1-015DF78E4CB0}"/>
    <cellStyle name="Normal 4 2 8 3 3" xfId="5827" xr:uid="{B2FFD912-3137-41DA-9AEB-8A019C144F40}"/>
    <cellStyle name="Normal 4 2 8 4" xfId="1960" xr:uid="{00000000-0005-0000-0000-0000D2050000}"/>
    <cellStyle name="Normal 4 2 8 4 2" xfId="4239" xr:uid="{EBBBDCB3-9C5D-45F9-B623-C85EA27DD6F7}"/>
    <cellStyle name="Normal 4 2 8 4 3" xfId="6520" xr:uid="{4E23015E-2BE6-4475-91F0-B9215D614247}"/>
    <cellStyle name="Normal 4 2 8 5" xfId="2654" xr:uid="{9F5CCCEF-F43D-4CB4-8DD0-B38DDC1B0528}"/>
    <cellStyle name="Normal 4 2 8 6" xfId="4935" xr:uid="{027C210D-7814-4CBD-A3DE-4F9543C565B2}"/>
    <cellStyle name="Normal 4 2 9" xfId="513" xr:uid="{00000000-0005-0000-0000-0000D3050000}"/>
    <cellStyle name="Normal 4 2 9 2" xfId="1442" xr:uid="{00000000-0005-0000-0000-0000D4050000}"/>
    <cellStyle name="Normal 4 2 9 2 2" xfId="3721" xr:uid="{8A7FFD78-DADC-4B9B-B6A0-E666CF95D944}"/>
    <cellStyle name="Normal 4 2 9 2 3" xfId="6002" xr:uid="{6C27EC4E-7455-4789-86CD-0FB0792ED931}"/>
    <cellStyle name="Normal 4 2 9 3" xfId="2135" xr:uid="{00000000-0005-0000-0000-0000D5050000}"/>
    <cellStyle name="Normal 4 2 9 3 2" xfId="4414" xr:uid="{5CFF6E9E-4FAD-46A6-84BE-31C5D00FE177}"/>
    <cellStyle name="Normal 4 2 9 3 3" xfId="6695" xr:uid="{1A928217-2793-4482-AB28-581F7CF5BC98}"/>
    <cellStyle name="Normal 4 2 9 4" xfId="2829" xr:uid="{20DF466D-FCBA-4564-BF3D-0082FDFDBD20}"/>
    <cellStyle name="Normal 4 2 9 5" xfId="5110" xr:uid="{0027A5A4-9C2F-4356-828F-27BFF347A0E7}"/>
    <cellStyle name="Normal 4 2_Balanse - eiendeler" xfId="105" xr:uid="{00000000-0005-0000-0000-0000D6050000}"/>
    <cellStyle name="Normal 4 3" xfId="23" xr:uid="{00000000-0005-0000-0000-0000D7050000}"/>
    <cellStyle name="Normal 4 3 10" xfId="4763" xr:uid="{B949E70C-5DE4-47B3-B85C-542FAAC9C264}"/>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2 2" xfId="3967" xr:uid="{8D0FDE60-2B91-42C8-8D58-0933319F6827}"/>
    <cellStyle name="Normal 4 3 2 2 2 2 2 3" xfId="6248" xr:uid="{0FBAD3FF-1293-449A-B274-D6035E602266}"/>
    <cellStyle name="Normal 4 3 2 2 2 2 3" xfId="2381" xr:uid="{00000000-0005-0000-0000-0000DD050000}"/>
    <cellStyle name="Normal 4 3 2 2 2 2 3 2" xfId="4660" xr:uid="{CBFB4BE1-146F-40A7-BCB9-8A1055AD046E}"/>
    <cellStyle name="Normal 4 3 2 2 2 2 3 3" xfId="6941" xr:uid="{9F13DC0D-9931-417A-B919-D8880F8A3DEF}"/>
    <cellStyle name="Normal 4 3 2 2 2 2 4" xfId="3075" xr:uid="{F4F907F0-6EB2-44DC-829F-AAA166E028F4}"/>
    <cellStyle name="Normal 4 3 2 2 2 2 5" xfId="5356" xr:uid="{B9F22969-A5C2-4E9D-9EEC-C38A67BC605D}"/>
    <cellStyle name="Normal 4 3 2 2 2 3" xfId="1341" xr:uid="{00000000-0005-0000-0000-0000DE050000}"/>
    <cellStyle name="Normal 4 3 2 2 2 3 2" xfId="3620" xr:uid="{8BC21122-D41A-494B-BF5A-E0F7E1F14476}"/>
    <cellStyle name="Normal 4 3 2 2 2 3 3" xfId="5901" xr:uid="{4514413A-4ACA-4D1E-8FA4-D8A74AE9E631}"/>
    <cellStyle name="Normal 4 3 2 2 2 4" xfId="2034" xr:uid="{00000000-0005-0000-0000-0000DF050000}"/>
    <cellStyle name="Normal 4 3 2 2 2 4 2" xfId="4313" xr:uid="{9FF511D5-5DAB-4D3C-8A8B-E1407CB997ED}"/>
    <cellStyle name="Normal 4 3 2 2 2 4 3" xfId="6594" xr:uid="{E53F205C-1AB3-4D27-9592-8572950A3305}"/>
    <cellStyle name="Normal 4 3 2 2 2 5" xfId="2728" xr:uid="{1169A7B5-1691-4E72-BC6A-4EB1B3A40C9D}"/>
    <cellStyle name="Normal 4 3 2 2 2 6" xfId="5009" xr:uid="{19FDFCB5-CD02-45B1-B14A-5DA223F39AFB}"/>
    <cellStyle name="Normal 4 3 2 2 3" xfId="587" xr:uid="{00000000-0005-0000-0000-0000E0050000}"/>
    <cellStyle name="Normal 4 3 2 2 3 2" xfId="1516" xr:uid="{00000000-0005-0000-0000-0000E1050000}"/>
    <cellStyle name="Normal 4 3 2 2 3 2 2" xfId="3795" xr:uid="{15BD2AE2-22A4-4D61-B649-101F7967B6E6}"/>
    <cellStyle name="Normal 4 3 2 2 3 2 3" xfId="6076" xr:uid="{4B7230C0-162A-40EA-A17B-85A17BEC780F}"/>
    <cellStyle name="Normal 4 3 2 2 3 3" xfId="2209" xr:uid="{00000000-0005-0000-0000-0000E2050000}"/>
    <cellStyle name="Normal 4 3 2 2 3 3 2" xfId="4488" xr:uid="{9760DEF6-E0C8-4716-A96E-DBAD853BEEBE}"/>
    <cellStyle name="Normal 4 3 2 2 3 3 3" xfId="6769" xr:uid="{94CB1299-D6A4-47DC-9174-64744BD48C85}"/>
    <cellStyle name="Normal 4 3 2 2 3 4" xfId="2903" xr:uid="{486A4E9B-7BE1-4844-B572-7144B596E79C}"/>
    <cellStyle name="Normal 4 3 2 2 3 5" xfId="5184" xr:uid="{19E3C9A6-B475-49B4-8D1F-EF10BAC7AF30}"/>
    <cellStyle name="Normal 4 3 2 2 4" xfId="984" xr:uid="{00000000-0005-0000-0000-0000E3050000}"/>
    <cellStyle name="Normal 4 3 2 2 4 2" xfId="3272" xr:uid="{22BFB6DF-A1B5-455D-8E37-1AE0852BE16C}"/>
    <cellStyle name="Normal 4 3 2 2 4 3" xfId="5553" xr:uid="{1C311EB0-C65F-4D83-87BC-7AE54AE8CB8B}"/>
    <cellStyle name="Normal 4 3 2 2 5" xfId="1169" xr:uid="{00000000-0005-0000-0000-0000E4050000}"/>
    <cellStyle name="Normal 4 3 2 2 5 2" xfId="3448" xr:uid="{051B29EE-1CE9-4AE9-B600-9228C3B0DFD1}"/>
    <cellStyle name="Normal 4 3 2 2 5 3" xfId="5729" xr:uid="{7E59C744-A30D-4A4F-81B9-24431210FB74}"/>
    <cellStyle name="Normal 4 3 2 2 6" xfId="1862" xr:uid="{00000000-0005-0000-0000-0000E5050000}"/>
    <cellStyle name="Normal 4 3 2 2 6 2" xfId="4141" xr:uid="{A7E06FCA-031A-491B-B4DB-822AF856BCCB}"/>
    <cellStyle name="Normal 4 3 2 2 6 3" xfId="6422" xr:uid="{914D07EA-13DB-4EE1-A4AD-30F6C5E0956D}"/>
    <cellStyle name="Normal 4 3 2 2 7" xfId="2556" xr:uid="{6A473161-D252-4A4E-8261-F1F4E16422BB}"/>
    <cellStyle name="Normal 4 3 2 2 8" xfId="4837" xr:uid="{3BE76D1B-2A29-49D6-9A4E-AF9EE2B2093E}"/>
    <cellStyle name="Normal 4 3 2 3" xfId="357" xr:uid="{00000000-0005-0000-0000-0000E6050000}"/>
    <cellStyle name="Normal 4 3 2 3 2" xfId="735" xr:uid="{00000000-0005-0000-0000-0000E7050000}"/>
    <cellStyle name="Normal 4 3 2 3 2 2" xfId="1642" xr:uid="{00000000-0005-0000-0000-0000E8050000}"/>
    <cellStyle name="Normal 4 3 2 3 2 2 2" xfId="3921" xr:uid="{8A1FA536-3625-484B-8C82-5C42B689BF62}"/>
    <cellStyle name="Normal 4 3 2 3 2 2 3" xfId="6202" xr:uid="{21A15435-AFD1-475A-91B7-D0419B770C1F}"/>
    <cellStyle name="Normal 4 3 2 3 2 3" xfId="2335" xr:uid="{00000000-0005-0000-0000-0000E9050000}"/>
    <cellStyle name="Normal 4 3 2 3 2 3 2" xfId="4614" xr:uid="{036B872C-CADA-4784-833B-F674CCAC4A07}"/>
    <cellStyle name="Normal 4 3 2 3 2 3 3" xfId="6895" xr:uid="{652EEFC8-0693-4CA7-9772-5A1C39A8D9A4}"/>
    <cellStyle name="Normal 4 3 2 3 2 4" xfId="3029" xr:uid="{59228466-5061-4736-AFC1-70E1E4E3343D}"/>
    <cellStyle name="Normal 4 3 2 3 2 5" xfId="5310" xr:uid="{DCD91BE8-CDAE-4C8B-9ADB-B2915AEA5E46}"/>
    <cellStyle name="Normal 4 3 2 3 3" xfId="1295" xr:uid="{00000000-0005-0000-0000-0000EA050000}"/>
    <cellStyle name="Normal 4 3 2 3 3 2" xfId="3574" xr:uid="{7453107D-CE75-4E88-87DB-ABE97773DC65}"/>
    <cellStyle name="Normal 4 3 2 3 3 3" xfId="5855" xr:uid="{46CBAA38-8039-4E1D-AE2F-DB8D2384988C}"/>
    <cellStyle name="Normal 4 3 2 3 4" xfId="1988" xr:uid="{00000000-0005-0000-0000-0000EB050000}"/>
    <cellStyle name="Normal 4 3 2 3 4 2" xfId="4267" xr:uid="{770D6B76-314F-4D6C-A158-5955870E88F0}"/>
    <cellStyle name="Normal 4 3 2 3 4 3" xfId="6548" xr:uid="{7CFC252A-87E4-42C4-A25B-5723D253ED95}"/>
    <cellStyle name="Normal 4 3 2 3 5" xfId="2682" xr:uid="{2D959233-D571-49DC-A33C-8FAC481EC64A}"/>
    <cellStyle name="Normal 4 3 2 3 6" xfId="4963" xr:uid="{7CFCD761-C85F-48CE-8C75-DF74846B53BF}"/>
    <cellStyle name="Normal 4 3 2 4" xfId="541" xr:uid="{00000000-0005-0000-0000-0000EC050000}"/>
    <cellStyle name="Normal 4 3 2 4 2" xfId="1470" xr:uid="{00000000-0005-0000-0000-0000ED050000}"/>
    <cellStyle name="Normal 4 3 2 4 2 2" xfId="3749" xr:uid="{92E2CBE9-AF6E-4593-8892-76641303AF46}"/>
    <cellStyle name="Normal 4 3 2 4 2 3" xfId="6030" xr:uid="{83E5619D-ED7A-4144-8701-866109067548}"/>
    <cellStyle name="Normal 4 3 2 4 3" xfId="2163" xr:uid="{00000000-0005-0000-0000-0000EE050000}"/>
    <cellStyle name="Normal 4 3 2 4 3 2" xfId="4442" xr:uid="{9ECF06B1-45C2-4D84-BE8A-0BA04C3FF23B}"/>
    <cellStyle name="Normal 4 3 2 4 3 3" xfId="6723" xr:uid="{94D1B36C-6A26-418B-A7CD-9430EBCC2A33}"/>
    <cellStyle name="Normal 4 3 2 4 4" xfId="2857" xr:uid="{34E56060-70BC-4ADD-80B4-383B6A7E9709}"/>
    <cellStyle name="Normal 4 3 2 4 5" xfId="5138" xr:uid="{9D082DC4-A5B0-4DAA-9B10-C7DB68D14252}"/>
    <cellStyle name="Normal 4 3 2 5" xfId="937" xr:uid="{00000000-0005-0000-0000-0000EF050000}"/>
    <cellStyle name="Normal 4 3 2 5 2" xfId="3225" xr:uid="{8C5DB471-8C11-4A85-861A-979391762042}"/>
    <cellStyle name="Normal 4 3 2 5 3" xfId="5506" xr:uid="{8A28E196-1360-4B66-A956-73B1C78924FF}"/>
    <cellStyle name="Normal 4 3 2 6" xfId="1123" xr:uid="{00000000-0005-0000-0000-0000F0050000}"/>
    <cellStyle name="Normal 4 3 2 6 2" xfId="3402" xr:uid="{34A69145-5D38-434A-9607-8C6E655C8A25}"/>
    <cellStyle name="Normal 4 3 2 6 3" xfId="5683" xr:uid="{71AAC6AF-D42D-4850-90CE-450BDCA3961D}"/>
    <cellStyle name="Normal 4 3 2 7" xfId="1816" xr:uid="{00000000-0005-0000-0000-0000F1050000}"/>
    <cellStyle name="Normal 4 3 2 7 2" xfId="4095" xr:uid="{5A1A0EC8-A0F9-43C1-B02F-BB2D8EFE3695}"/>
    <cellStyle name="Normal 4 3 2 7 3" xfId="6376" xr:uid="{B45F943E-B6DC-4CE8-8960-5C66BAC0D307}"/>
    <cellStyle name="Normal 4 3 2 8" xfId="2510" xr:uid="{9F4F7C56-C472-47EB-9C0F-32C0CD716FF1}"/>
    <cellStyle name="Normal 4 3 2 9" xfId="4791" xr:uid="{E0888F60-7AC0-4E97-AA11-6B3B0D013DC5}"/>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2 2" xfId="3938" xr:uid="{7902BEF7-51E4-46B4-9F55-3940F84F6BC0}"/>
    <cellStyle name="Normal 4 3 3 2 2 2 3" xfId="6219" xr:uid="{A1FDE4FD-D829-4085-932C-586C91287565}"/>
    <cellStyle name="Normal 4 3 3 2 2 3" xfId="2352" xr:uid="{00000000-0005-0000-0000-0000F6050000}"/>
    <cellStyle name="Normal 4 3 3 2 2 3 2" xfId="4631" xr:uid="{C08F0BD1-9929-404A-BC04-D817098B94FA}"/>
    <cellStyle name="Normal 4 3 3 2 2 3 3" xfId="6912" xr:uid="{561BD5CC-36FC-4B54-B905-47BDFB1ECAFD}"/>
    <cellStyle name="Normal 4 3 3 2 2 4" xfId="3046" xr:uid="{887DA23A-E2EE-497E-A437-631A8495FED1}"/>
    <cellStyle name="Normal 4 3 3 2 2 5" xfId="5327" xr:uid="{1BE6A267-0D0F-41DA-A95A-D24BBFA72257}"/>
    <cellStyle name="Normal 4 3 3 2 3" xfId="1312" xr:uid="{00000000-0005-0000-0000-0000F7050000}"/>
    <cellStyle name="Normal 4 3 3 2 3 2" xfId="3591" xr:uid="{FF9D1E08-8E1C-4896-9D8C-D9C3EFCFEB2D}"/>
    <cellStyle name="Normal 4 3 3 2 3 3" xfId="5872" xr:uid="{22557459-5691-491B-B6C6-E2D928FC5930}"/>
    <cellStyle name="Normal 4 3 3 2 4" xfId="2005" xr:uid="{00000000-0005-0000-0000-0000F8050000}"/>
    <cellStyle name="Normal 4 3 3 2 4 2" xfId="4284" xr:uid="{959FD99B-1895-4E09-A6BD-13556924FD49}"/>
    <cellStyle name="Normal 4 3 3 2 4 3" xfId="6565" xr:uid="{E46F1A8F-A36E-48EB-AF05-EFFAD23B6970}"/>
    <cellStyle name="Normal 4 3 3 2 5" xfId="2699" xr:uid="{D0D9DD8A-08D6-45EA-BEA3-1402B37F3C1C}"/>
    <cellStyle name="Normal 4 3 3 2 6" xfId="4980" xr:uid="{A150221D-B624-4D41-9F45-6C15F6BF3EF1}"/>
    <cellStyle name="Normal 4 3 3 3" xfId="558" xr:uid="{00000000-0005-0000-0000-0000F9050000}"/>
    <cellStyle name="Normal 4 3 3 3 2" xfId="1487" xr:uid="{00000000-0005-0000-0000-0000FA050000}"/>
    <cellStyle name="Normal 4 3 3 3 2 2" xfId="3766" xr:uid="{1843B2E0-5ED2-4F4B-8CDE-59EEEF6FF6B8}"/>
    <cellStyle name="Normal 4 3 3 3 2 3" xfId="6047" xr:uid="{DABB7274-8BBA-47D9-8312-239CD5460C3B}"/>
    <cellStyle name="Normal 4 3 3 3 3" xfId="2180" xr:uid="{00000000-0005-0000-0000-0000FB050000}"/>
    <cellStyle name="Normal 4 3 3 3 3 2" xfId="4459" xr:uid="{8D2A965A-FE8C-4493-8868-AEFBD9E8ED22}"/>
    <cellStyle name="Normal 4 3 3 3 3 3" xfId="6740" xr:uid="{A913A7EB-11E8-4905-873C-25172AD1ED48}"/>
    <cellStyle name="Normal 4 3 3 3 4" xfId="2874" xr:uid="{D16B08BB-CA5E-4E8D-A36A-0396E35AAE2F}"/>
    <cellStyle name="Normal 4 3 3 3 5" xfId="5155" xr:uid="{A1C11961-3309-4D4E-8378-B9AF076245D5}"/>
    <cellStyle name="Normal 4 3 3 4" xfId="955" xr:uid="{00000000-0005-0000-0000-0000FC050000}"/>
    <cellStyle name="Normal 4 3 3 4 2" xfId="3243" xr:uid="{09B4D2D6-DC27-456D-9B88-D60371644ACA}"/>
    <cellStyle name="Normal 4 3 3 4 3" xfId="5524" xr:uid="{BD984F6F-F122-49BA-BED3-B5B0298EB200}"/>
    <cellStyle name="Normal 4 3 3 5" xfId="1140" xr:uid="{00000000-0005-0000-0000-0000FD050000}"/>
    <cellStyle name="Normal 4 3 3 5 2" xfId="3419" xr:uid="{5EA71630-B53A-47A6-9C09-4AE4B1D94D50}"/>
    <cellStyle name="Normal 4 3 3 5 3" xfId="5700" xr:uid="{F9FED220-9279-41FC-9571-AC281013C6B8}"/>
    <cellStyle name="Normal 4 3 3 6" xfId="1833" xr:uid="{00000000-0005-0000-0000-0000FE050000}"/>
    <cellStyle name="Normal 4 3 3 6 2" xfId="4112" xr:uid="{F516A9F2-DAB3-4771-8A9A-9A2420D0AFC5}"/>
    <cellStyle name="Normal 4 3 3 6 3" xfId="6393" xr:uid="{479913C7-DCAC-4A44-AB09-6E908D0930D6}"/>
    <cellStyle name="Normal 4 3 3 7" xfId="2527" xr:uid="{86049D60-C3DC-4DCF-915C-22BADC426442}"/>
    <cellStyle name="Normal 4 3 3 8" xfId="4808" xr:uid="{77B25BB7-DC8F-421C-9CDD-DA584E1F2920}"/>
    <cellStyle name="Normal 4 3 4" xfId="313" xr:uid="{00000000-0005-0000-0000-0000FF050000}"/>
    <cellStyle name="Normal 4 3 4 2" xfId="694" xr:uid="{00000000-0005-0000-0000-000000060000}"/>
    <cellStyle name="Normal 4 3 4 2 2" xfId="1613" xr:uid="{00000000-0005-0000-0000-000001060000}"/>
    <cellStyle name="Normal 4 3 4 2 2 2" xfId="3892" xr:uid="{9831BD8B-FD73-472C-BEF7-C21427A9999A}"/>
    <cellStyle name="Normal 4 3 4 2 2 3" xfId="6173" xr:uid="{22F52919-065E-4928-8ACB-5BD5F936F0CC}"/>
    <cellStyle name="Normal 4 3 4 2 3" xfId="2306" xr:uid="{00000000-0005-0000-0000-000002060000}"/>
    <cellStyle name="Normal 4 3 4 2 3 2" xfId="4585" xr:uid="{72245039-E9ED-4C90-BCEA-E139DDE8646F}"/>
    <cellStyle name="Normal 4 3 4 2 3 3" xfId="6866" xr:uid="{4F12C31F-7E7B-4446-94FF-FDAAF1D084D9}"/>
    <cellStyle name="Normal 4 3 4 2 4" xfId="3000" xr:uid="{B2A0A197-9956-4781-B23D-6C678C1AE8DC}"/>
    <cellStyle name="Normal 4 3 4 2 5" xfId="5281" xr:uid="{52979855-C1A9-4BAA-8532-84909B0EA2BB}"/>
    <cellStyle name="Normal 4 3 4 3" xfId="1266" xr:uid="{00000000-0005-0000-0000-000003060000}"/>
    <cellStyle name="Normal 4 3 4 3 2" xfId="3545" xr:uid="{5A15454C-05FD-4390-802C-0A5B98EAE650}"/>
    <cellStyle name="Normal 4 3 4 3 3" xfId="5826" xr:uid="{282D11D3-F42E-47B1-9AA0-4C383508499E}"/>
    <cellStyle name="Normal 4 3 4 4" xfId="1959" xr:uid="{00000000-0005-0000-0000-000004060000}"/>
    <cellStyle name="Normal 4 3 4 4 2" xfId="4238" xr:uid="{32F84729-0857-43C3-8770-0E9BDE25C640}"/>
    <cellStyle name="Normal 4 3 4 4 3" xfId="6519" xr:uid="{B3346562-3B25-4528-AA58-9644E55DCF11}"/>
    <cellStyle name="Normal 4 3 4 5" xfId="2653" xr:uid="{AC55A5AA-F322-4684-B3D2-355A5DDE5065}"/>
    <cellStyle name="Normal 4 3 4 6" xfId="4934" xr:uid="{4E236725-43AC-40DD-85E1-9C369CFA9949}"/>
    <cellStyle name="Normal 4 3 5" xfId="512" xr:uid="{00000000-0005-0000-0000-000005060000}"/>
    <cellStyle name="Normal 4 3 5 2" xfId="1441" xr:uid="{00000000-0005-0000-0000-000006060000}"/>
    <cellStyle name="Normal 4 3 5 2 2" xfId="3720" xr:uid="{712198F7-C06B-466B-9EDF-618606ED8BEC}"/>
    <cellStyle name="Normal 4 3 5 2 3" xfId="6001" xr:uid="{98EBEB74-1B64-460E-A283-470B16715E25}"/>
    <cellStyle name="Normal 4 3 5 3" xfId="2134" xr:uid="{00000000-0005-0000-0000-000007060000}"/>
    <cellStyle name="Normal 4 3 5 3 2" xfId="4413" xr:uid="{BC87E76F-9C31-4FB7-8C56-E75AC50842A7}"/>
    <cellStyle name="Normal 4 3 5 3 3" xfId="6694" xr:uid="{FBBA236E-22BA-41AA-8EBD-71427A8720E3}"/>
    <cellStyle name="Normal 4 3 5 4" xfId="2828" xr:uid="{6EB9D4BB-2017-4201-935E-DEAA22BC051F}"/>
    <cellStyle name="Normal 4 3 5 5" xfId="5109" xr:uid="{13343052-4909-4DF3-9E67-B8CD2B7FF21A}"/>
    <cellStyle name="Normal 4 3 6" xfId="894" xr:uid="{00000000-0005-0000-0000-000008060000}"/>
    <cellStyle name="Normal 4 3 6 2" xfId="3184" xr:uid="{6E5C7CB7-C630-49CD-9386-8C475375D1D6}"/>
    <cellStyle name="Normal 4 3 6 3" xfId="5465" xr:uid="{03CED555-10F2-432F-A66F-C0F74780C739}"/>
    <cellStyle name="Normal 4 3 7" xfId="1094" xr:uid="{00000000-0005-0000-0000-000009060000}"/>
    <cellStyle name="Normal 4 3 7 2" xfId="3373" xr:uid="{2846B8E0-2DC4-4855-A064-2146EAD543DF}"/>
    <cellStyle name="Normal 4 3 7 3" xfId="5654" xr:uid="{C0CCA9CE-C28F-4AE9-96CB-179E7EC3223D}"/>
    <cellStyle name="Normal 4 3 8" xfId="1787" xr:uid="{00000000-0005-0000-0000-00000A060000}"/>
    <cellStyle name="Normal 4 3 8 2" xfId="4066" xr:uid="{326F85B7-1B7D-47E4-8B6C-B0C595E510F6}"/>
    <cellStyle name="Normal 4 3 8 3" xfId="6347" xr:uid="{98FC25A9-DD49-47A6-BC8D-623BD709411B}"/>
    <cellStyle name="Normal 4 3 9" xfId="2482" xr:uid="{CAEFC3FD-FBC6-47CA-AB84-E644F09BE601}"/>
    <cellStyle name="Normal 4 4" xfId="27" xr:uid="{00000000-0005-0000-0000-00000B060000}"/>
    <cellStyle name="Normal 4 4 10" xfId="4767" xr:uid="{BF97E1A2-9180-4928-BCEC-13AA708A8FB3}"/>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2 2" xfId="3950" xr:uid="{821FEE36-2030-4AA3-AFA2-D28768287D20}"/>
    <cellStyle name="Normal 4 4 2 2 2 2 2 3" xfId="6231" xr:uid="{6C954D62-4A9C-4808-9E40-A62FF2B3470B}"/>
    <cellStyle name="Normal 4 4 2 2 2 2 3" xfId="2364" xr:uid="{00000000-0005-0000-0000-000011060000}"/>
    <cellStyle name="Normal 4 4 2 2 2 2 3 2" xfId="4643" xr:uid="{BD1C2AE3-476A-473F-9B64-F05599F78455}"/>
    <cellStyle name="Normal 4 4 2 2 2 2 3 3" xfId="6924" xr:uid="{FFEB206F-7E65-450A-969B-5AD8F185FEEF}"/>
    <cellStyle name="Normal 4 4 2 2 2 2 4" xfId="3058" xr:uid="{CB51ED34-7594-45FF-AE8C-40A08AB206B9}"/>
    <cellStyle name="Normal 4 4 2 2 2 2 5" xfId="5339" xr:uid="{05617689-F2BE-43DD-A2B4-FCE47C5FA0A0}"/>
    <cellStyle name="Normal 4 4 2 2 2 3" xfId="1324" xr:uid="{00000000-0005-0000-0000-000012060000}"/>
    <cellStyle name="Normal 4 4 2 2 2 3 2" xfId="3603" xr:uid="{FAC0D897-8B27-45E8-902C-DCF1F96C05CF}"/>
    <cellStyle name="Normal 4 4 2 2 2 3 3" xfId="5884" xr:uid="{964A5C70-19CE-493E-B0B7-D5D602CBEED2}"/>
    <cellStyle name="Normal 4 4 2 2 2 4" xfId="2017" xr:uid="{00000000-0005-0000-0000-000013060000}"/>
    <cellStyle name="Normal 4 4 2 2 2 4 2" xfId="4296" xr:uid="{D07606C1-D622-4C9E-BCCB-96552935C1C3}"/>
    <cellStyle name="Normal 4 4 2 2 2 4 3" xfId="6577" xr:uid="{50E8DAB9-EA68-442A-BEA3-7EE9A4C48D36}"/>
    <cellStyle name="Normal 4 4 2 2 2 5" xfId="2711" xr:uid="{548F0603-BF1F-48A7-9F70-87133B46FEDD}"/>
    <cellStyle name="Normal 4 4 2 2 2 6" xfId="4992" xr:uid="{357CE237-9570-442C-A961-1DD5D0D7E9A1}"/>
    <cellStyle name="Normal 4 4 2 2 3" xfId="570" xr:uid="{00000000-0005-0000-0000-000014060000}"/>
    <cellStyle name="Normal 4 4 2 2 3 2" xfId="1499" xr:uid="{00000000-0005-0000-0000-000015060000}"/>
    <cellStyle name="Normal 4 4 2 2 3 2 2" xfId="3778" xr:uid="{9A77F39D-8ED2-4B02-9EAD-2A5B5FDFBC2B}"/>
    <cellStyle name="Normal 4 4 2 2 3 2 3" xfId="6059" xr:uid="{56333EDB-1EB2-4E04-8E51-6A5DBD8920C5}"/>
    <cellStyle name="Normal 4 4 2 2 3 3" xfId="2192" xr:uid="{00000000-0005-0000-0000-000016060000}"/>
    <cellStyle name="Normal 4 4 2 2 3 3 2" xfId="4471" xr:uid="{040EDBCC-DEFF-4201-9203-9EE697F0F3CA}"/>
    <cellStyle name="Normal 4 4 2 2 3 3 3" xfId="6752" xr:uid="{6DDE386A-9DCA-4994-967E-7CE70A5782CD}"/>
    <cellStyle name="Normal 4 4 2 2 3 4" xfId="2886" xr:uid="{3B4102F0-46CB-4DDA-AEC5-9161F0B3619C}"/>
    <cellStyle name="Normal 4 4 2 2 3 5" xfId="5167" xr:uid="{2B29BB03-F47E-4F02-8FC9-38EBA8297E98}"/>
    <cellStyle name="Normal 4 4 2 2 4" xfId="967" xr:uid="{00000000-0005-0000-0000-000017060000}"/>
    <cellStyle name="Normal 4 4 2 2 4 2" xfId="3255" xr:uid="{D54E050D-8E1E-4519-8522-9708D44BBBF1}"/>
    <cellStyle name="Normal 4 4 2 2 4 3" xfId="5536" xr:uid="{D59D136C-B50B-4D55-B145-BE5AD491C979}"/>
    <cellStyle name="Normal 4 4 2 2 5" xfId="1152" xr:uid="{00000000-0005-0000-0000-000018060000}"/>
    <cellStyle name="Normal 4 4 2 2 5 2" xfId="3431" xr:uid="{9A06FB42-3AC7-412A-A6B0-58DBD22EEFB9}"/>
    <cellStyle name="Normal 4 4 2 2 5 3" xfId="5712" xr:uid="{1A945432-D0F2-4C35-80A0-654940A7B26F}"/>
    <cellStyle name="Normal 4 4 2 2 6" xfId="1845" xr:uid="{00000000-0005-0000-0000-000019060000}"/>
    <cellStyle name="Normal 4 4 2 2 6 2" xfId="4124" xr:uid="{360F79E7-A289-4B05-9885-A2116F3EE2DE}"/>
    <cellStyle name="Normal 4 4 2 2 6 3" xfId="6405" xr:uid="{37E61A29-294C-4DD0-88A3-AF3C3F499C84}"/>
    <cellStyle name="Normal 4 4 2 2 7" xfId="2539" xr:uid="{DB6FFA28-B4E6-4FAA-B4CD-6926DDBCE9E8}"/>
    <cellStyle name="Normal 4 4 2 2 8" xfId="4820" xr:uid="{95F11807-9F73-4B34-85A5-C1DA1A2A70FE}"/>
    <cellStyle name="Normal 4 4 2 3" xfId="325" xr:uid="{00000000-0005-0000-0000-00001A060000}"/>
    <cellStyle name="Normal 4 4 2 3 2" xfId="706" xr:uid="{00000000-0005-0000-0000-00001B060000}"/>
    <cellStyle name="Normal 4 4 2 3 2 2" xfId="1625" xr:uid="{00000000-0005-0000-0000-00001C060000}"/>
    <cellStyle name="Normal 4 4 2 3 2 2 2" xfId="3904" xr:uid="{08E7A322-FD95-47D7-8A9D-8D1291EBAFC3}"/>
    <cellStyle name="Normal 4 4 2 3 2 2 3" xfId="6185" xr:uid="{AB8BEC4F-0FC2-4268-AC2D-E2D4193DA56E}"/>
    <cellStyle name="Normal 4 4 2 3 2 3" xfId="2318" xr:uid="{00000000-0005-0000-0000-00001D060000}"/>
    <cellStyle name="Normal 4 4 2 3 2 3 2" xfId="4597" xr:uid="{5747E702-BC0F-4C3E-AAC7-1C87BD718C6A}"/>
    <cellStyle name="Normal 4 4 2 3 2 3 3" xfId="6878" xr:uid="{26582584-3B10-46F9-8318-470A675D29F8}"/>
    <cellStyle name="Normal 4 4 2 3 2 4" xfId="3012" xr:uid="{003FF9B0-EAF5-4BD1-8049-1391CB026BCE}"/>
    <cellStyle name="Normal 4 4 2 3 2 5" xfId="5293" xr:uid="{54380F2A-C6E5-4A9D-9385-B7749096473E}"/>
    <cellStyle name="Normal 4 4 2 3 3" xfId="1278" xr:uid="{00000000-0005-0000-0000-00001E060000}"/>
    <cellStyle name="Normal 4 4 2 3 3 2" xfId="3557" xr:uid="{3FD2B028-C238-4E5F-B6F7-9BC7F4AAAFD1}"/>
    <cellStyle name="Normal 4 4 2 3 3 3" xfId="5838" xr:uid="{FCC460E6-02AC-4B02-8BB3-A3DA5249D084}"/>
    <cellStyle name="Normal 4 4 2 3 4" xfId="1971" xr:uid="{00000000-0005-0000-0000-00001F060000}"/>
    <cellStyle name="Normal 4 4 2 3 4 2" xfId="4250" xr:uid="{8B77DA90-4E12-4D64-99AE-44BDC4E6D623}"/>
    <cellStyle name="Normal 4 4 2 3 4 3" xfId="6531" xr:uid="{75243065-C391-4933-A495-CC5D64534252}"/>
    <cellStyle name="Normal 4 4 2 3 5" xfId="2665" xr:uid="{EF78A8FB-A3EF-4AD0-A618-1028D49AC9FC}"/>
    <cellStyle name="Normal 4 4 2 3 6" xfId="4946" xr:uid="{B2EB7C0F-BE75-45D4-B32E-6CF76A6F035B}"/>
    <cellStyle name="Normal 4 4 2 4" xfId="524" xr:uid="{00000000-0005-0000-0000-000020060000}"/>
    <cellStyle name="Normal 4 4 2 4 2" xfId="1453" xr:uid="{00000000-0005-0000-0000-000021060000}"/>
    <cellStyle name="Normal 4 4 2 4 2 2" xfId="3732" xr:uid="{EE033FCB-8221-4921-A839-EEF58F3BBCA5}"/>
    <cellStyle name="Normal 4 4 2 4 2 3" xfId="6013" xr:uid="{FB0763C9-E55B-40F3-A469-8F71F25A2506}"/>
    <cellStyle name="Normal 4 4 2 4 3" xfId="2146" xr:uid="{00000000-0005-0000-0000-000022060000}"/>
    <cellStyle name="Normal 4 4 2 4 3 2" xfId="4425" xr:uid="{466F5FFD-4AE6-4BE2-9EE4-BA08DA554AD9}"/>
    <cellStyle name="Normal 4 4 2 4 3 3" xfId="6706" xr:uid="{841578B7-82EF-4A29-BC68-59956C9ED21D}"/>
    <cellStyle name="Normal 4 4 2 4 4" xfId="2840" xr:uid="{E354319C-10B6-40D5-87C8-818DF156F28E}"/>
    <cellStyle name="Normal 4 4 2 4 5" xfId="5121" xr:uid="{DE6CA1DB-E477-41D6-B986-60AE0B20FEAD}"/>
    <cellStyle name="Normal 4 4 2 5" xfId="906" xr:uid="{00000000-0005-0000-0000-000023060000}"/>
    <cellStyle name="Normal 4 4 2 5 2" xfId="3196" xr:uid="{41FDB85A-901C-438B-882E-6F9A13BBC081}"/>
    <cellStyle name="Normal 4 4 2 5 3" xfId="5477" xr:uid="{FF4A0FB9-F0F1-4BAB-ABAE-A4B92B9DB617}"/>
    <cellStyle name="Normal 4 4 2 6" xfId="1106" xr:uid="{00000000-0005-0000-0000-000024060000}"/>
    <cellStyle name="Normal 4 4 2 6 2" xfId="3385" xr:uid="{AC96C0A2-C201-4952-9F3B-42D0EFDF350C}"/>
    <cellStyle name="Normal 4 4 2 6 3" xfId="5666" xr:uid="{732D85BA-344A-4E4F-ADD8-DC1908CF8B15}"/>
    <cellStyle name="Normal 4 4 2 7" xfId="1799" xr:uid="{00000000-0005-0000-0000-000025060000}"/>
    <cellStyle name="Normal 4 4 2 7 2" xfId="4078" xr:uid="{E9C56088-7B3C-4CAE-99DD-897ED4AAB8BE}"/>
    <cellStyle name="Normal 4 4 2 7 3" xfId="6359" xr:uid="{2F73C31F-7021-4E46-9F17-F1BB3EE1DA1A}"/>
    <cellStyle name="Normal 4 4 2 8" xfId="2494" xr:uid="{8A3D4408-1414-40E2-B198-5158153ACF45}"/>
    <cellStyle name="Normal 4 4 2 9" xfId="4775" xr:uid="{5484E47D-595F-4AFC-ABDC-0C035ABE2CA0}"/>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2 2" xfId="3942" xr:uid="{EA43D5A0-2CEA-4F26-8423-32383EF4832B}"/>
    <cellStyle name="Normal 4 4 3 2 2 2 3" xfId="6223" xr:uid="{8577F72E-8207-4313-90F6-41D92B3A1D2C}"/>
    <cellStyle name="Normal 4 4 3 2 2 3" xfId="2356" xr:uid="{00000000-0005-0000-0000-00002A060000}"/>
    <cellStyle name="Normal 4 4 3 2 2 3 2" xfId="4635" xr:uid="{8F5D123B-0019-4335-A944-C7B7B4F49555}"/>
    <cellStyle name="Normal 4 4 3 2 2 3 3" xfId="6916" xr:uid="{B162FD64-6F06-4F14-8686-E4A6AB482DDC}"/>
    <cellStyle name="Normal 4 4 3 2 2 4" xfId="3050" xr:uid="{B79C9B64-6C3B-4E77-963B-A8D6CE453983}"/>
    <cellStyle name="Normal 4 4 3 2 2 5" xfId="5331" xr:uid="{171230F3-3DF2-48C1-A14C-A6591E9E0258}"/>
    <cellStyle name="Normal 4 4 3 2 3" xfId="1316" xr:uid="{00000000-0005-0000-0000-00002B060000}"/>
    <cellStyle name="Normal 4 4 3 2 3 2" xfId="3595" xr:uid="{7DFA28BE-6E53-4352-8DD1-DECDBA976FD1}"/>
    <cellStyle name="Normal 4 4 3 2 3 3" xfId="5876" xr:uid="{74CE5D93-2BC8-4838-9FDD-EA055FCAC3E1}"/>
    <cellStyle name="Normal 4 4 3 2 4" xfId="2009" xr:uid="{00000000-0005-0000-0000-00002C060000}"/>
    <cellStyle name="Normal 4 4 3 2 4 2" xfId="4288" xr:uid="{0BB062A2-EB60-41BB-90F6-C82B0A99A068}"/>
    <cellStyle name="Normal 4 4 3 2 4 3" xfId="6569" xr:uid="{AD78E27E-29D3-4655-AD99-409D9B8847E3}"/>
    <cellStyle name="Normal 4 4 3 2 5" xfId="2703" xr:uid="{9C1B54A7-E0E3-478B-8770-F8C06C3CAF29}"/>
    <cellStyle name="Normal 4 4 3 2 6" xfId="4984" xr:uid="{41BE4771-F657-4309-8B36-2854375AF2F6}"/>
    <cellStyle name="Normal 4 4 3 3" xfId="562" xr:uid="{00000000-0005-0000-0000-00002D060000}"/>
    <cellStyle name="Normal 4 4 3 3 2" xfId="1491" xr:uid="{00000000-0005-0000-0000-00002E060000}"/>
    <cellStyle name="Normal 4 4 3 3 2 2" xfId="3770" xr:uid="{E13FE6CC-205E-4625-B505-9CA67037D252}"/>
    <cellStyle name="Normal 4 4 3 3 2 3" xfId="6051" xr:uid="{BCE38674-9294-4A9E-846C-F16CD8917ACC}"/>
    <cellStyle name="Normal 4 4 3 3 3" xfId="2184" xr:uid="{00000000-0005-0000-0000-00002F060000}"/>
    <cellStyle name="Normal 4 4 3 3 3 2" xfId="4463" xr:uid="{98131912-5484-4DD0-BBC1-4052B685EB45}"/>
    <cellStyle name="Normal 4 4 3 3 3 3" xfId="6744" xr:uid="{482E0982-067E-4E56-A709-F4D35D75C5BA}"/>
    <cellStyle name="Normal 4 4 3 3 4" xfId="2878" xr:uid="{3802FD10-0C70-4C6D-9F05-BC1D0B442381}"/>
    <cellStyle name="Normal 4 4 3 3 5" xfId="5159" xr:uid="{FDF13E4A-A42F-4D0B-BDD1-C229181EE5F2}"/>
    <cellStyle name="Normal 4 4 3 4" xfId="959" xr:uid="{00000000-0005-0000-0000-000030060000}"/>
    <cellStyle name="Normal 4 4 3 4 2" xfId="3247" xr:uid="{91FCB969-42E9-42E2-B814-C37B73DCF925}"/>
    <cellStyle name="Normal 4 4 3 4 3" xfId="5528" xr:uid="{E25358CB-93B5-4B02-B4EB-846EDB16C2F0}"/>
    <cellStyle name="Normal 4 4 3 5" xfId="1144" xr:uid="{00000000-0005-0000-0000-000031060000}"/>
    <cellStyle name="Normal 4 4 3 5 2" xfId="3423" xr:uid="{F6BDBB0F-8486-4D93-AAD8-F175BECE1C11}"/>
    <cellStyle name="Normal 4 4 3 5 3" xfId="5704" xr:uid="{CECDB632-5938-4B8C-8FA3-25CB299040BC}"/>
    <cellStyle name="Normal 4 4 3 6" xfId="1837" xr:uid="{00000000-0005-0000-0000-000032060000}"/>
    <cellStyle name="Normal 4 4 3 6 2" xfId="4116" xr:uid="{64252447-FA57-45EF-8672-F3271FF46B6F}"/>
    <cellStyle name="Normal 4 4 3 6 3" xfId="6397" xr:uid="{F475245D-CFFE-4AC0-AA46-0B1ACE1C06AD}"/>
    <cellStyle name="Normal 4 4 3 7" xfId="2531" xr:uid="{E8EC63B8-FD5A-437B-B544-B70890B7BEC5}"/>
    <cellStyle name="Normal 4 4 3 8" xfId="4812" xr:uid="{0E57C47E-4B1F-4D06-AEDD-75026E721874}"/>
    <cellStyle name="Normal 4 4 4" xfId="317" xr:uid="{00000000-0005-0000-0000-000033060000}"/>
    <cellStyle name="Normal 4 4 4 2" xfId="698" xr:uid="{00000000-0005-0000-0000-000034060000}"/>
    <cellStyle name="Normal 4 4 4 2 2" xfId="1617" xr:uid="{00000000-0005-0000-0000-000035060000}"/>
    <cellStyle name="Normal 4 4 4 2 2 2" xfId="3896" xr:uid="{B55E7AE3-DD0F-4AC2-99D5-B651FE5D5CE0}"/>
    <cellStyle name="Normal 4 4 4 2 2 3" xfId="6177" xr:uid="{B9D1176A-75F7-44C6-B90C-97BE5EC4A330}"/>
    <cellStyle name="Normal 4 4 4 2 3" xfId="2310" xr:uid="{00000000-0005-0000-0000-000036060000}"/>
    <cellStyle name="Normal 4 4 4 2 3 2" xfId="4589" xr:uid="{F42D04DC-002D-4386-AFC7-28F2B6B745E3}"/>
    <cellStyle name="Normal 4 4 4 2 3 3" xfId="6870" xr:uid="{F91971AC-4327-441E-8ABC-034C1982E498}"/>
    <cellStyle name="Normal 4 4 4 2 4" xfId="3004" xr:uid="{03BC5930-BE66-4F2A-8A91-91E9BBC146C1}"/>
    <cellStyle name="Normal 4 4 4 2 5" xfId="5285" xr:uid="{010D7FEC-AA20-4931-A520-986C013E05D7}"/>
    <cellStyle name="Normal 4 4 4 3" xfId="1270" xr:uid="{00000000-0005-0000-0000-000037060000}"/>
    <cellStyle name="Normal 4 4 4 3 2" xfId="3549" xr:uid="{515E4D1D-5DE1-482C-90F6-C67E17A6A10B}"/>
    <cellStyle name="Normal 4 4 4 3 3" xfId="5830" xr:uid="{29C5FB3C-F10A-401A-97EB-2157633F717F}"/>
    <cellStyle name="Normal 4 4 4 4" xfId="1963" xr:uid="{00000000-0005-0000-0000-000038060000}"/>
    <cellStyle name="Normal 4 4 4 4 2" xfId="4242" xr:uid="{2E1254AD-FE77-4D56-80ED-2A285503C3C8}"/>
    <cellStyle name="Normal 4 4 4 4 3" xfId="6523" xr:uid="{3B70D754-AD77-4DD2-A492-A977B7220C94}"/>
    <cellStyle name="Normal 4 4 4 5" xfId="2657" xr:uid="{660ECF23-B013-4275-B65D-1BBED31C49FF}"/>
    <cellStyle name="Normal 4 4 4 6" xfId="4938" xr:uid="{96B08976-5690-4721-AE4D-B405C69DA119}"/>
    <cellStyle name="Normal 4 4 5" xfId="516" xr:uid="{00000000-0005-0000-0000-000039060000}"/>
    <cellStyle name="Normal 4 4 5 2" xfId="1445" xr:uid="{00000000-0005-0000-0000-00003A060000}"/>
    <cellStyle name="Normal 4 4 5 2 2" xfId="3724" xr:uid="{923FD244-1143-4E04-84F3-A386E81C359D}"/>
    <cellStyle name="Normal 4 4 5 2 3" xfId="6005" xr:uid="{8F9F038A-C40B-4DB3-93FB-615C8E13259D}"/>
    <cellStyle name="Normal 4 4 5 3" xfId="2138" xr:uid="{00000000-0005-0000-0000-00003B060000}"/>
    <cellStyle name="Normal 4 4 5 3 2" xfId="4417" xr:uid="{E84A7E47-FBE4-4812-9E90-34A3B1362C2A}"/>
    <cellStyle name="Normal 4 4 5 3 3" xfId="6698" xr:uid="{3D881A66-1CEF-4A89-A5DF-C30634E6CA76}"/>
    <cellStyle name="Normal 4 4 5 4" xfId="2832" xr:uid="{5B00B244-6A07-437C-B36B-BFFDFD802CBD}"/>
    <cellStyle name="Normal 4 4 5 5" xfId="5113" xr:uid="{71F2BE7F-A487-42AB-AD07-ECD035B9D58F}"/>
    <cellStyle name="Normal 4 4 6" xfId="898" xr:uid="{00000000-0005-0000-0000-00003C060000}"/>
    <cellStyle name="Normal 4 4 6 2" xfId="3188" xr:uid="{CABE3D49-9CFC-4112-951A-9A77ECBE8690}"/>
    <cellStyle name="Normal 4 4 6 3" xfId="5469" xr:uid="{AEC77C23-A760-42BA-A75C-675BF3D46C9C}"/>
    <cellStyle name="Normal 4 4 7" xfId="1098" xr:uid="{00000000-0005-0000-0000-00003D060000}"/>
    <cellStyle name="Normal 4 4 7 2" xfId="3377" xr:uid="{7543D21C-1D21-4DA7-B556-FA97AFCE8BE0}"/>
    <cellStyle name="Normal 4 4 7 3" xfId="5658" xr:uid="{E9FC1B5B-BC3A-4714-B9B1-8D492A09F2FF}"/>
    <cellStyle name="Normal 4 4 8" xfId="1791" xr:uid="{00000000-0005-0000-0000-00003E060000}"/>
    <cellStyle name="Normal 4 4 8 2" xfId="4070" xr:uid="{809D98FF-EC70-4173-837C-BE0DA168CD05}"/>
    <cellStyle name="Normal 4 4 8 3" xfId="6351" xr:uid="{834501F8-7198-42D4-92C5-80E5B7C6A2AA}"/>
    <cellStyle name="Normal 4 4 9" xfId="2486" xr:uid="{7CD07C8B-1578-4E83-B8D3-B136EFB6464B}"/>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2 2" xfId="3946" xr:uid="{E4AADC58-D448-4C79-B2D4-D64162468BBB}"/>
    <cellStyle name="Normal 4 5 2 2 2 2 3" xfId="6227" xr:uid="{AF09BB67-768F-42DA-B6D9-6946C87E84E9}"/>
    <cellStyle name="Normal 4 5 2 2 2 3" xfId="2360" xr:uid="{00000000-0005-0000-0000-000044060000}"/>
    <cellStyle name="Normal 4 5 2 2 2 3 2" xfId="4639" xr:uid="{BCDDA720-7CBA-461A-A499-B7400E327118}"/>
    <cellStyle name="Normal 4 5 2 2 2 3 3" xfId="6920" xr:uid="{2E1C656A-2079-44D1-9B8D-75E3C4B86863}"/>
    <cellStyle name="Normal 4 5 2 2 2 4" xfId="3054" xr:uid="{0E140455-F61C-4C21-8B87-C89271B7D827}"/>
    <cellStyle name="Normal 4 5 2 2 2 5" xfId="5335" xr:uid="{A598C5DA-E84F-4F6A-99A7-970182CD1C08}"/>
    <cellStyle name="Normal 4 5 2 2 3" xfId="1320" xr:uid="{00000000-0005-0000-0000-000045060000}"/>
    <cellStyle name="Normal 4 5 2 2 3 2" xfId="3599" xr:uid="{CB6193ED-73CF-4399-905A-7DA698A85ABD}"/>
    <cellStyle name="Normal 4 5 2 2 3 3" xfId="5880" xr:uid="{FA0FC4D2-659B-479F-BA36-A92228D97B54}"/>
    <cellStyle name="Normal 4 5 2 2 4" xfId="2013" xr:uid="{00000000-0005-0000-0000-000046060000}"/>
    <cellStyle name="Normal 4 5 2 2 4 2" xfId="4292" xr:uid="{956704B0-F3B2-40F2-90A6-B324A494398D}"/>
    <cellStyle name="Normal 4 5 2 2 4 3" xfId="6573" xr:uid="{45D9658E-627A-4D9B-9993-C5995DA22C48}"/>
    <cellStyle name="Normal 4 5 2 2 5" xfId="2707" xr:uid="{822CE7C8-5735-415C-8F29-5A4E555F8E1B}"/>
    <cellStyle name="Normal 4 5 2 2 6" xfId="4988" xr:uid="{9D92AE76-2C3D-4C50-BDB7-13FCD66CAB8E}"/>
    <cellStyle name="Normal 4 5 2 3" xfId="566" xr:uid="{00000000-0005-0000-0000-000047060000}"/>
    <cellStyle name="Normal 4 5 2 3 2" xfId="1495" xr:uid="{00000000-0005-0000-0000-000048060000}"/>
    <cellStyle name="Normal 4 5 2 3 2 2" xfId="3774" xr:uid="{9F9D0EBD-9C90-4825-8F40-75BA05A5C7D9}"/>
    <cellStyle name="Normal 4 5 2 3 2 3" xfId="6055" xr:uid="{522D9FF5-87E5-49A7-8131-D298ED98C57D}"/>
    <cellStyle name="Normal 4 5 2 3 3" xfId="2188" xr:uid="{00000000-0005-0000-0000-000049060000}"/>
    <cellStyle name="Normal 4 5 2 3 3 2" xfId="4467" xr:uid="{F03664B8-92C7-479C-B332-C32E68CFB702}"/>
    <cellStyle name="Normal 4 5 2 3 3 3" xfId="6748" xr:uid="{25D21EDE-7550-4EF9-B791-1CA9DA5FA081}"/>
    <cellStyle name="Normal 4 5 2 3 4" xfId="2882" xr:uid="{A41368AF-7AA2-4F82-B434-AEDDF139B719}"/>
    <cellStyle name="Normal 4 5 2 3 5" xfId="5163" xr:uid="{361E8555-359A-454C-B4DC-5B0BA14A96A5}"/>
    <cellStyle name="Normal 4 5 2 4" xfId="963" xr:uid="{00000000-0005-0000-0000-00004A060000}"/>
    <cellStyle name="Normal 4 5 2 4 2" xfId="3251" xr:uid="{A58A8742-4B61-4776-8624-1F664D3B0228}"/>
    <cellStyle name="Normal 4 5 2 4 3" xfId="5532" xr:uid="{FB62E1E7-BEB5-479F-830C-8771963F24DC}"/>
    <cellStyle name="Normal 4 5 2 5" xfId="1148" xr:uid="{00000000-0005-0000-0000-00004B060000}"/>
    <cellStyle name="Normal 4 5 2 5 2" xfId="3427" xr:uid="{F3C3C661-31E9-4D62-9E58-E1240FC79E5F}"/>
    <cellStyle name="Normal 4 5 2 5 3" xfId="5708" xr:uid="{975AAC45-6DC1-4B72-9A58-0D0A24205706}"/>
    <cellStyle name="Normal 4 5 2 6" xfId="1841" xr:uid="{00000000-0005-0000-0000-00004C060000}"/>
    <cellStyle name="Normal 4 5 2 6 2" xfId="4120" xr:uid="{0AFE8937-775A-49D8-97A0-23B8B644E48D}"/>
    <cellStyle name="Normal 4 5 2 6 3" xfId="6401" xr:uid="{94DC0B75-0B7A-4982-B412-87803C59DB85}"/>
    <cellStyle name="Normal 4 5 2 7" xfId="2535" xr:uid="{D896C79A-46A0-46CF-95A6-EE5CCD71AEA2}"/>
    <cellStyle name="Normal 4 5 2 8" xfId="4816" xr:uid="{CA7E4240-67F9-4992-8BDC-79103582CC72}"/>
    <cellStyle name="Normal 4 5 3" xfId="321" xr:uid="{00000000-0005-0000-0000-00004D060000}"/>
    <cellStyle name="Normal 4 5 3 2" xfId="702" xr:uid="{00000000-0005-0000-0000-00004E060000}"/>
    <cellStyle name="Normal 4 5 3 2 2" xfId="1621" xr:uid="{00000000-0005-0000-0000-00004F060000}"/>
    <cellStyle name="Normal 4 5 3 2 2 2" xfId="3900" xr:uid="{1BB65D51-2A3C-4C9E-8C23-72FAF46A1045}"/>
    <cellStyle name="Normal 4 5 3 2 2 3" xfId="6181" xr:uid="{82C6C06C-2D25-462B-B680-15B68F10154F}"/>
    <cellStyle name="Normal 4 5 3 2 3" xfId="2314" xr:uid="{00000000-0005-0000-0000-000050060000}"/>
    <cellStyle name="Normal 4 5 3 2 3 2" xfId="4593" xr:uid="{291D99DA-6F5E-49B6-AECD-C37B52C3DD52}"/>
    <cellStyle name="Normal 4 5 3 2 3 3" xfId="6874" xr:uid="{06E0FC78-5402-4334-9EE8-E914393A1B92}"/>
    <cellStyle name="Normal 4 5 3 2 4" xfId="3008" xr:uid="{67342DCD-31F9-43E0-832D-7F0234C9F11F}"/>
    <cellStyle name="Normal 4 5 3 2 5" xfId="5289" xr:uid="{3B143D34-BFED-4A06-B9B2-B8279C052C67}"/>
    <cellStyle name="Normal 4 5 3 3" xfId="1274" xr:uid="{00000000-0005-0000-0000-000051060000}"/>
    <cellStyle name="Normal 4 5 3 3 2" xfId="3553" xr:uid="{56F7F954-3537-47B1-972B-7A3634186C4F}"/>
    <cellStyle name="Normal 4 5 3 3 3" xfId="5834" xr:uid="{1B9E0F40-9E98-4E92-8AFD-33CB763C1A0E}"/>
    <cellStyle name="Normal 4 5 3 4" xfId="1967" xr:uid="{00000000-0005-0000-0000-000052060000}"/>
    <cellStyle name="Normal 4 5 3 4 2" xfId="4246" xr:uid="{0C4D0ABF-CCF4-42A9-9936-20CBF4ED9EDD}"/>
    <cellStyle name="Normal 4 5 3 4 3" xfId="6527" xr:uid="{33300FDD-4FB2-49D8-88B6-B03D16299052}"/>
    <cellStyle name="Normal 4 5 3 5" xfId="2661" xr:uid="{E491EB81-B7E1-4C91-BEA4-705FD46C5BCE}"/>
    <cellStyle name="Normal 4 5 3 6" xfId="4942" xr:uid="{7905C50F-F418-42B5-A0FB-B22AFD4C42FE}"/>
    <cellStyle name="Normal 4 5 4" xfId="520" xr:uid="{00000000-0005-0000-0000-000053060000}"/>
    <cellStyle name="Normal 4 5 4 2" xfId="1449" xr:uid="{00000000-0005-0000-0000-000054060000}"/>
    <cellStyle name="Normal 4 5 4 2 2" xfId="3728" xr:uid="{94B98808-CC2E-4A89-BE4D-A6B184F3B6F9}"/>
    <cellStyle name="Normal 4 5 4 2 3" xfId="6009" xr:uid="{F0F77C7C-3BFE-42BA-B2E1-78074362E188}"/>
    <cellStyle name="Normal 4 5 4 3" xfId="2142" xr:uid="{00000000-0005-0000-0000-000055060000}"/>
    <cellStyle name="Normal 4 5 4 3 2" xfId="4421" xr:uid="{BF1B6622-CC00-42B0-B077-3DA35F8EFAC5}"/>
    <cellStyle name="Normal 4 5 4 3 3" xfId="6702" xr:uid="{570B2069-BE35-4883-8EC7-CC07FAF5E20E}"/>
    <cellStyle name="Normal 4 5 4 4" xfId="2836" xr:uid="{6392B6CB-E017-4B24-8075-CC5B6E3A888E}"/>
    <cellStyle name="Normal 4 5 4 5" xfId="5117" xr:uid="{BDADE305-92B1-47C9-9B09-11D2992B4A26}"/>
    <cellStyle name="Normal 4 5 5" xfId="902" xr:uid="{00000000-0005-0000-0000-000056060000}"/>
    <cellStyle name="Normal 4 5 5 2" xfId="3192" xr:uid="{FC45EB58-4C6D-4085-BE5D-335C61EFE6C1}"/>
    <cellStyle name="Normal 4 5 5 3" xfId="5473" xr:uid="{DD244F52-3395-4074-A6CA-DC8BA301D640}"/>
    <cellStyle name="Normal 4 5 6" xfId="1102" xr:uid="{00000000-0005-0000-0000-000057060000}"/>
    <cellStyle name="Normal 4 5 6 2" xfId="3381" xr:uid="{7515B867-24A8-4819-B3C7-7D61F9A7FDB3}"/>
    <cellStyle name="Normal 4 5 6 3" xfId="5662" xr:uid="{0FE19E96-5FE2-4951-A4A6-F603F0C260FB}"/>
    <cellStyle name="Normal 4 5 7" xfId="1795" xr:uid="{00000000-0005-0000-0000-000058060000}"/>
    <cellStyle name="Normal 4 5 7 2" xfId="4074" xr:uid="{C9E73A07-30A3-4B68-9914-D562A6619A5B}"/>
    <cellStyle name="Normal 4 5 7 3" xfId="6355" xr:uid="{313E3598-A9F0-4902-ADDA-AFF71C3E4C04}"/>
    <cellStyle name="Normal 4 5 8" xfId="2490" xr:uid="{D4229C82-190D-4664-A374-28DB87998A41}"/>
    <cellStyle name="Normal 4 5 9" xfId="4771" xr:uid="{9102DD50-383F-47D7-A700-B30036FBBD83}"/>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2 2" xfId="3972" xr:uid="{B615A38D-F504-4D2B-9008-323444D2DC26}"/>
    <cellStyle name="Normal 4 6 2 2 2 2 3" xfId="6253" xr:uid="{82F8B4B8-EA6B-4F83-BF91-EA92D255C4CD}"/>
    <cellStyle name="Normal 4 6 2 2 2 3" xfId="2386" xr:uid="{00000000-0005-0000-0000-00005E060000}"/>
    <cellStyle name="Normal 4 6 2 2 2 3 2" xfId="4665" xr:uid="{26041C13-4164-460C-965B-0EE2DEEBDAD2}"/>
    <cellStyle name="Normal 4 6 2 2 2 3 3" xfId="6946" xr:uid="{F7F34231-521E-48E0-B7A9-95A47E6949B0}"/>
    <cellStyle name="Normal 4 6 2 2 2 4" xfId="3080" xr:uid="{DD527220-C946-4391-AC00-EA600625B095}"/>
    <cellStyle name="Normal 4 6 2 2 2 5" xfId="5361" xr:uid="{A3501CE8-8C17-46BA-A3A0-E4325420C071}"/>
    <cellStyle name="Normal 4 6 2 2 3" xfId="1346" xr:uid="{00000000-0005-0000-0000-00005F060000}"/>
    <cellStyle name="Normal 4 6 2 2 3 2" xfId="3625" xr:uid="{2646284F-4359-4FE6-8D9A-FA11FAE1C401}"/>
    <cellStyle name="Normal 4 6 2 2 3 3" xfId="5906" xr:uid="{B8BB9559-508E-43C8-8D97-97093F045FB0}"/>
    <cellStyle name="Normal 4 6 2 2 4" xfId="2039" xr:uid="{00000000-0005-0000-0000-000060060000}"/>
    <cellStyle name="Normal 4 6 2 2 4 2" xfId="4318" xr:uid="{04FC3539-6CB0-4BE7-BF4B-7A4F48D5811E}"/>
    <cellStyle name="Normal 4 6 2 2 4 3" xfId="6599" xr:uid="{A1D02202-901B-4C10-8132-5BB8C4CF9D37}"/>
    <cellStyle name="Normal 4 6 2 2 5" xfId="2733" xr:uid="{576B8CAD-FAD0-4C43-903A-17E3B55F47C7}"/>
    <cellStyle name="Normal 4 6 2 2 6" xfId="5014" xr:uid="{0B6C3B22-0D8E-48BC-851C-6190F5E483E1}"/>
    <cellStyle name="Normal 4 6 2 3" xfId="592" xr:uid="{00000000-0005-0000-0000-000061060000}"/>
    <cellStyle name="Normal 4 6 2 3 2" xfId="1521" xr:uid="{00000000-0005-0000-0000-000062060000}"/>
    <cellStyle name="Normal 4 6 2 3 2 2" xfId="3800" xr:uid="{6247CEC1-FFB0-4A8D-8BED-BBDCE992C87F}"/>
    <cellStyle name="Normal 4 6 2 3 2 3" xfId="6081" xr:uid="{73E711D2-750E-4F27-9149-B9C10F199293}"/>
    <cellStyle name="Normal 4 6 2 3 3" xfId="2214" xr:uid="{00000000-0005-0000-0000-000063060000}"/>
    <cellStyle name="Normal 4 6 2 3 3 2" xfId="4493" xr:uid="{1FAF3A84-EF30-4063-AE95-98F38E664EC6}"/>
    <cellStyle name="Normal 4 6 2 3 3 3" xfId="6774" xr:uid="{BC5F7E6D-A82F-4F34-913C-50C3715EEADE}"/>
    <cellStyle name="Normal 4 6 2 3 4" xfId="2908" xr:uid="{B39866AF-8846-4857-800D-DBB9D070D8E5}"/>
    <cellStyle name="Normal 4 6 2 3 5" xfId="5189" xr:uid="{2213F4EF-0722-4B44-9E6C-ACBFBAE06879}"/>
    <cellStyle name="Normal 4 6 2 4" xfId="989" xr:uid="{00000000-0005-0000-0000-000064060000}"/>
    <cellStyle name="Normal 4 6 2 4 2" xfId="3277" xr:uid="{CF433694-A7A3-4FF5-830A-1F95BCAE4A4F}"/>
    <cellStyle name="Normal 4 6 2 4 3" xfId="5558" xr:uid="{74E647C2-4FA3-492E-B1DC-4B2B7008D9EA}"/>
    <cellStyle name="Normal 4 6 2 5" xfId="1174" xr:uid="{00000000-0005-0000-0000-000065060000}"/>
    <cellStyle name="Normal 4 6 2 5 2" xfId="3453" xr:uid="{F6BD9FCE-84B4-46B0-82A3-83B32F5F7D70}"/>
    <cellStyle name="Normal 4 6 2 5 3" xfId="5734" xr:uid="{34FAE58B-397C-4D8F-B45A-412FA382870E}"/>
    <cellStyle name="Normal 4 6 2 6" xfId="1867" xr:uid="{00000000-0005-0000-0000-000066060000}"/>
    <cellStyle name="Normal 4 6 2 6 2" xfId="4146" xr:uid="{376CE912-5006-41F5-9EB0-03AD431F6138}"/>
    <cellStyle name="Normal 4 6 2 6 3" xfId="6427" xr:uid="{11658210-E9A6-4D08-833C-02F1090DBC5D}"/>
    <cellStyle name="Normal 4 6 2 7" xfId="2561" xr:uid="{80D1C20B-DFA2-4D50-8FAE-CC07909CC5A2}"/>
    <cellStyle name="Normal 4 6 2 8" xfId="4842" xr:uid="{32AE948D-0AD5-429F-B95A-A5C38051F457}"/>
    <cellStyle name="Normal 4 6 3" xfId="363" xr:uid="{00000000-0005-0000-0000-000067060000}"/>
    <cellStyle name="Normal 4 6 3 2" xfId="741" xr:uid="{00000000-0005-0000-0000-000068060000}"/>
    <cellStyle name="Normal 4 6 3 2 2" xfId="1647" xr:uid="{00000000-0005-0000-0000-000069060000}"/>
    <cellStyle name="Normal 4 6 3 2 2 2" xfId="3926" xr:uid="{5C8D6816-F240-4E1C-9FBA-3237483EDA45}"/>
    <cellStyle name="Normal 4 6 3 2 2 3" xfId="6207" xr:uid="{CBE3ACE9-BD3B-486D-B2F7-8B91C7FF0CE4}"/>
    <cellStyle name="Normal 4 6 3 2 3" xfId="2340" xr:uid="{00000000-0005-0000-0000-00006A060000}"/>
    <cellStyle name="Normal 4 6 3 2 3 2" xfId="4619" xr:uid="{744C8C06-A527-4B2B-99A1-21F1A7B82BCA}"/>
    <cellStyle name="Normal 4 6 3 2 3 3" xfId="6900" xr:uid="{97A7B44B-C430-41DA-A618-5933E5E65FD7}"/>
    <cellStyle name="Normal 4 6 3 2 4" xfId="3034" xr:uid="{991FB227-A5E2-43C7-8070-23EF127D4A77}"/>
    <cellStyle name="Normal 4 6 3 2 5" xfId="5315" xr:uid="{22A07C79-642A-4220-B03C-185E40D0FC93}"/>
    <cellStyle name="Normal 4 6 3 3" xfId="1300" xr:uid="{00000000-0005-0000-0000-00006B060000}"/>
    <cellStyle name="Normal 4 6 3 3 2" xfId="3579" xr:uid="{E76711F3-2C2E-4658-8B8F-AC8B24FE95D2}"/>
    <cellStyle name="Normal 4 6 3 3 3" xfId="5860" xr:uid="{1C33B4C3-BF83-49A5-9114-084F9DFC427A}"/>
    <cellStyle name="Normal 4 6 3 4" xfId="1993" xr:uid="{00000000-0005-0000-0000-00006C060000}"/>
    <cellStyle name="Normal 4 6 3 4 2" xfId="4272" xr:uid="{D3FC9584-5428-4E74-A980-27304445E785}"/>
    <cellStyle name="Normal 4 6 3 4 3" xfId="6553" xr:uid="{6B8ABF46-11C5-42B0-8E81-23E49D0147E9}"/>
    <cellStyle name="Normal 4 6 3 5" xfId="2687" xr:uid="{8016234A-E919-440B-B38E-49DF660EC911}"/>
    <cellStyle name="Normal 4 6 3 6" xfId="4968" xr:uid="{469F5714-C7D1-403E-B979-A46A0852828A}"/>
    <cellStyle name="Normal 4 6 4" xfId="546" xr:uid="{00000000-0005-0000-0000-00006D060000}"/>
    <cellStyle name="Normal 4 6 4 2" xfId="1475" xr:uid="{00000000-0005-0000-0000-00006E060000}"/>
    <cellStyle name="Normal 4 6 4 2 2" xfId="3754" xr:uid="{CAB7F4CD-9A46-4910-8B6B-F2921C5BBCA4}"/>
    <cellStyle name="Normal 4 6 4 2 3" xfId="6035" xr:uid="{62CAEE48-7E03-4E86-B94A-8EFD5E9AA773}"/>
    <cellStyle name="Normal 4 6 4 3" xfId="2168" xr:uid="{00000000-0005-0000-0000-00006F060000}"/>
    <cellStyle name="Normal 4 6 4 3 2" xfId="4447" xr:uid="{6A299FA5-6BA4-4268-B703-F444F0892386}"/>
    <cellStyle name="Normal 4 6 4 3 3" xfId="6728" xr:uid="{DE25F7E2-FCC2-4C74-A56F-8866C6D9AECF}"/>
    <cellStyle name="Normal 4 6 4 4" xfId="2862" xr:uid="{77654662-ACD7-47E6-AE26-D53564DC63B5}"/>
    <cellStyle name="Normal 4 6 4 5" xfId="5143" xr:uid="{9C483E52-4D56-42E9-AA70-32489DD2F571}"/>
    <cellStyle name="Normal 4 6 5" xfId="943" xr:uid="{00000000-0005-0000-0000-000070060000}"/>
    <cellStyle name="Normal 4 6 5 2" xfId="3231" xr:uid="{12E5D1D1-7351-42C4-A998-75F581BA45B3}"/>
    <cellStyle name="Normal 4 6 5 3" xfId="5512" xr:uid="{E106AAC7-4724-43B3-BC43-C90ADA28D355}"/>
    <cellStyle name="Normal 4 6 6" xfId="1128" xr:uid="{00000000-0005-0000-0000-000071060000}"/>
    <cellStyle name="Normal 4 6 6 2" xfId="3407" xr:uid="{F225EFC4-B91A-4E9E-9D94-C19D514CB38E}"/>
    <cellStyle name="Normal 4 6 6 3" xfId="5688" xr:uid="{0B76FF26-B082-44E5-B42E-7363351D7BEB}"/>
    <cellStyle name="Normal 4 6 7" xfId="1821" xr:uid="{00000000-0005-0000-0000-000072060000}"/>
    <cellStyle name="Normal 4 6 7 2" xfId="4100" xr:uid="{690B8C24-9B5B-4C9E-8CB6-E3D17270879A}"/>
    <cellStyle name="Normal 4 6 7 3" xfId="6381" xr:uid="{5B9B2E56-4C31-46F0-ADFC-F7F403FB55B8}"/>
    <cellStyle name="Normal 4 6 8" xfId="2515" xr:uid="{A5967C96-858C-46BC-BDC2-11EA7E9B9B38}"/>
    <cellStyle name="Normal 4 6 9" xfId="4796" xr:uid="{21465C04-C99F-4197-A0DB-88E375E9D8ED}"/>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2 2" xfId="3976" xr:uid="{E78EEEEE-261A-4D63-AAA0-AA58D01A495E}"/>
    <cellStyle name="Normal 4 7 2 2 2 2 3" xfId="6257" xr:uid="{83818977-ADC8-4F6E-B851-757A0C036330}"/>
    <cellStyle name="Normal 4 7 2 2 2 3" xfId="2390" xr:uid="{00000000-0005-0000-0000-000078060000}"/>
    <cellStyle name="Normal 4 7 2 2 2 3 2" xfId="4669" xr:uid="{C2CD8B4C-F00A-48B0-82CE-DBB953221FEF}"/>
    <cellStyle name="Normal 4 7 2 2 2 3 3" xfId="6950" xr:uid="{C82C6A0B-E3C2-49EF-8437-E5467FF58DC9}"/>
    <cellStyle name="Normal 4 7 2 2 2 4" xfId="3084" xr:uid="{E9A71468-9221-4CA0-8929-F8A8F5B35D93}"/>
    <cellStyle name="Normal 4 7 2 2 2 5" xfId="5365" xr:uid="{A005B803-6D00-45C2-BB66-DCCABE9256B9}"/>
    <cellStyle name="Normal 4 7 2 2 3" xfId="1350" xr:uid="{00000000-0005-0000-0000-000079060000}"/>
    <cellStyle name="Normal 4 7 2 2 3 2" xfId="3629" xr:uid="{7046CB67-E83A-4251-BC1D-D5E582D39683}"/>
    <cellStyle name="Normal 4 7 2 2 3 3" xfId="5910" xr:uid="{C5BC1B3D-B5AF-49B3-80B0-66D944BC6615}"/>
    <cellStyle name="Normal 4 7 2 2 4" xfId="2043" xr:uid="{00000000-0005-0000-0000-00007A060000}"/>
    <cellStyle name="Normal 4 7 2 2 4 2" xfId="4322" xr:uid="{54F4462E-B017-4F64-924F-C8DAF5B2042F}"/>
    <cellStyle name="Normal 4 7 2 2 4 3" xfId="6603" xr:uid="{395DB1B7-EA9C-49B5-8FF5-826C49022FC5}"/>
    <cellStyle name="Normal 4 7 2 2 5" xfId="2737" xr:uid="{40408733-F9A3-4195-BA27-FA58DF26BE89}"/>
    <cellStyle name="Normal 4 7 2 2 6" xfId="5018" xr:uid="{E5A2FBF7-0B4A-4A20-A7B7-D2697DC147C8}"/>
    <cellStyle name="Normal 4 7 2 3" xfId="596" xr:uid="{00000000-0005-0000-0000-00007B060000}"/>
    <cellStyle name="Normal 4 7 2 3 2" xfId="1525" xr:uid="{00000000-0005-0000-0000-00007C060000}"/>
    <cellStyle name="Normal 4 7 2 3 2 2" xfId="3804" xr:uid="{E52B19E0-D235-448F-ADF1-1AC4F5D170D0}"/>
    <cellStyle name="Normal 4 7 2 3 2 3" xfId="6085" xr:uid="{8BFB97B3-B733-45F3-BB1B-739ADE7356F6}"/>
    <cellStyle name="Normal 4 7 2 3 3" xfId="2218" xr:uid="{00000000-0005-0000-0000-00007D060000}"/>
    <cellStyle name="Normal 4 7 2 3 3 2" xfId="4497" xr:uid="{108C573F-D321-46F8-9A37-9A716C4EC356}"/>
    <cellStyle name="Normal 4 7 2 3 3 3" xfId="6778" xr:uid="{E2CBC5A4-097E-4D00-A319-44B1464EAABF}"/>
    <cellStyle name="Normal 4 7 2 3 4" xfId="2912" xr:uid="{9095AD4E-FA4F-4703-860F-9049A6CD2930}"/>
    <cellStyle name="Normal 4 7 2 3 5" xfId="5193" xr:uid="{A5207DD2-D229-47CF-9202-794BFF29C954}"/>
    <cellStyle name="Normal 4 7 2 4" xfId="993" xr:uid="{00000000-0005-0000-0000-00007E060000}"/>
    <cellStyle name="Normal 4 7 2 4 2" xfId="3281" xr:uid="{8542C88A-191F-492F-8579-8C3E7E7C05F1}"/>
    <cellStyle name="Normal 4 7 2 4 3" xfId="5562" xr:uid="{3379883B-36ED-46D9-93E4-ECDE0B69448D}"/>
    <cellStyle name="Normal 4 7 2 5" xfId="1178" xr:uid="{00000000-0005-0000-0000-00007F060000}"/>
    <cellStyle name="Normal 4 7 2 5 2" xfId="3457" xr:uid="{500CB5FF-2178-4165-BA80-4331B2C4E545}"/>
    <cellStyle name="Normal 4 7 2 5 3" xfId="5738" xr:uid="{4A3A8A4A-72D9-4FB9-BD13-09DF52DD50E3}"/>
    <cellStyle name="Normal 4 7 2 6" xfId="1871" xr:uid="{00000000-0005-0000-0000-000080060000}"/>
    <cellStyle name="Normal 4 7 2 6 2" xfId="4150" xr:uid="{AD80104B-0170-4D33-83B4-3B97811F1A95}"/>
    <cellStyle name="Normal 4 7 2 6 3" xfId="6431" xr:uid="{D43F157F-23C6-425C-A18A-5362CC4003E5}"/>
    <cellStyle name="Normal 4 7 2 7" xfId="2565" xr:uid="{CD38117C-08E3-4D24-A81C-E9C123826F4D}"/>
    <cellStyle name="Normal 4 7 2 8" xfId="4846" xr:uid="{4770AC56-6DEE-4B23-95D9-76A44D7FDFA0}"/>
    <cellStyle name="Normal 4 7 3" xfId="367" xr:uid="{00000000-0005-0000-0000-000081060000}"/>
    <cellStyle name="Normal 4 7 3 2" xfId="745" xr:uid="{00000000-0005-0000-0000-000082060000}"/>
    <cellStyle name="Normal 4 7 3 2 2" xfId="1651" xr:uid="{00000000-0005-0000-0000-000083060000}"/>
    <cellStyle name="Normal 4 7 3 2 2 2" xfId="3930" xr:uid="{BD28D737-AFDB-4EF6-9428-B21BF0930101}"/>
    <cellStyle name="Normal 4 7 3 2 2 3" xfId="6211" xr:uid="{9BC95646-18B3-404A-8DDA-9756009EC3F0}"/>
    <cellStyle name="Normal 4 7 3 2 3" xfId="2344" xr:uid="{00000000-0005-0000-0000-000084060000}"/>
    <cellStyle name="Normal 4 7 3 2 3 2" xfId="4623" xr:uid="{337348B7-8809-46C2-8A5F-B5DB29838EC3}"/>
    <cellStyle name="Normal 4 7 3 2 3 3" xfId="6904" xr:uid="{564EB0D0-4996-4C4F-B5BD-6A3F2155E1FC}"/>
    <cellStyle name="Normal 4 7 3 2 4" xfId="3038" xr:uid="{F2E641BF-A0AA-4D48-9960-6648810DA32D}"/>
    <cellStyle name="Normal 4 7 3 2 5" xfId="5319" xr:uid="{0DD5ACB9-CF13-4886-B83B-5C6A6AD55E3C}"/>
    <cellStyle name="Normal 4 7 3 3" xfId="1304" xr:uid="{00000000-0005-0000-0000-000085060000}"/>
    <cellStyle name="Normal 4 7 3 3 2" xfId="3583" xr:uid="{C41474D4-65D6-4292-B606-7F139B919D9B}"/>
    <cellStyle name="Normal 4 7 3 3 3" xfId="5864" xr:uid="{BB54924D-0E42-4E96-BCE2-751179800771}"/>
    <cellStyle name="Normal 4 7 3 4" xfId="1997" xr:uid="{00000000-0005-0000-0000-000086060000}"/>
    <cellStyle name="Normal 4 7 3 4 2" xfId="4276" xr:uid="{0F5618ED-E94C-4A7F-808E-6FA2BB18F645}"/>
    <cellStyle name="Normal 4 7 3 4 3" xfId="6557" xr:uid="{35CDDE30-ABDA-4605-8201-4FCED55A76A3}"/>
    <cellStyle name="Normal 4 7 3 5" xfId="2691" xr:uid="{43127DAF-C468-489E-8E95-2E82B8ECBD8A}"/>
    <cellStyle name="Normal 4 7 3 6" xfId="4972" xr:uid="{63C03AD2-70BD-44BE-A51A-7FECF3CEE7B5}"/>
    <cellStyle name="Normal 4 7 4" xfId="550" xr:uid="{00000000-0005-0000-0000-000087060000}"/>
    <cellStyle name="Normal 4 7 4 2" xfId="1479" xr:uid="{00000000-0005-0000-0000-000088060000}"/>
    <cellStyle name="Normal 4 7 4 2 2" xfId="3758" xr:uid="{D1DC9F8A-4260-497D-9AF6-23D85273304C}"/>
    <cellStyle name="Normal 4 7 4 2 3" xfId="6039" xr:uid="{C3593B2F-85B2-48A2-A5AE-D72216CAD155}"/>
    <cellStyle name="Normal 4 7 4 3" xfId="2172" xr:uid="{00000000-0005-0000-0000-000089060000}"/>
    <cellStyle name="Normal 4 7 4 3 2" xfId="4451" xr:uid="{AAB1E5D3-6477-46B3-9F59-D96A22AC3DCF}"/>
    <cellStyle name="Normal 4 7 4 3 3" xfId="6732" xr:uid="{67E66DE6-38C7-4885-B6A9-5FD00B632250}"/>
    <cellStyle name="Normal 4 7 4 4" xfId="2866" xr:uid="{1CDF094C-AC4F-46B3-8E79-8F1A0D685F1F}"/>
    <cellStyle name="Normal 4 7 4 5" xfId="5147" xr:uid="{296B7798-F8F3-4089-BAA6-A4C6ECCA5B24}"/>
    <cellStyle name="Normal 4 7 5" xfId="947" xr:uid="{00000000-0005-0000-0000-00008A060000}"/>
    <cellStyle name="Normal 4 7 5 2" xfId="3235" xr:uid="{F92DED52-D96F-4911-B391-FCC20BC5812D}"/>
    <cellStyle name="Normal 4 7 5 3" xfId="5516" xr:uid="{C37244F4-499B-45F4-B52D-9DC7AD81C0BC}"/>
    <cellStyle name="Normal 4 7 6" xfId="1132" xr:uid="{00000000-0005-0000-0000-00008B060000}"/>
    <cellStyle name="Normal 4 7 6 2" xfId="3411" xr:uid="{666A1528-D8D1-43B6-826D-6B6B8DB85797}"/>
    <cellStyle name="Normal 4 7 6 3" xfId="5692" xr:uid="{56AEEC78-51CB-47AB-9494-7EA3A578F46F}"/>
    <cellStyle name="Normal 4 7 7" xfId="1825" xr:uid="{00000000-0005-0000-0000-00008C060000}"/>
    <cellStyle name="Normal 4 7 7 2" xfId="4104" xr:uid="{40FB5395-A6A0-4A0C-BD74-871BF55F66D0}"/>
    <cellStyle name="Normal 4 7 7 3" xfId="6385" xr:uid="{E95C0730-5382-4EAC-8FEB-3D52BB73CE17}"/>
    <cellStyle name="Normal 4 7 8" xfId="2519" xr:uid="{D6D781CC-8B6A-4A64-BE4D-BBB3058DDD80}"/>
    <cellStyle name="Normal 4 7 9" xfId="4800" xr:uid="{4C7E9241-B4BC-431F-ACDB-E05B092472B7}"/>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2 2" xfId="3934" xr:uid="{AB50BF56-A475-454C-8A60-17DDB8691885}"/>
    <cellStyle name="Normal 4 8 2 2 2 3" xfId="6215" xr:uid="{089B219E-23CD-4EC6-866A-E5CAE768229F}"/>
    <cellStyle name="Normal 4 8 2 2 3" xfId="2348" xr:uid="{00000000-0005-0000-0000-000091060000}"/>
    <cellStyle name="Normal 4 8 2 2 3 2" xfId="4627" xr:uid="{7F5386C2-BEEC-4403-93E0-EE4082FD7B97}"/>
    <cellStyle name="Normal 4 8 2 2 3 3" xfId="6908" xr:uid="{66284101-C5CE-42D3-859F-61C397DEF872}"/>
    <cellStyle name="Normal 4 8 2 2 4" xfId="3042" xr:uid="{F4BCA2AD-7728-4321-9FE1-1D3948008DC3}"/>
    <cellStyle name="Normal 4 8 2 2 5" xfId="5323" xr:uid="{49FB2DDE-3696-4A23-8813-3320FA9E103A}"/>
    <cellStyle name="Normal 4 8 2 3" xfId="1308" xr:uid="{00000000-0005-0000-0000-000092060000}"/>
    <cellStyle name="Normal 4 8 2 3 2" xfId="3587" xr:uid="{DE12B26D-6D91-4475-9D09-714270161014}"/>
    <cellStyle name="Normal 4 8 2 3 3" xfId="5868" xr:uid="{DAC88E7C-DB8B-4EFF-85D6-890AC2801816}"/>
    <cellStyle name="Normal 4 8 2 4" xfId="2001" xr:uid="{00000000-0005-0000-0000-000093060000}"/>
    <cellStyle name="Normal 4 8 2 4 2" xfId="4280" xr:uid="{2D666EF1-E1C8-4B76-9E8F-AE60FCFDE96A}"/>
    <cellStyle name="Normal 4 8 2 4 3" xfId="6561" xr:uid="{D54005B7-1064-4C4A-A307-3AE86D6056B2}"/>
    <cellStyle name="Normal 4 8 2 5" xfId="2695" xr:uid="{35D0BF7C-E70B-4876-A726-BC3FF05162C2}"/>
    <cellStyle name="Normal 4 8 2 6" xfId="4976" xr:uid="{E9490B5A-C676-4E0B-A5E4-E1882D3AC3E1}"/>
    <cellStyle name="Normal 4 8 3" xfId="554" xr:uid="{00000000-0005-0000-0000-000094060000}"/>
    <cellStyle name="Normal 4 8 3 2" xfId="1483" xr:uid="{00000000-0005-0000-0000-000095060000}"/>
    <cellStyle name="Normal 4 8 3 2 2" xfId="3762" xr:uid="{0EF0ADF4-E876-4774-8C81-3DABA66524F4}"/>
    <cellStyle name="Normal 4 8 3 2 3" xfId="6043" xr:uid="{A0E9C522-940C-4561-9CE1-27F24B339CF7}"/>
    <cellStyle name="Normal 4 8 3 3" xfId="2176" xr:uid="{00000000-0005-0000-0000-000096060000}"/>
    <cellStyle name="Normal 4 8 3 3 2" xfId="4455" xr:uid="{B38E2356-D80E-43C2-AEF9-FDD46C2D714B}"/>
    <cellStyle name="Normal 4 8 3 3 3" xfId="6736" xr:uid="{2F1BB2A0-8541-4432-8669-B171D3914FA8}"/>
    <cellStyle name="Normal 4 8 3 4" xfId="2870" xr:uid="{FE0171B2-BC13-4451-B5EE-EF320D725C4C}"/>
    <cellStyle name="Normal 4 8 3 5" xfId="5151" xr:uid="{A8A99F88-2E88-406B-9EFD-AD8D5A394485}"/>
    <cellStyle name="Normal 4 8 4" xfId="951" xr:uid="{00000000-0005-0000-0000-000097060000}"/>
    <cellStyle name="Normal 4 8 4 2" xfId="3239" xr:uid="{2ADD5698-E36F-45F5-A0B1-2260FD51411D}"/>
    <cellStyle name="Normal 4 8 4 3" xfId="5520" xr:uid="{DC6A09AE-9A51-4420-BE04-0319AEFA89B1}"/>
    <cellStyle name="Normal 4 8 5" xfId="1136" xr:uid="{00000000-0005-0000-0000-000098060000}"/>
    <cellStyle name="Normal 4 8 5 2" xfId="3415" xr:uid="{D4122897-3F3C-4815-BCE0-C213FB1F37E5}"/>
    <cellStyle name="Normal 4 8 5 3" xfId="5696" xr:uid="{70CED729-1D34-4FC4-B662-75C1186E10D2}"/>
    <cellStyle name="Normal 4 8 6" xfId="1829" xr:uid="{00000000-0005-0000-0000-000099060000}"/>
    <cellStyle name="Normal 4 8 6 2" xfId="4108" xr:uid="{0C5E9F67-9C23-4125-9638-D393AFEDF1FE}"/>
    <cellStyle name="Normal 4 8 6 3" xfId="6389" xr:uid="{82A75217-5AD8-43DF-968C-DC56E96C6ACE}"/>
    <cellStyle name="Normal 4 8 7" xfId="2523" xr:uid="{C33FA9E7-BEB0-4F4E-8196-BA274C3D8AED}"/>
    <cellStyle name="Normal 4 8 8" xfId="4804" xr:uid="{96EB3656-1D40-45CF-BE3B-281023780EBD}"/>
    <cellStyle name="Normal 4 9" xfId="308" xr:uid="{00000000-0005-0000-0000-00009A060000}"/>
    <cellStyle name="Normal 4 9 2" xfId="689" xr:uid="{00000000-0005-0000-0000-00009B060000}"/>
    <cellStyle name="Normal 4 9 2 2" xfId="1610" xr:uid="{00000000-0005-0000-0000-00009C060000}"/>
    <cellStyle name="Normal 4 9 2 2 2" xfId="3889" xr:uid="{60EFB332-F692-4AC5-A7CB-0AAF03A14638}"/>
    <cellStyle name="Normal 4 9 2 2 3" xfId="6170" xr:uid="{DFBCC498-4DF2-44B6-BCDF-FA86C65B3BE1}"/>
    <cellStyle name="Normal 4 9 2 3" xfId="2303" xr:uid="{00000000-0005-0000-0000-00009D060000}"/>
    <cellStyle name="Normal 4 9 2 3 2" xfId="4582" xr:uid="{4EC96D03-955A-49D2-817D-784A0DA1EC7E}"/>
    <cellStyle name="Normal 4 9 2 3 3" xfId="6863" xr:uid="{5E96A928-7BAC-4047-9B27-BF26D8D525A1}"/>
    <cellStyle name="Normal 4 9 2 4" xfId="2997" xr:uid="{F7BAC146-C129-452D-A1F0-EDF4D611AB3E}"/>
    <cellStyle name="Normal 4 9 2 5" xfId="5278" xr:uid="{3BE829F4-691B-456B-B2F5-4A001477C532}"/>
    <cellStyle name="Normal 4 9 3" xfId="1263" xr:uid="{00000000-0005-0000-0000-00009E060000}"/>
    <cellStyle name="Normal 4 9 3 2" xfId="3542" xr:uid="{E9E23341-08D0-4A10-B970-2EA2358DE512}"/>
    <cellStyle name="Normal 4 9 3 3" xfId="5823" xr:uid="{96914155-78B1-49D0-88F9-B310E87A4BE0}"/>
    <cellStyle name="Normal 4 9 4" xfId="1956" xr:uid="{00000000-0005-0000-0000-00009F060000}"/>
    <cellStyle name="Normal 4 9 4 2" xfId="4235" xr:uid="{1CBD3E7E-3AA2-474A-92A6-3FC8964F6512}"/>
    <cellStyle name="Normal 4 9 4 3" xfId="6516" xr:uid="{761626F8-8587-4E8A-A7DD-9C65FD9B977B}"/>
    <cellStyle name="Normal 4 9 5" xfId="2650" xr:uid="{EBF6BE32-A730-4D8C-B86B-790ED21F38D4}"/>
    <cellStyle name="Normal 4 9 6" xfId="4931" xr:uid="{ED34546E-EBBE-4F55-B3A9-CE6230D084DA}"/>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2 2" xfId="4060" xr:uid="{03F6A7FE-F499-494F-A70F-60B1C4A184A3}"/>
    <cellStyle name="Normal 5 10 2 2 2 3" xfId="6341" xr:uid="{1BD49279-817C-4305-9606-9288586662CA}"/>
    <cellStyle name="Normal 5 10 2 2 3" xfId="2474" xr:uid="{00000000-0005-0000-0000-0000A6060000}"/>
    <cellStyle name="Normal 5 10 2 2 3 2" xfId="4753" xr:uid="{47FCEE89-92BE-445A-80BE-F4E81164356E}"/>
    <cellStyle name="Normal 5 10 2 2 3 3" xfId="7034" xr:uid="{B812CDF3-B7BB-4A76-BA42-0CC5AC4D6FAB}"/>
    <cellStyle name="Normal 5 10 2 2 4" xfId="3168" xr:uid="{505D50F1-3108-4DA2-A0F7-479F85B60252}"/>
    <cellStyle name="Normal 5 10 2 2 5" xfId="5449" xr:uid="{029EE9A7-C687-4254-998B-2B1C85E6EF3D}"/>
    <cellStyle name="Normal 5 10 2 3" xfId="1434" xr:uid="{00000000-0005-0000-0000-0000A7060000}"/>
    <cellStyle name="Normal 5 10 2 3 2" xfId="3713" xr:uid="{618B2CE0-52F9-4C23-8149-DEBC91107B06}"/>
    <cellStyle name="Normal 5 10 2 3 3" xfId="5994" xr:uid="{3FA34149-1BB9-4CFB-BACD-EF2D6BF51E4B}"/>
    <cellStyle name="Normal 5 10 2 4" xfId="2127" xr:uid="{00000000-0005-0000-0000-0000A8060000}"/>
    <cellStyle name="Normal 5 10 2 4 2" xfId="4406" xr:uid="{05E72738-250E-48D5-8D69-E2DCCDADBE90}"/>
    <cellStyle name="Normal 5 10 2 4 3" xfId="6687" xr:uid="{04269C49-3EDC-4A9E-9BD4-BC6B8567D6FF}"/>
    <cellStyle name="Normal 5 10 2 5" xfId="2821" xr:uid="{3C3D1143-FFDC-4258-8E9A-7B47BBE17357}"/>
    <cellStyle name="Normal 5 10 2 6" xfId="5102" xr:uid="{873C1BA5-7E38-4773-9633-3011F2A5B74D}"/>
    <cellStyle name="Normal 5 10 3" xfId="680" xr:uid="{00000000-0005-0000-0000-0000A9060000}"/>
    <cellStyle name="Normal 5 10 3 2" xfId="1609" xr:uid="{00000000-0005-0000-0000-0000AA060000}"/>
    <cellStyle name="Normal 5 10 3 2 2" xfId="3888" xr:uid="{D5002834-0C1F-4047-89A8-6ED4B9B027E5}"/>
    <cellStyle name="Normal 5 10 3 2 3" xfId="6169" xr:uid="{50387869-F3D8-43F2-96F8-5AAEAFA684C0}"/>
    <cellStyle name="Normal 5 10 3 3" xfId="2302" xr:uid="{00000000-0005-0000-0000-0000AB060000}"/>
    <cellStyle name="Normal 5 10 3 3 2" xfId="4581" xr:uid="{FA22E78A-1AD9-4C59-B715-0EEC6C8B3A4D}"/>
    <cellStyle name="Normal 5 10 3 3 3" xfId="6862" xr:uid="{97B3E724-1B9F-43F1-B948-89D4C1C0676F}"/>
    <cellStyle name="Normal 5 10 3 4" xfId="2996" xr:uid="{34AD036F-E21C-437C-855E-350CA64AA6D8}"/>
    <cellStyle name="Normal 5 10 3 5" xfId="5277" xr:uid="{03BE73D6-C31D-4E22-A1AA-5DC12331403F}"/>
    <cellStyle name="Normal 5 10 4" xfId="1078" xr:uid="{00000000-0005-0000-0000-0000AC060000}"/>
    <cellStyle name="Normal 5 10 4 2" xfId="3365" xr:uid="{DCEE0868-5AFB-486E-9E9A-6F14C17FD229}"/>
    <cellStyle name="Normal 5 10 4 3" xfId="5646" xr:uid="{55F08165-65B8-4E68-848D-4B8626CA1500}"/>
    <cellStyle name="Normal 5 10 5" xfId="1262" xr:uid="{00000000-0005-0000-0000-0000AD060000}"/>
    <cellStyle name="Normal 5 10 5 2" xfId="3541" xr:uid="{D13B307D-1392-4AD4-9CC2-9792331C9F04}"/>
    <cellStyle name="Normal 5 10 5 3" xfId="5822" xr:uid="{932147E3-3758-4EE9-AF5B-EDF749D5E7A6}"/>
    <cellStyle name="Normal 5 10 6" xfId="1955" xr:uid="{00000000-0005-0000-0000-0000AE060000}"/>
    <cellStyle name="Normal 5 10 6 2" xfId="4234" xr:uid="{7BF362F5-DEC4-470A-9E64-37F07A68478E}"/>
    <cellStyle name="Normal 5 10 6 3" xfId="6515" xr:uid="{A0A3D579-10E1-4FD6-8AE4-7F9716926FD0}"/>
    <cellStyle name="Normal 5 10 7" xfId="2649" xr:uid="{B22BEF9E-9D95-4A21-8E69-7BB50CA5E7FE}"/>
    <cellStyle name="Normal 5 10 8" xfId="4930" xr:uid="{C0518B4E-5812-49CF-99C1-38EA17EE18DD}"/>
    <cellStyle name="Normal 5 11" xfId="309" xr:uid="{00000000-0005-0000-0000-0000AF060000}"/>
    <cellStyle name="Normal 5 11 2" xfId="690" xr:uid="{00000000-0005-0000-0000-0000B0060000}"/>
    <cellStyle name="Normal 5 11 2 2" xfId="1611" xr:uid="{00000000-0005-0000-0000-0000B1060000}"/>
    <cellStyle name="Normal 5 11 2 2 2" xfId="3890" xr:uid="{A2DE036C-258A-4A67-9FCD-3727597B9D4D}"/>
    <cellStyle name="Normal 5 11 2 2 3" xfId="6171" xr:uid="{57305D07-976A-4B7A-8672-CEF3072616EA}"/>
    <cellStyle name="Normal 5 11 2 3" xfId="2304" xr:uid="{00000000-0005-0000-0000-0000B2060000}"/>
    <cellStyle name="Normal 5 11 2 3 2" xfId="4583" xr:uid="{1D5A2336-5D2A-4962-9A99-FF1559C01E51}"/>
    <cellStyle name="Normal 5 11 2 3 3" xfId="6864" xr:uid="{3C28AEF4-DC03-4A71-A567-F49279248A69}"/>
    <cellStyle name="Normal 5 11 2 4" xfId="2998" xr:uid="{7A98ED80-2058-4B40-8D3D-566215D0E395}"/>
    <cellStyle name="Normal 5 11 2 5" xfId="5279" xr:uid="{F7CF8CB8-B0CE-4201-B882-09371C63D224}"/>
    <cellStyle name="Normal 5 11 3" xfId="1264" xr:uid="{00000000-0005-0000-0000-0000B3060000}"/>
    <cellStyle name="Normal 5 11 3 2" xfId="3543" xr:uid="{9912354A-7F78-4676-A74D-EF859E59E7F2}"/>
    <cellStyle name="Normal 5 11 3 3" xfId="5824" xr:uid="{F9ED2831-76C8-49F6-A054-3315B8D04DAA}"/>
    <cellStyle name="Normal 5 11 4" xfId="1957" xr:uid="{00000000-0005-0000-0000-0000B4060000}"/>
    <cellStyle name="Normal 5 11 4 2" xfId="4236" xr:uid="{E464728E-BC10-440C-A2A9-F4D3296AFCB8}"/>
    <cellStyle name="Normal 5 11 4 3" xfId="6517" xr:uid="{206327F8-E7BD-4F59-9BAC-EC572EB5C581}"/>
    <cellStyle name="Normal 5 11 5" xfId="2651" xr:uid="{8FA376E2-6467-47FF-8634-D58A8C4E10CD}"/>
    <cellStyle name="Normal 5 11 6" xfId="4932" xr:uid="{C04DB3DD-1335-4111-99BD-AA234BA942A0}"/>
    <cellStyle name="Normal 5 12" xfId="509" xr:uid="{00000000-0005-0000-0000-0000B5060000}"/>
    <cellStyle name="Normal 5 12 2" xfId="1438" xr:uid="{00000000-0005-0000-0000-0000B6060000}"/>
    <cellStyle name="Normal 5 12 2 2" xfId="3717" xr:uid="{BE7EB71F-2E96-40D8-BBC7-C3734AE111C5}"/>
    <cellStyle name="Normal 5 12 2 3" xfId="5998" xr:uid="{61E359B5-13E5-476E-8B8B-662FBD6A81A7}"/>
    <cellStyle name="Normal 5 12 3" xfId="2131" xr:uid="{00000000-0005-0000-0000-0000B7060000}"/>
    <cellStyle name="Normal 5 12 3 2" xfId="4410" xr:uid="{C0C7350F-C639-46D9-8B21-170F63F2E9FA}"/>
    <cellStyle name="Normal 5 12 3 3" xfId="6691" xr:uid="{E432575A-2D55-423C-B4C9-407464D7B321}"/>
    <cellStyle name="Normal 5 12 4" xfId="2825" xr:uid="{5AE5572F-A62F-4116-8063-09B8FEAA242C}"/>
    <cellStyle name="Normal 5 12 5" xfId="5106" xr:uid="{66CB16E9-04D2-4225-BC41-3634C3C54B79}"/>
    <cellStyle name="Normal 5 13" xfId="890" xr:uid="{00000000-0005-0000-0000-0000B8060000}"/>
    <cellStyle name="Normal 5 13 2" xfId="3180" xr:uid="{A97B374A-2C6B-417D-AE0F-34F62118BDA1}"/>
    <cellStyle name="Normal 5 13 3" xfId="5461" xr:uid="{6BBA7F62-5021-4091-9391-E20DF935D96F}"/>
    <cellStyle name="Normal 5 14" xfId="1092" xr:uid="{00000000-0005-0000-0000-0000B9060000}"/>
    <cellStyle name="Normal 5 14 2" xfId="3371" xr:uid="{8FD58126-E7C4-4D07-B876-988B15D5D47F}"/>
    <cellStyle name="Normal 5 14 3" xfId="5652" xr:uid="{27306772-FEF7-48B0-A86F-96BD64B46CF5}"/>
    <cellStyle name="Normal 5 15" xfId="1785" xr:uid="{00000000-0005-0000-0000-0000BA060000}"/>
    <cellStyle name="Normal 5 15 2" xfId="4064" xr:uid="{511A8F49-3207-4418-9F3B-FF1E81A09BE3}"/>
    <cellStyle name="Normal 5 15 3" xfId="6345" xr:uid="{79A062AB-5A57-4F49-8B3E-0CD9C4C2AA07}"/>
    <cellStyle name="Normal 5 16" xfId="2480" xr:uid="{FFF46DF0-E15D-4A30-A9C5-84735A34018F}"/>
    <cellStyle name="Normal 5 17" xfId="4761" xr:uid="{ED5B2982-F612-46FE-9E88-CFB7906F3297}"/>
    <cellStyle name="Normal 5 2" xfId="26" xr:uid="{00000000-0005-0000-0000-0000BB060000}"/>
    <cellStyle name="Normal 5 2 10" xfId="897" xr:uid="{00000000-0005-0000-0000-0000BC060000}"/>
    <cellStyle name="Normal 5 2 10 2" xfId="3187" xr:uid="{9BFA4EEC-0D62-4FDE-A557-9C9E976F5753}"/>
    <cellStyle name="Normal 5 2 10 3" xfId="5468" xr:uid="{3B401C1E-B8F8-40CB-AC76-44B753476739}"/>
    <cellStyle name="Normal 5 2 11" xfId="1097" xr:uid="{00000000-0005-0000-0000-0000BD060000}"/>
    <cellStyle name="Normal 5 2 11 2" xfId="3376" xr:uid="{30FE1A47-3981-4D6F-B4A3-82FAEC2866DD}"/>
    <cellStyle name="Normal 5 2 11 3" xfId="5657" xr:uid="{0B46D3E1-3FDE-4D37-A6C9-8A229EDB026B}"/>
    <cellStyle name="Normal 5 2 12" xfId="1790" xr:uid="{00000000-0005-0000-0000-0000BE060000}"/>
    <cellStyle name="Normal 5 2 12 2" xfId="4069" xr:uid="{82353E6E-012B-45C6-8895-CA69D839CB7C}"/>
    <cellStyle name="Normal 5 2 12 3" xfId="6350" xr:uid="{5E5A04EC-2760-4289-809F-B1ACAE2DB693}"/>
    <cellStyle name="Normal 5 2 13" xfId="2485" xr:uid="{DE879AC7-695B-444C-A896-7E3439AE1740}"/>
    <cellStyle name="Normal 5 2 14" xfId="4766" xr:uid="{EF5E8DBA-C375-487D-95CB-AFC2288C7CD4}"/>
    <cellStyle name="Normal 5 2 2" xfId="30" xr:uid="{00000000-0005-0000-0000-0000BF060000}"/>
    <cellStyle name="Normal 5 2 2 10" xfId="4770" xr:uid="{0A9792D7-FC22-46BC-8369-2BBA803F4273}"/>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2 2" xfId="3968" xr:uid="{AD081EF9-3796-4FAE-8BA1-40FC31A14CE4}"/>
    <cellStyle name="Normal 5 2 2 2 2 2 2 2 3" xfId="6249" xr:uid="{67FD86CE-9C43-4B1E-9F4B-1459844990A3}"/>
    <cellStyle name="Normal 5 2 2 2 2 2 2 3" xfId="2382" xr:uid="{00000000-0005-0000-0000-0000C5060000}"/>
    <cellStyle name="Normal 5 2 2 2 2 2 2 3 2" xfId="4661" xr:uid="{F485531F-F559-45D2-8338-A88EFA358D8D}"/>
    <cellStyle name="Normal 5 2 2 2 2 2 2 3 3" xfId="6942" xr:uid="{EDCC6C2A-859E-42FA-9737-F7269ADCDE88}"/>
    <cellStyle name="Normal 5 2 2 2 2 2 2 4" xfId="3076" xr:uid="{64F731E5-488F-4190-90B7-C0476418DDBA}"/>
    <cellStyle name="Normal 5 2 2 2 2 2 2 5" xfId="5357" xr:uid="{7B4CDC7F-F3D7-49A6-9D54-8911A8A7D054}"/>
    <cellStyle name="Normal 5 2 2 2 2 2 3" xfId="1342" xr:uid="{00000000-0005-0000-0000-0000C6060000}"/>
    <cellStyle name="Normal 5 2 2 2 2 2 3 2" xfId="3621" xr:uid="{6484EBB7-D8E8-486F-A9DB-68C7AB0AAD28}"/>
    <cellStyle name="Normal 5 2 2 2 2 2 3 3" xfId="5902" xr:uid="{4EA9330E-6A94-469B-A387-5EF5FE41FA2A}"/>
    <cellStyle name="Normal 5 2 2 2 2 2 4" xfId="2035" xr:uid="{00000000-0005-0000-0000-0000C7060000}"/>
    <cellStyle name="Normal 5 2 2 2 2 2 4 2" xfId="4314" xr:uid="{3DBE5A25-4AF4-41B0-8C4A-E3B6E9D70D98}"/>
    <cellStyle name="Normal 5 2 2 2 2 2 4 3" xfId="6595" xr:uid="{F12AC738-DBAD-45CE-B6E3-5829486E2E1C}"/>
    <cellStyle name="Normal 5 2 2 2 2 2 5" xfId="2729" xr:uid="{78F4B949-9E06-4955-B220-0EB7F30D5747}"/>
    <cellStyle name="Normal 5 2 2 2 2 2 6" xfId="5010" xr:uid="{43B49D45-756E-4D44-B663-4DE2F6B8D7D1}"/>
    <cellStyle name="Normal 5 2 2 2 2 3" xfId="588" xr:uid="{00000000-0005-0000-0000-0000C8060000}"/>
    <cellStyle name="Normal 5 2 2 2 2 3 2" xfId="1517" xr:uid="{00000000-0005-0000-0000-0000C9060000}"/>
    <cellStyle name="Normal 5 2 2 2 2 3 2 2" xfId="3796" xr:uid="{64C8ED6A-FA16-4B1E-8CD1-7FDF5F974E00}"/>
    <cellStyle name="Normal 5 2 2 2 2 3 2 3" xfId="6077" xr:uid="{A281C47F-5F18-4350-A83C-5BB161F1CFCB}"/>
    <cellStyle name="Normal 5 2 2 2 2 3 3" xfId="2210" xr:uid="{00000000-0005-0000-0000-0000CA060000}"/>
    <cellStyle name="Normal 5 2 2 2 2 3 3 2" xfId="4489" xr:uid="{371C6BE3-1DC0-4FF1-AB84-27592EEED798}"/>
    <cellStyle name="Normal 5 2 2 2 2 3 3 3" xfId="6770" xr:uid="{116AF634-7800-445D-946E-8F5D1B9C6D8B}"/>
    <cellStyle name="Normal 5 2 2 2 2 3 4" xfId="2904" xr:uid="{09B3D4B1-D0CC-4C36-87DC-678DD39464EB}"/>
    <cellStyle name="Normal 5 2 2 2 2 3 5" xfId="5185" xr:uid="{0DC3AB8A-46EF-4A66-9EE6-A6E0B987D13F}"/>
    <cellStyle name="Normal 5 2 2 2 2 4" xfId="985" xr:uid="{00000000-0005-0000-0000-0000CB060000}"/>
    <cellStyle name="Normal 5 2 2 2 2 4 2" xfId="3273" xr:uid="{FAA51F0A-C043-4A85-90F5-0E32EAA19CA9}"/>
    <cellStyle name="Normal 5 2 2 2 2 4 3" xfId="5554" xr:uid="{D693DC46-705F-4A81-ABC6-AA11B43C0B3F}"/>
    <cellStyle name="Normal 5 2 2 2 2 5" xfId="1170" xr:uid="{00000000-0005-0000-0000-0000CC060000}"/>
    <cellStyle name="Normal 5 2 2 2 2 5 2" xfId="3449" xr:uid="{C1C01FBE-835F-4ABD-AC0F-2F215DDAC7A0}"/>
    <cellStyle name="Normal 5 2 2 2 2 5 3" xfId="5730" xr:uid="{9DFB37ED-8982-495B-8DAE-3CCA00C3BC40}"/>
    <cellStyle name="Normal 5 2 2 2 2 6" xfId="1863" xr:uid="{00000000-0005-0000-0000-0000CD060000}"/>
    <cellStyle name="Normal 5 2 2 2 2 6 2" xfId="4142" xr:uid="{5FFA5D0C-977B-4542-8190-6CE6A1BE9257}"/>
    <cellStyle name="Normal 5 2 2 2 2 6 3" xfId="6423" xr:uid="{BF51B1C5-9819-4F0C-88D6-A0548AB96922}"/>
    <cellStyle name="Normal 5 2 2 2 2 7" xfId="2557" xr:uid="{7FE296CB-3EF2-4B6A-B3E9-EB43A3843957}"/>
    <cellStyle name="Normal 5 2 2 2 2 8" xfId="4838" xr:uid="{EE81832F-2DCF-4FB6-B8E4-54E909CA8572}"/>
    <cellStyle name="Normal 5 2 2 2 3" xfId="358" xr:uid="{00000000-0005-0000-0000-0000CE060000}"/>
    <cellStyle name="Normal 5 2 2 2 3 2" xfId="736" xr:uid="{00000000-0005-0000-0000-0000CF060000}"/>
    <cellStyle name="Normal 5 2 2 2 3 2 2" xfId="1643" xr:uid="{00000000-0005-0000-0000-0000D0060000}"/>
    <cellStyle name="Normal 5 2 2 2 3 2 2 2" xfId="3922" xr:uid="{1488FC3E-707F-46A1-9EC2-2108785BAF00}"/>
    <cellStyle name="Normal 5 2 2 2 3 2 2 3" xfId="6203" xr:uid="{39EC3E5E-2E2D-40EB-AB5D-A03C4E219CDB}"/>
    <cellStyle name="Normal 5 2 2 2 3 2 3" xfId="2336" xr:uid="{00000000-0005-0000-0000-0000D1060000}"/>
    <cellStyle name="Normal 5 2 2 2 3 2 3 2" xfId="4615" xr:uid="{9A8558AF-FBE2-48EB-9206-9F8A84021345}"/>
    <cellStyle name="Normal 5 2 2 2 3 2 3 3" xfId="6896" xr:uid="{24255168-8122-434D-80ED-AF4A6C50C3FD}"/>
    <cellStyle name="Normal 5 2 2 2 3 2 4" xfId="3030" xr:uid="{6A22DB25-2F2F-4EE2-90D7-824281169A52}"/>
    <cellStyle name="Normal 5 2 2 2 3 2 5" xfId="5311" xr:uid="{E1506A90-CFE0-4BDD-80CA-23E411EF8062}"/>
    <cellStyle name="Normal 5 2 2 2 3 3" xfId="1296" xr:uid="{00000000-0005-0000-0000-0000D2060000}"/>
    <cellStyle name="Normal 5 2 2 2 3 3 2" xfId="3575" xr:uid="{096DD226-5424-4F3D-8B26-A1FDC4BB0066}"/>
    <cellStyle name="Normal 5 2 2 2 3 3 3" xfId="5856" xr:uid="{B8D01303-DAA8-40A3-83B6-839ACB458A3E}"/>
    <cellStyle name="Normal 5 2 2 2 3 4" xfId="1989" xr:uid="{00000000-0005-0000-0000-0000D3060000}"/>
    <cellStyle name="Normal 5 2 2 2 3 4 2" xfId="4268" xr:uid="{7C578732-7C2F-4C94-BA01-3BD84C30CC6F}"/>
    <cellStyle name="Normal 5 2 2 2 3 4 3" xfId="6549" xr:uid="{08BEC727-7FC8-46AE-97FC-DBB49989F886}"/>
    <cellStyle name="Normal 5 2 2 2 3 5" xfId="2683" xr:uid="{36A17795-8513-4FAC-B5C0-B036492EAA0C}"/>
    <cellStyle name="Normal 5 2 2 2 3 6" xfId="4964" xr:uid="{968913E5-D3B8-42ED-9AEB-70FE22B0D2C5}"/>
    <cellStyle name="Normal 5 2 2 2 4" xfId="542" xr:uid="{00000000-0005-0000-0000-0000D4060000}"/>
    <cellStyle name="Normal 5 2 2 2 4 2" xfId="1471" xr:uid="{00000000-0005-0000-0000-0000D5060000}"/>
    <cellStyle name="Normal 5 2 2 2 4 2 2" xfId="3750" xr:uid="{E0BD639F-4953-4F43-9818-ECED398E33F3}"/>
    <cellStyle name="Normal 5 2 2 2 4 2 3" xfId="6031" xr:uid="{621E81B6-0CD0-4EC1-9DE2-818A21A88339}"/>
    <cellStyle name="Normal 5 2 2 2 4 3" xfId="2164" xr:uid="{00000000-0005-0000-0000-0000D6060000}"/>
    <cellStyle name="Normal 5 2 2 2 4 3 2" xfId="4443" xr:uid="{CE0FB164-E44B-4362-943B-D4B669514E93}"/>
    <cellStyle name="Normal 5 2 2 2 4 3 3" xfId="6724" xr:uid="{DA2D4C8F-B1D3-48DE-92DF-15BF92A0AAB0}"/>
    <cellStyle name="Normal 5 2 2 2 4 4" xfId="2858" xr:uid="{BEBC8683-B300-4B43-B860-2FCF924DC9CC}"/>
    <cellStyle name="Normal 5 2 2 2 4 5" xfId="5139" xr:uid="{7F7E0AC1-3780-4EAA-AA26-947DF99426B8}"/>
    <cellStyle name="Normal 5 2 2 2 5" xfId="938" xr:uid="{00000000-0005-0000-0000-0000D7060000}"/>
    <cellStyle name="Normal 5 2 2 2 5 2" xfId="3226" xr:uid="{2B430772-6B02-4342-BCF3-84238FC0140C}"/>
    <cellStyle name="Normal 5 2 2 2 5 3" xfId="5507" xr:uid="{1FAE6CDC-F491-44BA-9ACE-3DA7FBFE78B0}"/>
    <cellStyle name="Normal 5 2 2 2 6" xfId="1124" xr:uid="{00000000-0005-0000-0000-0000D8060000}"/>
    <cellStyle name="Normal 5 2 2 2 6 2" xfId="3403" xr:uid="{78530009-ADDA-47B5-B0A0-8A69CA38C550}"/>
    <cellStyle name="Normal 5 2 2 2 6 3" xfId="5684" xr:uid="{61DD3580-C671-4643-963B-44212CB4EA23}"/>
    <cellStyle name="Normal 5 2 2 2 7" xfId="1817" xr:uid="{00000000-0005-0000-0000-0000D9060000}"/>
    <cellStyle name="Normal 5 2 2 2 7 2" xfId="4096" xr:uid="{E8B54034-8EC9-44AA-9E04-776612C4508C}"/>
    <cellStyle name="Normal 5 2 2 2 7 3" xfId="6377" xr:uid="{1BDA8E37-8306-4542-AAA2-0FFCA4B2C16B}"/>
    <cellStyle name="Normal 5 2 2 2 8" xfId="2511" xr:uid="{C74FDC33-B176-4C0C-B2E4-0476EB321D06}"/>
    <cellStyle name="Normal 5 2 2 2 9" xfId="4792" xr:uid="{C4E7FCF5-E1F4-4C02-92F0-4DA164B1119D}"/>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2 2" xfId="3945" xr:uid="{7B00B7BE-786D-4A61-B4AE-C70411FEE68B}"/>
    <cellStyle name="Normal 5 2 2 3 2 2 2 3" xfId="6226" xr:uid="{F32809A6-7A7C-4561-ACFC-216B014254BD}"/>
    <cellStyle name="Normal 5 2 2 3 2 2 3" xfId="2359" xr:uid="{00000000-0005-0000-0000-0000DE060000}"/>
    <cellStyle name="Normal 5 2 2 3 2 2 3 2" xfId="4638" xr:uid="{29E71C7F-CADE-4214-A2C7-9D645EC762EA}"/>
    <cellStyle name="Normal 5 2 2 3 2 2 3 3" xfId="6919" xr:uid="{01E8AA0B-A6C9-49E9-8165-88D52AE569E1}"/>
    <cellStyle name="Normal 5 2 2 3 2 2 4" xfId="3053" xr:uid="{93EDFA40-5ACD-4C58-B95C-45B8AB12BD92}"/>
    <cellStyle name="Normal 5 2 2 3 2 2 5" xfId="5334" xr:uid="{3FB59E21-4C6C-4710-9BE4-B395C875504C}"/>
    <cellStyle name="Normal 5 2 2 3 2 3" xfId="1319" xr:uid="{00000000-0005-0000-0000-0000DF060000}"/>
    <cellStyle name="Normal 5 2 2 3 2 3 2" xfId="3598" xr:uid="{4AA7CE77-DBF3-4F5D-A526-F1EE709F2B9A}"/>
    <cellStyle name="Normal 5 2 2 3 2 3 3" xfId="5879" xr:uid="{48A220E3-13DF-4357-ADDF-50C7D3821967}"/>
    <cellStyle name="Normal 5 2 2 3 2 4" xfId="2012" xr:uid="{00000000-0005-0000-0000-0000E0060000}"/>
    <cellStyle name="Normal 5 2 2 3 2 4 2" xfId="4291" xr:uid="{8EE1F31F-345F-41E6-9593-34AA3F037362}"/>
    <cellStyle name="Normal 5 2 2 3 2 4 3" xfId="6572" xr:uid="{8A363E95-CC89-4121-A316-A02F59E07E0A}"/>
    <cellStyle name="Normal 5 2 2 3 2 5" xfId="2706" xr:uid="{8FDA0E02-7525-40A0-82D0-C669554DF9A3}"/>
    <cellStyle name="Normal 5 2 2 3 2 6" xfId="4987" xr:uid="{852C36F7-CC15-4682-AB12-FFCA8918CB72}"/>
    <cellStyle name="Normal 5 2 2 3 3" xfId="565" xr:uid="{00000000-0005-0000-0000-0000E1060000}"/>
    <cellStyle name="Normal 5 2 2 3 3 2" xfId="1494" xr:uid="{00000000-0005-0000-0000-0000E2060000}"/>
    <cellStyle name="Normal 5 2 2 3 3 2 2" xfId="3773" xr:uid="{AF8F33AA-F4AF-4FC7-BD53-4F9DE7D1A70A}"/>
    <cellStyle name="Normal 5 2 2 3 3 2 3" xfId="6054" xr:uid="{D5C8B401-C08E-458E-B19F-68631E08AE8A}"/>
    <cellStyle name="Normal 5 2 2 3 3 3" xfId="2187" xr:uid="{00000000-0005-0000-0000-0000E3060000}"/>
    <cellStyle name="Normal 5 2 2 3 3 3 2" xfId="4466" xr:uid="{EA2CE0AD-ACC8-416B-AFF4-80101BA70805}"/>
    <cellStyle name="Normal 5 2 2 3 3 3 3" xfId="6747" xr:uid="{81F83E3D-B1AB-4FE3-AAC1-E9697AD6BAE5}"/>
    <cellStyle name="Normal 5 2 2 3 3 4" xfId="2881" xr:uid="{3A5D9CD9-451C-453D-B7A8-3461032C1077}"/>
    <cellStyle name="Normal 5 2 2 3 3 5" xfId="5162" xr:uid="{C010DBDF-56D0-4B82-A182-D8DDF5CADD3F}"/>
    <cellStyle name="Normal 5 2 2 3 4" xfId="962" xr:uid="{00000000-0005-0000-0000-0000E4060000}"/>
    <cellStyle name="Normal 5 2 2 3 4 2" xfId="3250" xr:uid="{2778B0B2-3FC6-4416-A95C-B7412983CD56}"/>
    <cellStyle name="Normal 5 2 2 3 4 3" xfId="5531" xr:uid="{DE90F7FF-48BD-421C-82A6-A7CD388FBD18}"/>
    <cellStyle name="Normal 5 2 2 3 5" xfId="1147" xr:uid="{00000000-0005-0000-0000-0000E5060000}"/>
    <cellStyle name="Normal 5 2 2 3 5 2" xfId="3426" xr:uid="{15CE78F1-661A-4EBF-8B9C-6A7FA3421850}"/>
    <cellStyle name="Normal 5 2 2 3 5 3" xfId="5707" xr:uid="{E857DB68-3EB2-41DA-B64A-741711050D6D}"/>
    <cellStyle name="Normal 5 2 2 3 6" xfId="1840" xr:uid="{00000000-0005-0000-0000-0000E6060000}"/>
    <cellStyle name="Normal 5 2 2 3 6 2" xfId="4119" xr:uid="{61B5D074-E5DE-4859-B173-0FAD738732CC}"/>
    <cellStyle name="Normal 5 2 2 3 6 3" xfId="6400" xr:uid="{36A5F63C-ED16-4CEB-9A18-2C9515BE8B67}"/>
    <cellStyle name="Normal 5 2 2 3 7" xfId="2534" xr:uid="{2FC279FC-89DF-4F84-9192-B41AEACB9572}"/>
    <cellStyle name="Normal 5 2 2 3 8" xfId="4815" xr:uid="{F358508B-A056-4976-B346-5955A31D2A34}"/>
    <cellStyle name="Normal 5 2 2 4" xfId="320" xr:uid="{00000000-0005-0000-0000-0000E7060000}"/>
    <cellStyle name="Normal 5 2 2 4 2" xfId="701" xr:uid="{00000000-0005-0000-0000-0000E8060000}"/>
    <cellStyle name="Normal 5 2 2 4 2 2" xfId="1620" xr:uid="{00000000-0005-0000-0000-0000E9060000}"/>
    <cellStyle name="Normal 5 2 2 4 2 2 2" xfId="3899" xr:uid="{035EFF7C-9E3B-4469-8E11-DEE199B31368}"/>
    <cellStyle name="Normal 5 2 2 4 2 2 3" xfId="6180" xr:uid="{E9B38310-6661-4770-B2A7-4B42661B8CF7}"/>
    <cellStyle name="Normal 5 2 2 4 2 3" xfId="2313" xr:uid="{00000000-0005-0000-0000-0000EA060000}"/>
    <cellStyle name="Normal 5 2 2 4 2 3 2" xfId="4592" xr:uid="{0A748BB1-FE4F-4A3F-98C3-C964B58F5635}"/>
    <cellStyle name="Normal 5 2 2 4 2 3 3" xfId="6873" xr:uid="{19B1DE59-7D55-44D9-93D7-4D3E8C81F2A2}"/>
    <cellStyle name="Normal 5 2 2 4 2 4" xfId="3007" xr:uid="{B7890B27-E214-426D-8DFE-B00FBA52744E}"/>
    <cellStyle name="Normal 5 2 2 4 2 5" xfId="5288" xr:uid="{F807562C-F53D-412B-BB94-E791CA727C9B}"/>
    <cellStyle name="Normal 5 2 2 4 3" xfId="1273" xr:uid="{00000000-0005-0000-0000-0000EB060000}"/>
    <cellStyle name="Normal 5 2 2 4 3 2" xfId="3552" xr:uid="{0D0D6FAC-5D86-4ED5-9DD3-AF8FC6B5F63B}"/>
    <cellStyle name="Normal 5 2 2 4 3 3" xfId="5833" xr:uid="{A2772B46-8BFA-4CC4-9D87-DBE423F71CB1}"/>
    <cellStyle name="Normal 5 2 2 4 4" xfId="1966" xr:uid="{00000000-0005-0000-0000-0000EC060000}"/>
    <cellStyle name="Normal 5 2 2 4 4 2" xfId="4245" xr:uid="{FAE93271-D163-48B5-B5BF-B4529EFA20D9}"/>
    <cellStyle name="Normal 5 2 2 4 4 3" xfId="6526" xr:uid="{09FD1CAC-BAC1-43C7-B905-86D99359E389}"/>
    <cellStyle name="Normal 5 2 2 4 5" xfId="2660" xr:uid="{1FC46989-5CAF-425A-AC5C-47547002F875}"/>
    <cellStyle name="Normal 5 2 2 4 6" xfId="4941" xr:uid="{C2F2CD13-F2A2-40DA-827F-826FD5E17DD4}"/>
    <cellStyle name="Normal 5 2 2 5" xfId="519" xr:uid="{00000000-0005-0000-0000-0000ED060000}"/>
    <cellStyle name="Normal 5 2 2 5 2" xfId="1448" xr:uid="{00000000-0005-0000-0000-0000EE060000}"/>
    <cellStyle name="Normal 5 2 2 5 2 2" xfId="3727" xr:uid="{3CF0D1FD-D393-47A8-80B6-FA5C11B12F57}"/>
    <cellStyle name="Normal 5 2 2 5 2 3" xfId="6008" xr:uid="{C666D733-E13B-438F-860B-6B495D05004E}"/>
    <cellStyle name="Normal 5 2 2 5 3" xfId="2141" xr:uid="{00000000-0005-0000-0000-0000EF060000}"/>
    <cellStyle name="Normal 5 2 2 5 3 2" xfId="4420" xr:uid="{C85755BE-C492-492A-A193-7AAC9648FD7F}"/>
    <cellStyle name="Normal 5 2 2 5 3 3" xfId="6701" xr:uid="{0095D584-1760-4A1E-9568-57C31F8B9502}"/>
    <cellStyle name="Normal 5 2 2 5 4" xfId="2835" xr:uid="{DE6FA180-6238-46E4-BF72-CB76F31507B7}"/>
    <cellStyle name="Normal 5 2 2 5 5" xfId="5116" xr:uid="{CFC582C2-764A-4B85-A068-AE88B7970A32}"/>
    <cellStyle name="Normal 5 2 2 6" xfId="901" xr:uid="{00000000-0005-0000-0000-0000F0060000}"/>
    <cellStyle name="Normal 5 2 2 6 2" xfId="3191" xr:uid="{4A4B6794-1BBB-43DE-8CB4-A526B9525081}"/>
    <cellStyle name="Normal 5 2 2 6 3" xfId="5472" xr:uid="{34C205A8-50F9-47B8-A882-DCAD4CE9196D}"/>
    <cellStyle name="Normal 5 2 2 7" xfId="1101" xr:uid="{00000000-0005-0000-0000-0000F1060000}"/>
    <cellStyle name="Normal 5 2 2 7 2" xfId="3380" xr:uid="{16C5D31D-452F-4F87-8FD5-1F43A7AD887F}"/>
    <cellStyle name="Normal 5 2 2 7 3" xfId="5661" xr:uid="{1080918C-EEA2-4897-BDC8-3478E69A3E46}"/>
    <cellStyle name="Normal 5 2 2 8" xfId="1794" xr:uid="{00000000-0005-0000-0000-0000F2060000}"/>
    <cellStyle name="Normal 5 2 2 8 2" xfId="4073" xr:uid="{48A3207F-B4A1-4267-89B4-479854CD53CC}"/>
    <cellStyle name="Normal 5 2 2 8 3" xfId="6354" xr:uid="{C454D9FF-DD5B-4D0A-9C15-F2E3C40B9991}"/>
    <cellStyle name="Normal 5 2 2 9" xfId="2489" xr:uid="{EE8499C1-52C9-45B5-974E-94029556B92A}"/>
    <cellStyle name="Normal 5 2 3" xfId="34" xr:uid="{00000000-0005-0000-0000-0000F3060000}"/>
    <cellStyle name="Normal 5 2 3 10" xfId="4774" xr:uid="{C9C035D1-6AD8-425B-90C5-A538859C18B4}"/>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2 2" xfId="3949" xr:uid="{5D403FE1-C01E-45AE-868F-AD93F3BB4329}"/>
    <cellStyle name="Normal 5 2 3 3 2 2 2 3" xfId="6230" xr:uid="{C66C84C6-51C3-4D5E-AC93-2ED64F7821CF}"/>
    <cellStyle name="Normal 5 2 3 3 2 2 3" xfId="2363" xr:uid="{00000000-0005-0000-0000-0000F9060000}"/>
    <cellStyle name="Normal 5 2 3 3 2 2 3 2" xfId="4642" xr:uid="{5E554A7A-0EC0-474E-848A-46DC14E1434B}"/>
    <cellStyle name="Normal 5 2 3 3 2 2 3 3" xfId="6923" xr:uid="{72012712-FA10-41D6-8C46-F5F2DA4194F2}"/>
    <cellStyle name="Normal 5 2 3 3 2 2 4" xfId="3057" xr:uid="{EAC48DBE-6CBB-49D1-92DB-CAD7EEC5C100}"/>
    <cellStyle name="Normal 5 2 3 3 2 2 5" xfId="5338" xr:uid="{41B296A0-DBD6-4D84-B7EC-16B1D8F3C1ED}"/>
    <cellStyle name="Normal 5 2 3 3 2 3" xfId="1323" xr:uid="{00000000-0005-0000-0000-0000FA060000}"/>
    <cellStyle name="Normal 5 2 3 3 2 3 2" xfId="3602" xr:uid="{C0A605EE-6FC7-46C1-ACF8-FF156DF1AA31}"/>
    <cellStyle name="Normal 5 2 3 3 2 3 3" xfId="5883" xr:uid="{63BC2C70-7982-4E34-92EF-5BCAB3F2C9F0}"/>
    <cellStyle name="Normal 5 2 3 3 2 4" xfId="2016" xr:uid="{00000000-0005-0000-0000-0000FB060000}"/>
    <cellStyle name="Normal 5 2 3 3 2 4 2" xfId="4295" xr:uid="{13DBA1F3-7E79-4EC7-869E-CE36D82F779A}"/>
    <cellStyle name="Normal 5 2 3 3 2 4 3" xfId="6576" xr:uid="{E28D8D5C-9BA2-42FD-9B19-BA8BB6842F9B}"/>
    <cellStyle name="Normal 5 2 3 3 2 5" xfId="2710" xr:uid="{4D8BEAD5-DFE7-484D-AF03-A23F9FF99928}"/>
    <cellStyle name="Normal 5 2 3 3 2 6" xfId="4991" xr:uid="{48FD1F7F-6ADF-4D30-889D-B11E507195D4}"/>
    <cellStyle name="Normal 5 2 3 3 3" xfId="569" xr:uid="{00000000-0005-0000-0000-0000FC060000}"/>
    <cellStyle name="Normal 5 2 3 3 3 2" xfId="1498" xr:uid="{00000000-0005-0000-0000-0000FD060000}"/>
    <cellStyle name="Normal 5 2 3 3 3 2 2" xfId="3777" xr:uid="{7A98B5B5-3D78-4242-89C0-58D962CBCED7}"/>
    <cellStyle name="Normal 5 2 3 3 3 2 3" xfId="6058" xr:uid="{380871CB-4A16-4F70-9393-FD0ACD0CB28B}"/>
    <cellStyle name="Normal 5 2 3 3 3 3" xfId="2191" xr:uid="{00000000-0005-0000-0000-0000FE060000}"/>
    <cellStyle name="Normal 5 2 3 3 3 3 2" xfId="4470" xr:uid="{B2D4EE7B-08AA-4EC3-AA6E-1F09B67442BA}"/>
    <cellStyle name="Normal 5 2 3 3 3 3 3" xfId="6751" xr:uid="{59270B87-0F40-43F0-9BCF-DC9AAD65F24C}"/>
    <cellStyle name="Normal 5 2 3 3 3 4" xfId="2885" xr:uid="{D44248AC-DA24-47A9-B4E2-C3EF48A556B5}"/>
    <cellStyle name="Normal 5 2 3 3 3 5" xfId="5166" xr:uid="{72E9ABCE-BBAD-4B29-B6F2-33AA579ED8FC}"/>
    <cellStyle name="Normal 5 2 3 3 4" xfId="966" xr:uid="{00000000-0005-0000-0000-0000FF060000}"/>
    <cellStyle name="Normal 5 2 3 3 4 2" xfId="3254" xr:uid="{21878A1F-9216-4F76-B921-E2BAF0462900}"/>
    <cellStyle name="Normal 5 2 3 3 4 3" xfId="5535" xr:uid="{2FC50759-FA5D-4FF5-A22D-EB738F629F5C}"/>
    <cellStyle name="Normal 5 2 3 3 5" xfId="1151" xr:uid="{00000000-0005-0000-0000-000000070000}"/>
    <cellStyle name="Normal 5 2 3 3 5 2" xfId="3430" xr:uid="{E63E4226-878F-4BA4-B66C-EA3A7712A3CD}"/>
    <cellStyle name="Normal 5 2 3 3 5 3" xfId="5711" xr:uid="{C6929583-A12D-421C-B187-F3F26E762BAE}"/>
    <cellStyle name="Normal 5 2 3 3 6" xfId="1844" xr:uid="{00000000-0005-0000-0000-000001070000}"/>
    <cellStyle name="Normal 5 2 3 3 6 2" xfId="4123" xr:uid="{C3ACE652-ACAE-4DB0-BF5F-4F181C1B1609}"/>
    <cellStyle name="Normal 5 2 3 3 6 3" xfId="6404" xr:uid="{3B9D0DE8-CF1C-45EA-AB8A-4352BD66CD51}"/>
    <cellStyle name="Normal 5 2 3 3 7" xfId="2538" xr:uid="{F7F1BE0B-E248-439D-BA57-5F07F6D95D8D}"/>
    <cellStyle name="Normal 5 2 3 3 8" xfId="4819" xr:uid="{7B913729-34F2-4020-8B23-CF6C0DE13A30}"/>
    <cellStyle name="Normal 5 2 3 4" xfId="324" xr:uid="{00000000-0005-0000-0000-000002070000}"/>
    <cellStyle name="Normal 5 2 3 4 2" xfId="705" xr:uid="{00000000-0005-0000-0000-000003070000}"/>
    <cellStyle name="Normal 5 2 3 4 2 2" xfId="1624" xr:uid="{00000000-0005-0000-0000-000004070000}"/>
    <cellStyle name="Normal 5 2 3 4 2 2 2" xfId="3903" xr:uid="{20079BB3-9DC7-48DA-96A2-7E37AB2A612B}"/>
    <cellStyle name="Normal 5 2 3 4 2 2 3" xfId="6184" xr:uid="{312F1C37-75CA-4054-9183-D98C51D26C6D}"/>
    <cellStyle name="Normal 5 2 3 4 2 3" xfId="2317" xr:uid="{00000000-0005-0000-0000-000005070000}"/>
    <cellStyle name="Normal 5 2 3 4 2 3 2" xfId="4596" xr:uid="{3AA5AFC8-2B8F-41A4-8460-C9682C3E52C3}"/>
    <cellStyle name="Normal 5 2 3 4 2 3 3" xfId="6877" xr:uid="{0145AB0A-CCDC-4A7C-BEA8-5248AA79F7FD}"/>
    <cellStyle name="Normal 5 2 3 4 2 4" xfId="3011" xr:uid="{9F2ECC58-EF3D-437D-B22B-D64C7AE88FA0}"/>
    <cellStyle name="Normal 5 2 3 4 2 5" xfId="5292" xr:uid="{06B00618-EC74-4B71-A7F4-1A2E3A501513}"/>
    <cellStyle name="Normal 5 2 3 4 3" xfId="1277" xr:uid="{00000000-0005-0000-0000-000006070000}"/>
    <cellStyle name="Normal 5 2 3 4 3 2" xfId="3556" xr:uid="{7D84BE40-28ED-4206-A22D-4B25B1151D33}"/>
    <cellStyle name="Normal 5 2 3 4 3 3" xfId="5837" xr:uid="{21E5480D-8836-4638-A8F3-8D396EB045E6}"/>
    <cellStyle name="Normal 5 2 3 4 4" xfId="1970" xr:uid="{00000000-0005-0000-0000-000007070000}"/>
    <cellStyle name="Normal 5 2 3 4 4 2" xfId="4249" xr:uid="{BF4362DD-AD14-43C7-B301-25EC3DE6E067}"/>
    <cellStyle name="Normal 5 2 3 4 4 3" xfId="6530" xr:uid="{54969C41-0C3F-4FB5-93E7-C127B9BC0921}"/>
    <cellStyle name="Normal 5 2 3 4 5" xfId="2664" xr:uid="{6F74C552-A94C-4C6A-9689-3C21B9764172}"/>
    <cellStyle name="Normal 5 2 3 4 6" xfId="4945" xr:uid="{055B3BC5-185B-4072-9E6A-67C59C4777CF}"/>
    <cellStyle name="Normal 5 2 3 5" xfId="523" xr:uid="{00000000-0005-0000-0000-000008070000}"/>
    <cellStyle name="Normal 5 2 3 5 2" xfId="1452" xr:uid="{00000000-0005-0000-0000-000009070000}"/>
    <cellStyle name="Normal 5 2 3 5 2 2" xfId="3731" xr:uid="{B11CAA0C-DFED-491B-9092-580421EE8BBE}"/>
    <cellStyle name="Normal 5 2 3 5 2 3" xfId="6012" xr:uid="{CF3134EF-E8FE-48D4-90AB-A117609194B5}"/>
    <cellStyle name="Normal 5 2 3 5 3" xfId="2145" xr:uid="{00000000-0005-0000-0000-00000A070000}"/>
    <cellStyle name="Normal 5 2 3 5 3 2" xfId="4424" xr:uid="{EB7F5451-5BD3-4ED0-9C1B-02D624682366}"/>
    <cellStyle name="Normal 5 2 3 5 3 3" xfId="6705" xr:uid="{B9D3699B-7720-482A-9F22-C3FF327A96A1}"/>
    <cellStyle name="Normal 5 2 3 5 4" xfId="2839" xr:uid="{3C0820B0-D21D-4F6B-9D86-908D7A5EFD50}"/>
    <cellStyle name="Normal 5 2 3 5 5" xfId="5120" xr:uid="{476D1835-FD85-43CD-86E1-FDDCD3102BB8}"/>
    <cellStyle name="Normal 5 2 3 6" xfId="905" xr:uid="{00000000-0005-0000-0000-00000B070000}"/>
    <cellStyle name="Normal 5 2 3 6 2" xfId="3195" xr:uid="{A04C74D1-C340-4FBF-8A58-B168E91D0609}"/>
    <cellStyle name="Normal 5 2 3 6 3" xfId="5476" xr:uid="{D7BC4473-E929-462A-9D9F-6DC9826EB11B}"/>
    <cellStyle name="Normal 5 2 3 7" xfId="1105" xr:uid="{00000000-0005-0000-0000-00000C070000}"/>
    <cellStyle name="Normal 5 2 3 7 2" xfId="3384" xr:uid="{AFFE5F7E-4B52-426A-B847-C8072AB98AAA}"/>
    <cellStyle name="Normal 5 2 3 7 3" xfId="5665" xr:uid="{4150976B-B599-4C52-9922-EE1446C7B315}"/>
    <cellStyle name="Normal 5 2 3 8" xfId="1798" xr:uid="{00000000-0005-0000-0000-00000D070000}"/>
    <cellStyle name="Normal 5 2 3 8 2" xfId="4077" xr:uid="{8E43331C-63A1-451C-9E3C-CBF90950DCC9}"/>
    <cellStyle name="Normal 5 2 3 8 3" xfId="6358" xr:uid="{37B6C2DF-D1FE-4C7D-8E35-AE7BEB33843D}"/>
    <cellStyle name="Normal 5 2 3 9" xfId="2493" xr:uid="{A39AB9A3-556E-40B6-A696-839CC5CFB5F1}"/>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2 2" xfId="3971" xr:uid="{C60C6885-66FB-4D8C-B2D1-88F9CB6B398D}"/>
    <cellStyle name="Normal 5 2 4 2 2 2 2 3" xfId="6252" xr:uid="{373F3F1E-47D8-4024-A4D6-533C95C69C61}"/>
    <cellStyle name="Normal 5 2 4 2 2 2 3" xfId="2385" xr:uid="{00000000-0005-0000-0000-000013070000}"/>
    <cellStyle name="Normal 5 2 4 2 2 2 3 2" xfId="4664" xr:uid="{4D3FDF43-F4DB-4255-A7CF-8D716DE6808B}"/>
    <cellStyle name="Normal 5 2 4 2 2 2 3 3" xfId="6945" xr:uid="{BC9CF424-378C-483E-BF2A-03132FF64330}"/>
    <cellStyle name="Normal 5 2 4 2 2 2 4" xfId="3079" xr:uid="{4AD410A2-3743-4610-96A8-5D2296DD9901}"/>
    <cellStyle name="Normal 5 2 4 2 2 2 5" xfId="5360" xr:uid="{D2A084F8-285F-4ACD-B9F6-D425907D8B98}"/>
    <cellStyle name="Normal 5 2 4 2 2 3" xfId="1345" xr:uid="{00000000-0005-0000-0000-000014070000}"/>
    <cellStyle name="Normal 5 2 4 2 2 3 2" xfId="3624" xr:uid="{3F4368F0-C244-4D24-ACC0-72772FBC2C1E}"/>
    <cellStyle name="Normal 5 2 4 2 2 3 3" xfId="5905" xr:uid="{0AF6DCC3-F139-4084-9B10-14973F96862F}"/>
    <cellStyle name="Normal 5 2 4 2 2 4" xfId="2038" xr:uid="{00000000-0005-0000-0000-000015070000}"/>
    <cellStyle name="Normal 5 2 4 2 2 4 2" xfId="4317" xr:uid="{DE8F02BF-0168-4502-B39E-68810D58D2A8}"/>
    <cellStyle name="Normal 5 2 4 2 2 4 3" xfId="6598" xr:uid="{A4A928DC-37D4-4DF6-99CB-D928AD9F1DF7}"/>
    <cellStyle name="Normal 5 2 4 2 2 5" xfId="2732" xr:uid="{1821277B-948C-4524-AE91-50B5CE48C200}"/>
    <cellStyle name="Normal 5 2 4 2 2 6" xfId="5013" xr:uid="{900121D6-33F9-4D87-BFA0-93441FB4B7FB}"/>
    <cellStyle name="Normal 5 2 4 2 3" xfId="591" xr:uid="{00000000-0005-0000-0000-000016070000}"/>
    <cellStyle name="Normal 5 2 4 2 3 2" xfId="1520" xr:uid="{00000000-0005-0000-0000-000017070000}"/>
    <cellStyle name="Normal 5 2 4 2 3 2 2" xfId="3799" xr:uid="{7427B0B0-9E06-47BE-8D58-4F0832DC0224}"/>
    <cellStyle name="Normal 5 2 4 2 3 2 3" xfId="6080" xr:uid="{2A1094F3-27E0-4A8D-84EE-F20C0307D881}"/>
    <cellStyle name="Normal 5 2 4 2 3 3" xfId="2213" xr:uid="{00000000-0005-0000-0000-000018070000}"/>
    <cellStyle name="Normal 5 2 4 2 3 3 2" xfId="4492" xr:uid="{D1FD00AE-6596-4B4B-A48E-4DFF0BB6C955}"/>
    <cellStyle name="Normal 5 2 4 2 3 3 3" xfId="6773" xr:uid="{1DF24DEE-4EF5-4FAF-8A56-AEF5BB1EEA59}"/>
    <cellStyle name="Normal 5 2 4 2 3 4" xfId="2907" xr:uid="{E39CB0FF-67E5-4DBB-BA27-CA6DF1E445C1}"/>
    <cellStyle name="Normal 5 2 4 2 3 5" xfId="5188" xr:uid="{1A76A9A1-A3AB-4D1D-8989-6DDB03161C6D}"/>
    <cellStyle name="Normal 5 2 4 2 4" xfId="988" xr:uid="{00000000-0005-0000-0000-000019070000}"/>
    <cellStyle name="Normal 5 2 4 2 4 2" xfId="3276" xr:uid="{98978665-E02A-4489-A41B-CE72228C8E2B}"/>
    <cellStyle name="Normal 5 2 4 2 4 3" xfId="5557" xr:uid="{8C14D68F-66E2-4D01-ADFE-7092CD48C194}"/>
    <cellStyle name="Normal 5 2 4 2 5" xfId="1173" xr:uid="{00000000-0005-0000-0000-00001A070000}"/>
    <cellStyle name="Normal 5 2 4 2 5 2" xfId="3452" xr:uid="{324069BA-0421-42DD-B9D8-4CEAFED68219}"/>
    <cellStyle name="Normal 5 2 4 2 5 3" xfId="5733" xr:uid="{A2C1C109-7AB8-4A4F-83CF-7F5B720F6BC7}"/>
    <cellStyle name="Normal 5 2 4 2 6" xfId="1866" xr:uid="{00000000-0005-0000-0000-00001B070000}"/>
    <cellStyle name="Normal 5 2 4 2 6 2" xfId="4145" xr:uid="{191F3411-33EA-46E5-9B2B-479BF824640F}"/>
    <cellStyle name="Normal 5 2 4 2 6 3" xfId="6426" xr:uid="{A98C749F-888E-442D-888F-8F5B6B908619}"/>
    <cellStyle name="Normal 5 2 4 2 7" xfId="2560" xr:uid="{EFA2A6AC-AFA7-4FD5-96CE-7AC19E80AFCE}"/>
    <cellStyle name="Normal 5 2 4 2 8" xfId="4841" xr:uid="{1A29B3C5-007D-4AB4-8632-8DFE4E02E46D}"/>
    <cellStyle name="Normal 5 2 4 3" xfId="362" xr:uid="{00000000-0005-0000-0000-00001C070000}"/>
    <cellStyle name="Normal 5 2 4 3 2" xfId="740" xr:uid="{00000000-0005-0000-0000-00001D070000}"/>
    <cellStyle name="Normal 5 2 4 3 2 2" xfId="1646" xr:uid="{00000000-0005-0000-0000-00001E070000}"/>
    <cellStyle name="Normal 5 2 4 3 2 2 2" xfId="3925" xr:uid="{D11E3E7A-393B-4956-8257-F094D1411455}"/>
    <cellStyle name="Normal 5 2 4 3 2 2 3" xfId="6206" xr:uid="{753D5BBF-58FC-4689-BD9D-4CB3CB96EE6B}"/>
    <cellStyle name="Normal 5 2 4 3 2 3" xfId="2339" xr:uid="{00000000-0005-0000-0000-00001F070000}"/>
    <cellStyle name="Normal 5 2 4 3 2 3 2" xfId="4618" xr:uid="{EAE1ADE0-1D55-4820-A022-76E7387D0344}"/>
    <cellStyle name="Normal 5 2 4 3 2 3 3" xfId="6899" xr:uid="{16D9A10F-5392-4368-96D5-3189E890ACEC}"/>
    <cellStyle name="Normal 5 2 4 3 2 4" xfId="3033" xr:uid="{F122CC48-A9DB-48E8-9163-ADCF7C5E642F}"/>
    <cellStyle name="Normal 5 2 4 3 2 5" xfId="5314" xr:uid="{FA1F163A-FD73-4D60-BED7-8A13F5606884}"/>
    <cellStyle name="Normal 5 2 4 3 3" xfId="1299" xr:uid="{00000000-0005-0000-0000-000020070000}"/>
    <cellStyle name="Normal 5 2 4 3 3 2" xfId="3578" xr:uid="{F0793E65-55A6-42FD-9714-768CD30D42E0}"/>
    <cellStyle name="Normal 5 2 4 3 3 3" xfId="5859" xr:uid="{1057D185-8679-4A05-8568-AD9800086A40}"/>
    <cellStyle name="Normal 5 2 4 3 4" xfId="1992" xr:uid="{00000000-0005-0000-0000-000021070000}"/>
    <cellStyle name="Normal 5 2 4 3 4 2" xfId="4271" xr:uid="{503FFDDE-8451-4CA0-92EC-FAC5D0D3EF6E}"/>
    <cellStyle name="Normal 5 2 4 3 4 3" xfId="6552" xr:uid="{F2955AB3-EF90-4CDA-9744-7503D4C23715}"/>
    <cellStyle name="Normal 5 2 4 3 5" xfId="2686" xr:uid="{88855F22-6429-4AEA-898F-0D4E3C4123C6}"/>
    <cellStyle name="Normal 5 2 4 3 6" xfId="4967" xr:uid="{7EC10FEF-AA4B-41B6-9A17-C6544E31732C}"/>
    <cellStyle name="Normal 5 2 4 4" xfId="545" xr:uid="{00000000-0005-0000-0000-000022070000}"/>
    <cellStyle name="Normal 5 2 4 4 2" xfId="1474" xr:uid="{00000000-0005-0000-0000-000023070000}"/>
    <cellStyle name="Normal 5 2 4 4 2 2" xfId="3753" xr:uid="{81ACDACB-6A1E-4D57-8E90-4CFA91A3A0A2}"/>
    <cellStyle name="Normal 5 2 4 4 2 3" xfId="6034" xr:uid="{23B8921B-79E7-4978-B912-2F25AF6BC11B}"/>
    <cellStyle name="Normal 5 2 4 4 3" xfId="2167" xr:uid="{00000000-0005-0000-0000-000024070000}"/>
    <cellStyle name="Normal 5 2 4 4 3 2" xfId="4446" xr:uid="{0B549794-69BD-4363-86E9-70DEF4DC8286}"/>
    <cellStyle name="Normal 5 2 4 4 3 3" xfId="6727" xr:uid="{0400C047-9B2F-4844-919E-F5EE673138DD}"/>
    <cellStyle name="Normal 5 2 4 4 4" xfId="2861" xr:uid="{E111BEA0-3F50-41D3-BAE0-57B74F813CAD}"/>
    <cellStyle name="Normal 5 2 4 4 5" xfId="5142" xr:uid="{108B5B6E-6B9C-4ED1-8433-97EF391B6471}"/>
    <cellStyle name="Normal 5 2 4 5" xfId="942" xr:uid="{00000000-0005-0000-0000-000025070000}"/>
    <cellStyle name="Normal 5 2 4 5 2" xfId="3230" xr:uid="{0E820A00-094F-4631-A44E-0AB730367C15}"/>
    <cellStyle name="Normal 5 2 4 5 3" xfId="5511" xr:uid="{C58A46C5-298D-4063-BB4F-D575E80CB0BD}"/>
    <cellStyle name="Normal 5 2 4 6" xfId="1127" xr:uid="{00000000-0005-0000-0000-000026070000}"/>
    <cellStyle name="Normal 5 2 4 6 2" xfId="3406" xr:uid="{6688E329-E30E-4BE1-8EEC-D90CB84B5059}"/>
    <cellStyle name="Normal 5 2 4 6 3" xfId="5687" xr:uid="{5CF86003-0D00-4E2C-B3AB-13E1AD95D28E}"/>
    <cellStyle name="Normal 5 2 4 7" xfId="1820" xr:uid="{00000000-0005-0000-0000-000027070000}"/>
    <cellStyle name="Normal 5 2 4 7 2" xfId="4099" xr:uid="{7DFC8AA3-3DEF-4C27-92FE-C34EA7B9986C}"/>
    <cellStyle name="Normal 5 2 4 7 3" xfId="6380" xr:uid="{3521F669-8EE8-4A21-9828-8C896FC9B9F7}"/>
    <cellStyle name="Normal 5 2 4 8" xfId="2514" xr:uid="{0DCCF25C-2E0C-44FC-BF4E-9E4836D5033B}"/>
    <cellStyle name="Normal 5 2 4 9" xfId="4795" xr:uid="{81FA2E21-84AD-4D1D-88B8-77A645103075}"/>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2 2" xfId="3975" xr:uid="{C11369ED-F713-4EA4-A34D-45E91318466C}"/>
    <cellStyle name="Normal 5 2 5 2 2 2 2 3" xfId="6256" xr:uid="{3451D0E2-6700-4BAC-BFD2-27EFBFEF1843}"/>
    <cellStyle name="Normal 5 2 5 2 2 2 3" xfId="2389" xr:uid="{00000000-0005-0000-0000-00002D070000}"/>
    <cellStyle name="Normal 5 2 5 2 2 2 3 2" xfId="4668" xr:uid="{F7CAC3DF-C966-453C-AA9B-C5B5ABF314F6}"/>
    <cellStyle name="Normal 5 2 5 2 2 2 3 3" xfId="6949" xr:uid="{FF659BB4-2C88-474E-9FC3-49206141B0B3}"/>
    <cellStyle name="Normal 5 2 5 2 2 2 4" xfId="3083" xr:uid="{FB27BBC8-3EEC-419F-8B0D-D93B7346AF85}"/>
    <cellStyle name="Normal 5 2 5 2 2 2 5" xfId="5364" xr:uid="{45304E51-CCD8-4D89-B8BD-A6D04E0A0B83}"/>
    <cellStyle name="Normal 5 2 5 2 2 3" xfId="1349" xr:uid="{00000000-0005-0000-0000-00002E070000}"/>
    <cellStyle name="Normal 5 2 5 2 2 3 2" xfId="3628" xr:uid="{4DF832AE-5C8D-4EF5-8717-A878BA63C266}"/>
    <cellStyle name="Normal 5 2 5 2 2 3 3" xfId="5909" xr:uid="{EB2B3792-0DD2-44F2-9607-7669903B752A}"/>
    <cellStyle name="Normal 5 2 5 2 2 4" xfId="2042" xr:uid="{00000000-0005-0000-0000-00002F070000}"/>
    <cellStyle name="Normal 5 2 5 2 2 4 2" xfId="4321" xr:uid="{AC874AC2-1A5B-406B-A840-340CAD9890D4}"/>
    <cellStyle name="Normal 5 2 5 2 2 4 3" xfId="6602" xr:uid="{06616F8A-0B7E-4316-ABD4-252EE64EFB00}"/>
    <cellStyle name="Normal 5 2 5 2 2 5" xfId="2736" xr:uid="{EF7E7DA9-5C70-4E66-B482-03E3B079362A}"/>
    <cellStyle name="Normal 5 2 5 2 2 6" xfId="5017" xr:uid="{0B83171E-32C2-489A-809A-7F61317D5D2D}"/>
    <cellStyle name="Normal 5 2 5 2 3" xfId="595" xr:uid="{00000000-0005-0000-0000-000030070000}"/>
    <cellStyle name="Normal 5 2 5 2 3 2" xfId="1524" xr:uid="{00000000-0005-0000-0000-000031070000}"/>
    <cellStyle name="Normal 5 2 5 2 3 2 2" xfId="3803" xr:uid="{07A3CB48-E09C-4451-9556-5C33B65D1352}"/>
    <cellStyle name="Normal 5 2 5 2 3 2 3" xfId="6084" xr:uid="{3C41477D-2E1F-42AA-BCDC-AE74D260255D}"/>
    <cellStyle name="Normal 5 2 5 2 3 3" xfId="2217" xr:uid="{00000000-0005-0000-0000-000032070000}"/>
    <cellStyle name="Normal 5 2 5 2 3 3 2" xfId="4496" xr:uid="{34233BA9-393B-472D-83BE-6BC07E0AC5D9}"/>
    <cellStyle name="Normal 5 2 5 2 3 3 3" xfId="6777" xr:uid="{EE796D42-BB4B-451C-92F9-C686501A4DF5}"/>
    <cellStyle name="Normal 5 2 5 2 3 4" xfId="2911" xr:uid="{726D4B63-3863-4395-9BC0-94AB47440371}"/>
    <cellStyle name="Normal 5 2 5 2 3 5" xfId="5192" xr:uid="{BE6C2F15-3B17-424F-9A04-EA9743A9798B}"/>
    <cellStyle name="Normal 5 2 5 2 4" xfId="992" xr:uid="{00000000-0005-0000-0000-000033070000}"/>
    <cellStyle name="Normal 5 2 5 2 4 2" xfId="3280" xr:uid="{172C401B-E93A-4E99-BBFA-9B53045CBCE4}"/>
    <cellStyle name="Normal 5 2 5 2 4 3" xfId="5561" xr:uid="{D99014F3-794F-4CB4-85D9-5E030A1BD843}"/>
    <cellStyle name="Normal 5 2 5 2 5" xfId="1177" xr:uid="{00000000-0005-0000-0000-000034070000}"/>
    <cellStyle name="Normal 5 2 5 2 5 2" xfId="3456" xr:uid="{215E73F2-099F-4358-B287-096DF2C8D43D}"/>
    <cellStyle name="Normal 5 2 5 2 5 3" xfId="5737" xr:uid="{53B52F73-BE07-4212-AC50-99042FF69E07}"/>
    <cellStyle name="Normal 5 2 5 2 6" xfId="1870" xr:uid="{00000000-0005-0000-0000-000035070000}"/>
    <cellStyle name="Normal 5 2 5 2 6 2" xfId="4149" xr:uid="{4EA90821-8317-4A43-8281-7E592C814A55}"/>
    <cellStyle name="Normal 5 2 5 2 6 3" xfId="6430" xr:uid="{156FD0D5-7BAC-4537-9E17-678C8B787E06}"/>
    <cellStyle name="Normal 5 2 5 2 7" xfId="2564" xr:uid="{CFB50616-9D8A-4E69-A8C7-7E65E48B9AE8}"/>
    <cellStyle name="Normal 5 2 5 2 8" xfId="4845" xr:uid="{91AAF5DB-1A62-40AF-BD09-09F0BEB110BE}"/>
    <cellStyle name="Normal 5 2 5 3" xfId="366" xr:uid="{00000000-0005-0000-0000-000036070000}"/>
    <cellStyle name="Normal 5 2 5 3 2" xfId="744" xr:uid="{00000000-0005-0000-0000-000037070000}"/>
    <cellStyle name="Normal 5 2 5 3 2 2" xfId="1650" xr:uid="{00000000-0005-0000-0000-000038070000}"/>
    <cellStyle name="Normal 5 2 5 3 2 2 2" xfId="3929" xr:uid="{9C7FDCFB-850B-43B3-A277-469EEBF44523}"/>
    <cellStyle name="Normal 5 2 5 3 2 2 3" xfId="6210" xr:uid="{15D06F14-3B04-43F3-B4B7-C481FA91726B}"/>
    <cellStyle name="Normal 5 2 5 3 2 3" xfId="2343" xr:uid="{00000000-0005-0000-0000-000039070000}"/>
    <cellStyle name="Normal 5 2 5 3 2 3 2" xfId="4622" xr:uid="{98B806C0-BD8D-4FA7-8741-D00DCB3C0ADB}"/>
    <cellStyle name="Normal 5 2 5 3 2 3 3" xfId="6903" xr:uid="{E2ACACF6-09B0-44A1-97A0-4662189D6202}"/>
    <cellStyle name="Normal 5 2 5 3 2 4" xfId="3037" xr:uid="{46683980-02A6-4624-8E81-34E1D9A65205}"/>
    <cellStyle name="Normal 5 2 5 3 2 5" xfId="5318" xr:uid="{1CBC78CF-D76D-4CE3-A2B1-A38EAA889E53}"/>
    <cellStyle name="Normal 5 2 5 3 3" xfId="1303" xr:uid="{00000000-0005-0000-0000-00003A070000}"/>
    <cellStyle name="Normal 5 2 5 3 3 2" xfId="3582" xr:uid="{C2A425FD-562F-41D3-98B2-7C9B88DFBFB1}"/>
    <cellStyle name="Normal 5 2 5 3 3 3" xfId="5863" xr:uid="{5A8E2116-9DAC-4F3C-9461-594AECA3B6E2}"/>
    <cellStyle name="Normal 5 2 5 3 4" xfId="1996" xr:uid="{00000000-0005-0000-0000-00003B070000}"/>
    <cellStyle name="Normal 5 2 5 3 4 2" xfId="4275" xr:uid="{7C84A4D0-3AF9-4477-A704-B09904C71EB2}"/>
    <cellStyle name="Normal 5 2 5 3 4 3" xfId="6556" xr:uid="{DD6F9825-F134-4BE1-A73A-AAF3E9AE9238}"/>
    <cellStyle name="Normal 5 2 5 3 5" xfId="2690" xr:uid="{B027CD0C-81B2-4867-B401-56B4521D4BA3}"/>
    <cellStyle name="Normal 5 2 5 3 6" xfId="4971" xr:uid="{B4E5AF08-28A9-4D46-B09C-9AB37B70355D}"/>
    <cellStyle name="Normal 5 2 5 4" xfId="549" xr:uid="{00000000-0005-0000-0000-00003C070000}"/>
    <cellStyle name="Normal 5 2 5 4 2" xfId="1478" xr:uid="{00000000-0005-0000-0000-00003D070000}"/>
    <cellStyle name="Normal 5 2 5 4 2 2" xfId="3757" xr:uid="{1E356F5B-2F98-4320-980D-7CFA0ABDFEDB}"/>
    <cellStyle name="Normal 5 2 5 4 2 3" xfId="6038" xr:uid="{EE0F0A65-71C9-441E-B2CE-3E3A9997A4E2}"/>
    <cellStyle name="Normal 5 2 5 4 3" xfId="2171" xr:uid="{00000000-0005-0000-0000-00003E070000}"/>
    <cellStyle name="Normal 5 2 5 4 3 2" xfId="4450" xr:uid="{0B266E67-A77D-4B13-B885-24D32114811D}"/>
    <cellStyle name="Normal 5 2 5 4 3 3" xfId="6731" xr:uid="{184C89B7-434F-4A7F-8E50-466CD2261BB8}"/>
    <cellStyle name="Normal 5 2 5 4 4" xfId="2865" xr:uid="{ACE9859A-F29C-4AAA-AF19-9AB8818D5FE8}"/>
    <cellStyle name="Normal 5 2 5 4 5" xfId="5146" xr:uid="{43D4BD2B-08EA-409B-AB63-14A47FCD2DD4}"/>
    <cellStyle name="Normal 5 2 5 5" xfId="946" xr:uid="{00000000-0005-0000-0000-00003F070000}"/>
    <cellStyle name="Normal 5 2 5 5 2" xfId="3234" xr:uid="{60F00693-8B5A-44E0-AD21-3BAE966F0BCA}"/>
    <cellStyle name="Normal 5 2 5 5 3" xfId="5515" xr:uid="{F07E620D-7DEE-4915-9AF6-29F0343E72CA}"/>
    <cellStyle name="Normal 5 2 5 6" xfId="1131" xr:uid="{00000000-0005-0000-0000-000040070000}"/>
    <cellStyle name="Normal 5 2 5 6 2" xfId="3410" xr:uid="{A15825DB-97F8-4B44-B2C9-C4929A8F9882}"/>
    <cellStyle name="Normal 5 2 5 6 3" xfId="5691" xr:uid="{9AC9F311-C06A-4390-A759-891356341560}"/>
    <cellStyle name="Normal 5 2 5 7" xfId="1824" xr:uid="{00000000-0005-0000-0000-000041070000}"/>
    <cellStyle name="Normal 5 2 5 7 2" xfId="4103" xr:uid="{4254CDB2-BAF8-4F1F-849B-1A736353663A}"/>
    <cellStyle name="Normal 5 2 5 7 3" xfId="6384" xr:uid="{7426DB0F-AAA9-448F-AC32-42A496ED9CFE}"/>
    <cellStyle name="Normal 5 2 5 8" xfId="2518" xr:uid="{09FFB81E-C1CD-463D-A547-C6679F6F5E20}"/>
    <cellStyle name="Normal 5 2 5 9" xfId="4799" xr:uid="{E66FF79B-247E-4D14-B34A-4702C63668E4}"/>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2 2" xfId="3979" xr:uid="{41DF1A86-A8DE-4D7E-A269-D72A57701788}"/>
    <cellStyle name="Normal 5 2 6 2 2 2 2 3" xfId="6260" xr:uid="{D5276CB5-9FAE-4C94-9CA8-551BB7CF8ED5}"/>
    <cellStyle name="Normal 5 2 6 2 2 2 3" xfId="2393" xr:uid="{00000000-0005-0000-0000-000047070000}"/>
    <cellStyle name="Normal 5 2 6 2 2 2 3 2" xfId="4672" xr:uid="{1A26CFA0-51B5-4E03-AD44-8A8C042248C0}"/>
    <cellStyle name="Normal 5 2 6 2 2 2 3 3" xfId="6953" xr:uid="{70A5358F-C37B-48D0-B950-ACED5325A028}"/>
    <cellStyle name="Normal 5 2 6 2 2 2 4" xfId="3087" xr:uid="{BAFD7A0E-1E6C-4185-8DAB-C21DD45304FF}"/>
    <cellStyle name="Normal 5 2 6 2 2 2 5" xfId="5368" xr:uid="{6CA2EE2C-8EC2-4911-8143-8CCD2E785B93}"/>
    <cellStyle name="Normal 5 2 6 2 2 3" xfId="1353" xr:uid="{00000000-0005-0000-0000-000048070000}"/>
    <cellStyle name="Normal 5 2 6 2 2 3 2" xfId="3632" xr:uid="{1B8DA5D1-2DB2-4401-AB3B-08F508FAB693}"/>
    <cellStyle name="Normal 5 2 6 2 2 3 3" xfId="5913" xr:uid="{4D7D2C10-6FA7-4794-8AB9-3F4430B3605B}"/>
    <cellStyle name="Normal 5 2 6 2 2 4" xfId="2046" xr:uid="{00000000-0005-0000-0000-000049070000}"/>
    <cellStyle name="Normal 5 2 6 2 2 4 2" xfId="4325" xr:uid="{D4610F44-1BF2-49F7-8E25-FED617F67D00}"/>
    <cellStyle name="Normal 5 2 6 2 2 4 3" xfId="6606" xr:uid="{AD9B46AE-621D-4D4C-A2F9-8739E384CB79}"/>
    <cellStyle name="Normal 5 2 6 2 2 5" xfId="2740" xr:uid="{F9C6CB58-DE78-4968-9526-5FF5410DBD45}"/>
    <cellStyle name="Normal 5 2 6 2 2 6" xfId="5021" xr:uid="{E47E82DF-3B4C-45C1-B231-EEF14A65226B}"/>
    <cellStyle name="Normal 5 2 6 2 3" xfId="599" xr:uid="{00000000-0005-0000-0000-00004A070000}"/>
    <cellStyle name="Normal 5 2 6 2 3 2" xfId="1528" xr:uid="{00000000-0005-0000-0000-00004B070000}"/>
    <cellStyle name="Normal 5 2 6 2 3 2 2" xfId="3807" xr:uid="{FC507936-A520-4CE7-968D-BE07BD214045}"/>
    <cellStyle name="Normal 5 2 6 2 3 2 3" xfId="6088" xr:uid="{5F62BCC9-A968-4DCC-B9A9-05548E48A5AE}"/>
    <cellStyle name="Normal 5 2 6 2 3 3" xfId="2221" xr:uid="{00000000-0005-0000-0000-00004C070000}"/>
    <cellStyle name="Normal 5 2 6 2 3 3 2" xfId="4500" xr:uid="{8417A250-E8E3-4D3F-8107-C6CC2D051A53}"/>
    <cellStyle name="Normal 5 2 6 2 3 3 3" xfId="6781" xr:uid="{F2D1BC91-7369-4B65-A2A0-9C10B6E1D564}"/>
    <cellStyle name="Normal 5 2 6 2 3 4" xfId="2915" xr:uid="{B3CFDE72-B176-47FA-8965-B358559F21E9}"/>
    <cellStyle name="Normal 5 2 6 2 3 5" xfId="5196" xr:uid="{6EAB2C79-9E52-4124-93D1-6A714620A79A}"/>
    <cellStyle name="Normal 5 2 6 2 4" xfId="996" xr:uid="{00000000-0005-0000-0000-00004D070000}"/>
    <cellStyle name="Normal 5 2 6 2 4 2" xfId="3284" xr:uid="{7FE6775A-D7DD-49F2-A3E3-7096DAE051B2}"/>
    <cellStyle name="Normal 5 2 6 2 4 3" xfId="5565" xr:uid="{1C10D1E5-53FA-4EF3-916C-C8A2481A8387}"/>
    <cellStyle name="Normal 5 2 6 2 5" xfId="1181" xr:uid="{00000000-0005-0000-0000-00004E070000}"/>
    <cellStyle name="Normal 5 2 6 2 5 2" xfId="3460" xr:uid="{4AFA291D-B647-44A9-9D69-4BCB4F83D2FE}"/>
    <cellStyle name="Normal 5 2 6 2 5 3" xfId="5741" xr:uid="{B8D48300-B307-42A2-8BBF-198931366FE5}"/>
    <cellStyle name="Normal 5 2 6 2 6" xfId="1874" xr:uid="{00000000-0005-0000-0000-00004F070000}"/>
    <cellStyle name="Normal 5 2 6 2 6 2" xfId="4153" xr:uid="{7F7C4FFC-DA1E-4EC1-8C58-C78682A60B9B}"/>
    <cellStyle name="Normal 5 2 6 2 6 3" xfId="6434" xr:uid="{C79B29E4-E2F0-49AA-B80B-08695AE9398D}"/>
    <cellStyle name="Normal 5 2 6 2 7" xfId="2568" xr:uid="{C7BFFFB8-73C5-44C7-A4AF-5FE5472F692A}"/>
    <cellStyle name="Normal 5 2 6 2 8" xfId="4849" xr:uid="{719871E2-64C7-4B5B-B37B-78A26ED6E5F5}"/>
    <cellStyle name="Normal 5 2 6 3" xfId="370" xr:uid="{00000000-0005-0000-0000-000050070000}"/>
    <cellStyle name="Normal 5 2 6 3 2" xfId="748" xr:uid="{00000000-0005-0000-0000-000051070000}"/>
    <cellStyle name="Normal 5 2 6 3 2 2" xfId="1654" xr:uid="{00000000-0005-0000-0000-000052070000}"/>
    <cellStyle name="Normal 5 2 6 3 2 2 2" xfId="3933" xr:uid="{58E12635-B296-47A3-B0FD-C0E7B058C061}"/>
    <cellStyle name="Normal 5 2 6 3 2 2 3" xfId="6214" xr:uid="{8DEF1848-91B9-441A-9100-CCC4EB888704}"/>
    <cellStyle name="Normal 5 2 6 3 2 3" xfId="2347" xr:uid="{00000000-0005-0000-0000-000053070000}"/>
    <cellStyle name="Normal 5 2 6 3 2 3 2" xfId="4626" xr:uid="{45BFA1C9-C472-45E3-ADBF-8766A95A9CB7}"/>
    <cellStyle name="Normal 5 2 6 3 2 3 3" xfId="6907" xr:uid="{3FEABF2F-05F8-48C7-8215-1B0CA65F516F}"/>
    <cellStyle name="Normal 5 2 6 3 2 4" xfId="3041" xr:uid="{851CFF56-9A55-4FF1-B9FA-7EDED35BCA9F}"/>
    <cellStyle name="Normal 5 2 6 3 2 5" xfId="5322" xr:uid="{E9EFE46D-DD65-4A65-A3AF-512DC4DBC8DF}"/>
    <cellStyle name="Normal 5 2 6 3 3" xfId="1307" xr:uid="{00000000-0005-0000-0000-000054070000}"/>
    <cellStyle name="Normal 5 2 6 3 3 2" xfId="3586" xr:uid="{79228351-FFCE-4966-8CF9-2E0E4F752C20}"/>
    <cellStyle name="Normal 5 2 6 3 3 3" xfId="5867" xr:uid="{7398B79E-D4A9-4CDB-ABF9-8B723CDBD12D}"/>
    <cellStyle name="Normal 5 2 6 3 4" xfId="2000" xr:uid="{00000000-0005-0000-0000-000055070000}"/>
    <cellStyle name="Normal 5 2 6 3 4 2" xfId="4279" xr:uid="{48508E32-9A9B-4079-8018-9B258A45C920}"/>
    <cellStyle name="Normal 5 2 6 3 4 3" xfId="6560" xr:uid="{A5A56A92-1070-4551-815B-AA1FC90691F8}"/>
    <cellStyle name="Normal 5 2 6 3 5" xfId="2694" xr:uid="{B1691ACA-2D87-4053-BB69-A8E650FC81F1}"/>
    <cellStyle name="Normal 5 2 6 3 6" xfId="4975" xr:uid="{95CA3208-AC0F-44C3-A455-6962F679753B}"/>
    <cellStyle name="Normal 5 2 6 4" xfId="553" xr:uid="{00000000-0005-0000-0000-000056070000}"/>
    <cellStyle name="Normal 5 2 6 4 2" xfId="1482" xr:uid="{00000000-0005-0000-0000-000057070000}"/>
    <cellStyle name="Normal 5 2 6 4 2 2" xfId="3761" xr:uid="{8FD6DDD8-2A84-4EE6-858B-D8B69E6CD630}"/>
    <cellStyle name="Normal 5 2 6 4 2 3" xfId="6042" xr:uid="{4C188A70-35D9-458F-8BF8-53E7336284E7}"/>
    <cellStyle name="Normal 5 2 6 4 3" xfId="2175" xr:uid="{00000000-0005-0000-0000-000058070000}"/>
    <cellStyle name="Normal 5 2 6 4 3 2" xfId="4454" xr:uid="{A909EC0D-75B2-4954-8DE8-3BC510110DC3}"/>
    <cellStyle name="Normal 5 2 6 4 3 3" xfId="6735" xr:uid="{38EF65DA-A9A8-4211-AC0F-B28BB90FBE9A}"/>
    <cellStyle name="Normal 5 2 6 4 4" xfId="2869" xr:uid="{C123DEC7-6E8D-4B3E-BFD2-1F6E1F874F13}"/>
    <cellStyle name="Normal 5 2 6 4 5" xfId="5150" xr:uid="{8F574081-A5AA-4D4D-A330-E859934A9B7D}"/>
    <cellStyle name="Normal 5 2 6 5" xfId="950" xr:uid="{00000000-0005-0000-0000-000059070000}"/>
    <cellStyle name="Normal 5 2 6 5 2" xfId="3238" xr:uid="{17E964C5-50FE-493D-B56E-E1CF84E8AA32}"/>
    <cellStyle name="Normal 5 2 6 5 3" xfId="5519" xr:uid="{BEBB47A3-B2AE-4022-A58B-8F05FA4AE49B}"/>
    <cellStyle name="Normal 5 2 6 6" xfId="1135" xr:uid="{00000000-0005-0000-0000-00005A070000}"/>
    <cellStyle name="Normal 5 2 6 6 2" xfId="3414" xr:uid="{B5EC317D-627A-46A6-90D3-FB737F5387FD}"/>
    <cellStyle name="Normal 5 2 6 6 3" xfId="5695" xr:uid="{A022560E-9180-4B04-A6EF-55E82002F3E3}"/>
    <cellStyle name="Normal 5 2 6 7" xfId="1828" xr:uid="{00000000-0005-0000-0000-00005B070000}"/>
    <cellStyle name="Normal 5 2 6 7 2" xfId="4107" xr:uid="{DD46A847-171B-49BE-99D1-353DCD3F060F}"/>
    <cellStyle name="Normal 5 2 6 7 3" xfId="6388" xr:uid="{25FD0AF8-00A5-4035-A452-1902254E0087}"/>
    <cellStyle name="Normal 5 2 6 8" xfId="2522" xr:uid="{53C74AEE-51E5-40C7-A33C-FFCA2C906489}"/>
    <cellStyle name="Normal 5 2 6 9" xfId="4803" xr:uid="{6F4485FF-E57E-4A5C-8F81-FB38401C4064}"/>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2 2" xfId="3941" xr:uid="{4D8AA528-4492-4533-9BC3-72E3FFEBCA51}"/>
    <cellStyle name="Normal 5 2 7 2 2 2 3" xfId="6222" xr:uid="{54A56F9F-C7D0-4312-8CD2-A6D63E8B74F2}"/>
    <cellStyle name="Normal 5 2 7 2 2 3" xfId="2355" xr:uid="{00000000-0005-0000-0000-000060070000}"/>
    <cellStyle name="Normal 5 2 7 2 2 3 2" xfId="4634" xr:uid="{D229D38F-D6E4-458E-8612-54B7D0E35C81}"/>
    <cellStyle name="Normal 5 2 7 2 2 3 3" xfId="6915" xr:uid="{1217C013-E61E-4878-947E-BC4755128E7B}"/>
    <cellStyle name="Normal 5 2 7 2 2 4" xfId="3049" xr:uid="{E7185F77-6ED2-4555-8952-6636E9296138}"/>
    <cellStyle name="Normal 5 2 7 2 2 5" xfId="5330" xr:uid="{3F0C8F64-9857-4956-B274-D463B70CF4CB}"/>
    <cellStyle name="Normal 5 2 7 2 3" xfId="1315" xr:uid="{00000000-0005-0000-0000-000061070000}"/>
    <cellStyle name="Normal 5 2 7 2 3 2" xfId="3594" xr:uid="{F8F3237E-B029-499A-A586-E6A5278E3333}"/>
    <cellStyle name="Normal 5 2 7 2 3 3" xfId="5875" xr:uid="{957B6656-D7EC-4EFE-97E3-09D11F7715F4}"/>
    <cellStyle name="Normal 5 2 7 2 4" xfId="2008" xr:uid="{00000000-0005-0000-0000-000062070000}"/>
    <cellStyle name="Normal 5 2 7 2 4 2" xfId="4287" xr:uid="{18643C97-DEB7-4A37-925D-0CC608D8FFED}"/>
    <cellStyle name="Normal 5 2 7 2 4 3" xfId="6568" xr:uid="{54B4643B-8DE8-4104-B8B3-93730BA8888B}"/>
    <cellStyle name="Normal 5 2 7 2 5" xfId="2702" xr:uid="{76B137AE-0158-4556-930D-CF1BF885126F}"/>
    <cellStyle name="Normal 5 2 7 2 6" xfId="4983" xr:uid="{CEAE0F81-04E8-4885-8351-8960B1F95D54}"/>
    <cellStyle name="Normal 5 2 7 3" xfId="561" xr:uid="{00000000-0005-0000-0000-000063070000}"/>
    <cellStyle name="Normal 5 2 7 3 2" xfId="1490" xr:uid="{00000000-0005-0000-0000-000064070000}"/>
    <cellStyle name="Normal 5 2 7 3 2 2" xfId="3769" xr:uid="{7ABEE38B-9B55-431B-BCE2-0A1B4A372CF2}"/>
    <cellStyle name="Normal 5 2 7 3 2 3" xfId="6050" xr:uid="{ED3DCED9-1B51-4D1D-B966-28AACB36140E}"/>
    <cellStyle name="Normal 5 2 7 3 3" xfId="2183" xr:uid="{00000000-0005-0000-0000-000065070000}"/>
    <cellStyle name="Normal 5 2 7 3 3 2" xfId="4462" xr:uid="{F55FE712-DE3C-48C3-9DCD-9478A20AE883}"/>
    <cellStyle name="Normal 5 2 7 3 3 3" xfId="6743" xr:uid="{CA66820B-2046-4A3C-ACD6-1FB2543CEB30}"/>
    <cellStyle name="Normal 5 2 7 3 4" xfId="2877" xr:uid="{9AF9FC66-8DA2-4080-94B6-EBB60C0ACB3E}"/>
    <cellStyle name="Normal 5 2 7 3 5" xfId="5158" xr:uid="{1CB5DDD4-5304-4244-8DCC-5FFCE70E7EAF}"/>
    <cellStyle name="Normal 5 2 7 4" xfId="958" xr:uid="{00000000-0005-0000-0000-000066070000}"/>
    <cellStyle name="Normal 5 2 7 4 2" xfId="3246" xr:uid="{AFA96391-8422-49A9-B645-FED24BC1779E}"/>
    <cellStyle name="Normal 5 2 7 4 3" xfId="5527" xr:uid="{BFD54CBB-4DDA-4390-BE6A-D257268D1B86}"/>
    <cellStyle name="Normal 5 2 7 5" xfId="1143" xr:uid="{00000000-0005-0000-0000-000067070000}"/>
    <cellStyle name="Normal 5 2 7 5 2" xfId="3422" xr:uid="{A69E69F1-82E9-41B7-A9BC-D431BA9B12BE}"/>
    <cellStyle name="Normal 5 2 7 5 3" xfId="5703" xr:uid="{D187D25F-4D45-4BF0-8986-A19D7EF8DFEE}"/>
    <cellStyle name="Normal 5 2 7 6" xfId="1836" xr:uid="{00000000-0005-0000-0000-000068070000}"/>
    <cellStyle name="Normal 5 2 7 6 2" xfId="4115" xr:uid="{9A48490F-5D15-4E96-8951-D5442A79C1E0}"/>
    <cellStyle name="Normal 5 2 7 6 3" xfId="6396" xr:uid="{CE162D42-58E7-4DFA-97B2-ED3364B55886}"/>
    <cellStyle name="Normal 5 2 7 7" xfId="2530" xr:uid="{D4CC7F87-9EF2-4819-A495-D9792E1AE6B0}"/>
    <cellStyle name="Normal 5 2 7 8" xfId="4811" xr:uid="{AAC27889-9625-47FE-8959-E796244D6FA2}"/>
    <cellStyle name="Normal 5 2 8" xfId="316" xr:uid="{00000000-0005-0000-0000-000069070000}"/>
    <cellStyle name="Normal 5 2 8 2" xfId="697" xr:uid="{00000000-0005-0000-0000-00006A070000}"/>
    <cellStyle name="Normal 5 2 8 2 2" xfId="1616" xr:uid="{00000000-0005-0000-0000-00006B070000}"/>
    <cellStyle name="Normal 5 2 8 2 2 2" xfId="3895" xr:uid="{6E10F922-C5AE-4DD4-9D08-F948FB7CD377}"/>
    <cellStyle name="Normal 5 2 8 2 2 3" xfId="6176" xr:uid="{54863F68-1A5F-47F2-A917-D0A6963964BE}"/>
    <cellStyle name="Normal 5 2 8 2 3" xfId="2309" xr:uid="{00000000-0005-0000-0000-00006C070000}"/>
    <cellStyle name="Normal 5 2 8 2 3 2" xfId="4588" xr:uid="{288204F7-740E-43DC-B951-F80935F73F07}"/>
    <cellStyle name="Normal 5 2 8 2 3 3" xfId="6869" xr:uid="{9E8EBF87-49A1-4436-872F-653431CE6942}"/>
    <cellStyle name="Normal 5 2 8 2 4" xfId="3003" xr:uid="{593C4C7C-2871-4768-912F-8694D72EBA70}"/>
    <cellStyle name="Normal 5 2 8 2 5" xfId="5284" xr:uid="{B8F4D57F-16A5-49A6-B983-360FC0F4AA21}"/>
    <cellStyle name="Normal 5 2 8 3" xfId="1269" xr:uid="{00000000-0005-0000-0000-00006D070000}"/>
    <cellStyle name="Normal 5 2 8 3 2" xfId="3548" xr:uid="{1CE8EDCE-907F-4F6C-B4E4-D2BA089A38B4}"/>
    <cellStyle name="Normal 5 2 8 3 3" xfId="5829" xr:uid="{C648DC08-77BB-4A97-8E3B-3B88B6AD6FBB}"/>
    <cellStyle name="Normal 5 2 8 4" xfId="1962" xr:uid="{00000000-0005-0000-0000-00006E070000}"/>
    <cellStyle name="Normal 5 2 8 4 2" xfId="4241" xr:uid="{B10D615D-EEBB-4BCA-A811-F0EA987F68AA}"/>
    <cellStyle name="Normal 5 2 8 4 3" xfId="6522" xr:uid="{5135A1D5-6486-42A0-9E31-0770FE7C79F2}"/>
    <cellStyle name="Normal 5 2 8 5" xfId="2656" xr:uid="{2618CA15-5D6C-4ABC-A548-56832ACF5ABE}"/>
    <cellStyle name="Normal 5 2 8 6" xfId="4937" xr:uid="{B7F4D319-21C2-4050-8EED-6B7B97B1D9B7}"/>
    <cellStyle name="Normal 5 2 9" xfId="515" xr:uid="{00000000-0005-0000-0000-00006F070000}"/>
    <cellStyle name="Normal 5 2 9 2" xfId="1444" xr:uid="{00000000-0005-0000-0000-000070070000}"/>
    <cellStyle name="Normal 5 2 9 2 2" xfId="3723" xr:uid="{53497815-43A9-4803-8191-EE50100A8143}"/>
    <cellStyle name="Normal 5 2 9 2 3" xfId="6004" xr:uid="{4D365327-4FAB-4281-B107-22F485D8D890}"/>
    <cellStyle name="Normal 5 2 9 3" xfId="2137" xr:uid="{00000000-0005-0000-0000-000071070000}"/>
    <cellStyle name="Normal 5 2 9 3 2" xfId="4416" xr:uid="{E8F36633-174B-4E00-BE35-B3886785DF86}"/>
    <cellStyle name="Normal 5 2 9 3 3" xfId="6697" xr:uid="{7BECC6C9-0057-4E3E-9F21-97F5EF0CED3E}"/>
    <cellStyle name="Normal 5 2 9 4" xfId="2831" xr:uid="{438362ED-A0D4-4BB7-AA63-9BDA98D2A7FC}"/>
    <cellStyle name="Normal 5 2 9 5" xfId="5112" xr:uid="{7F09EFC2-732F-47B3-9304-80DB9338C42F}"/>
    <cellStyle name="Normal 5 2_Balanse - eiendeler" xfId="109" xr:uid="{00000000-0005-0000-0000-000072070000}"/>
    <cellStyle name="Normal 5 3" xfId="25" xr:uid="{00000000-0005-0000-0000-000073070000}"/>
    <cellStyle name="Normal 5 3 10" xfId="4765" xr:uid="{7B26C148-536D-4244-B335-9A10429D221D}"/>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2 2" xfId="3969" xr:uid="{B3DD9C39-155E-4BA9-9512-9BE32CBCC69C}"/>
    <cellStyle name="Normal 5 3 2 2 2 2 2 3" xfId="6250" xr:uid="{7C6508F5-66A8-426A-A881-0C8F9865B8BD}"/>
    <cellStyle name="Normal 5 3 2 2 2 2 3" xfId="2383" xr:uid="{00000000-0005-0000-0000-000079070000}"/>
    <cellStyle name="Normal 5 3 2 2 2 2 3 2" xfId="4662" xr:uid="{CEA8BBC8-016E-4495-A99F-F60B0C9F06F9}"/>
    <cellStyle name="Normal 5 3 2 2 2 2 3 3" xfId="6943" xr:uid="{DA63798D-8B28-4B22-B47C-C6878E7977A3}"/>
    <cellStyle name="Normal 5 3 2 2 2 2 4" xfId="3077" xr:uid="{4FE7BDFB-EB6F-49A6-8F86-8365A2B7E5B3}"/>
    <cellStyle name="Normal 5 3 2 2 2 2 5" xfId="5358" xr:uid="{FB3891A6-1B69-49C1-8558-5E10394F1FA3}"/>
    <cellStyle name="Normal 5 3 2 2 2 3" xfId="1343" xr:uid="{00000000-0005-0000-0000-00007A070000}"/>
    <cellStyle name="Normal 5 3 2 2 2 3 2" xfId="3622" xr:uid="{25B6E5C8-D5F7-470A-937A-EA5183F6F44D}"/>
    <cellStyle name="Normal 5 3 2 2 2 3 3" xfId="5903" xr:uid="{41F8787D-6263-4FCF-B9C3-FB1DAE0E26F9}"/>
    <cellStyle name="Normal 5 3 2 2 2 4" xfId="2036" xr:uid="{00000000-0005-0000-0000-00007B070000}"/>
    <cellStyle name="Normal 5 3 2 2 2 4 2" xfId="4315" xr:uid="{B0B2D4AD-4116-45D2-8C22-8E772B8F4586}"/>
    <cellStyle name="Normal 5 3 2 2 2 4 3" xfId="6596" xr:uid="{79D85A2D-24E0-473F-95A6-161AE7702057}"/>
    <cellStyle name="Normal 5 3 2 2 2 5" xfId="2730" xr:uid="{582E0903-460B-4000-90C2-D8BA24C399FF}"/>
    <cellStyle name="Normal 5 3 2 2 2 6" xfId="5011" xr:uid="{25A5B348-4AC5-42F9-8596-FE788DEAEE7D}"/>
    <cellStyle name="Normal 5 3 2 2 3" xfId="589" xr:uid="{00000000-0005-0000-0000-00007C070000}"/>
    <cellStyle name="Normal 5 3 2 2 3 2" xfId="1518" xr:uid="{00000000-0005-0000-0000-00007D070000}"/>
    <cellStyle name="Normal 5 3 2 2 3 2 2" xfId="3797" xr:uid="{27F28D7B-B3DE-4A65-973D-D8BCF225BB5A}"/>
    <cellStyle name="Normal 5 3 2 2 3 2 3" xfId="6078" xr:uid="{AAEC754B-D0D9-4790-A657-F10082FC3090}"/>
    <cellStyle name="Normal 5 3 2 2 3 3" xfId="2211" xr:uid="{00000000-0005-0000-0000-00007E070000}"/>
    <cellStyle name="Normal 5 3 2 2 3 3 2" xfId="4490" xr:uid="{D0E0AA36-2C87-482D-926C-1F87984F28A4}"/>
    <cellStyle name="Normal 5 3 2 2 3 3 3" xfId="6771" xr:uid="{40285CE1-17C7-4BF4-B32C-6FC10CC9501F}"/>
    <cellStyle name="Normal 5 3 2 2 3 4" xfId="2905" xr:uid="{654A9993-AF0D-4425-89A6-B7A32228F3CD}"/>
    <cellStyle name="Normal 5 3 2 2 3 5" xfId="5186" xr:uid="{2A224E73-80AB-442E-8E2B-E3F059CBC6F9}"/>
    <cellStyle name="Normal 5 3 2 2 4" xfId="986" xr:uid="{00000000-0005-0000-0000-00007F070000}"/>
    <cellStyle name="Normal 5 3 2 2 4 2" xfId="3274" xr:uid="{84259BD1-FC18-418E-ABAA-8988CA366D1A}"/>
    <cellStyle name="Normal 5 3 2 2 4 3" xfId="5555" xr:uid="{17A9C5FC-4E82-49FB-8540-D25AD39A7F7B}"/>
    <cellStyle name="Normal 5 3 2 2 5" xfId="1171" xr:uid="{00000000-0005-0000-0000-000080070000}"/>
    <cellStyle name="Normal 5 3 2 2 5 2" xfId="3450" xr:uid="{DBC2B718-C438-456A-A829-D8B291AA6CBB}"/>
    <cellStyle name="Normal 5 3 2 2 5 3" xfId="5731" xr:uid="{428DA62F-9912-4FA9-A076-100EA007C5E1}"/>
    <cellStyle name="Normal 5 3 2 2 6" xfId="1864" xr:uid="{00000000-0005-0000-0000-000081070000}"/>
    <cellStyle name="Normal 5 3 2 2 6 2" xfId="4143" xr:uid="{4B2C5AE2-5F4F-4641-AA76-842FA3BC0256}"/>
    <cellStyle name="Normal 5 3 2 2 6 3" xfId="6424" xr:uid="{4E9D74B8-3327-4364-9424-BB7C18F9DF1A}"/>
    <cellStyle name="Normal 5 3 2 2 7" xfId="2558" xr:uid="{E5C1741A-28BC-4502-AF52-5E6A7A65D1F7}"/>
    <cellStyle name="Normal 5 3 2 2 8" xfId="4839" xr:uid="{A3099622-7852-424B-8591-564F49CA9334}"/>
    <cellStyle name="Normal 5 3 2 3" xfId="359" xr:uid="{00000000-0005-0000-0000-000082070000}"/>
    <cellStyle name="Normal 5 3 2 3 2" xfId="737" xr:uid="{00000000-0005-0000-0000-000083070000}"/>
    <cellStyle name="Normal 5 3 2 3 2 2" xfId="1644" xr:uid="{00000000-0005-0000-0000-000084070000}"/>
    <cellStyle name="Normal 5 3 2 3 2 2 2" xfId="3923" xr:uid="{260A8D79-15CA-4EB7-805C-0D09D8819919}"/>
    <cellStyle name="Normal 5 3 2 3 2 2 3" xfId="6204" xr:uid="{91D59094-2555-438A-9EFA-B5BADC297267}"/>
    <cellStyle name="Normal 5 3 2 3 2 3" xfId="2337" xr:uid="{00000000-0005-0000-0000-000085070000}"/>
    <cellStyle name="Normal 5 3 2 3 2 3 2" xfId="4616" xr:uid="{FFA7E188-FA89-4E85-8357-E40B6E4CCBF2}"/>
    <cellStyle name="Normal 5 3 2 3 2 3 3" xfId="6897" xr:uid="{C103BA9F-83AA-4C88-AA64-2BB9F30E96FD}"/>
    <cellStyle name="Normal 5 3 2 3 2 4" xfId="3031" xr:uid="{DE48C192-4A9E-4069-9152-A4ED09D41599}"/>
    <cellStyle name="Normal 5 3 2 3 2 5" xfId="5312" xr:uid="{93BD97C1-DD90-4BEE-801B-E3F229F36152}"/>
    <cellStyle name="Normal 5 3 2 3 3" xfId="1297" xr:uid="{00000000-0005-0000-0000-000086070000}"/>
    <cellStyle name="Normal 5 3 2 3 3 2" xfId="3576" xr:uid="{64BD3EE0-5437-4C6A-9C1E-054146BFEB93}"/>
    <cellStyle name="Normal 5 3 2 3 3 3" xfId="5857" xr:uid="{45F6346E-3F77-4C5E-BA9C-EB4BA46C8A93}"/>
    <cellStyle name="Normal 5 3 2 3 4" xfId="1990" xr:uid="{00000000-0005-0000-0000-000087070000}"/>
    <cellStyle name="Normal 5 3 2 3 4 2" xfId="4269" xr:uid="{6E6C2C7E-B382-42FD-AE34-DFEF62832BA2}"/>
    <cellStyle name="Normal 5 3 2 3 4 3" xfId="6550" xr:uid="{68EA692A-81EE-4084-B5B0-073C1FDFCC8D}"/>
    <cellStyle name="Normal 5 3 2 3 5" xfId="2684" xr:uid="{F173D9B7-15E8-4387-8F4E-18F20DE5E3A4}"/>
    <cellStyle name="Normal 5 3 2 3 6" xfId="4965" xr:uid="{C7446BD8-0CC3-4B48-96A8-2CDA448B25DB}"/>
    <cellStyle name="Normal 5 3 2 4" xfId="543" xr:uid="{00000000-0005-0000-0000-000088070000}"/>
    <cellStyle name="Normal 5 3 2 4 2" xfId="1472" xr:uid="{00000000-0005-0000-0000-000089070000}"/>
    <cellStyle name="Normal 5 3 2 4 2 2" xfId="3751" xr:uid="{CDAEDC75-8837-4C72-B31B-013743486CDB}"/>
    <cellStyle name="Normal 5 3 2 4 2 3" xfId="6032" xr:uid="{BADC0689-3719-44AA-A95F-108B3EBD6279}"/>
    <cellStyle name="Normal 5 3 2 4 3" xfId="2165" xr:uid="{00000000-0005-0000-0000-00008A070000}"/>
    <cellStyle name="Normal 5 3 2 4 3 2" xfId="4444" xr:uid="{7DB82B85-7606-4B49-9535-6E876008B9A7}"/>
    <cellStyle name="Normal 5 3 2 4 3 3" xfId="6725" xr:uid="{433F23BF-424E-4446-951C-EB0340D20F01}"/>
    <cellStyle name="Normal 5 3 2 4 4" xfId="2859" xr:uid="{423D54AA-4CE9-4014-B66B-521026057F06}"/>
    <cellStyle name="Normal 5 3 2 4 5" xfId="5140" xr:uid="{F81D8478-5949-4FF9-9012-24EF7E456535}"/>
    <cellStyle name="Normal 5 3 2 5" xfId="939" xr:uid="{00000000-0005-0000-0000-00008B070000}"/>
    <cellStyle name="Normal 5 3 2 5 2" xfId="3227" xr:uid="{E6B62BA1-60A4-4E44-B3D7-DFE3BEC3A66B}"/>
    <cellStyle name="Normal 5 3 2 5 3" xfId="5508" xr:uid="{6610CCAF-07DC-4DEB-AF27-76E321BA50EF}"/>
    <cellStyle name="Normal 5 3 2 6" xfId="1125" xr:uid="{00000000-0005-0000-0000-00008C070000}"/>
    <cellStyle name="Normal 5 3 2 6 2" xfId="3404" xr:uid="{75DC75A4-D0F3-4904-AE2A-2EFFB7D96D62}"/>
    <cellStyle name="Normal 5 3 2 6 3" xfId="5685" xr:uid="{13568F0A-8FAB-49E4-A56D-5C9927FF7332}"/>
    <cellStyle name="Normal 5 3 2 7" xfId="1818" xr:uid="{00000000-0005-0000-0000-00008D070000}"/>
    <cellStyle name="Normal 5 3 2 7 2" xfId="4097" xr:uid="{1CC88233-5363-4CF5-982C-001F0D2DCCB7}"/>
    <cellStyle name="Normal 5 3 2 7 3" xfId="6378" xr:uid="{D87D0603-6FAD-48FF-8B7D-7383C1B686C5}"/>
    <cellStyle name="Normal 5 3 2 8" xfId="2512" xr:uid="{77040AA1-021E-45C3-A2C9-9937609D3421}"/>
    <cellStyle name="Normal 5 3 2 9" xfId="4793" xr:uid="{931E6E20-95BD-43C4-9557-89CC1579BF68}"/>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2 2" xfId="3940" xr:uid="{4427FE93-B9A9-4536-9B47-CA558DD6AFA6}"/>
    <cellStyle name="Normal 5 3 3 2 2 2 3" xfId="6221" xr:uid="{24D67E5C-43B9-476A-81A9-11D99D6F130C}"/>
    <cellStyle name="Normal 5 3 3 2 2 3" xfId="2354" xr:uid="{00000000-0005-0000-0000-000092070000}"/>
    <cellStyle name="Normal 5 3 3 2 2 3 2" xfId="4633" xr:uid="{00D6EDA3-B57B-421C-A59A-732865343B32}"/>
    <cellStyle name="Normal 5 3 3 2 2 3 3" xfId="6914" xr:uid="{DB1061CF-004D-4BE2-907A-6B63C0673BFA}"/>
    <cellStyle name="Normal 5 3 3 2 2 4" xfId="3048" xr:uid="{38D2CE53-8B8A-4C87-8C27-1882A8B36E6C}"/>
    <cellStyle name="Normal 5 3 3 2 2 5" xfId="5329" xr:uid="{BC362A2E-EB72-46ED-A7B7-C87AFB04E80E}"/>
    <cellStyle name="Normal 5 3 3 2 3" xfId="1314" xr:uid="{00000000-0005-0000-0000-000093070000}"/>
    <cellStyle name="Normal 5 3 3 2 3 2" xfId="3593" xr:uid="{7B95D9D2-D1E9-471F-9DEC-26A4478D1215}"/>
    <cellStyle name="Normal 5 3 3 2 3 3" xfId="5874" xr:uid="{8682C73B-EBD0-4E85-940F-8B3D31BAF408}"/>
    <cellStyle name="Normal 5 3 3 2 4" xfId="2007" xr:uid="{00000000-0005-0000-0000-000094070000}"/>
    <cellStyle name="Normal 5 3 3 2 4 2" xfId="4286" xr:uid="{578D0BCF-08BC-4764-843F-254C369F168C}"/>
    <cellStyle name="Normal 5 3 3 2 4 3" xfId="6567" xr:uid="{A6372104-2C6C-45B5-9006-CE3BD9503864}"/>
    <cellStyle name="Normal 5 3 3 2 5" xfId="2701" xr:uid="{827AA650-3D73-4134-89C2-88227CBC93DD}"/>
    <cellStyle name="Normal 5 3 3 2 6" xfId="4982" xr:uid="{0F78B731-74C8-44AE-9D9A-8A75E815C5DD}"/>
    <cellStyle name="Normal 5 3 3 3" xfId="560" xr:uid="{00000000-0005-0000-0000-000095070000}"/>
    <cellStyle name="Normal 5 3 3 3 2" xfId="1489" xr:uid="{00000000-0005-0000-0000-000096070000}"/>
    <cellStyle name="Normal 5 3 3 3 2 2" xfId="3768" xr:uid="{C3D8674F-86F3-47C9-9853-75D92B7E7A1A}"/>
    <cellStyle name="Normal 5 3 3 3 2 3" xfId="6049" xr:uid="{F7BECFAB-EE0B-4032-8E1D-0D8895629BA6}"/>
    <cellStyle name="Normal 5 3 3 3 3" xfId="2182" xr:uid="{00000000-0005-0000-0000-000097070000}"/>
    <cellStyle name="Normal 5 3 3 3 3 2" xfId="4461" xr:uid="{3995BF4C-09A2-400A-AA4E-9DEF70086F44}"/>
    <cellStyle name="Normal 5 3 3 3 3 3" xfId="6742" xr:uid="{EE41374E-CB8D-4773-B0EF-1953DD31DD75}"/>
    <cellStyle name="Normal 5 3 3 3 4" xfId="2876" xr:uid="{EC593160-9F33-47DB-9C88-ED8064BCC7AD}"/>
    <cellStyle name="Normal 5 3 3 3 5" xfId="5157" xr:uid="{9CD61236-447A-4EF3-B9CD-64EEF14FD8D9}"/>
    <cellStyle name="Normal 5 3 3 4" xfId="957" xr:uid="{00000000-0005-0000-0000-000098070000}"/>
    <cellStyle name="Normal 5 3 3 4 2" xfId="3245" xr:uid="{51F7878D-027E-4D29-8ED8-1CF990A96357}"/>
    <cellStyle name="Normal 5 3 3 4 3" xfId="5526" xr:uid="{1F0E2DF4-BC6F-44D2-A7D6-107ADA6D8A3F}"/>
    <cellStyle name="Normal 5 3 3 5" xfId="1142" xr:uid="{00000000-0005-0000-0000-000099070000}"/>
    <cellStyle name="Normal 5 3 3 5 2" xfId="3421" xr:uid="{357B4037-2245-4D09-BCA3-BFAB8C2C5AA7}"/>
    <cellStyle name="Normal 5 3 3 5 3" xfId="5702" xr:uid="{5A276795-D562-4343-8CA8-E8668B2BA653}"/>
    <cellStyle name="Normal 5 3 3 6" xfId="1835" xr:uid="{00000000-0005-0000-0000-00009A070000}"/>
    <cellStyle name="Normal 5 3 3 6 2" xfId="4114" xr:uid="{35900C7F-BE90-454F-BAB5-D86EA4C72DC2}"/>
    <cellStyle name="Normal 5 3 3 6 3" xfId="6395" xr:uid="{92E1AD58-E67C-403F-8498-9A882B982B22}"/>
    <cellStyle name="Normal 5 3 3 7" xfId="2529" xr:uid="{801898D6-121E-4269-B3D1-9C4F8B272B2C}"/>
    <cellStyle name="Normal 5 3 3 8" xfId="4810" xr:uid="{F8F3083D-3E5B-4399-AF22-017D7B203836}"/>
    <cellStyle name="Normal 5 3 4" xfId="315" xr:uid="{00000000-0005-0000-0000-00009B070000}"/>
    <cellStyle name="Normal 5 3 4 2" xfId="696" xr:uid="{00000000-0005-0000-0000-00009C070000}"/>
    <cellStyle name="Normal 5 3 4 2 2" xfId="1615" xr:uid="{00000000-0005-0000-0000-00009D070000}"/>
    <cellStyle name="Normal 5 3 4 2 2 2" xfId="3894" xr:uid="{E197A9CA-E1F6-4C6F-8B6B-53B091B64607}"/>
    <cellStyle name="Normal 5 3 4 2 2 3" xfId="6175" xr:uid="{E2434324-109B-4CD8-A6D7-598662B7EDD6}"/>
    <cellStyle name="Normal 5 3 4 2 3" xfId="2308" xr:uid="{00000000-0005-0000-0000-00009E070000}"/>
    <cellStyle name="Normal 5 3 4 2 3 2" xfId="4587" xr:uid="{9FF48487-2144-4D0E-B45A-D33693A5E106}"/>
    <cellStyle name="Normal 5 3 4 2 3 3" xfId="6868" xr:uid="{101085FB-84CB-4FD1-9660-EAE5BF3CB827}"/>
    <cellStyle name="Normal 5 3 4 2 4" xfId="3002" xr:uid="{11F0D51B-E403-4B8F-B387-243125803241}"/>
    <cellStyle name="Normal 5 3 4 2 5" xfId="5283" xr:uid="{770C3696-AEAE-4CEA-A554-8968965BC656}"/>
    <cellStyle name="Normal 5 3 4 3" xfId="1268" xr:uid="{00000000-0005-0000-0000-00009F070000}"/>
    <cellStyle name="Normal 5 3 4 3 2" xfId="3547" xr:uid="{567A1CDB-CB74-4755-B19D-A287666EA870}"/>
    <cellStyle name="Normal 5 3 4 3 3" xfId="5828" xr:uid="{2C9E1D6C-1B3D-4D4A-A805-FF3EF1B285A8}"/>
    <cellStyle name="Normal 5 3 4 4" xfId="1961" xr:uid="{00000000-0005-0000-0000-0000A0070000}"/>
    <cellStyle name="Normal 5 3 4 4 2" xfId="4240" xr:uid="{4D902F92-2EC8-41BF-A15E-24C5B4B48EB8}"/>
    <cellStyle name="Normal 5 3 4 4 3" xfId="6521" xr:uid="{4F735B33-A8C9-4675-957D-3E22FA73E889}"/>
    <cellStyle name="Normal 5 3 4 5" xfId="2655" xr:uid="{08E7CA77-384C-4631-A9BE-923E15F20065}"/>
    <cellStyle name="Normal 5 3 4 6" xfId="4936" xr:uid="{F33060CE-2EB7-4635-9387-4F58D3CD548D}"/>
    <cellStyle name="Normal 5 3 5" xfId="514" xr:uid="{00000000-0005-0000-0000-0000A1070000}"/>
    <cellStyle name="Normal 5 3 5 2" xfId="1443" xr:uid="{00000000-0005-0000-0000-0000A2070000}"/>
    <cellStyle name="Normal 5 3 5 2 2" xfId="3722" xr:uid="{40EA2DAE-7713-4004-9417-614623BDEA45}"/>
    <cellStyle name="Normal 5 3 5 2 3" xfId="6003" xr:uid="{A62EE2B6-74B6-4788-AC47-D7C2C0422CA2}"/>
    <cellStyle name="Normal 5 3 5 3" xfId="2136" xr:uid="{00000000-0005-0000-0000-0000A3070000}"/>
    <cellStyle name="Normal 5 3 5 3 2" xfId="4415" xr:uid="{1DE8F0CA-EF14-497C-892C-48A2A026FFE2}"/>
    <cellStyle name="Normal 5 3 5 3 3" xfId="6696" xr:uid="{41D100CC-9A3F-4FA6-9F02-2FE21E19C6EC}"/>
    <cellStyle name="Normal 5 3 5 4" xfId="2830" xr:uid="{1C710046-2016-42EC-B8B2-B2D96A58FAE5}"/>
    <cellStyle name="Normal 5 3 5 5" xfId="5111" xr:uid="{19E15226-6C57-4B0C-91BC-2162B23A8F50}"/>
    <cellStyle name="Normal 5 3 6" xfId="896" xr:uid="{00000000-0005-0000-0000-0000A4070000}"/>
    <cellStyle name="Normal 5 3 6 2" xfId="3186" xr:uid="{8F875E49-ABD3-4823-B507-FF23B17F1596}"/>
    <cellStyle name="Normal 5 3 6 3" xfId="5467" xr:uid="{CCAEF80B-1BD1-4B4E-A9B8-CC200723BB5D}"/>
    <cellStyle name="Normal 5 3 7" xfId="1096" xr:uid="{00000000-0005-0000-0000-0000A5070000}"/>
    <cellStyle name="Normal 5 3 7 2" xfId="3375" xr:uid="{91D4CC2C-7693-4AD9-A58F-2C49C6DE8652}"/>
    <cellStyle name="Normal 5 3 7 3" xfId="5656" xr:uid="{8B732D17-E58C-426A-B6A8-A5EDCF3B0AC9}"/>
    <cellStyle name="Normal 5 3 8" xfId="1789" xr:uid="{00000000-0005-0000-0000-0000A6070000}"/>
    <cellStyle name="Normal 5 3 8 2" xfId="4068" xr:uid="{02DF4187-3D87-43B1-804F-B1818E9472C4}"/>
    <cellStyle name="Normal 5 3 8 3" xfId="6349" xr:uid="{EB2DD811-2322-4948-9E5C-C3AC487077BA}"/>
    <cellStyle name="Normal 5 3 9" xfId="2484" xr:uid="{D367F0CC-88AE-47FB-93C7-A2B29AE3AD03}"/>
    <cellStyle name="Normal 5 4" xfId="29" xr:uid="{00000000-0005-0000-0000-0000A7070000}"/>
    <cellStyle name="Normal 5 4 10" xfId="4769" xr:uid="{8E236048-D9F4-4C1B-A95A-332CF25F3BE7}"/>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2 2" xfId="3951" xr:uid="{692CF4AC-75C2-4835-AC53-223BF6C6898E}"/>
    <cellStyle name="Normal 5 4 2 2 2 2 2 3" xfId="6232" xr:uid="{52FADC0C-DF09-474D-963F-F2DED6D72D78}"/>
    <cellStyle name="Normal 5 4 2 2 2 2 3" xfId="2365" xr:uid="{00000000-0005-0000-0000-0000AD070000}"/>
    <cellStyle name="Normal 5 4 2 2 2 2 3 2" xfId="4644" xr:uid="{CF35F217-C443-4A6E-8332-3C2FC82DB831}"/>
    <cellStyle name="Normal 5 4 2 2 2 2 3 3" xfId="6925" xr:uid="{B6A8BECD-FF22-456A-990B-409C08855E32}"/>
    <cellStyle name="Normal 5 4 2 2 2 2 4" xfId="3059" xr:uid="{5D513187-45AC-4B74-B41B-088E78E888C5}"/>
    <cellStyle name="Normal 5 4 2 2 2 2 5" xfId="5340" xr:uid="{C803C552-E421-45F8-A37A-D5BDDA1E9716}"/>
    <cellStyle name="Normal 5 4 2 2 2 3" xfId="1325" xr:uid="{00000000-0005-0000-0000-0000AE070000}"/>
    <cellStyle name="Normal 5 4 2 2 2 3 2" xfId="3604" xr:uid="{4D5B93F9-3E41-4DE9-B511-02FEA2ACD8AA}"/>
    <cellStyle name="Normal 5 4 2 2 2 3 3" xfId="5885" xr:uid="{0312B08D-F5B7-4A9D-89D3-13EFDCBC9E37}"/>
    <cellStyle name="Normal 5 4 2 2 2 4" xfId="2018" xr:uid="{00000000-0005-0000-0000-0000AF070000}"/>
    <cellStyle name="Normal 5 4 2 2 2 4 2" xfId="4297" xr:uid="{8B76F082-5F56-44A5-A1B0-E16E43338BA8}"/>
    <cellStyle name="Normal 5 4 2 2 2 4 3" xfId="6578" xr:uid="{4B80E6D0-0093-4AF1-8A1A-195EFA22F8AA}"/>
    <cellStyle name="Normal 5 4 2 2 2 5" xfId="2712" xr:uid="{B266CDA5-648E-448E-AD1A-A2A90268C70D}"/>
    <cellStyle name="Normal 5 4 2 2 2 6" xfId="4993" xr:uid="{4DEBF9D1-D565-495E-955A-3A66E3397D7F}"/>
    <cellStyle name="Normal 5 4 2 2 3" xfId="571" xr:uid="{00000000-0005-0000-0000-0000B0070000}"/>
    <cellStyle name="Normal 5 4 2 2 3 2" xfId="1500" xr:uid="{00000000-0005-0000-0000-0000B1070000}"/>
    <cellStyle name="Normal 5 4 2 2 3 2 2" xfId="3779" xr:uid="{16960A97-FA34-4DA4-A364-47996C9D73D6}"/>
    <cellStyle name="Normal 5 4 2 2 3 2 3" xfId="6060" xr:uid="{180FBD47-18B5-495F-A5B2-45F17112BB2C}"/>
    <cellStyle name="Normal 5 4 2 2 3 3" xfId="2193" xr:uid="{00000000-0005-0000-0000-0000B2070000}"/>
    <cellStyle name="Normal 5 4 2 2 3 3 2" xfId="4472" xr:uid="{99938F11-CEB6-4A60-9AB5-8C0AE1E39395}"/>
    <cellStyle name="Normal 5 4 2 2 3 3 3" xfId="6753" xr:uid="{9FD1624C-B12C-4538-A3D2-93C9DF70AACF}"/>
    <cellStyle name="Normal 5 4 2 2 3 4" xfId="2887" xr:uid="{9971544F-5CE1-4789-A9D1-3BBF85316151}"/>
    <cellStyle name="Normal 5 4 2 2 3 5" xfId="5168" xr:uid="{6DB0D3E6-2AB1-43FE-9B16-99B01ADC22EC}"/>
    <cellStyle name="Normal 5 4 2 2 4" xfId="968" xr:uid="{00000000-0005-0000-0000-0000B3070000}"/>
    <cellStyle name="Normal 5 4 2 2 4 2" xfId="3256" xr:uid="{DD96F3A3-5D0E-403E-8BCD-6B5012A28C70}"/>
    <cellStyle name="Normal 5 4 2 2 4 3" xfId="5537" xr:uid="{74FF2272-1BF7-48E8-8FF2-2BC380854404}"/>
    <cellStyle name="Normal 5 4 2 2 5" xfId="1153" xr:uid="{00000000-0005-0000-0000-0000B4070000}"/>
    <cellStyle name="Normal 5 4 2 2 5 2" xfId="3432" xr:uid="{4D515983-8974-4AD5-AC24-8CEFEE2A733B}"/>
    <cellStyle name="Normal 5 4 2 2 5 3" xfId="5713" xr:uid="{9FACEC45-F8BE-49D7-A1F4-1C7C97694501}"/>
    <cellStyle name="Normal 5 4 2 2 6" xfId="1846" xr:uid="{00000000-0005-0000-0000-0000B5070000}"/>
    <cellStyle name="Normal 5 4 2 2 6 2" xfId="4125" xr:uid="{B2E122E7-7FE7-4865-BA4C-4217CC54D8BC}"/>
    <cellStyle name="Normal 5 4 2 2 6 3" xfId="6406" xr:uid="{10127B61-03BB-4FA8-89A8-25025C9352E0}"/>
    <cellStyle name="Normal 5 4 2 2 7" xfId="2540" xr:uid="{B528D7B9-3E8A-479A-B02F-2E8E58F6FB14}"/>
    <cellStyle name="Normal 5 4 2 2 8" xfId="4821" xr:uid="{6B810791-520E-4331-A1D3-A166D92BBE92}"/>
    <cellStyle name="Normal 5 4 2 3" xfId="326" xr:uid="{00000000-0005-0000-0000-0000B6070000}"/>
    <cellStyle name="Normal 5 4 2 3 2" xfId="707" xr:uid="{00000000-0005-0000-0000-0000B7070000}"/>
    <cellStyle name="Normal 5 4 2 3 2 2" xfId="1626" xr:uid="{00000000-0005-0000-0000-0000B8070000}"/>
    <cellStyle name="Normal 5 4 2 3 2 2 2" xfId="3905" xr:uid="{8A42D2B0-7177-4324-9E60-07C9479EA741}"/>
    <cellStyle name="Normal 5 4 2 3 2 2 3" xfId="6186" xr:uid="{257CF66A-713B-4FFB-8F38-5D7B5C84DB62}"/>
    <cellStyle name="Normal 5 4 2 3 2 3" xfId="2319" xr:uid="{00000000-0005-0000-0000-0000B9070000}"/>
    <cellStyle name="Normal 5 4 2 3 2 3 2" xfId="4598" xr:uid="{BEE3C150-FE78-4A98-A613-2F6796F04863}"/>
    <cellStyle name="Normal 5 4 2 3 2 3 3" xfId="6879" xr:uid="{923E0B5E-C998-43FB-A036-497960A67F76}"/>
    <cellStyle name="Normal 5 4 2 3 2 4" xfId="3013" xr:uid="{DAF651E1-F22C-455F-8514-101012366078}"/>
    <cellStyle name="Normal 5 4 2 3 2 5" xfId="5294" xr:uid="{C59C2E25-A839-46C6-94FA-D769A2F4EC83}"/>
    <cellStyle name="Normal 5 4 2 3 3" xfId="1279" xr:uid="{00000000-0005-0000-0000-0000BA070000}"/>
    <cellStyle name="Normal 5 4 2 3 3 2" xfId="3558" xr:uid="{A6462B47-7D28-43FF-B1D2-7AD290D3C12A}"/>
    <cellStyle name="Normal 5 4 2 3 3 3" xfId="5839" xr:uid="{B33C4986-6F36-4DEA-9D6E-76133886D32F}"/>
    <cellStyle name="Normal 5 4 2 3 4" xfId="1972" xr:uid="{00000000-0005-0000-0000-0000BB070000}"/>
    <cellStyle name="Normal 5 4 2 3 4 2" xfId="4251" xr:uid="{A2462F53-6064-4E4C-AC0C-C8E2E51A214F}"/>
    <cellStyle name="Normal 5 4 2 3 4 3" xfId="6532" xr:uid="{65A36490-20C8-40BE-9AC8-06F30D6FA05F}"/>
    <cellStyle name="Normal 5 4 2 3 5" xfId="2666" xr:uid="{9B65E92C-8B3F-49D6-8538-3599D56F0890}"/>
    <cellStyle name="Normal 5 4 2 3 6" xfId="4947" xr:uid="{C11B7759-48ED-45B3-AF55-05C57C1FD6AF}"/>
    <cellStyle name="Normal 5 4 2 4" xfId="525" xr:uid="{00000000-0005-0000-0000-0000BC070000}"/>
    <cellStyle name="Normal 5 4 2 4 2" xfId="1454" xr:uid="{00000000-0005-0000-0000-0000BD070000}"/>
    <cellStyle name="Normal 5 4 2 4 2 2" xfId="3733" xr:uid="{DB8601C7-2C85-4DF0-9015-6512165A11F3}"/>
    <cellStyle name="Normal 5 4 2 4 2 3" xfId="6014" xr:uid="{A323C694-7946-4FAF-8523-0498D0AAAE0E}"/>
    <cellStyle name="Normal 5 4 2 4 3" xfId="2147" xr:uid="{00000000-0005-0000-0000-0000BE070000}"/>
    <cellStyle name="Normal 5 4 2 4 3 2" xfId="4426" xr:uid="{9C0032BC-E422-4018-B9E7-71F4C348BAE5}"/>
    <cellStyle name="Normal 5 4 2 4 3 3" xfId="6707" xr:uid="{ACCF0E4E-58D8-4511-8358-901BF0795563}"/>
    <cellStyle name="Normal 5 4 2 4 4" xfId="2841" xr:uid="{4A6946BF-E0E6-433B-B3B4-5FC6E0097929}"/>
    <cellStyle name="Normal 5 4 2 4 5" xfId="5122" xr:uid="{4C05A6F5-2879-4D4B-94A6-5069A35051B2}"/>
    <cellStyle name="Normal 5 4 2 5" xfId="907" xr:uid="{00000000-0005-0000-0000-0000BF070000}"/>
    <cellStyle name="Normal 5 4 2 5 2" xfId="3197" xr:uid="{6BD5C690-32FB-4B06-8458-D569670E1D3E}"/>
    <cellStyle name="Normal 5 4 2 5 3" xfId="5478" xr:uid="{4C6172B3-7D71-4A2F-A10E-F0B2DB87E1BC}"/>
    <cellStyle name="Normal 5 4 2 6" xfId="1107" xr:uid="{00000000-0005-0000-0000-0000C0070000}"/>
    <cellStyle name="Normal 5 4 2 6 2" xfId="3386" xr:uid="{60C9CE2E-C6C3-4F09-8D54-78E8388ED4ED}"/>
    <cellStyle name="Normal 5 4 2 6 3" xfId="5667" xr:uid="{3171FF75-3116-449D-BB01-905E5B8C70E8}"/>
    <cellStyle name="Normal 5 4 2 7" xfId="1800" xr:uid="{00000000-0005-0000-0000-0000C1070000}"/>
    <cellStyle name="Normal 5 4 2 7 2" xfId="4079" xr:uid="{A9389EE7-1F3F-45BA-A44B-9A7C4BAA3A71}"/>
    <cellStyle name="Normal 5 4 2 7 3" xfId="6360" xr:uid="{750B32A0-0967-41BB-8B06-00FDA079CB98}"/>
    <cellStyle name="Normal 5 4 2 8" xfId="2495" xr:uid="{4438BDC9-85C3-43E5-9611-8E74BD6B8B10}"/>
    <cellStyle name="Normal 5 4 2 9" xfId="4776" xr:uid="{57B6735D-9C9E-475B-BFDE-7B932C21F9B3}"/>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2 2" xfId="3944" xr:uid="{C21871EB-E1A3-4DAF-B1CE-E5C371ECACBF}"/>
    <cellStyle name="Normal 5 4 3 2 2 2 3" xfId="6225" xr:uid="{8E957443-0EB2-4B07-A5AC-2988FCF1D730}"/>
    <cellStyle name="Normal 5 4 3 2 2 3" xfId="2358" xr:uid="{00000000-0005-0000-0000-0000C6070000}"/>
    <cellStyle name="Normal 5 4 3 2 2 3 2" xfId="4637" xr:uid="{BFEA096A-8C3E-43A8-BFC8-63A4D9C74C26}"/>
    <cellStyle name="Normal 5 4 3 2 2 3 3" xfId="6918" xr:uid="{C60CAD87-93AB-4334-8B69-CADBA129FDC8}"/>
    <cellStyle name="Normal 5 4 3 2 2 4" xfId="3052" xr:uid="{CA4B6189-5F45-4A92-A65C-653BD91867B0}"/>
    <cellStyle name="Normal 5 4 3 2 2 5" xfId="5333" xr:uid="{23EFE7C2-A88E-4EBA-A0CB-7BF8AF24EF6A}"/>
    <cellStyle name="Normal 5 4 3 2 3" xfId="1318" xr:uid="{00000000-0005-0000-0000-0000C7070000}"/>
    <cellStyle name="Normal 5 4 3 2 3 2" xfId="3597" xr:uid="{6E9810EF-54E9-4580-91F0-57F050496856}"/>
    <cellStyle name="Normal 5 4 3 2 3 3" xfId="5878" xr:uid="{6337E0A7-BBA6-479F-9B88-E6F0CDBD239D}"/>
    <cellStyle name="Normal 5 4 3 2 4" xfId="2011" xr:uid="{00000000-0005-0000-0000-0000C8070000}"/>
    <cellStyle name="Normal 5 4 3 2 4 2" xfId="4290" xr:uid="{AFD71A40-BB0B-4735-8579-3EC173E5ED1D}"/>
    <cellStyle name="Normal 5 4 3 2 4 3" xfId="6571" xr:uid="{F7A6735C-79AB-4BFE-B32C-EB816A2B376A}"/>
    <cellStyle name="Normal 5 4 3 2 5" xfId="2705" xr:uid="{F011439E-5BE7-4A6A-AEF7-EAC6EE1FABFF}"/>
    <cellStyle name="Normal 5 4 3 2 6" xfId="4986" xr:uid="{84BCFCA4-217F-4190-A5C8-83C4BE792F81}"/>
    <cellStyle name="Normal 5 4 3 3" xfId="564" xr:uid="{00000000-0005-0000-0000-0000C9070000}"/>
    <cellStyle name="Normal 5 4 3 3 2" xfId="1493" xr:uid="{00000000-0005-0000-0000-0000CA070000}"/>
    <cellStyle name="Normal 5 4 3 3 2 2" xfId="3772" xr:uid="{EB4C5168-AEEC-4018-B36A-15DBBFBE8F2A}"/>
    <cellStyle name="Normal 5 4 3 3 2 3" xfId="6053" xr:uid="{C74B9E0F-956F-4A8A-9BCE-97D7A3F2FACA}"/>
    <cellStyle name="Normal 5 4 3 3 3" xfId="2186" xr:uid="{00000000-0005-0000-0000-0000CB070000}"/>
    <cellStyle name="Normal 5 4 3 3 3 2" xfId="4465" xr:uid="{D79792D8-F049-4D35-B032-7EE07098F1F9}"/>
    <cellStyle name="Normal 5 4 3 3 3 3" xfId="6746" xr:uid="{52B38053-9904-4E7D-B01B-0BEE4BCDE9D0}"/>
    <cellStyle name="Normal 5 4 3 3 4" xfId="2880" xr:uid="{00F4DBED-6719-4955-B2D3-9B881570F5BB}"/>
    <cellStyle name="Normal 5 4 3 3 5" xfId="5161" xr:uid="{9E1471D6-8144-43E9-8A39-4902263B8C96}"/>
    <cellStyle name="Normal 5 4 3 4" xfId="961" xr:uid="{00000000-0005-0000-0000-0000CC070000}"/>
    <cellStyle name="Normal 5 4 3 4 2" xfId="3249" xr:uid="{005FE4F9-ED21-439D-96AE-DE259D56E203}"/>
    <cellStyle name="Normal 5 4 3 4 3" xfId="5530" xr:uid="{9DA53ABC-1481-4103-B675-FB7EA3AA64D4}"/>
    <cellStyle name="Normal 5 4 3 5" xfId="1146" xr:uid="{00000000-0005-0000-0000-0000CD070000}"/>
    <cellStyle name="Normal 5 4 3 5 2" xfId="3425" xr:uid="{E9AAFB1C-B0E3-4BB9-8FA9-8F7C7C5881E4}"/>
    <cellStyle name="Normal 5 4 3 5 3" xfId="5706" xr:uid="{B69D3BCE-C42C-426B-A242-2C56DCF95E96}"/>
    <cellStyle name="Normal 5 4 3 6" xfId="1839" xr:uid="{00000000-0005-0000-0000-0000CE070000}"/>
    <cellStyle name="Normal 5 4 3 6 2" xfId="4118" xr:uid="{DC15BC1B-A8BA-4BF3-BCBF-BE1BA137DF70}"/>
    <cellStyle name="Normal 5 4 3 6 3" xfId="6399" xr:uid="{BC73836E-ADF2-4BB9-B224-B80E9F816F77}"/>
    <cellStyle name="Normal 5 4 3 7" xfId="2533" xr:uid="{9DEB2C67-FA88-43AE-9ABF-5D2C1D28FC7F}"/>
    <cellStyle name="Normal 5 4 3 8" xfId="4814" xr:uid="{24249FC0-0B2C-4A35-870A-7FE7EDE6C6DA}"/>
    <cellStyle name="Normal 5 4 4" xfId="319" xr:uid="{00000000-0005-0000-0000-0000CF070000}"/>
    <cellStyle name="Normal 5 4 4 2" xfId="700" xr:uid="{00000000-0005-0000-0000-0000D0070000}"/>
    <cellStyle name="Normal 5 4 4 2 2" xfId="1619" xr:uid="{00000000-0005-0000-0000-0000D1070000}"/>
    <cellStyle name="Normal 5 4 4 2 2 2" xfId="3898" xr:uid="{46B60F74-84EC-44CC-B752-B182FEA89F08}"/>
    <cellStyle name="Normal 5 4 4 2 2 3" xfId="6179" xr:uid="{A40BFEB1-805F-4FB1-8B78-316B8E2ED64B}"/>
    <cellStyle name="Normal 5 4 4 2 3" xfId="2312" xr:uid="{00000000-0005-0000-0000-0000D2070000}"/>
    <cellStyle name="Normal 5 4 4 2 3 2" xfId="4591" xr:uid="{93130162-0EF7-4112-AE41-F376678EFC3E}"/>
    <cellStyle name="Normal 5 4 4 2 3 3" xfId="6872" xr:uid="{D59B3907-57B7-4300-9A57-91FB3B5B5185}"/>
    <cellStyle name="Normal 5 4 4 2 4" xfId="3006" xr:uid="{BDB32E7A-1796-4309-B2AC-95BAC96F5C0A}"/>
    <cellStyle name="Normal 5 4 4 2 5" xfId="5287" xr:uid="{AFD70E4D-F7B9-49F1-A2BC-498BD42A7057}"/>
    <cellStyle name="Normal 5 4 4 3" xfId="1272" xr:uid="{00000000-0005-0000-0000-0000D3070000}"/>
    <cellStyle name="Normal 5 4 4 3 2" xfId="3551" xr:uid="{0ECCCC2B-44F2-4D36-9B26-7C934188EFC7}"/>
    <cellStyle name="Normal 5 4 4 3 3" xfId="5832" xr:uid="{84E19FE7-B686-4627-833B-834EE345C3D8}"/>
    <cellStyle name="Normal 5 4 4 4" xfId="1965" xr:uid="{00000000-0005-0000-0000-0000D4070000}"/>
    <cellStyle name="Normal 5 4 4 4 2" xfId="4244" xr:uid="{CF1A4614-B92E-4D29-A0E6-D96F5C994078}"/>
    <cellStyle name="Normal 5 4 4 4 3" xfId="6525" xr:uid="{784BB306-B943-42C6-A3A3-7CE21519E149}"/>
    <cellStyle name="Normal 5 4 4 5" xfId="2659" xr:uid="{C7143363-A362-4F4F-8AAD-241024CD728E}"/>
    <cellStyle name="Normal 5 4 4 6" xfId="4940" xr:uid="{D8410752-C6D0-4068-A2B6-9B41AEAC35B2}"/>
    <cellStyle name="Normal 5 4 5" xfId="518" xr:uid="{00000000-0005-0000-0000-0000D5070000}"/>
    <cellStyle name="Normal 5 4 5 2" xfId="1447" xr:uid="{00000000-0005-0000-0000-0000D6070000}"/>
    <cellStyle name="Normal 5 4 5 2 2" xfId="3726" xr:uid="{113010E9-C8CE-442C-BA0E-56CA026A31ED}"/>
    <cellStyle name="Normal 5 4 5 2 3" xfId="6007" xr:uid="{30456EBD-6413-4EC7-8018-5019288D509F}"/>
    <cellStyle name="Normal 5 4 5 3" xfId="2140" xr:uid="{00000000-0005-0000-0000-0000D7070000}"/>
    <cellStyle name="Normal 5 4 5 3 2" xfId="4419" xr:uid="{8EEC0A46-E312-433A-B9B2-64572945CAAD}"/>
    <cellStyle name="Normal 5 4 5 3 3" xfId="6700" xr:uid="{428A1BA4-13C7-4541-BDC2-BF25444F39C6}"/>
    <cellStyle name="Normal 5 4 5 4" xfId="2834" xr:uid="{52E53805-04C4-48B0-96C9-B5480545FECE}"/>
    <cellStyle name="Normal 5 4 5 5" xfId="5115" xr:uid="{DCB11224-8037-4FA8-85FA-4BC8A3EEA9CD}"/>
    <cellStyle name="Normal 5 4 6" xfId="900" xr:uid="{00000000-0005-0000-0000-0000D8070000}"/>
    <cellStyle name="Normal 5 4 6 2" xfId="3190" xr:uid="{CC70D985-F143-4FEB-8C64-C004F30CC5E2}"/>
    <cellStyle name="Normal 5 4 6 3" xfId="5471" xr:uid="{A939E463-3034-452B-A3D0-9472943FDECD}"/>
    <cellStyle name="Normal 5 4 7" xfId="1100" xr:uid="{00000000-0005-0000-0000-0000D9070000}"/>
    <cellStyle name="Normal 5 4 7 2" xfId="3379" xr:uid="{2D9F4B74-4845-4C0E-9562-297BEE3CDCD8}"/>
    <cellStyle name="Normal 5 4 7 3" xfId="5660" xr:uid="{DCE516B6-C34E-4C7D-91AF-CCCFA969894A}"/>
    <cellStyle name="Normal 5 4 8" xfId="1793" xr:uid="{00000000-0005-0000-0000-0000DA070000}"/>
    <cellStyle name="Normal 5 4 8 2" xfId="4072" xr:uid="{494584CE-BE35-4D5F-88D6-0C8F5CD5D325}"/>
    <cellStyle name="Normal 5 4 8 3" xfId="6353" xr:uid="{DA23B544-284C-4542-A483-3676FA94E64A}"/>
    <cellStyle name="Normal 5 4 9" xfId="2488" xr:uid="{C5AC77F0-C85B-4B4C-8C17-41E463F54A0A}"/>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2 2" xfId="3948" xr:uid="{E1BFF916-E909-484A-8DA5-63EC4CBA3B68}"/>
    <cellStyle name="Normal 5 5 2 2 2 2 3" xfId="6229" xr:uid="{7EFFDF3B-53E9-40A7-B2A3-B90D4CF56CB2}"/>
    <cellStyle name="Normal 5 5 2 2 2 3" xfId="2362" xr:uid="{00000000-0005-0000-0000-0000E0070000}"/>
    <cellStyle name="Normal 5 5 2 2 2 3 2" xfId="4641" xr:uid="{3CC72FDB-23E5-4FA3-9C25-2E6CC0B14983}"/>
    <cellStyle name="Normal 5 5 2 2 2 3 3" xfId="6922" xr:uid="{346544BB-AF87-4E49-96B8-6E1E136652DF}"/>
    <cellStyle name="Normal 5 5 2 2 2 4" xfId="3056" xr:uid="{0198A95E-7876-4A5C-8221-A4FFE7E8AC64}"/>
    <cellStyle name="Normal 5 5 2 2 2 5" xfId="5337" xr:uid="{E7715960-8E5C-4755-B197-BB16D264A470}"/>
    <cellStyle name="Normal 5 5 2 2 3" xfId="1322" xr:uid="{00000000-0005-0000-0000-0000E1070000}"/>
    <cellStyle name="Normal 5 5 2 2 3 2" xfId="3601" xr:uid="{C9CBAABB-3CD2-4E72-BBB3-0EFB58E8367E}"/>
    <cellStyle name="Normal 5 5 2 2 3 3" xfId="5882" xr:uid="{44BD0969-BF38-4243-BE07-56F74D0D1A9E}"/>
    <cellStyle name="Normal 5 5 2 2 4" xfId="2015" xr:uid="{00000000-0005-0000-0000-0000E2070000}"/>
    <cellStyle name="Normal 5 5 2 2 4 2" xfId="4294" xr:uid="{505B7FAB-5020-4E05-B99A-1C3FE7E09E14}"/>
    <cellStyle name="Normal 5 5 2 2 4 3" xfId="6575" xr:uid="{9BFACDE1-5D9E-4257-8D52-2059457CABD1}"/>
    <cellStyle name="Normal 5 5 2 2 5" xfId="2709" xr:uid="{DE632414-30F6-4369-ADE4-453C60C69B5C}"/>
    <cellStyle name="Normal 5 5 2 2 6" xfId="4990" xr:uid="{70528BB9-AC21-45A6-8FAE-7D6D1EF8CCFB}"/>
    <cellStyle name="Normal 5 5 2 3" xfId="568" xr:uid="{00000000-0005-0000-0000-0000E3070000}"/>
    <cellStyle name="Normal 5 5 2 3 2" xfId="1497" xr:uid="{00000000-0005-0000-0000-0000E4070000}"/>
    <cellStyle name="Normal 5 5 2 3 2 2" xfId="3776" xr:uid="{F5B01BF1-F4F1-4CB8-904D-1C9A1A3F809A}"/>
    <cellStyle name="Normal 5 5 2 3 2 3" xfId="6057" xr:uid="{BD7C35CC-F401-4E5C-A865-1B7F4D3A915F}"/>
    <cellStyle name="Normal 5 5 2 3 3" xfId="2190" xr:uid="{00000000-0005-0000-0000-0000E5070000}"/>
    <cellStyle name="Normal 5 5 2 3 3 2" xfId="4469" xr:uid="{9A7D147C-861A-44FE-9774-7BB65DC175E4}"/>
    <cellStyle name="Normal 5 5 2 3 3 3" xfId="6750" xr:uid="{EAB05810-48A7-40FF-BB30-7CC6D3671864}"/>
    <cellStyle name="Normal 5 5 2 3 4" xfId="2884" xr:uid="{469238AC-E848-4AAD-B872-21516259F25D}"/>
    <cellStyle name="Normal 5 5 2 3 5" xfId="5165" xr:uid="{328B1A87-31A7-4394-A8FF-949A7E9D87A3}"/>
    <cellStyle name="Normal 5 5 2 4" xfId="965" xr:uid="{00000000-0005-0000-0000-0000E6070000}"/>
    <cellStyle name="Normal 5 5 2 4 2" xfId="3253" xr:uid="{35B6D5DF-8236-461D-85D7-81422CF9F541}"/>
    <cellStyle name="Normal 5 5 2 4 3" xfId="5534" xr:uid="{CC369400-1827-4110-BE1B-BD0CB4971D4C}"/>
    <cellStyle name="Normal 5 5 2 5" xfId="1150" xr:uid="{00000000-0005-0000-0000-0000E7070000}"/>
    <cellStyle name="Normal 5 5 2 5 2" xfId="3429" xr:uid="{AA769E4E-143F-4D24-B057-9CC0FB387387}"/>
    <cellStyle name="Normal 5 5 2 5 3" xfId="5710" xr:uid="{8A27DA70-CF00-4968-AB93-3050A461FDD1}"/>
    <cellStyle name="Normal 5 5 2 6" xfId="1843" xr:uid="{00000000-0005-0000-0000-0000E8070000}"/>
    <cellStyle name="Normal 5 5 2 6 2" xfId="4122" xr:uid="{54FC7747-28A5-4D38-9ED7-98F72D17530F}"/>
    <cellStyle name="Normal 5 5 2 6 3" xfId="6403" xr:uid="{FADAA322-0C9E-4665-AF88-C814759E8D70}"/>
    <cellStyle name="Normal 5 5 2 7" xfId="2537" xr:uid="{0CA6D847-BE5E-40AC-9DF4-D74522A9DF96}"/>
    <cellStyle name="Normal 5 5 2 8" xfId="4818" xr:uid="{2990959D-D28D-4235-9D25-5C948663E591}"/>
    <cellStyle name="Normal 5 5 3" xfId="323" xr:uid="{00000000-0005-0000-0000-0000E9070000}"/>
    <cellStyle name="Normal 5 5 3 2" xfId="704" xr:uid="{00000000-0005-0000-0000-0000EA070000}"/>
    <cellStyle name="Normal 5 5 3 2 2" xfId="1623" xr:uid="{00000000-0005-0000-0000-0000EB070000}"/>
    <cellStyle name="Normal 5 5 3 2 2 2" xfId="3902" xr:uid="{5F36B258-394E-4941-A921-6D9E3A8A47FA}"/>
    <cellStyle name="Normal 5 5 3 2 2 3" xfId="6183" xr:uid="{91B7381D-DD0C-4165-B231-3B7A826F5679}"/>
    <cellStyle name="Normal 5 5 3 2 3" xfId="2316" xr:uid="{00000000-0005-0000-0000-0000EC070000}"/>
    <cellStyle name="Normal 5 5 3 2 3 2" xfId="4595" xr:uid="{9A7A570F-526C-4686-9CC1-7AE31709E044}"/>
    <cellStyle name="Normal 5 5 3 2 3 3" xfId="6876" xr:uid="{5933D9A5-35F0-4455-AD56-6B4C27AC58F8}"/>
    <cellStyle name="Normal 5 5 3 2 4" xfId="3010" xr:uid="{D1FC4C84-EAAE-4FE3-B2D0-DC08B0E5ED16}"/>
    <cellStyle name="Normal 5 5 3 2 5" xfId="5291" xr:uid="{2DC96BCC-EA5A-4A06-BB73-197DD2EB49D0}"/>
    <cellStyle name="Normal 5 5 3 3" xfId="1276" xr:uid="{00000000-0005-0000-0000-0000ED070000}"/>
    <cellStyle name="Normal 5 5 3 3 2" xfId="3555" xr:uid="{D925CBAC-2213-4B1E-9155-DD5B2723CBF0}"/>
    <cellStyle name="Normal 5 5 3 3 3" xfId="5836" xr:uid="{FFD1EBD1-E2BE-47C6-94A9-1AE5C4F0A6BD}"/>
    <cellStyle name="Normal 5 5 3 4" xfId="1969" xr:uid="{00000000-0005-0000-0000-0000EE070000}"/>
    <cellStyle name="Normal 5 5 3 4 2" xfId="4248" xr:uid="{001ACDBF-AAA2-47D2-9299-6C131A6776EF}"/>
    <cellStyle name="Normal 5 5 3 4 3" xfId="6529" xr:uid="{1877BA7E-F79B-49B1-AEBB-C0FFD4985BBF}"/>
    <cellStyle name="Normal 5 5 3 5" xfId="2663" xr:uid="{8C4D7D1F-090A-44BE-B677-DCB23E03E0EE}"/>
    <cellStyle name="Normal 5 5 3 6" xfId="4944" xr:uid="{6220ADF7-452D-4B87-A1D1-B1A13A493AEF}"/>
    <cellStyle name="Normal 5 5 4" xfId="522" xr:uid="{00000000-0005-0000-0000-0000EF070000}"/>
    <cellStyle name="Normal 5 5 4 2" xfId="1451" xr:uid="{00000000-0005-0000-0000-0000F0070000}"/>
    <cellStyle name="Normal 5 5 4 2 2" xfId="3730" xr:uid="{7C48DFBB-9576-49EC-A384-F10FC92D68E5}"/>
    <cellStyle name="Normal 5 5 4 2 3" xfId="6011" xr:uid="{1E9F5ABA-3218-4DA8-B046-B575F62FCF47}"/>
    <cellStyle name="Normal 5 5 4 3" xfId="2144" xr:uid="{00000000-0005-0000-0000-0000F1070000}"/>
    <cellStyle name="Normal 5 5 4 3 2" xfId="4423" xr:uid="{A955B0F1-6E60-4A5D-A90A-F1DB5B9EFB5B}"/>
    <cellStyle name="Normal 5 5 4 3 3" xfId="6704" xr:uid="{3BDE2DCC-1BE8-475B-ADB8-BC7DF5A57812}"/>
    <cellStyle name="Normal 5 5 4 4" xfId="2838" xr:uid="{B468EC83-725D-4DD3-A7CB-842F934CFFE1}"/>
    <cellStyle name="Normal 5 5 4 5" xfId="5119" xr:uid="{02935AE3-0B0B-4BA5-B953-F7A33164DCA4}"/>
    <cellStyle name="Normal 5 5 5" xfId="904" xr:uid="{00000000-0005-0000-0000-0000F2070000}"/>
    <cellStyle name="Normal 5 5 5 2" xfId="3194" xr:uid="{55D97E6C-490F-49DD-A6B6-BE94B29B766A}"/>
    <cellStyle name="Normal 5 5 5 3" xfId="5475" xr:uid="{550F796C-72E2-4B41-B728-95105CEC9579}"/>
    <cellStyle name="Normal 5 5 6" xfId="1104" xr:uid="{00000000-0005-0000-0000-0000F3070000}"/>
    <cellStyle name="Normal 5 5 6 2" xfId="3383" xr:uid="{C48A0C39-FBFA-4A67-A502-E072AE186401}"/>
    <cellStyle name="Normal 5 5 6 3" xfId="5664" xr:uid="{E9FCAAB1-6358-4FBC-8AE3-C73307AE7D11}"/>
    <cellStyle name="Normal 5 5 7" xfId="1797" xr:uid="{00000000-0005-0000-0000-0000F4070000}"/>
    <cellStyle name="Normal 5 5 7 2" xfId="4076" xr:uid="{6B955791-E7E5-4E39-A1D0-92733B7CFF4F}"/>
    <cellStyle name="Normal 5 5 7 3" xfId="6357" xr:uid="{6299A71A-371A-4ACC-BA5D-3B8FB74C1B1B}"/>
    <cellStyle name="Normal 5 5 8" xfId="2492" xr:uid="{C3912804-4EBB-4548-B597-EC4B06477E47}"/>
    <cellStyle name="Normal 5 5 9" xfId="4773" xr:uid="{8886CF86-94BB-4562-BCCE-9230E38E3753}"/>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2 2" xfId="3974" xr:uid="{C64A4CA3-FAA6-47D2-83D8-79226F9027A4}"/>
    <cellStyle name="Normal 5 6 2 2 2 2 3" xfId="6255" xr:uid="{3567EF94-858A-4FBF-86EC-42C8DEC14CE3}"/>
    <cellStyle name="Normal 5 6 2 2 2 3" xfId="2388" xr:uid="{00000000-0005-0000-0000-0000FA070000}"/>
    <cellStyle name="Normal 5 6 2 2 2 3 2" xfId="4667" xr:uid="{3A58E8A0-C7BE-457F-BEB8-0C63361BE749}"/>
    <cellStyle name="Normal 5 6 2 2 2 3 3" xfId="6948" xr:uid="{B3170F14-1222-4C0E-BD29-2CC1EE885DC6}"/>
    <cellStyle name="Normal 5 6 2 2 2 4" xfId="3082" xr:uid="{63A380FB-D5FB-4B55-8116-0B673A7F26CE}"/>
    <cellStyle name="Normal 5 6 2 2 2 5" xfId="5363" xr:uid="{FC0BE4E5-33B0-4A6A-BDF3-FFBE433D8292}"/>
    <cellStyle name="Normal 5 6 2 2 3" xfId="1348" xr:uid="{00000000-0005-0000-0000-0000FB070000}"/>
    <cellStyle name="Normal 5 6 2 2 3 2" xfId="3627" xr:uid="{F43DE978-C5DA-4CBA-96C7-7280FCBED571}"/>
    <cellStyle name="Normal 5 6 2 2 3 3" xfId="5908" xr:uid="{CF887746-59D5-41EA-B897-A660649FB532}"/>
    <cellStyle name="Normal 5 6 2 2 4" xfId="2041" xr:uid="{00000000-0005-0000-0000-0000FC070000}"/>
    <cellStyle name="Normal 5 6 2 2 4 2" xfId="4320" xr:uid="{A9E72363-3458-4B88-A741-B26F5ACDF382}"/>
    <cellStyle name="Normal 5 6 2 2 4 3" xfId="6601" xr:uid="{E6382364-EC00-4AB3-ACC3-5498BEEBAC0D}"/>
    <cellStyle name="Normal 5 6 2 2 5" xfId="2735" xr:uid="{A3E0321E-9227-4969-ADBA-1044D031567B}"/>
    <cellStyle name="Normal 5 6 2 2 6" xfId="5016" xr:uid="{E87596BF-4E8E-4EA2-9BB8-D231D9625BBE}"/>
    <cellStyle name="Normal 5 6 2 3" xfId="594" xr:uid="{00000000-0005-0000-0000-0000FD070000}"/>
    <cellStyle name="Normal 5 6 2 3 2" xfId="1523" xr:uid="{00000000-0005-0000-0000-0000FE070000}"/>
    <cellStyle name="Normal 5 6 2 3 2 2" xfId="3802" xr:uid="{BE637280-F658-4667-B9E3-B1DD5DBE18DF}"/>
    <cellStyle name="Normal 5 6 2 3 2 3" xfId="6083" xr:uid="{57D97E62-F4CE-4D18-B4FB-584FE06E7770}"/>
    <cellStyle name="Normal 5 6 2 3 3" xfId="2216" xr:uid="{00000000-0005-0000-0000-0000FF070000}"/>
    <cellStyle name="Normal 5 6 2 3 3 2" xfId="4495" xr:uid="{F51A764C-EC52-4DBE-ABCA-10A3CBC0EBCA}"/>
    <cellStyle name="Normal 5 6 2 3 3 3" xfId="6776" xr:uid="{8DD2527F-4CC5-41B2-AC81-0CF8FC83DAEC}"/>
    <cellStyle name="Normal 5 6 2 3 4" xfId="2910" xr:uid="{9049D01F-AC6A-4452-8E19-BB3D3E502458}"/>
    <cellStyle name="Normal 5 6 2 3 5" xfId="5191" xr:uid="{CFB1932A-154B-4938-B7EF-F91A4B0D67D6}"/>
    <cellStyle name="Normal 5 6 2 4" xfId="991" xr:uid="{00000000-0005-0000-0000-000000080000}"/>
    <cellStyle name="Normal 5 6 2 4 2" xfId="3279" xr:uid="{DAEE64EE-8FCA-45ED-9123-9C5D5179F9AA}"/>
    <cellStyle name="Normal 5 6 2 4 3" xfId="5560" xr:uid="{CDF25B8E-CCAD-4BE4-AB48-81824DA8C9A7}"/>
    <cellStyle name="Normal 5 6 2 5" xfId="1176" xr:uid="{00000000-0005-0000-0000-000001080000}"/>
    <cellStyle name="Normal 5 6 2 5 2" xfId="3455" xr:uid="{9A50BA67-9482-47B7-BCDE-611A37769907}"/>
    <cellStyle name="Normal 5 6 2 5 3" xfId="5736" xr:uid="{476697C0-BA9F-4CC1-B980-3F70D09D4D7F}"/>
    <cellStyle name="Normal 5 6 2 6" xfId="1869" xr:uid="{00000000-0005-0000-0000-000002080000}"/>
    <cellStyle name="Normal 5 6 2 6 2" xfId="4148" xr:uid="{5220B7F2-BB0E-47F5-B899-3DC3A944D54D}"/>
    <cellStyle name="Normal 5 6 2 6 3" xfId="6429" xr:uid="{2D975991-FEA9-4B09-B7D8-FE2A5B8456D8}"/>
    <cellStyle name="Normal 5 6 2 7" xfId="2563" xr:uid="{E04DCCC2-9E18-4AF7-8899-63E5D515ECFA}"/>
    <cellStyle name="Normal 5 6 2 8" xfId="4844" xr:uid="{C279A663-6710-4926-95E5-87C96F9C63F5}"/>
    <cellStyle name="Normal 5 6 3" xfId="365" xr:uid="{00000000-0005-0000-0000-000003080000}"/>
    <cellStyle name="Normal 5 6 3 2" xfId="743" xr:uid="{00000000-0005-0000-0000-000004080000}"/>
    <cellStyle name="Normal 5 6 3 2 2" xfId="1649" xr:uid="{00000000-0005-0000-0000-000005080000}"/>
    <cellStyle name="Normal 5 6 3 2 2 2" xfId="3928" xr:uid="{B89B2556-3D25-4E4B-974F-63AF106B02D0}"/>
    <cellStyle name="Normal 5 6 3 2 2 3" xfId="6209" xr:uid="{B352A1A6-013D-46A6-A1FA-0B6E80A3017D}"/>
    <cellStyle name="Normal 5 6 3 2 3" xfId="2342" xr:uid="{00000000-0005-0000-0000-000006080000}"/>
    <cellStyle name="Normal 5 6 3 2 3 2" xfId="4621" xr:uid="{282C40E6-6B15-4C2E-AB34-3520120376F2}"/>
    <cellStyle name="Normal 5 6 3 2 3 3" xfId="6902" xr:uid="{1942D556-1D92-41FB-9170-EA69A295FF14}"/>
    <cellStyle name="Normal 5 6 3 2 4" xfId="3036" xr:uid="{59AC0E89-3E5D-46EC-9248-932F71A28E8C}"/>
    <cellStyle name="Normal 5 6 3 2 5" xfId="5317" xr:uid="{95FF2C64-6E89-4EA7-8FC4-47F6AFCF0D2F}"/>
    <cellStyle name="Normal 5 6 3 3" xfId="1302" xr:uid="{00000000-0005-0000-0000-000007080000}"/>
    <cellStyle name="Normal 5 6 3 3 2" xfId="3581" xr:uid="{4C668444-85BF-436A-BD92-46692D117477}"/>
    <cellStyle name="Normal 5 6 3 3 3" xfId="5862" xr:uid="{B8AB81FD-724E-4D0D-A706-8D3998DEDBB8}"/>
    <cellStyle name="Normal 5 6 3 4" xfId="1995" xr:uid="{00000000-0005-0000-0000-000008080000}"/>
    <cellStyle name="Normal 5 6 3 4 2" xfId="4274" xr:uid="{AEB83673-88DC-4AF5-9E43-841BC334F053}"/>
    <cellStyle name="Normal 5 6 3 4 3" xfId="6555" xr:uid="{B08D8294-DC1C-4C27-88F1-DB5A826D08BF}"/>
    <cellStyle name="Normal 5 6 3 5" xfId="2689" xr:uid="{2CFDD9B3-0027-4DAA-B5CD-5CD33BA11F1B}"/>
    <cellStyle name="Normal 5 6 3 6" xfId="4970" xr:uid="{51060727-2BB5-4FF4-A587-A00ECEC7B609}"/>
    <cellStyle name="Normal 5 6 4" xfId="548" xr:uid="{00000000-0005-0000-0000-000009080000}"/>
    <cellStyle name="Normal 5 6 4 2" xfId="1477" xr:uid="{00000000-0005-0000-0000-00000A080000}"/>
    <cellStyle name="Normal 5 6 4 2 2" xfId="3756" xr:uid="{865DFF17-A03A-409F-BC9E-E1E431AEA096}"/>
    <cellStyle name="Normal 5 6 4 2 3" xfId="6037" xr:uid="{3F6F25DD-E5A7-4285-BD77-058954B69621}"/>
    <cellStyle name="Normal 5 6 4 3" xfId="2170" xr:uid="{00000000-0005-0000-0000-00000B080000}"/>
    <cellStyle name="Normal 5 6 4 3 2" xfId="4449" xr:uid="{47AEA3CF-C7D5-4483-8FD6-42DDF65AC7C5}"/>
    <cellStyle name="Normal 5 6 4 3 3" xfId="6730" xr:uid="{D125818B-E895-4F51-8B7E-165BB6CF7134}"/>
    <cellStyle name="Normal 5 6 4 4" xfId="2864" xr:uid="{0CD8AC39-1050-42FE-A8ED-D566378E16C2}"/>
    <cellStyle name="Normal 5 6 4 5" xfId="5145" xr:uid="{558BCDE3-DC7A-465B-A99A-B614DB6C0F97}"/>
    <cellStyle name="Normal 5 6 5" xfId="945" xr:uid="{00000000-0005-0000-0000-00000C080000}"/>
    <cellStyle name="Normal 5 6 5 2" xfId="3233" xr:uid="{A30693D6-4AC4-4F2B-AA70-83A59D7D49FF}"/>
    <cellStyle name="Normal 5 6 5 3" xfId="5514" xr:uid="{24D471F5-02A6-4A4E-B304-709ECCCD0E36}"/>
    <cellStyle name="Normal 5 6 6" xfId="1130" xr:uid="{00000000-0005-0000-0000-00000D080000}"/>
    <cellStyle name="Normal 5 6 6 2" xfId="3409" xr:uid="{159A4C67-63B5-44F7-8B8B-6B8A6404E9D6}"/>
    <cellStyle name="Normal 5 6 6 3" xfId="5690" xr:uid="{973FC227-7B86-4F95-8439-9672DCA00DD3}"/>
    <cellStyle name="Normal 5 6 7" xfId="1823" xr:uid="{00000000-0005-0000-0000-00000E080000}"/>
    <cellStyle name="Normal 5 6 7 2" xfId="4102" xr:uid="{48CBC34C-08A9-4BD5-92BA-BF44011E6786}"/>
    <cellStyle name="Normal 5 6 7 3" xfId="6383" xr:uid="{69AC7009-1425-464A-81EB-D032046D2412}"/>
    <cellStyle name="Normal 5 6 8" xfId="2517" xr:uid="{E617704F-C1CE-4666-9F92-D588E2745A2C}"/>
    <cellStyle name="Normal 5 6 9" xfId="4798" xr:uid="{92848C38-D2E8-48D9-8274-25064B92F13F}"/>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2 2" xfId="3978" xr:uid="{E577A525-3D28-45D7-9752-51336CAF8548}"/>
    <cellStyle name="Normal 5 7 2 2 2 2 3" xfId="6259" xr:uid="{0777D0D2-4F4B-4A63-B51C-F2975AEA8534}"/>
    <cellStyle name="Normal 5 7 2 2 2 3" xfId="2392" xr:uid="{00000000-0005-0000-0000-000014080000}"/>
    <cellStyle name="Normal 5 7 2 2 2 3 2" xfId="4671" xr:uid="{828CDAF2-66F2-480B-930A-0E5B00B4DDA1}"/>
    <cellStyle name="Normal 5 7 2 2 2 3 3" xfId="6952" xr:uid="{4184B6CC-3F2E-47FF-B2BB-D5152FE53103}"/>
    <cellStyle name="Normal 5 7 2 2 2 4" xfId="3086" xr:uid="{FA701C30-79FD-4A0C-819F-F899DCFCDE8D}"/>
    <cellStyle name="Normal 5 7 2 2 2 5" xfId="5367" xr:uid="{E926863F-F60A-4211-B076-D7894A21E38C}"/>
    <cellStyle name="Normal 5 7 2 2 3" xfId="1352" xr:uid="{00000000-0005-0000-0000-000015080000}"/>
    <cellStyle name="Normal 5 7 2 2 3 2" xfId="3631" xr:uid="{6E975F5F-5694-49DF-8144-6433AA51BFE5}"/>
    <cellStyle name="Normal 5 7 2 2 3 3" xfId="5912" xr:uid="{353688CE-BFB2-409D-B688-68B96EFADAAE}"/>
    <cellStyle name="Normal 5 7 2 2 4" xfId="2045" xr:uid="{00000000-0005-0000-0000-000016080000}"/>
    <cellStyle name="Normal 5 7 2 2 4 2" xfId="4324" xr:uid="{54039C2D-4598-49BC-B5D2-DBF61DA7EE63}"/>
    <cellStyle name="Normal 5 7 2 2 4 3" xfId="6605" xr:uid="{6648D305-3CDD-4D80-B758-07AB51B8BE58}"/>
    <cellStyle name="Normal 5 7 2 2 5" xfId="2739" xr:uid="{A7792885-76EA-42F2-9B4D-3A72E685F57A}"/>
    <cellStyle name="Normal 5 7 2 2 6" xfId="5020" xr:uid="{10D7325C-3ED3-4CF4-8DBD-8CE5B50B68D6}"/>
    <cellStyle name="Normal 5 7 2 3" xfId="598" xr:uid="{00000000-0005-0000-0000-000017080000}"/>
    <cellStyle name="Normal 5 7 2 3 2" xfId="1527" xr:uid="{00000000-0005-0000-0000-000018080000}"/>
    <cellStyle name="Normal 5 7 2 3 2 2" xfId="3806" xr:uid="{4B6C259F-481C-47E8-B14F-09CD893E74C0}"/>
    <cellStyle name="Normal 5 7 2 3 2 3" xfId="6087" xr:uid="{AE7EAD78-612A-44E3-BAC2-2F7DA9C9D7CD}"/>
    <cellStyle name="Normal 5 7 2 3 3" xfId="2220" xr:uid="{00000000-0005-0000-0000-000019080000}"/>
    <cellStyle name="Normal 5 7 2 3 3 2" xfId="4499" xr:uid="{CE781F09-B05B-462B-A903-848A2B04A6C1}"/>
    <cellStyle name="Normal 5 7 2 3 3 3" xfId="6780" xr:uid="{399342CB-5611-4290-A934-4BE331533386}"/>
    <cellStyle name="Normal 5 7 2 3 4" xfId="2914" xr:uid="{648D88EA-7664-46CA-A821-23A0280DC4C0}"/>
    <cellStyle name="Normal 5 7 2 3 5" xfId="5195" xr:uid="{0E76CBED-B63B-4BFD-9F81-10AAFDF98220}"/>
    <cellStyle name="Normal 5 7 2 4" xfId="995" xr:uid="{00000000-0005-0000-0000-00001A080000}"/>
    <cellStyle name="Normal 5 7 2 4 2" xfId="3283" xr:uid="{F624CFBD-9920-458A-8E13-B97507C41C99}"/>
    <cellStyle name="Normal 5 7 2 4 3" xfId="5564" xr:uid="{33DEA4F1-E573-4F92-BBF3-C5C7412F955D}"/>
    <cellStyle name="Normal 5 7 2 5" xfId="1180" xr:uid="{00000000-0005-0000-0000-00001B080000}"/>
    <cellStyle name="Normal 5 7 2 5 2" xfId="3459" xr:uid="{63C4E15B-E3B1-4ECB-8F01-1E7A4414ECB1}"/>
    <cellStyle name="Normal 5 7 2 5 3" xfId="5740" xr:uid="{5D0BDF73-47A8-4CD2-AD76-59057240D4F1}"/>
    <cellStyle name="Normal 5 7 2 6" xfId="1873" xr:uid="{00000000-0005-0000-0000-00001C080000}"/>
    <cellStyle name="Normal 5 7 2 6 2" xfId="4152" xr:uid="{E6943CD6-7AC6-4EED-8979-E4B221002E7A}"/>
    <cellStyle name="Normal 5 7 2 6 3" xfId="6433" xr:uid="{D6445F70-E738-490C-B18A-3CF99F334B86}"/>
    <cellStyle name="Normal 5 7 2 7" xfId="2567" xr:uid="{26E4B71E-21F4-4507-8706-702E26029FB8}"/>
    <cellStyle name="Normal 5 7 2 8" xfId="4848" xr:uid="{8DEFBF4B-082E-42C3-86BB-307DBF5EE553}"/>
    <cellStyle name="Normal 5 7 3" xfId="369" xr:uid="{00000000-0005-0000-0000-00001D080000}"/>
    <cellStyle name="Normal 5 7 3 2" xfId="747" xr:uid="{00000000-0005-0000-0000-00001E080000}"/>
    <cellStyle name="Normal 5 7 3 2 2" xfId="1653" xr:uid="{00000000-0005-0000-0000-00001F080000}"/>
    <cellStyle name="Normal 5 7 3 2 2 2" xfId="3932" xr:uid="{CFF438DB-B039-4027-B75E-3D998A716534}"/>
    <cellStyle name="Normal 5 7 3 2 2 3" xfId="6213" xr:uid="{E736DA43-DE38-4A29-9A08-048A586245D5}"/>
    <cellStyle name="Normal 5 7 3 2 3" xfId="2346" xr:uid="{00000000-0005-0000-0000-000020080000}"/>
    <cellStyle name="Normal 5 7 3 2 3 2" xfId="4625" xr:uid="{9C3B8E0D-BD38-4DD1-92FD-7DB8AF1A82EC}"/>
    <cellStyle name="Normal 5 7 3 2 3 3" xfId="6906" xr:uid="{0F6E81A2-6F49-4BB1-9125-3365334E801F}"/>
    <cellStyle name="Normal 5 7 3 2 4" xfId="3040" xr:uid="{91D89E61-3CC3-4F86-BD1B-94F438708BF5}"/>
    <cellStyle name="Normal 5 7 3 2 5" xfId="5321" xr:uid="{912E455E-2183-41A3-8D28-C3FE54B5A85B}"/>
    <cellStyle name="Normal 5 7 3 3" xfId="1306" xr:uid="{00000000-0005-0000-0000-000021080000}"/>
    <cellStyle name="Normal 5 7 3 3 2" xfId="3585" xr:uid="{11D6002F-383A-402D-BE89-DF8DD9906E10}"/>
    <cellStyle name="Normal 5 7 3 3 3" xfId="5866" xr:uid="{230F0630-2BBF-4618-A995-8B5F329831AD}"/>
    <cellStyle name="Normal 5 7 3 4" xfId="1999" xr:uid="{00000000-0005-0000-0000-000022080000}"/>
    <cellStyle name="Normal 5 7 3 4 2" xfId="4278" xr:uid="{8ADB24BF-844E-4751-B489-D3091374A42D}"/>
    <cellStyle name="Normal 5 7 3 4 3" xfId="6559" xr:uid="{5BA4C087-06A0-479E-BBAF-618F118ED5C4}"/>
    <cellStyle name="Normal 5 7 3 5" xfId="2693" xr:uid="{F3E32EA5-28AE-440F-B229-FBEE6B29DC6E}"/>
    <cellStyle name="Normal 5 7 3 6" xfId="4974" xr:uid="{D8C7D15A-C760-4E2F-AA27-A8EB7BA9D11F}"/>
    <cellStyle name="Normal 5 7 4" xfId="552" xr:uid="{00000000-0005-0000-0000-000023080000}"/>
    <cellStyle name="Normal 5 7 4 2" xfId="1481" xr:uid="{00000000-0005-0000-0000-000024080000}"/>
    <cellStyle name="Normal 5 7 4 2 2" xfId="3760" xr:uid="{9ACBDA6C-6CBE-4507-92BC-52CCA8D1A725}"/>
    <cellStyle name="Normal 5 7 4 2 3" xfId="6041" xr:uid="{8B89BB26-E742-48B9-9223-C5DC81A35C19}"/>
    <cellStyle name="Normal 5 7 4 3" xfId="2174" xr:uid="{00000000-0005-0000-0000-000025080000}"/>
    <cellStyle name="Normal 5 7 4 3 2" xfId="4453" xr:uid="{B731CD95-BF49-44D0-8BEE-C8F5D444C423}"/>
    <cellStyle name="Normal 5 7 4 3 3" xfId="6734" xr:uid="{2010098D-B474-407F-9C0D-A8B28F8D5D00}"/>
    <cellStyle name="Normal 5 7 4 4" xfId="2868" xr:uid="{3BA2556C-04FE-4B4C-84E9-B7EF9CFB752B}"/>
    <cellStyle name="Normal 5 7 4 5" xfId="5149" xr:uid="{FDCC9596-CB1E-4F7E-AE7A-7BE1F517C93B}"/>
    <cellStyle name="Normal 5 7 5" xfId="949" xr:uid="{00000000-0005-0000-0000-000026080000}"/>
    <cellStyle name="Normal 5 7 5 2" xfId="3237" xr:uid="{55AA7EF4-7E77-4F75-BA0E-01F00864AF78}"/>
    <cellStyle name="Normal 5 7 5 3" xfId="5518" xr:uid="{4D2A5842-09D6-4111-B313-576D8BC432C7}"/>
    <cellStyle name="Normal 5 7 6" xfId="1134" xr:uid="{00000000-0005-0000-0000-000027080000}"/>
    <cellStyle name="Normal 5 7 6 2" xfId="3413" xr:uid="{50E95FCD-ED09-4558-8646-66135519B9BA}"/>
    <cellStyle name="Normal 5 7 6 3" xfId="5694" xr:uid="{2D11E785-1535-4BD0-8DCF-30511688245D}"/>
    <cellStyle name="Normal 5 7 7" xfId="1827" xr:uid="{00000000-0005-0000-0000-000028080000}"/>
    <cellStyle name="Normal 5 7 7 2" xfId="4106" xr:uid="{C4A7F150-07D9-4A98-B8E5-0DE8A4ADBBCB}"/>
    <cellStyle name="Normal 5 7 7 3" xfId="6387" xr:uid="{4906812B-3352-483D-BD48-6EC6CD6948F8}"/>
    <cellStyle name="Normal 5 7 8" xfId="2521" xr:uid="{F0F0A3C1-6DE0-4324-BF89-183063553041}"/>
    <cellStyle name="Normal 5 7 9" xfId="4802" xr:uid="{714A7FA9-A47E-4640-A22E-763E78F2C5D4}"/>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2 2" xfId="3935" xr:uid="{ADB426F2-22AF-4874-96E0-6C74F2D79431}"/>
    <cellStyle name="Normal 5 8 2 2 2 3" xfId="6216" xr:uid="{7A8BC57E-DE1D-4855-B979-6FE630957FD8}"/>
    <cellStyle name="Normal 5 8 2 2 3" xfId="2349" xr:uid="{00000000-0005-0000-0000-00002D080000}"/>
    <cellStyle name="Normal 5 8 2 2 3 2" xfId="4628" xr:uid="{F849B244-B82B-4F4C-8035-1AF7C5781FCE}"/>
    <cellStyle name="Normal 5 8 2 2 3 3" xfId="6909" xr:uid="{92D43F6F-2BAE-4D5A-8359-9B45AFCA8362}"/>
    <cellStyle name="Normal 5 8 2 2 4" xfId="3043" xr:uid="{6C965CA3-95F3-46AB-8AC1-C0B453ED0825}"/>
    <cellStyle name="Normal 5 8 2 2 5" xfId="5324" xr:uid="{776AF0B8-5A9F-49EB-9A7C-B9BEB48243AA}"/>
    <cellStyle name="Normal 5 8 2 3" xfId="1309" xr:uid="{00000000-0005-0000-0000-00002E080000}"/>
    <cellStyle name="Normal 5 8 2 3 2" xfId="3588" xr:uid="{794E8FC9-758B-4524-B809-744378296362}"/>
    <cellStyle name="Normal 5 8 2 3 3" xfId="5869" xr:uid="{E92FBEEF-D393-4F5F-A99A-0503FE64E644}"/>
    <cellStyle name="Normal 5 8 2 4" xfId="2002" xr:uid="{00000000-0005-0000-0000-00002F080000}"/>
    <cellStyle name="Normal 5 8 2 4 2" xfId="4281" xr:uid="{9B91D71D-A1E4-4D59-83F2-0D8980FD6EA4}"/>
    <cellStyle name="Normal 5 8 2 4 3" xfId="6562" xr:uid="{801CDA75-0DD2-4836-8AE0-1515DA7A0080}"/>
    <cellStyle name="Normal 5 8 2 5" xfId="2696" xr:uid="{EEF8B1FD-6B36-4324-843A-BFAB6CE98779}"/>
    <cellStyle name="Normal 5 8 2 6" xfId="4977" xr:uid="{3FEA0387-875B-4A03-965B-93B2E6327931}"/>
    <cellStyle name="Normal 5 8 3" xfId="555" xr:uid="{00000000-0005-0000-0000-000030080000}"/>
    <cellStyle name="Normal 5 8 3 2" xfId="1484" xr:uid="{00000000-0005-0000-0000-000031080000}"/>
    <cellStyle name="Normal 5 8 3 2 2" xfId="3763" xr:uid="{82719DB2-B4C3-41E9-82C0-54B822C6B5B0}"/>
    <cellStyle name="Normal 5 8 3 2 3" xfId="6044" xr:uid="{3E60E671-9F36-42E9-8B24-EF1E696300C6}"/>
    <cellStyle name="Normal 5 8 3 3" xfId="2177" xr:uid="{00000000-0005-0000-0000-000032080000}"/>
    <cellStyle name="Normal 5 8 3 3 2" xfId="4456" xr:uid="{3832E57C-CAF2-4EF4-821A-2FEF9010CC6A}"/>
    <cellStyle name="Normal 5 8 3 3 3" xfId="6737" xr:uid="{F6CC3E8C-6B22-46DC-8404-231240B7DFC9}"/>
    <cellStyle name="Normal 5 8 3 4" xfId="2871" xr:uid="{96DA6A8D-C33E-474B-BFD4-E60C83BFE7E8}"/>
    <cellStyle name="Normal 5 8 3 5" xfId="5152" xr:uid="{527331B0-8FC0-4945-9F89-F7D3E3C3D265}"/>
    <cellStyle name="Normal 5 8 4" xfId="952" xr:uid="{00000000-0005-0000-0000-000033080000}"/>
    <cellStyle name="Normal 5 8 4 2" xfId="3240" xr:uid="{304904C1-A371-49B6-97FF-AF3382BBA4E2}"/>
    <cellStyle name="Normal 5 8 4 3" xfId="5521" xr:uid="{6B6B8966-8977-4FC4-BCDC-39174E119BE2}"/>
    <cellStyle name="Normal 5 8 5" xfId="1137" xr:uid="{00000000-0005-0000-0000-000034080000}"/>
    <cellStyle name="Normal 5 8 5 2" xfId="3416" xr:uid="{1A4B03B1-04AD-44FF-93F6-062E6470E4F1}"/>
    <cellStyle name="Normal 5 8 5 3" xfId="5697" xr:uid="{58124835-2028-4963-85DC-434E01594FB1}"/>
    <cellStyle name="Normal 5 8 6" xfId="1830" xr:uid="{00000000-0005-0000-0000-000035080000}"/>
    <cellStyle name="Normal 5 8 6 2" xfId="4109" xr:uid="{A4C9F6F7-D0CC-4A66-BE33-1D5589F8918C}"/>
    <cellStyle name="Normal 5 8 6 3" xfId="6390" xr:uid="{A8A95EEF-54A0-4667-A200-B2AD336E7716}"/>
    <cellStyle name="Normal 5 8 7" xfId="2524" xr:uid="{528B753E-81A2-4FB4-AA2C-3687BA43B3B1}"/>
    <cellStyle name="Normal 5 8 8" xfId="4805" xr:uid="{5556F923-F031-482D-82DE-1ED6F2709EBF}"/>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2 2" xfId="4059" xr:uid="{BC530EF2-07A7-4B26-B6B0-6D81C32E7FCD}"/>
    <cellStyle name="Normal 5 9 2 2 2 3" xfId="6340" xr:uid="{2E3ACEFA-D2B2-445C-98AA-FA28A7229BD6}"/>
    <cellStyle name="Normal 5 9 2 2 3" xfId="2473" xr:uid="{00000000-0005-0000-0000-00003A080000}"/>
    <cellStyle name="Normal 5 9 2 2 3 2" xfId="4752" xr:uid="{E1DA003D-BBD7-4606-BBDB-DD263242BA16}"/>
    <cellStyle name="Normal 5 9 2 2 3 3" xfId="7033" xr:uid="{9455F8E6-3755-45EC-8267-C647772E0394}"/>
    <cellStyle name="Normal 5 9 2 2 4" xfId="3167" xr:uid="{B43439F5-DA0F-445F-82A8-6C0FD892D490}"/>
    <cellStyle name="Normal 5 9 2 2 5" xfId="5448" xr:uid="{E73328F0-B6EB-47D1-9C83-9F0E0D4D0BFC}"/>
    <cellStyle name="Normal 5 9 2 3" xfId="1433" xr:uid="{00000000-0005-0000-0000-00003B080000}"/>
    <cellStyle name="Normal 5 9 2 3 2" xfId="3712" xr:uid="{467D3235-C979-4E1A-936C-27823CE6E90D}"/>
    <cellStyle name="Normal 5 9 2 3 3" xfId="5993" xr:uid="{6B545E4F-155E-42DA-9D06-EAF6DF7A835E}"/>
    <cellStyle name="Normal 5 9 2 4" xfId="2126" xr:uid="{00000000-0005-0000-0000-00003C080000}"/>
    <cellStyle name="Normal 5 9 2 4 2" xfId="4405" xr:uid="{7697EE79-30EB-49A9-9C43-3C2B0A608883}"/>
    <cellStyle name="Normal 5 9 2 4 3" xfId="6686" xr:uid="{C5A45ACC-E8C6-4F9D-B81F-DDC3DEFD8201}"/>
    <cellStyle name="Normal 5 9 2 5" xfId="2820" xr:uid="{0124359A-8D4C-4285-B8F9-5D86F7AF6F78}"/>
    <cellStyle name="Normal 5 9 2 6" xfId="5101" xr:uid="{E49DB3B3-1C0F-45E6-B14B-FB1B78DC18FB}"/>
    <cellStyle name="Normal 5 9 3" xfId="679" xr:uid="{00000000-0005-0000-0000-00003D080000}"/>
    <cellStyle name="Normal 5 9 3 2" xfId="1608" xr:uid="{00000000-0005-0000-0000-00003E080000}"/>
    <cellStyle name="Normal 5 9 3 2 2" xfId="3887" xr:uid="{497DC6B3-72DF-404D-85A2-A17B047D155F}"/>
    <cellStyle name="Normal 5 9 3 2 3" xfId="6168" xr:uid="{CC682A0F-000B-4F5B-A218-A49C4AE44107}"/>
    <cellStyle name="Normal 5 9 3 3" xfId="2301" xr:uid="{00000000-0005-0000-0000-00003F080000}"/>
    <cellStyle name="Normal 5 9 3 3 2" xfId="4580" xr:uid="{E3B91434-9AD1-4CA6-91CA-52A507848F91}"/>
    <cellStyle name="Normal 5 9 3 3 3" xfId="6861" xr:uid="{C52E8F03-1E75-444A-8667-906E67DED6C4}"/>
    <cellStyle name="Normal 5 9 3 4" xfId="2995" xr:uid="{BA391D99-2337-4448-9A46-91D7C7D9EE13}"/>
    <cellStyle name="Normal 5 9 3 5" xfId="5276" xr:uid="{167193E4-DD7E-4E9C-9DD3-B6D76962C564}"/>
    <cellStyle name="Normal 5 9 4" xfId="1077" xr:uid="{00000000-0005-0000-0000-000040080000}"/>
    <cellStyle name="Normal 5 9 4 2" xfId="3364" xr:uid="{A78145AE-7F64-48CD-B873-011A71BF36D4}"/>
    <cellStyle name="Normal 5 9 4 3" xfId="5645" xr:uid="{20A62BC1-2FC9-4FE0-AA39-D73A9DB7E678}"/>
    <cellStyle name="Normal 5 9 5" xfId="1261" xr:uid="{00000000-0005-0000-0000-000041080000}"/>
    <cellStyle name="Normal 5 9 5 2" xfId="3540" xr:uid="{4B7DFEA1-AEDC-489A-B145-939C31E5D661}"/>
    <cellStyle name="Normal 5 9 5 3" xfId="5821" xr:uid="{96D67CC2-BA6D-4028-A9BA-A80FFC3EB752}"/>
    <cellStyle name="Normal 5 9 6" xfId="1954" xr:uid="{00000000-0005-0000-0000-000042080000}"/>
    <cellStyle name="Normal 5 9 6 2" xfId="4233" xr:uid="{B6F1678F-B825-4CD5-9F2E-D4F91586BC20}"/>
    <cellStyle name="Normal 5 9 6 3" xfId="6514" xr:uid="{FBB715FD-F01C-43EF-9F2F-1AEA03471660}"/>
    <cellStyle name="Normal 5 9 7" xfId="2648" xr:uid="{EA4DFAAF-B87E-4966-B29E-9A197D560932}"/>
    <cellStyle name="Normal 5 9 8" xfId="4929" xr:uid="{9D9A3E9B-FF9A-4CA8-A02E-DF8507581E78}"/>
    <cellStyle name="Normal 5_Balanse - eiendeler" xfId="111" xr:uid="{00000000-0005-0000-0000-000043080000}"/>
    <cellStyle name="Normal 57" xfId="879" xr:uid="{00000000-0005-0000-0000-000044080000}"/>
    <cellStyle name="Normal 6" xfId="39" xr:uid="{00000000-0005-0000-0000-000045080000}"/>
    <cellStyle name="Normal 6 10" xfId="2496" xr:uid="{60DFE5A9-1BE9-4CE2-B11C-186DBE142ADA}"/>
    <cellStyle name="Normal 6 11" xfId="4777" xr:uid="{61C56254-FF83-45B0-A622-CC07AAECD230}"/>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2 2" xfId="4040" xr:uid="{C843271B-F18C-4F45-B2A4-071CB9A323E3}"/>
    <cellStyle name="Normal 6 2 2 2 2 2 2 3" xfId="6321" xr:uid="{C6E8BAD9-0BB0-42B7-B66C-5ACC59C8A5E9}"/>
    <cellStyle name="Normal 6 2 2 2 2 2 3" xfId="2454" xr:uid="{00000000-0005-0000-0000-00004C080000}"/>
    <cellStyle name="Normal 6 2 2 2 2 2 3 2" xfId="4733" xr:uid="{BC71EFD9-3411-4856-A4C7-761E86E18016}"/>
    <cellStyle name="Normal 6 2 2 2 2 2 3 3" xfId="7014" xr:uid="{01CA8DD8-60A0-4804-9FC4-0C01A02E7D45}"/>
    <cellStyle name="Normal 6 2 2 2 2 2 4" xfId="3148" xr:uid="{029850CA-9B59-4FD8-9930-59895AB7B0BD}"/>
    <cellStyle name="Normal 6 2 2 2 2 2 5" xfId="5429" xr:uid="{90C0AF2C-00CA-4512-9747-9FFEA8475A14}"/>
    <cellStyle name="Normal 6 2 2 2 2 3" xfId="1414" xr:uid="{00000000-0005-0000-0000-00004D080000}"/>
    <cellStyle name="Normal 6 2 2 2 2 3 2" xfId="3693" xr:uid="{4927B909-ED50-4C5D-9481-FFB73374AF99}"/>
    <cellStyle name="Normal 6 2 2 2 2 3 3" xfId="5974" xr:uid="{8D85C3A7-764C-4E99-8F23-F488B367D5B6}"/>
    <cellStyle name="Normal 6 2 2 2 2 4" xfId="2107" xr:uid="{00000000-0005-0000-0000-00004E080000}"/>
    <cellStyle name="Normal 6 2 2 2 2 4 2" xfId="4386" xr:uid="{096A2C57-6AAA-46A8-9A59-80BA0F310551}"/>
    <cellStyle name="Normal 6 2 2 2 2 4 3" xfId="6667" xr:uid="{E38240A3-5A01-424B-96B6-A8D7CCEE45D0}"/>
    <cellStyle name="Normal 6 2 2 2 2 5" xfId="2801" xr:uid="{5B005689-1210-4240-84AD-0475FBE1F05D}"/>
    <cellStyle name="Normal 6 2 2 2 2 6" xfId="5082" xr:uid="{ED19F338-F486-4BF5-80C8-8D430648A056}"/>
    <cellStyle name="Normal 6 2 2 2 3" xfId="660" xr:uid="{00000000-0005-0000-0000-00004F080000}"/>
    <cellStyle name="Normal 6 2 2 2 3 2" xfId="1589" xr:uid="{00000000-0005-0000-0000-000050080000}"/>
    <cellStyle name="Normal 6 2 2 2 3 2 2" xfId="3868" xr:uid="{5B7F4F0D-8AE0-4E6E-9D09-F25100D7CABB}"/>
    <cellStyle name="Normal 6 2 2 2 3 2 3" xfId="6149" xr:uid="{E4C875A6-CF53-4E1F-9891-B834CB95A8D3}"/>
    <cellStyle name="Normal 6 2 2 2 3 3" xfId="2282" xr:uid="{00000000-0005-0000-0000-000051080000}"/>
    <cellStyle name="Normal 6 2 2 2 3 3 2" xfId="4561" xr:uid="{D165976F-4C43-4497-85FB-F9A088369D43}"/>
    <cellStyle name="Normal 6 2 2 2 3 3 3" xfId="6842" xr:uid="{9B714DE7-9F53-4E13-AA6E-4E6574C47524}"/>
    <cellStyle name="Normal 6 2 2 2 3 4" xfId="2976" xr:uid="{D31FB7EB-10F4-487D-9431-CAC00D644273}"/>
    <cellStyle name="Normal 6 2 2 2 3 5" xfId="5257" xr:uid="{3E281373-EC5A-4FE9-B536-2F1472D003A8}"/>
    <cellStyle name="Normal 6 2 2 2 4" xfId="1058" xr:uid="{00000000-0005-0000-0000-000052080000}"/>
    <cellStyle name="Normal 6 2 2 2 4 2" xfId="3345" xr:uid="{227475B3-C2E4-4BF1-B5C9-E4F1CD43CFB5}"/>
    <cellStyle name="Normal 6 2 2 2 4 3" xfId="5626" xr:uid="{C33666ED-003B-49CE-A32E-A01ED354C176}"/>
    <cellStyle name="Normal 6 2 2 2 5" xfId="1242" xr:uid="{00000000-0005-0000-0000-000053080000}"/>
    <cellStyle name="Normal 6 2 2 2 5 2" xfId="3521" xr:uid="{8F913E82-C19C-4D50-A334-D96EE78AE69E}"/>
    <cellStyle name="Normal 6 2 2 2 5 3" xfId="5802" xr:uid="{9D0B06BA-FF3E-4FCE-A0EA-49C7D1776605}"/>
    <cellStyle name="Normal 6 2 2 2 6" xfId="1935" xr:uid="{00000000-0005-0000-0000-000054080000}"/>
    <cellStyle name="Normal 6 2 2 2 6 2" xfId="4214" xr:uid="{3110E3E2-E47F-4245-AAA1-E0A1860BE8F6}"/>
    <cellStyle name="Normal 6 2 2 2 6 3" xfId="6495" xr:uid="{204E26FC-A1EC-42FD-9EBB-157AC3F1773F}"/>
    <cellStyle name="Normal 6 2 2 2 7" xfId="2629" xr:uid="{72684539-65D2-43CE-A49C-C75F1482DB05}"/>
    <cellStyle name="Normal 6 2 2 2 8" xfId="4910" xr:uid="{332F9BD9-E296-457A-B298-84006E7B45D8}"/>
    <cellStyle name="Normal 6 2 2 3" xfId="481" xr:uid="{00000000-0005-0000-0000-000055080000}"/>
    <cellStyle name="Normal 6 2 2 3 2" xfId="854" xr:uid="{00000000-0005-0000-0000-000056080000}"/>
    <cellStyle name="Normal 6 2 2 3 2 2" xfId="1760" xr:uid="{00000000-0005-0000-0000-000057080000}"/>
    <cellStyle name="Normal 6 2 2 3 2 2 2" xfId="4039" xr:uid="{BCC6FEEE-B568-4792-A01B-6AC136BABBD2}"/>
    <cellStyle name="Normal 6 2 2 3 2 2 3" xfId="6320" xr:uid="{6BECB24C-8C53-48DB-904E-B7E7F1B01E65}"/>
    <cellStyle name="Normal 6 2 2 3 2 3" xfId="2453" xr:uid="{00000000-0005-0000-0000-000058080000}"/>
    <cellStyle name="Normal 6 2 2 3 2 3 2" xfId="4732" xr:uid="{53FE4764-24E1-4535-AB98-88FD92746AF6}"/>
    <cellStyle name="Normal 6 2 2 3 2 3 3" xfId="7013" xr:uid="{8088D464-E700-4CAB-B155-D5A402D36F3C}"/>
    <cellStyle name="Normal 6 2 2 3 2 4" xfId="3147" xr:uid="{9C9B19C5-A57D-4365-AAE3-63BAA2930A5B}"/>
    <cellStyle name="Normal 6 2 2 3 2 5" xfId="5428" xr:uid="{48F0A745-13D6-4FAA-8A6E-61EAED0C6F66}"/>
    <cellStyle name="Normal 6 2 2 3 3" xfId="1413" xr:uid="{00000000-0005-0000-0000-000059080000}"/>
    <cellStyle name="Normal 6 2 2 3 3 2" xfId="3692" xr:uid="{6E9FB780-1B90-443F-BD79-2C2D71AA190D}"/>
    <cellStyle name="Normal 6 2 2 3 3 3" xfId="5973" xr:uid="{B61F5166-2AAC-4813-9F73-0B5AEC1FF109}"/>
    <cellStyle name="Normal 6 2 2 3 4" xfId="2106" xr:uid="{00000000-0005-0000-0000-00005A080000}"/>
    <cellStyle name="Normal 6 2 2 3 4 2" xfId="4385" xr:uid="{29646FB6-D4FA-46C8-8C61-692AC807C1D6}"/>
    <cellStyle name="Normal 6 2 2 3 4 3" xfId="6666" xr:uid="{D0220B56-A95B-40CD-B403-5E9F58F5EDFC}"/>
    <cellStyle name="Normal 6 2 2 3 5" xfId="2800" xr:uid="{98ED2F45-2287-4A67-AF7D-8FACDC7A0F3D}"/>
    <cellStyle name="Normal 6 2 2 3 6" xfId="5081" xr:uid="{F15D3BE6-D322-47F7-8F18-673453456796}"/>
    <cellStyle name="Normal 6 2 2 4" xfId="659" xr:uid="{00000000-0005-0000-0000-00005B080000}"/>
    <cellStyle name="Normal 6 2 2 4 2" xfId="1588" xr:uid="{00000000-0005-0000-0000-00005C080000}"/>
    <cellStyle name="Normal 6 2 2 4 2 2" xfId="3867" xr:uid="{CB07FEB7-3063-43DB-B83D-F02A4C934075}"/>
    <cellStyle name="Normal 6 2 2 4 2 3" xfId="6148" xr:uid="{A907CFA2-FD98-496F-8E86-899A7CCC98C1}"/>
    <cellStyle name="Normal 6 2 2 4 3" xfId="2281" xr:uid="{00000000-0005-0000-0000-00005D080000}"/>
    <cellStyle name="Normal 6 2 2 4 3 2" xfId="4560" xr:uid="{AE2D7970-A894-4D40-8A72-744E81E2D04B}"/>
    <cellStyle name="Normal 6 2 2 4 3 3" xfId="6841" xr:uid="{3ACAE98D-6A42-4ACE-AA12-7D58EEFBE8C7}"/>
    <cellStyle name="Normal 6 2 2 4 4" xfId="2975" xr:uid="{AB80AB06-0C52-4970-A258-CFA44E494FA8}"/>
    <cellStyle name="Normal 6 2 2 4 5" xfId="5256" xr:uid="{054C77DE-2F1D-4960-9FEE-C28FF9410CB7}"/>
    <cellStyle name="Normal 6 2 2 5" xfId="1057" xr:uid="{00000000-0005-0000-0000-00005E080000}"/>
    <cellStyle name="Normal 6 2 2 5 2" xfId="3344" xr:uid="{81C1CE79-3425-48CF-831B-EB4101D50589}"/>
    <cellStyle name="Normal 6 2 2 5 3" xfId="5625" xr:uid="{1DD21F94-2B2F-4CA6-87ED-A843E6371B71}"/>
    <cellStyle name="Normal 6 2 2 6" xfId="1241" xr:uid="{00000000-0005-0000-0000-00005F080000}"/>
    <cellStyle name="Normal 6 2 2 6 2" xfId="3520" xr:uid="{E4936A0F-5501-455B-A0CC-5D18E58437B3}"/>
    <cellStyle name="Normal 6 2 2 6 3" xfId="5801" xr:uid="{69DAD754-DF10-4592-8E59-9801ACBEFDC2}"/>
    <cellStyle name="Normal 6 2 2 7" xfId="1934" xr:uid="{00000000-0005-0000-0000-000060080000}"/>
    <cellStyle name="Normal 6 2 2 7 2" xfId="4213" xr:uid="{DE5D503A-ACD1-4F3E-90E2-221759D4F4DD}"/>
    <cellStyle name="Normal 6 2 2 7 3" xfId="6494" xr:uid="{308E9C5B-EC60-4B60-BC30-130B84280627}"/>
    <cellStyle name="Normal 6 2 2 8" xfId="2628" xr:uid="{3C72DF89-AC54-4183-A0CB-5B731071EF2E}"/>
    <cellStyle name="Normal 6 2 2 9" xfId="4909" xr:uid="{5C395CEC-4945-4934-8226-0C2B66756352}"/>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2 2" xfId="4041" xr:uid="{F0155863-A8AE-44EF-807B-386225D16644}"/>
    <cellStyle name="Normal 6 2 3 2 2 2 3" xfId="6322" xr:uid="{E8758279-9A5A-4540-ADFC-B61D35A28BC9}"/>
    <cellStyle name="Normal 6 2 3 2 2 3" xfId="2455" xr:uid="{00000000-0005-0000-0000-000065080000}"/>
    <cellStyle name="Normal 6 2 3 2 2 3 2" xfId="4734" xr:uid="{3461E5AD-F1CA-4BB7-9A6B-62FEB9CCC0CF}"/>
    <cellStyle name="Normal 6 2 3 2 2 3 3" xfId="7015" xr:uid="{50C8C9F0-48E1-4BC0-87AE-4CFFD0624505}"/>
    <cellStyle name="Normal 6 2 3 2 2 4" xfId="3149" xr:uid="{6641AEB8-CCEB-4402-B150-5F0701B76F10}"/>
    <cellStyle name="Normal 6 2 3 2 2 5" xfId="5430" xr:uid="{16AAA548-46EA-4D02-A777-16AC95CD2D24}"/>
    <cellStyle name="Normal 6 2 3 2 3" xfId="1415" xr:uid="{00000000-0005-0000-0000-000066080000}"/>
    <cellStyle name="Normal 6 2 3 2 3 2" xfId="3694" xr:uid="{AC80BDFE-E3A0-49CB-906C-29BF823F074E}"/>
    <cellStyle name="Normal 6 2 3 2 3 3" xfId="5975" xr:uid="{D500E73F-251A-4685-95CE-FFF5345A4508}"/>
    <cellStyle name="Normal 6 2 3 2 4" xfId="2108" xr:uid="{00000000-0005-0000-0000-000067080000}"/>
    <cellStyle name="Normal 6 2 3 2 4 2" xfId="4387" xr:uid="{1330980D-87E1-4DF0-BE77-6EBE79AAA462}"/>
    <cellStyle name="Normal 6 2 3 2 4 3" xfId="6668" xr:uid="{E35A5355-C0B2-43F0-8F09-423B42E6D86B}"/>
    <cellStyle name="Normal 6 2 3 2 5" xfId="2802" xr:uid="{62FC5CAE-832D-466E-AEA2-5EB9A25801C3}"/>
    <cellStyle name="Normal 6 2 3 2 6" xfId="5083" xr:uid="{0682D116-D4AF-4329-85A2-CBFC67C92554}"/>
    <cellStyle name="Normal 6 2 3 3" xfId="661" xr:uid="{00000000-0005-0000-0000-000068080000}"/>
    <cellStyle name="Normal 6 2 3 3 2" xfId="1590" xr:uid="{00000000-0005-0000-0000-000069080000}"/>
    <cellStyle name="Normal 6 2 3 3 2 2" xfId="3869" xr:uid="{5E628BBC-CD09-4167-A224-5C0F66FE62C6}"/>
    <cellStyle name="Normal 6 2 3 3 2 3" xfId="6150" xr:uid="{3E5D0AB9-C6BD-4E95-8397-AF4EAEC4B953}"/>
    <cellStyle name="Normal 6 2 3 3 3" xfId="2283" xr:uid="{00000000-0005-0000-0000-00006A080000}"/>
    <cellStyle name="Normal 6 2 3 3 3 2" xfId="4562" xr:uid="{562741A3-7154-4749-B44D-D7AB370F732C}"/>
    <cellStyle name="Normal 6 2 3 3 3 3" xfId="6843" xr:uid="{1FCD514B-78AB-4DDB-AAEA-AE769FA9B129}"/>
    <cellStyle name="Normal 6 2 3 3 4" xfId="2977" xr:uid="{5C41A66B-9271-4348-ACC6-DAC2A1314CCB}"/>
    <cellStyle name="Normal 6 2 3 3 5" xfId="5258" xr:uid="{21779B5F-518B-4097-8337-2CD069721B7C}"/>
    <cellStyle name="Normal 6 2 3 4" xfId="1059" xr:uid="{00000000-0005-0000-0000-00006B080000}"/>
    <cellStyle name="Normal 6 2 3 4 2" xfId="3346" xr:uid="{690A454D-F3F5-44C6-A597-7030913788E6}"/>
    <cellStyle name="Normal 6 2 3 4 3" xfId="5627" xr:uid="{997DB257-45BB-4643-9A4E-B172150B4695}"/>
    <cellStyle name="Normal 6 2 3 5" xfId="1243" xr:uid="{00000000-0005-0000-0000-00006C080000}"/>
    <cellStyle name="Normal 6 2 3 5 2" xfId="3522" xr:uid="{1B76F220-DA35-48EC-857D-29975928D4DD}"/>
    <cellStyle name="Normal 6 2 3 5 3" xfId="5803" xr:uid="{2C151DA4-EFA7-40DA-BA9A-EA086227C27C}"/>
    <cellStyle name="Normal 6 2 3 6" xfId="1936" xr:uid="{00000000-0005-0000-0000-00006D080000}"/>
    <cellStyle name="Normal 6 2 3 6 2" xfId="4215" xr:uid="{E3BB9CAA-61C2-4310-9E8D-2F959D1D5338}"/>
    <cellStyle name="Normal 6 2 3 6 3" xfId="6496" xr:uid="{6E173A02-6258-4B41-930E-F59C30CB6517}"/>
    <cellStyle name="Normal 6 2 3 7" xfId="2630" xr:uid="{A303B70A-E8B8-4C2E-97FD-8D2ED216DE47}"/>
    <cellStyle name="Normal 6 2 3 8" xfId="4911" xr:uid="{6D52EFE8-2044-4C33-A144-FF19EC721DBB}"/>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2 2" xfId="4042" xr:uid="{8B81CA07-A3ED-4081-B55C-D4A6A0AAE482}"/>
    <cellStyle name="Normal 6 3 2 2 2 2 3" xfId="6323" xr:uid="{63D9B995-AAB8-40DC-8EFD-5EC027F3A437}"/>
    <cellStyle name="Normal 6 3 2 2 2 3" xfId="2456" xr:uid="{00000000-0005-0000-0000-000073080000}"/>
    <cellStyle name="Normal 6 3 2 2 2 3 2" xfId="4735" xr:uid="{4513A593-8D8F-4E86-B8D9-DE61AF125F29}"/>
    <cellStyle name="Normal 6 3 2 2 2 3 3" xfId="7016" xr:uid="{D78EC694-468D-4E85-B6EE-E2FBF7949563}"/>
    <cellStyle name="Normal 6 3 2 2 2 4" xfId="3150" xr:uid="{713B702D-B028-4923-943F-E70516AB8C04}"/>
    <cellStyle name="Normal 6 3 2 2 2 5" xfId="5431" xr:uid="{A36A4F82-71AD-4384-9547-B47563D2159D}"/>
    <cellStyle name="Normal 6 3 2 2 3" xfId="1416" xr:uid="{00000000-0005-0000-0000-000074080000}"/>
    <cellStyle name="Normal 6 3 2 2 3 2" xfId="3695" xr:uid="{B51DFFF6-C172-4C08-B70E-38DD77CE13E8}"/>
    <cellStyle name="Normal 6 3 2 2 3 3" xfId="5976" xr:uid="{1D02A517-C12E-409D-B5EC-1E457DFA6513}"/>
    <cellStyle name="Normal 6 3 2 2 4" xfId="2109" xr:uid="{00000000-0005-0000-0000-000075080000}"/>
    <cellStyle name="Normal 6 3 2 2 4 2" xfId="4388" xr:uid="{6AEFE093-9378-4987-9883-2528100CD707}"/>
    <cellStyle name="Normal 6 3 2 2 4 3" xfId="6669" xr:uid="{E7602359-9493-43C4-A8B6-C8F1C023B117}"/>
    <cellStyle name="Normal 6 3 2 2 5" xfId="2803" xr:uid="{F8282B8A-82FD-45F4-BF87-72CE406F9438}"/>
    <cellStyle name="Normal 6 3 2 2 6" xfId="5084" xr:uid="{D88EAB62-7C94-48BF-9203-E8ACD3BFDE2F}"/>
    <cellStyle name="Normal 6 3 2 3" xfId="662" xr:uid="{00000000-0005-0000-0000-000076080000}"/>
    <cellStyle name="Normal 6 3 2 3 2" xfId="1591" xr:uid="{00000000-0005-0000-0000-000077080000}"/>
    <cellStyle name="Normal 6 3 2 3 2 2" xfId="3870" xr:uid="{FB7BF5C1-FD02-4475-A4EA-403CC94B2B86}"/>
    <cellStyle name="Normal 6 3 2 3 2 3" xfId="6151" xr:uid="{3386DF10-3A46-4283-905F-A2CB09EFD71B}"/>
    <cellStyle name="Normal 6 3 2 3 3" xfId="2284" xr:uid="{00000000-0005-0000-0000-000078080000}"/>
    <cellStyle name="Normal 6 3 2 3 3 2" xfId="4563" xr:uid="{201B4104-1825-4426-9E5E-64ABBA39782A}"/>
    <cellStyle name="Normal 6 3 2 3 3 3" xfId="6844" xr:uid="{37D3E6B0-D100-4283-AA00-8B7D6BB1992E}"/>
    <cellStyle name="Normal 6 3 2 3 4" xfId="2978" xr:uid="{780C2E32-851D-4B58-8E99-499656D0CB03}"/>
    <cellStyle name="Normal 6 3 2 3 5" xfId="5259" xr:uid="{21325E51-8568-4702-9C67-BCC805067EC9}"/>
    <cellStyle name="Normal 6 3 2 4" xfId="1060" xr:uid="{00000000-0005-0000-0000-000079080000}"/>
    <cellStyle name="Normal 6 3 2 4 2" xfId="3347" xr:uid="{B9CDD283-C5F6-48C1-86D6-333D6446932F}"/>
    <cellStyle name="Normal 6 3 2 4 3" xfId="5628" xr:uid="{56066E62-BA2F-4A45-9947-5D284E9B39AD}"/>
    <cellStyle name="Normal 6 3 2 5" xfId="1244" xr:uid="{00000000-0005-0000-0000-00007A080000}"/>
    <cellStyle name="Normal 6 3 2 5 2" xfId="3523" xr:uid="{1E50E68D-5BD8-4FCF-980D-5112812D2623}"/>
    <cellStyle name="Normal 6 3 2 5 3" xfId="5804" xr:uid="{F5D5B58F-C13E-4E98-BD42-CE203646B724}"/>
    <cellStyle name="Normal 6 3 2 6" xfId="1937" xr:uid="{00000000-0005-0000-0000-00007B080000}"/>
    <cellStyle name="Normal 6 3 2 6 2" xfId="4216" xr:uid="{26E16C62-E420-41E4-90F7-17DE17EDB825}"/>
    <cellStyle name="Normal 6 3 2 6 3" xfId="6497" xr:uid="{CEE7D66C-0C87-4268-B3D7-C69C9D382737}"/>
    <cellStyle name="Normal 6 3 2 7" xfId="2631" xr:uid="{2A4BE9B7-0384-4CCC-8715-13AB4FA0E150}"/>
    <cellStyle name="Normal 6 3 2 8" xfId="4912" xr:uid="{605D1660-024D-4197-B4C0-6B66EED0906E}"/>
    <cellStyle name="Normal 6 3 3" xfId="389" xr:uid="{00000000-0005-0000-0000-00007C080000}"/>
    <cellStyle name="Normal 6 3 3 2" xfId="767" xr:uid="{00000000-0005-0000-0000-00007D080000}"/>
    <cellStyle name="Normal 6 3 3 2 2" xfId="1673" xr:uid="{00000000-0005-0000-0000-00007E080000}"/>
    <cellStyle name="Normal 6 3 3 2 2 2" xfId="3952" xr:uid="{6FC50308-B1AB-419F-ADA0-A02AE3837F05}"/>
    <cellStyle name="Normal 6 3 3 2 2 3" xfId="6233" xr:uid="{4B6FCC55-4424-44A4-95E1-E629BB5DF4B1}"/>
    <cellStyle name="Normal 6 3 3 2 3" xfId="2366" xr:uid="{00000000-0005-0000-0000-00007F080000}"/>
    <cellStyle name="Normal 6 3 3 2 3 2" xfId="4645" xr:uid="{F8D9F1A6-8615-44C4-9CE1-8E2E972846EF}"/>
    <cellStyle name="Normal 6 3 3 2 3 3" xfId="6926" xr:uid="{F9416902-771F-4CB4-8643-B5ABA2589E42}"/>
    <cellStyle name="Normal 6 3 3 2 4" xfId="3060" xr:uid="{A958FA6C-AA69-4833-ACC8-98A3379388BA}"/>
    <cellStyle name="Normal 6 3 3 2 5" xfId="5341" xr:uid="{88307DF4-AD32-41D4-BE98-D0AD112F3417}"/>
    <cellStyle name="Normal 6 3 3 3" xfId="1326" xr:uid="{00000000-0005-0000-0000-000080080000}"/>
    <cellStyle name="Normal 6 3 3 3 2" xfId="3605" xr:uid="{678B00C2-DF09-4C6E-B9A1-D8CDC64299DE}"/>
    <cellStyle name="Normal 6 3 3 3 3" xfId="5886" xr:uid="{A5E9B71B-570F-4AC8-97B6-9EB78DDE0102}"/>
    <cellStyle name="Normal 6 3 3 4" xfId="2019" xr:uid="{00000000-0005-0000-0000-000081080000}"/>
    <cellStyle name="Normal 6 3 3 4 2" xfId="4298" xr:uid="{E0F4E9CA-528C-47A5-B7E3-E1C4FF11384E}"/>
    <cellStyle name="Normal 6 3 3 4 3" xfId="6579" xr:uid="{B4161FBE-E76C-44F6-9F20-B3F4FA7D9934}"/>
    <cellStyle name="Normal 6 3 3 5" xfId="2713" xr:uid="{E7A2D130-D2AA-495E-894C-94E1393866F3}"/>
    <cellStyle name="Normal 6 3 3 6" xfId="4994" xr:uid="{AB7A9581-0854-44E7-88A6-44F470837117}"/>
    <cellStyle name="Normal 6 3 4" xfId="572" xr:uid="{00000000-0005-0000-0000-000082080000}"/>
    <cellStyle name="Normal 6 3 4 2" xfId="1501" xr:uid="{00000000-0005-0000-0000-000083080000}"/>
    <cellStyle name="Normal 6 3 4 2 2" xfId="3780" xr:uid="{0FFF3C2C-E037-4ADA-99D9-FB077047F47B}"/>
    <cellStyle name="Normal 6 3 4 2 3" xfId="6061" xr:uid="{027BFEE8-2AE7-4A4F-9487-6A3E81DBBDE6}"/>
    <cellStyle name="Normal 6 3 4 3" xfId="2194" xr:uid="{00000000-0005-0000-0000-000084080000}"/>
    <cellStyle name="Normal 6 3 4 3 2" xfId="4473" xr:uid="{F2774F90-9D81-4429-91FD-CF6F5BE6BB37}"/>
    <cellStyle name="Normal 6 3 4 3 3" xfId="6754" xr:uid="{62F83C10-4714-4271-9235-0323F17C228A}"/>
    <cellStyle name="Normal 6 3 4 4" xfId="2888" xr:uid="{FC9F69F4-94FF-49FC-AD45-BC8451C3547B}"/>
    <cellStyle name="Normal 6 3 4 5" xfId="5169" xr:uid="{FFD2453D-84CB-44E4-8AE8-2062B8E99007}"/>
    <cellStyle name="Normal 6 3 5" xfId="969" xr:uid="{00000000-0005-0000-0000-000085080000}"/>
    <cellStyle name="Normal 6 3 5 2" xfId="3257" xr:uid="{FCEDEAEB-E854-4839-A7FC-3E7C28FA5806}"/>
    <cellStyle name="Normal 6 3 5 3" xfId="5538" xr:uid="{A16B1FD2-D7AA-4E6F-9AD1-66A9407ED9CA}"/>
    <cellStyle name="Normal 6 3 6" xfId="1154" xr:uid="{00000000-0005-0000-0000-000086080000}"/>
    <cellStyle name="Normal 6 3 6 2" xfId="3433" xr:uid="{6AAEB32C-A8FA-4F2E-B74F-2D21EA4E8E4E}"/>
    <cellStyle name="Normal 6 3 6 3" xfId="5714" xr:uid="{098AB3D5-9511-4794-8EF5-D2DBC64837AA}"/>
    <cellStyle name="Normal 6 3 7" xfId="1847" xr:uid="{00000000-0005-0000-0000-000087080000}"/>
    <cellStyle name="Normal 6 3 7 2" xfId="4126" xr:uid="{EB685437-97E5-4A49-A2CA-13C9D39DE4D7}"/>
    <cellStyle name="Normal 6 3 7 3" xfId="6407" xr:uid="{F5213E7A-1B0A-472D-9157-2AC2B742F088}"/>
    <cellStyle name="Normal 6 3 8" xfId="2541" xr:uid="{50AB5DA2-D7F6-4CE0-989E-D9C3AB2E71E8}"/>
    <cellStyle name="Normal 6 3 9" xfId="4822" xr:uid="{743B7C34-A555-4B7D-B18F-8FC5FDE4F2F0}"/>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2 2" xfId="4043" xr:uid="{3F707D58-07E2-4CDA-8689-4E9328F434C3}"/>
    <cellStyle name="Normal 6 4 2 2 2 3" xfId="6324" xr:uid="{34D11EC9-8BE0-47D3-980F-0BC5CABFC435}"/>
    <cellStyle name="Normal 6 4 2 2 3" xfId="2457" xr:uid="{00000000-0005-0000-0000-00008C080000}"/>
    <cellStyle name="Normal 6 4 2 2 3 2" xfId="4736" xr:uid="{F9592CBB-A476-4824-A706-DF6D9E814227}"/>
    <cellStyle name="Normal 6 4 2 2 3 3" xfId="7017" xr:uid="{FBF96B2E-D371-491A-9B68-DE0EE4CC1D37}"/>
    <cellStyle name="Normal 6 4 2 2 4" xfId="3151" xr:uid="{B092D041-9D74-4E06-99B0-C3F55FE80F6B}"/>
    <cellStyle name="Normal 6 4 2 2 5" xfId="5432" xr:uid="{A4169DA1-012D-4525-8AEF-76EEC4DB4A79}"/>
    <cellStyle name="Normal 6 4 2 3" xfId="1417" xr:uid="{00000000-0005-0000-0000-00008D080000}"/>
    <cellStyle name="Normal 6 4 2 3 2" xfId="3696" xr:uid="{2A0D38F8-772E-44F5-BF91-10181804350C}"/>
    <cellStyle name="Normal 6 4 2 3 3" xfId="5977" xr:uid="{C82E7E0B-A752-4044-A015-CDE80F558BA4}"/>
    <cellStyle name="Normal 6 4 2 4" xfId="2110" xr:uid="{00000000-0005-0000-0000-00008E080000}"/>
    <cellStyle name="Normal 6 4 2 4 2" xfId="4389" xr:uid="{1714AE63-490C-456E-9669-A353692539CB}"/>
    <cellStyle name="Normal 6 4 2 4 3" xfId="6670" xr:uid="{5F33253F-0A5D-4893-A204-7214A85F67E6}"/>
    <cellStyle name="Normal 6 4 2 5" xfId="2804" xr:uid="{764D65D9-C985-49D8-8B62-59108A6082C1}"/>
    <cellStyle name="Normal 6 4 2 6" xfId="5085" xr:uid="{E613D1D4-B1A1-47C8-91A6-07FBE3E88AE4}"/>
    <cellStyle name="Normal 6 4 3" xfId="663" xr:uid="{00000000-0005-0000-0000-00008F080000}"/>
    <cellStyle name="Normal 6 4 3 2" xfId="1592" xr:uid="{00000000-0005-0000-0000-000090080000}"/>
    <cellStyle name="Normal 6 4 3 2 2" xfId="3871" xr:uid="{B3AAB2BE-1838-4B4E-9851-0A6AAE594076}"/>
    <cellStyle name="Normal 6 4 3 2 3" xfId="6152" xr:uid="{946A59BA-50B7-40D9-9023-5FCF76CC10C9}"/>
    <cellStyle name="Normal 6 4 3 3" xfId="2285" xr:uid="{00000000-0005-0000-0000-000091080000}"/>
    <cellStyle name="Normal 6 4 3 3 2" xfId="4564" xr:uid="{3C26EF2F-F635-40F4-B0EB-F9127A8AC406}"/>
    <cellStyle name="Normal 6 4 3 3 3" xfId="6845" xr:uid="{B99FFE4D-B594-44DD-A4E6-3CC5EAAF7775}"/>
    <cellStyle name="Normal 6 4 3 4" xfId="2979" xr:uid="{0F954403-5E5A-4DFC-B4DA-3232D93C8346}"/>
    <cellStyle name="Normal 6 4 3 5" xfId="5260" xr:uid="{2C66D291-B478-4F1D-BD46-7CC7C7A0D0B0}"/>
    <cellStyle name="Normal 6 4 4" xfId="1061" xr:uid="{00000000-0005-0000-0000-000092080000}"/>
    <cellStyle name="Normal 6 4 4 2" xfId="3348" xr:uid="{A5C24B5B-4349-4D57-BDC0-19E0B0CBD665}"/>
    <cellStyle name="Normal 6 4 4 3" xfId="5629" xr:uid="{6E819A7C-6505-40D3-A0AD-F108C65F135E}"/>
    <cellStyle name="Normal 6 4 5" xfId="1245" xr:uid="{00000000-0005-0000-0000-000093080000}"/>
    <cellStyle name="Normal 6 4 5 2" xfId="3524" xr:uid="{E9B214A1-F1F7-45ED-A1B9-811031BF7727}"/>
    <cellStyle name="Normal 6 4 5 3" xfId="5805" xr:uid="{9D26B12E-C1A7-47BE-85DD-564D1B92F11A}"/>
    <cellStyle name="Normal 6 4 6" xfId="1938" xr:uid="{00000000-0005-0000-0000-000094080000}"/>
    <cellStyle name="Normal 6 4 6 2" xfId="4217" xr:uid="{038AA05F-2628-4EF7-9424-9C74895F529B}"/>
    <cellStyle name="Normal 6 4 6 3" xfId="6498" xr:uid="{50898137-F8A4-4690-AC4E-514C9DB855B4}"/>
    <cellStyle name="Normal 6 4 7" xfId="2632" xr:uid="{A365FC22-3BDE-44DE-ADBD-B212F7A27DE6}"/>
    <cellStyle name="Normal 6 4 8" xfId="4913" xr:uid="{3DBCAB12-866C-48D0-A44E-653DE4020685}"/>
    <cellStyle name="Normal 6 5" xfId="329" xr:uid="{00000000-0005-0000-0000-000095080000}"/>
    <cellStyle name="Normal 6 5 2" xfId="710" xr:uid="{00000000-0005-0000-0000-000096080000}"/>
    <cellStyle name="Normal 6 5 2 2" xfId="1627" xr:uid="{00000000-0005-0000-0000-000097080000}"/>
    <cellStyle name="Normal 6 5 2 2 2" xfId="3906" xr:uid="{55EDC555-C757-4917-9A68-E4C8554CA514}"/>
    <cellStyle name="Normal 6 5 2 2 3" xfId="6187" xr:uid="{10C30512-77B2-4A81-9157-7F87A7D69AC8}"/>
    <cellStyle name="Normal 6 5 2 3" xfId="2320" xr:uid="{00000000-0005-0000-0000-000098080000}"/>
    <cellStyle name="Normal 6 5 2 3 2" xfId="4599" xr:uid="{0AA96CEA-3502-490C-85BF-19BC02177269}"/>
    <cellStyle name="Normal 6 5 2 3 3" xfId="6880" xr:uid="{DC458DBA-E62B-4BDE-9A1B-D76F49F2D24F}"/>
    <cellStyle name="Normal 6 5 2 4" xfId="3014" xr:uid="{F90C584F-B5CB-42A2-ABFD-085160D73798}"/>
    <cellStyle name="Normal 6 5 2 5" xfId="5295" xr:uid="{2A991CC3-D79E-4141-BBE1-04503DB4A058}"/>
    <cellStyle name="Normal 6 5 3" xfId="1280" xr:uid="{00000000-0005-0000-0000-000099080000}"/>
    <cellStyle name="Normal 6 5 3 2" xfId="3559" xr:uid="{719DB775-B4DB-47E7-81FA-5F97230E7CA7}"/>
    <cellStyle name="Normal 6 5 3 3" xfId="5840" xr:uid="{08741577-1D95-49FA-BC7A-3885C63475B2}"/>
    <cellStyle name="Normal 6 5 4" xfId="1973" xr:uid="{00000000-0005-0000-0000-00009A080000}"/>
    <cellStyle name="Normal 6 5 4 2" xfId="4252" xr:uid="{F215DB97-A051-47E1-B7EB-9F39A00419D7}"/>
    <cellStyle name="Normal 6 5 4 3" xfId="6533" xr:uid="{367EDD80-7C70-408A-8FA8-EBEB3BAE173B}"/>
    <cellStyle name="Normal 6 5 5" xfId="2667" xr:uid="{2B87C02C-4EA4-4364-BDE5-C2B472991B5A}"/>
    <cellStyle name="Normal 6 5 6" xfId="4948" xr:uid="{3AD1B037-CD45-41ED-AD2E-CD76F6F9D54E}"/>
    <cellStyle name="Normal 6 6" xfId="526" xr:uid="{00000000-0005-0000-0000-00009B080000}"/>
    <cellStyle name="Normal 6 6 2" xfId="1455" xr:uid="{00000000-0005-0000-0000-00009C080000}"/>
    <cellStyle name="Normal 6 6 2 2" xfId="3734" xr:uid="{365B4D79-226D-4347-A38A-836669B68EB6}"/>
    <cellStyle name="Normal 6 6 2 3" xfId="6015" xr:uid="{A092DC85-5ACC-473B-AE9E-66D701CC91BF}"/>
    <cellStyle name="Normal 6 6 3" xfId="2148" xr:uid="{00000000-0005-0000-0000-00009D080000}"/>
    <cellStyle name="Normal 6 6 3 2" xfId="4427" xr:uid="{24E788E7-4AF9-4DA0-8FB5-231666FDAB18}"/>
    <cellStyle name="Normal 6 6 3 3" xfId="6708" xr:uid="{F222666E-3997-45C7-82C7-FD8760240A3B}"/>
    <cellStyle name="Normal 6 6 4" xfId="2842" xr:uid="{7CACA29B-B0F5-4269-97F4-5AD5D5871970}"/>
    <cellStyle name="Normal 6 6 5" xfId="5123" xr:uid="{EB09FD9D-A2E4-416D-96FA-ADEB214CEA00}"/>
    <cellStyle name="Normal 6 7" xfId="910" xr:uid="{00000000-0005-0000-0000-00009E080000}"/>
    <cellStyle name="Normal 6 7 2" xfId="3200" xr:uid="{08E54773-CBF5-4629-B518-4EBBF30A4E67}"/>
    <cellStyle name="Normal 6 7 3" xfId="5481" xr:uid="{C830B810-0013-488A-A77A-525679C7F8A4}"/>
    <cellStyle name="Normal 6 8" xfId="1108" xr:uid="{00000000-0005-0000-0000-00009F080000}"/>
    <cellStyle name="Normal 6 8 2" xfId="3387" xr:uid="{E2C3AA1B-03CD-4DAF-A440-ECD0D7D11892}"/>
    <cellStyle name="Normal 6 8 3" xfId="5668" xr:uid="{1DCFD0A9-1CE4-40FC-8BD2-021A887BBBF3}"/>
    <cellStyle name="Normal 6 9" xfId="1801" xr:uid="{00000000-0005-0000-0000-0000A0080000}"/>
    <cellStyle name="Normal 6 9 2" xfId="4080" xr:uid="{6B28F914-0EC0-4605-9F28-481BE1D36756}"/>
    <cellStyle name="Normal 6 9 3" xfId="6361" xr:uid="{13A775C8-8DE5-4D1B-8F4B-782FC92BA9FE}"/>
    <cellStyle name="Normal 6_Balanse - eiendeler" xfId="113" xr:uid="{00000000-0005-0000-0000-0000A1080000}"/>
    <cellStyle name="Normal 60 2" xfId="1083" xr:uid="{00000000-0005-0000-0000-0000A2080000}"/>
    <cellStyle name="Normal 7" xfId="266" xr:uid="{00000000-0005-0000-0000-0000A3080000}"/>
    <cellStyle name="Normal 7 10" xfId="2633" xr:uid="{C237F4B9-6303-475C-943D-A87CFF20F00B}"/>
    <cellStyle name="Normal 7 11" xfId="4914" xr:uid="{5E30B61D-DC95-48F7-9686-D6EAFD40F6AB}"/>
    <cellStyle name="Normal 7 2" xfId="267" xr:uid="{00000000-0005-0000-0000-0000A4080000}"/>
    <cellStyle name="Normal 7 2 10" xfId="4915" xr:uid="{3417A455-6C36-4E3D-B814-FE8794E6824C}"/>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2 2" xfId="4047" xr:uid="{8CF4E4A5-9D3C-4C5D-817D-1F94CBC83838}"/>
    <cellStyle name="Normal 7 2 2 2 2 2 2 3" xfId="6328" xr:uid="{A7545614-F184-4111-AC4D-A2E6C2E4BFD7}"/>
    <cellStyle name="Normal 7 2 2 2 2 2 3" xfId="2461" xr:uid="{00000000-0005-0000-0000-0000AA080000}"/>
    <cellStyle name="Normal 7 2 2 2 2 2 3 2" xfId="4740" xr:uid="{F07A7B70-4854-4E8D-B817-22243724ACE3}"/>
    <cellStyle name="Normal 7 2 2 2 2 2 3 3" xfId="7021" xr:uid="{CD6EA659-0C70-40D4-A0E7-BB84C00971B5}"/>
    <cellStyle name="Normal 7 2 2 2 2 2 4" xfId="3155" xr:uid="{29165AA3-7803-4A26-82F8-B85F38A8F003}"/>
    <cellStyle name="Normal 7 2 2 2 2 2 5" xfId="5436" xr:uid="{29BBC737-527F-4698-9B5A-D86F3EC7F9D6}"/>
    <cellStyle name="Normal 7 2 2 2 2 3" xfId="1421" xr:uid="{00000000-0005-0000-0000-0000AB080000}"/>
    <cellStyle name="Normal 7 2 2 2 2 3 2" xfId="3700" xr:uid="{27D3F0A1-688D-4C85-A3B1-B2674F8DA09A}"/>
    <cellStyle name="Normal 7 2 2 2 2 3 3" xfId="5981" xr:uid="{7B8464C4-9E8C-4744-BFAC-D15802BC1EA7}"/>
    <cellStyle name="Normal 7 2 2 2 2 4" xfId="2114" xr:uid="{00000000-0005-0000-0000-0000AC080000}"/>
    <cellStyle name="Normal 7 2 2 2 2 4 2" xfId="4393" xr:uid="{860C70C0-DF9B-4A0C-B6A8-4CFC4E463769}"/>
    <cellStyle name="Normal 7 2 2 2 2 4 3" xfId="6674" xr:uid="{5E30D00E-7302-47DF-80BC-9ACFB848E300}"/>
    <cellStyle name="Normal 7 2 2 2 2 5" xfId="2808" xr:uid="{E95AAB9B-E577-4494-9F78-E2E5548AC5CB}"/>
    <cellStyle name="Normal 7 2 2 2 2 6" xfId="5089" xr:uid="{44D978D6-5492-4FE4-A0B6-79E17FF3702A}"/>
    <cellStyle name="Normal 7 2 2 2 3" xfId="667" xr:uid="{00000000-0005-0000-0000-0000AD080000}"/>
    <cellStyle name="Normal 7 2 2 2 3 2" xfId="1596" xr:uid="{00000000-0005-0000-0000-0000AE080000}"/>
    <cellStyle name="Normal 7 2 2 2 3 2 2" xfId="3875" xr:uid="{1EE9AB02-4BED-4585-90CA-5BD0C31F6D8F}"/>
    <cellStyle name="Normal 7 2 2 2 3 2 3" xfId="6156" xr:uid="{EDA30496-1A3D-44DE-99B2-B2A3E63306E2}"/>
    <cellStyle name="Normal 7 2 2 2 3 3" xfId="2289" xr:uid="{00000000-0005-0000-0000-0000AF080000}"/>
    <cellStyle name="Normal 7 2 2 2 3 3 2" xfId="4568" xr:uid="{48ED543F-5370-4F23-AA87-491FBB98E6BF}"/>
    <cellStyle name="Normal 7 2 2 2 3 3 3" xfId="6849" xr:uid="{94D80B54-E9DD-47AC-A4B7-F3B7C89E5751}"/>
    <cellStyle name="Normal 7 2 2 2 3 4" xfId="2983" xr:uid="{19DE499B-ED73-460D-A96A-C57A1FA65CEB}"/>
    <cellStyle name="Normal 7 2 2 2 3 5" xfId="5264" xr:uid="{F78F8643-D3CA-4880-8E7B-A40A9E9BC01F}"/>
    <cellStyle name="Normal 7 2 2 2 4" xfId="1065" xr:uid="{00000000-0005-0000-0000-0000B0080000}"/>
    <cellStyle name="Normal 7 2 2 2 4 2" xfId="3352" xr:uid="{D1425158-0E22-4258-9441-D5F1771C6788}"/>
    <cellStyle name="Normal 7 2 2 2 4 3" xfId="5633" xr:uid="{F109A6ED-98F5-4961-9306-86F286BE05B0}"/>
    <cellStyle name="Normal 7 2 2 2 5" xfId="1249" xr:uid="{00000000-0005-0000-0000-0000B1080000}"/>
    <cellStyle name="Normal 7 2 2 2 5 2" xfId="3528" xr:uid="{2AC5DC01-84B0-4E21-9EC0-E676AB6A956B}"/>
    <cellStyle name="Normal 7 2 2 2 5 3" xfId="5809" xr:uid="{13910EF1-2172-479D-A42F-E7CB7F7F0648}"/>
    <cellStyle name="Normal 7 2 2 2 6" xfId="1942" xr:uid="{00000000-0005-0000-0000-0000B2080000}"/>
    <cellStyle name="Normal 7 2 2 2 6 2" xfId="4221" xr:uid="{3974EC23-EC30-4F8F-9E82-4D974A4CB3AF}"/>
    <cellStyle name="Normal 7 2 2 2 6 3" xfId="6502" xr:uid="{71E9F73E-0370-426D-9D91-901E728612FF}"/>
    <cellStyle name="Normal 7 2 2 2 7" xfId="2636" xr:uid="{7688C5E2-B410-4F00-A188-4E6FB722086E}"/>
    <cellStyle name="Normal 7 2 2 2 8" xfId="4917" xr:uid="{8EFFF7DE-AB3D-4DCB-BCA5-C207C55DBEFD}"/>
    <cellStyle name="Normal 7 2 2 3" xfId="488" xr:uid="{00000000-0005-0000-0000-0000B3080000}"/>
    <cellStyle name="Normal 7 2 2 3 2" xfId="861" xr:uid="{00000000-0005-0000-0000-0000B4080000}"/>
    <cellStyle name="Normal 7 2 2 3 2 2" xfId="1767" xr:uid="{00000000-0005-0000-0000-0000B5080000}"/>
    <cellStyle name="Normal 7 2 2 3 2 2 2" xfId="4046" xr:uid="{4ED89BD0-3515-4854-8389-B998F496C4F4}"/>
    <cellStyle name="Normal 7 2 2 3 2 2 3" xfId="6327" xr:uid="{A5DFDB30-657E-48B6-84AD-5CEBC636C624}"/>
    <cellStyle name="Normal 7 2 2 3 2 3" xfId="2460" xr:uid="{00000000-0005-0000-0000-0000B6080000}"/>
    <cellStyle name="Normal 7 2 2 3 2 3 2" xfId="4739" xr:uid="{D442B084-D1F9-40A9-BFD2-092F82C60E8D}"/>
    <cellStyle name="Normal 7 2 2 3 2 3 3" xfId="7020" xr:uid="{3D476A89-872E-4458-876F-0A543E745208}"/>
    <cellStyle name="Normal 7 2 2 3 2 4" xfId="3154" xr:uid="{673ECE49-611C-49EA-A68F-9658B53B3BFE}"/>
    <cellStyle name="Normal 7 2 2 3 2 5" xfId="5435" xr:uid="{F802CDD5-AA30-443B-B39F-81C2BC950F0D}"/>
    <cellStyle name="Normal 7 2 2 3 3" xfId="1420" xr:uid="{00000000-0005-0000-0000-0000B7080000}"/>
    <cellStyle name="Normal 7 2 2 3 3 2" xfId="3699" xr:uid="{B89163A3-4556-4B6F-86FA-1973D9123ED9}"/>
    <cellStyle name="Normal 7 2 2 3 3 3" xfId="5980" xr:uid="{B81E136F-CD80-4A29-A0DD-817463F88696}"/>
    <cellStyle name="Normal 7 2 2 3 4" xfId="2113" xr:uid="{00000000-0005-0000-0000-0000B8080000}"/>
    <cellStyle name="Normal 7 2 2 3 4 2" xfId="4392" xr:uid="{BD410E77-CE1B-40F0-9FA4-670068E13F0F}"/>
    <cellStyle name="Normal 7 2 2 3 4 3" xfId="6673" xr:uid="{633BADFE-C448-4960-BF9F-D56AA6F3FDF6}"/>
    <cellStyle name="Normal 7 2 2 3 5" xfId="2807" xr:uid="{05D2EC01-892D-4D7C-B2C8-F015551AAE20}"/>
    <cellStyle name="Normal 7 2 2 3 6" xfId="5088" xr:uid="{41B93C13-9FED-4BC0-AD11-3B7DEAF1C890}"/>
    <cellStyle name="Normal 7 2 2 4" xfId="666" xr:uid="{00000000-0005-0000-0000-0000B9080000}"/>
    <cellStyle name="Normal 7 2 2 4 2" xfId="1595" xr:uid="{00000000-0005-0000-0000-0000BA080000}"/>
    <cellStyle name="Normal 7 2 2 4 2 2" xfId="3874" xr:uid="{A21E1AA1-9390-4D7B-AEE8-28ED74177F5A}"/>
    <cellStyle name="Normal 7 2 2 4 2 3" xfId="6155" xr:uid="{2439C0FD-9588-4F79-9148-C87A804271A1}"/>
    <cellStyle name="Normal 7 2 2 4 3" xfId="2288" xr:uid="{00000000-0005-0000-0000-0000BB080000}"/>
    <cellStyle name="Normal 7 2 2 4 3 2" xfId="4567" xr:uid="{9712C130-D05D-43F9-9134-59D120ECF996}"/>
    <cellStyle name="Normal 7 2 2 4 3 3" xfId="6848" xr:uid="{9DF17BB0-3E3A-4D8B-916B-1D2A8CEE7279}"/>
    <cellStyle name="Normal 7 2 2 4 4" xfId="2982" xr:uid="{1396E960-4290-49E5-A003-B5F65C49D748}"/>
    <cellStyle name="Normal 7 2 2 4 5" xfId="5263" xr:uid="{1EBF6E4F-393D-416C-83D2-708A3D547B96}"/>
    <cellStyle name="Normal 7 2 2 5" xfId="1064" xr:uid="{00000000-0005-0000-0000-0000BC080000}"/>
    <cellStyle name="Normal 7 2 2 5 2" xfId="3351" xr:uid="{72D9D633-602A-4E38-950B-D208546466D8}"/>
    <cellStyle name="Normal 7 2 2 5 3" xfId="5632" xr:uid="{62340F20-32B9-4A17-9C02-DE037E84B7CF}"/>
    <cellStyle name="Normal 7 2 2 6" xfId="1248" xr:uid="{00000000-0005-0000-0000-0000BD080000}"/>
    <cellStyle name="Normal 7 2 2 6 2" xfId="3527" xr:uid="{DCE9A427-0C08-4D23-BEED-484FCCF8DD45}"/>
    <cellStyle name="Normal 7 2 2 6 3" xfId="5808" xr:uid="{A2A21F98-EEE1-4EEE-A2AF-A3B0F1383A51}"/>
    <cellStyle name="Normal 7 2 2 7" xfId="1941" xr:uid="{00000000-0005-0000-0000-0000BE080000}"/>
    <cellStyle name="Normal 7 2 2 7 2" xfId="4220" xr:uid="{8292B780-3C05-407B-9E0D-A827051B4F8B}"/>
    <cellStyle name="Normal 7 2 2 7 3" xfId="6501" xr:uid="{0EAFD0C0-BB5D-4EC9-9691-ED420492AF2C}"/>
    <cellStyle name="Normal 7 2 2 8" xfId="2635" xr:uid="{CF6AB37B-1C1B-477F-9E60-7A6D9E69D01F}"/>
    <cellStyle name="Normal 7 2 2 9" xfId="4916" xr:uid="{36E234B6-D69C-4A54-9E55-A1776F5DC3B5}"/>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2 2" xfId="4048" xr:uid="{6134E8B9-61B8-4770-B330-F3E9C36A9DFE}"/>
    <cellStyle name="Normal 7 2 3 2 2 2 3" xfId="6329" xr:uid="{EFC87EEA-6E53-41B0-BC83-7116941A8CC8}"/>
    <cellStyle name="Normal 7 2 3 2 2 3" xfId="2462" xr:uid="{00000000-0005-0000-0000-0000C3080000}"/>
    <cellStyle name="Normal 7 2 3 2 2 3 2" xfId="4741" xr:uid="{0D285DBF-CF49-4C9D-A9E6-A184403A8B0B}"/>
    <cellStyle name="Normal 7 2 3 2 2 3 3" xfId="7022" xr:uid="{4E3AC131-E864-4889-8349-E460FE52075C}"/>
    <cellStyle name="Normal 7 2 3 2 2 4" xfId="3156" xr:uid="{F799ADCC-24F2-4801-970F-B891851CBB60}"/>
    <cellStyle name="Normal 7 2 3 2 2 5" xfId="5437" xr:uid="{14E75F61-B9E4-4E83-849D-310E1D1F66BF}"/>
    <cellStyle name="Normal 7 2 3 2 3" xfId="1422" xr:uid="{00000000-0005-0000-0000-0000C4080000}"/>
    <cellStyle name="Normal 7 2 3 2 3 2" xfId="3701" xr:uid="{2B0D672C-1931-460B-943D-AC15C21F5309}"/>
    <cellStyle name="Normal 7 2 3 2 3 3" xfId="5982" xr:uid="{F913E82F-14B5-4652-948F-EC3849ED64DF}"/>
    <cellStyle name="Normal 7 2 3 2 4" xfId="2115" xr:uid="{00000000-0005-0000-0000-0000C5080000}"/>
    <cellStyle name="Normal 7 2 3 2 4 2" xfId="4394" xr:uid="{108A3B82-7A3A-4AE4-BEB9-46ED4D2FF1B9}"/>
    <cellStyle name="Normal 7 2 3 2 4 3" xfId="6675" xr:uid="{3D727C61-4697-4E5D-A1C0-96DB8E048E55}"/>
    <cellStyle name="Normal 7 2 3 2 5" xfId="2809" xr:uid="{4B31729B-72D5-4C3E-B4C9-018A81DCC0B4}"/>
    <cellStyle name="Normal 7 2 3 2 6" xfId="5090" xr:uid="{58C10FB5-E811-4BB8-9782-BCCDBFD4CF14}"/>
    <cellStyle name="Normal 7 2 3 3" xfId="668" xr:uid="{00000000-0005-0000-0000-0000C6080000}"/>
    <cellStyle name="Normal 7 2 3 3 2" xfId="1597" xr:uid="{00000000-0005-0000-0000-0000C7080000}"/>
    <cellStyle name="Normal 7 2 3 3 2 2" xfId="3876" xr:uid="{10C37E81-02AB-40FA-878E-72280B138BDA}"/>
    <cellStyle name="Normal 7 2 3 3 2 3" xfId="6157" xr:uid="{A70B07A5-6AA9-4578-ADF9-896436555F34}"/>
    <cellStyle name="Normal 7 2 3 3 3" xfId="2290" xr:uid="{00000000-0005-0000-0000-0000C8080000}"/>
    <cellStyle name="Normal 7 2 3 3 3 2" xfId="4569" xr:uid="{7E3C4E48-A587-47C4-8286-55D42A84E0C2}"/>
    <cellStyle name="Normal 7 2 3 3 3 3" xfId="6850" xr:uid="{03D5C4D1-C859-4E56-A85A-A9BCAD807559}"/>
    <cellStyle name="Normal 7 2 3 3 4" xfId="2984" xr:uid="{E290C5EE-48AA-4001-8981-9294753DA4F1}"/>
    <cellStyle name="Normal 7 2 3 3 5" xfId="5265" xr:uid="{BEAD2A1B-5FA1-4705-ACD0-BC3A72864246}"/>
    <cellStyle name="Normal 7 2 3 4" xfId="1066" xr:uid="{00000000-0005-0000-0000-0000C9080000}"/>
    <cellStyle name="Normal 7 2 3 4 2" xfId="3353" xr:uid="{3825D033-766E-43ED-AF6D-9D8734F91D9E}"/>
    <cellStyle name="Normal 7 2 3 4 3" xfId="5634" xr:uid="{78DBA1BB-6477-4D21-AAEB-E3E8F4879EDF}"/>
    <cellStyle name="Normal 7 2 3 5" xfId="1250" xr:uid="{00000000-0005-0000-0000-0000CA080000}"/>
    <cellStyle name="Normal 7 2 3 5 2" xfId="3529" xr:uid="{B133E7F0-5CB2-42AA-A36F-59EE6F71C4B9}"/>
    <cellStyle name="Normal 7 2 3 5 3" xfId="5810" xr:uid="{DC8C5B4C-D496-4300-B959-A5973B549D78}"/>
    <cellStyle name="Normal 7 2 3 6" xfId="1943" xr:uid="{00000000-0005-0000-0000-0000CB080000}"/>
    <cellStyle name="Normal 7 2 3 6 2" xfId="4222" xr:uid="{8FC9E15A-0DEC-4B9E-B87B-26820011E344}"/>
    <cellStyle name="Normal 7 2 3 6 3" xfId="6503" xr:uid="{9853F119-D70D-4717-9E28-01886DAF544E}"/>
    <cellStyle name="Normal 7 2 3 7" xfId="2637" xr:uid="{E99E144F-B6AD-42A7-A20B-0741D591A4AA}"/>
    <cellStyle name="Normal 7 2 3 8" xfId="4918" xr:uid="{2E5E6089-6203-4942-8754-4FCA6805DD2C}"/>
    <cellStyle name="Normal 7 2 4" xfId="487" xr:uid="{00000000-0005-0000-0000-0000CC080000}"/>
    <cellStyle name="Normal 7 2 4 2" xfId="860" xr:uid="{00000000-0005-0000-0000-0000CD080000}"/>
    <cellStyle name="Normal 7 2 4 2 2" xfId="1766" xr:uid="{00000000-0005-0000-0000-0000CE080000}"/>
    <cellStyle name="Normal 7 2 4 2 2 2" xfId="4045" xr:uid="{33404382-3FEF-49D3-B4EA-DE536CF96859}"/>
    <cellStyle name="Normal 7 2 4 2 2 3" xfId="6326" xr:uid="{651A44F4-79B6-4DAB-BC87-EC6C04181AB8}"/>
    <cellStyle name="Normal 7 2 4 2 3" xfId="2459" xr:uid="{00000000-0005-0000-0000-0000CF080000}"/>
    <cellStyle name="Normal 7 2 4 2 3 2" xfId="4738" xr:uid="{B488469E-EB30-4CDB-A61A-70F81E9E7554}"/>
    <cellStyle name="Normal 7 2 4 2 3 3" xfId="7019" xr:uid="{7BEB76CA-4BB5-4574-BCC0-FB3C1122F21B}"/>
    <cellStyle name="Normal 7 2 4 2 4" xfId="3153" xr:uid="{8D218C08-AC57-4A4E-9F2B-B4C7AAC5AB57}"/>
    <cellStyle name="Normal 7 2 4 2 5" xfId="5434" xr:uid="{A35C9B00-9F7D-4473-98C9-A897071FB977}"/>
    <cellStyle name="Normal 7 2 4 3" xfId="1419" xr:uid="{00000000-0005-0000-0000-0000D0080000}"/>
    <cellStyle name="Normal 7 2 4 3 2" xfId="3698" xr:uid="{B90825E5-C35F-475F-8A4D-C48C1FA82B9A}"/>
    <cellStyle name="Normal 7 2 4 3 3" xfId="5979" xr:uid="{46FD4608-A6CC-4D29-9063-877F96576C89}"/>
    <cellStyle name="Normal 7 2 4 4" xfId="2112" xr:uid="{00000000-0005-0000-0000-0000D1080000}"/>
    <cellStyle name="Normal 7 2 4 4 2" xfId="4391" xr:uid="{9DFF9D6F-6D3E-4D3A-AFFB-FD02389CD232}"/>
    <cellStyle name="Normal 7 2 4 4 3" xfId="6672" xr:uid="{42287731-CA2C-4110-B99A-02BCF60EA3E2}"/>
    <cellStyle name="Normal 7 2 4 5" xfId="2806" xr:uid="{73FA5D6F-C1F0-4754-8527-607530480CD4}"/>
    <cellStyle name="Normal 7 2 4 6" xfId="5087" xr:uid="{58B687F0-C58D-4DF2-AB57-DEA73FE8B2AD}"/>
    <cellStyle name="Normal 7 2 5" xfId="665" xr:uid="{00000000-0005-0000-0000-0000D2080000}"/>
    <cellStyle name="Normal 7 2 5 2" xfId="1594" xr:uid="{00000000-0005-0000-0000-0000D3080000}"/>
    <cellStyle name="Normal 7 2 5 2 2" xfId="3873" xr:uid="{769C8AF3-F215-46C5-967E-7358601D5A4B}"/>
    <cellStyle name="Normal 7 2 5 2 3" xfId="6154" xr:uid="{2B3B9310-7522-4E2F-AFB6-AE53D3B926DE}"/>
    <cellStyle name="Normal 7 2 5 3" xfId="2287" xr:uid="{00000000-0005-0000-0000-0000D4080000}"/>
    <cellStyle name="Normal 7 2 5 3 2" xfId="4566" xr:uid="{7EAE088B-563B-477D-A945-07BCFB122329}"/>
    <cellStyle name="Normal 7 2 5 3 3" xfId="6847" xr:uid="{57444068-7257-43F8-9992-320FB9A6722E}"/>
    <cellStyle name="Normal 7 2 5 4" xfId="2981" xr:uid="{5A90A421-136C-453F-8C92-44CA3B13691B}"/>
    <cellStyle name="Normal 7 2 5 5" xfId="5262" xr:uid="{6CB3574B-C26A-4082-904A-66AE27785B42}"/>
    <cellStyle name="Normal 7 2 6" xfId="1063" xr:uid="{00000000-0005-0000-0000-0000D5080000}"/>
    <cellStyle name="Normal 7 2 6 2" xfId="3350" xr:uid="{B7ACE329-1CFD-4F4F-8B06-D66FFDA35647}"/>
    <cellStyle name="Normal 7 2 6 3" xfId="5631" xr:uid="{0470365A-26D4-4025-8C4A-4DA421E2CCE4}"/>
    <cellStyle name="Normal 7 2 7" xfId="1247" xr:uid="{00000000-0005-0000-0000-0000D6080000}"/>
    <cellStyle name="Normal 7 2 7 2" xfId="3526" xr:uid="{97F24543-3998-4278-AA7D-0336798D657C}"/>
    <cellStyle name="Normal 7 2 7 3" xfId="5807" xr:uid="{D8F1047B-35B2-47C4-BACC-08F83BF335FD}"/>
    <cellStyle name="Normal 7 2 8" xfId="1940" xr:uid="{00000000-0005-0000-0000-0000D7080000}"/>
    <cellStyle name="Normal 7 2 8 2" xfId="4219" xr:uid="{68706F7D-322B-4349-9387-3C7E159B9FBD}"/>
    <cellStyle name="Normal 7 2 8 3" xfId="6500" xr:uid="{C504A4F4-C412-45D1-8A79-F044E368BAE1}"/>
    <cellStyle name="Normal 7 2 9" xfId="2634" xr:uid="{A62DDE1A-1EDB-4BF4-B28A-FF995CA278E8}"/>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2 2" xfId="4050" xr:uid="{2ED68692-336C-44A1-9AEA-415F0AC512C4}"/>
    <cellStyle name="Normal 7 3 2 2 2 2 3" xfId="6331" xr:uid="{1C0216BC-209B-499E-8E4C-FBD9B213B46F}"/>
    <cellStyle name="Normal 7 3 2 2 2 3" xfId="2464" xr:uid="{00000000-0005-0000-0000-0000DD080000}"/>
    <cellStyle name="Normal 7 3 2 2 2 3 2" xfId="4743" xr:uid="{73F35982-6129-462C-84C0-9E05AAD9BC63}"/>
    <cellStyle name="Normal 7 3 2 2 2 3 3" xfId="7024" xr:uid="{20E6C5F3-A199-4671-B4B6-3C93F489F8A8}"/>
    <cellStyle name="Normal 7 3 2 2 2 4" xfId="3158" xr:uid="{7CA43608-AA9B-4D62-A3B6-46663E3FD457}"/>
    <cellStyle name="Normal 7 3 2 2 2 5" xfId="5439" xr:uid="{9761722E-7FD6-435F-85D9-D85B5A06B004}"/>
    <cellStyle name="Normal 7 3 2 2 3" xfId="1424" xr:uid="{00000000-0005-0000-0000-0000DE080000}"/>
    <cellStyle name="Normal 7 3 2 2 3 2" xfId="3703" xr:uid="{5EC23338-1329-4681-AA72-089642268517}"/>
    <cellStyle name="Normal 7 3 2 2 3 3" xfId="5984" xr:uid="{ED6ECB69-3021-415B-97A4-AF5B2F52B3C9}"/>
    <cellStyle name="Normal 7 3 2 2 4" xfId="2117" xr:uid="{00000000-0005-0000-0000-0000DF080000}"/>
    <cellStyle name="Normal 7 3 2 2 4 2" xfId="4396" xr:uid="{795FA09F-D659-45E6-98A6-1B69ED8936B2}"/>
    <cellStyle name="Normal 7 3 2 2 4 3" xfId="6677" xr:uid="{667338A7-A21D-4657-BA2A-0C4653CFE680}"/>
    <cellStyle name="Normal 7 3 2 2 5" xfId="2811" xr:uid="{48A4AD63-7466-4800-BF5B-7FDD4D8671C2}"/>
    <cellStyle name="Normal 7 3 2 2 6" xfId="5092" xr:uid="{74EC5078-C0D1-4376-AC26-F25370FA3171}"/>
    <cellStyle name="Normal 7 3 2 3" xfId="670" xr:uid="{00000000-0005-0000-0000-0000E0080000}"/>
    <cellStyle name="Normal 7 3 2 3 2" xfId="1599" xr:uid="{00000000-0005-0000-0000-0000E1080000}"/>
    <cellStyle name="Normal 7 3 2 3 2 2" xfId="3878" xr:uid="{E52B8315-A28F-49F1-913A-428D06827C68}"/>
    <cellStyle name="Normal 7 3 2 3 2 3" xfId="6159" xr:uid="{23E77593-B841-4773-83B0-885EA03B7A41}"/>
    <cellStyle name="Normal 7 3 2 3 3" xfId="2292" xr:uid="{00000000-0005-0000-0000-0000E2080000}"/>
    <cellStyle name="Normal 7 3 2 3 3 2" xfId="4571" xr:uid="{826D20A1-7ECB-4AED-96FB-B1B371A4B45F}"/>
    <cellStyle name="Normal 7 3 2 3 3 3" xfId="6852" xr:uid="{55F2AA45-777B-4C5E-BD53-97DFE1DEE6F8}"/>
    <cellStyle name="Normal 7 3 2 3 4" xfId="2986" xr:uid="{57EC532C-B00C-4EE8-90EB-6A7626B9E5A5}"/>
    <cellStyle name="Normal 7 3 2 3 5" xfId="5267" xr:uid="{C82F8BE1-873F-4ADD-B59A-6D0A2D1D9E38}"/>
    <cellStyle name="Normal 7 3 2 4" xfId="1068" xr:uid="{00000000-0005-0000-0000-0000E3080000}"/>
    <cellStyle name="Normal 7 3 2 4 2" xfId="3355" xr:uid="{8384AB24-5B84-4F89-BBD7-C139533C1BAB}"/>
    <cellStyle name="Normal 7 3 2 4 3" xfId="5636" xr:uid="{DB0F5F74-ED36-41B9-892A-8440B9A51D73}"/>
    <cellStyle name="Normal 7 3 2 5" xfId="1252" xr:uid="{00000000-0005-0000-0000-0000E4080000}"/>
    <cellStyle name="Normal 7 3 2 5 2" xfId="3531" xr:uid="{EBE762CE-C3B2-4D19-9559-EB837CB8A109}"/>
    <cellStyle name="Normal 7 3 2 5 3" xfId="5812" xr:uid="{D1151123-C41C-43C0-B016-61FDE3ACA727}"/>
    <cellStyle name="Normal 7 3 2 6" xfId="1945" xr:uid="{00000000-0005-0000-0000-0000E5080000}"/>
    <cellStyle name="Normal 7 3 2 6 2" xfId="4224" xr:uid="{28B80080-75CA-4D2C-A0FD-FA02CBA5DDC7}"/>
    <cellStyle name="Normal 7 3 2 6 3" xfId="6505" xr:uid="{1311B72C-E0B9-405B-8293-600A44CBF256}"/>
    <cellStyle name="Normal 7 3 2 7" xfId="2639" xr:uid="{C2127CCF-7BE0-4E6F-9091-A8FC5F5D6DF8}"/>
    <cellStyle name="Normal 7 3 2 8" xfId="4920" xr:uid="{629E3320-E7DC-467B-B9FD-7180809575D6}"/>
    <cellStyle name="Normal 7 3 3" xfId="491" xr:uid="{00000000-0005-0000-0000-0000E6080000}"/>
    <cellStyle name="Normal 7 3 3 2" xfId="864" xr:uid="{00000000-0005-0000-0000-0000E7080000}"/>
    <cellStyle name="Normal 7 3 3 2 2" xfId="1770" xr:uid="{00000000-0005-0000-0000-0000E8080000}"/>
    <cellStyle name="Normal 7 3 3 2 2 2" xfId="4049" xr:uid="{FB3BFE48-C2F5-4C1A-8674-31A28CA42913}"/>
    <cellStyle name="Normal 7 3 3 2 2 3" xfId="6330" xr:uid="{63CFABD2-10B1-4600-A321-95E8DA58E1D6}"/>
    <cellStyle name="Normal 7 3 3 2 3" xfId="2463" xr:uid="{00000000-0005-0000-0000-0000E9080000}"/>
    <cellStyle name="Normal 7 3 3 2 3 2" xfId="4742" xr:uid="{B304A066-5405-4E37-B9D0-9429CB612514}"/>
    <cellStyle name="Normal 7 3 3 2 3 3" xfId="7023" xr:uid="{44AFA716-C2D7-4EEA-B531-13516985EE7E}"/>
    <cellStyle name="Normal 7 3 3 2 4" xfId="3157" xr:uid="{E9125BD1-70ED-4F8A-80A1-76A5E24DDB60}"/>
    <cellStyle name="Normal 7 3 3 2 5" xfId="5438" xr:uid="{6CCBECF7-5E6F-4AC0-AA7B-E8AA4194EBCA}"/>
    <cellStyle name="Normal 7 3 3 3" xfId="1423" xr:uid="{00000000-0005-0000-0000-0000EA080000}"/>
    <cellStyle name="Normal 7 3 3 3 2" xfId="3702" xr:uid="{0F323E40-14F3-4765-B157-474BBCC28656}"/>
    <cellStyle name="Normal 7 3 3 3 3" xfId="5983" xr:uid="{BE43B142-AE9C-43E8-B05F-37A658ADC8AE}"/>
    <cellStyle name="Normal 7 3 3 4" xfId="2116" xr:uid="{00000000-0005-0000-0000-0000EB080000}"/>
    <cellStyle name="Normal 7 3 3 4 2" xfId="4395" xr:uid="{75261E65-EF85-487C-9F80-AD3468F8358D}"/>
    <cellStyle name="Normal 7 3 3 4 3" xfId="6676" xr:uid="{7B16AFD0-BF9D-4DC0-8D5C-0734A4C8EEE6}"/>
    <cellStyle name="Normal 7 3 3 5" xfId="2810" xr:uid="{54E338F3-4142-4B93-86EB-51A73B58FC2E}"/>
    <cellStyle name="Normal 7 3 3 6" xfId="5091" xr:uid="{C863BA09-73D3-4906-9DBE-C8187DC7DB31}"/>
    <cellStyle name="Normal 7 3 4" xfId="669" xr:uid="{00000000-0005-0000-0000-0000EC080000}"/>
    <cellStyle name="Normal 7 3 4 2" xfId="1598" xr:uid="{00000000-0005-0000-0000-0000ED080000}"/>
    <cellStyle name="Normal 7 3 4 2 2" xfId="3877" xr:uid="{59495024-2997-410F-A218-D9A4176B6731}"/>
    <cellStyle name="Normal 7 3 4 2 3" xfId="6158" xr:uid="{3351D224-31A2-466A-8D75-737B6C7F9913}"/>
    <cellStyle name="Normal 7 3 4 3" xfId="2291" xr:uid="{00000000-0005-0000-0000-0000EE080000}"/>
    <cellStyle name="Normal 7 3 4 3 2" xfId="4570" xr:uid="{E3B8ABB3-91A8-499A-9CFB-C10F496553AD}"/>
    <cellStyle name="Normal 7 3 4 3 3" xfId="6851" xr:uid="{86BE109E-F22F-476E-992E-CE31442D3AD9}"/>
    <cellStyle name="Normal 7 3 4 4" xfId="2985" xr:uid="{A5717C70-54DC-42D7-B489-97EAD7361421}"/>
    <cellStyle name="Normal 7 3 4 5" xfId="5266" xr:uid="{4C5C4AF0-0421-4C24-B5E7-6B478C4DAF96}"/>
    <cellStyle name="Normal 7 3 5" xfId="1067" xr:uid="{00000000-0005-0000-0000-0000EF080000}"/>
    <cellStyle name="Normal 7 3 5 2" xfId="3354" xr:uid="{F4B3BDF3-6E19-415C-878F-DA46017E605F}"/>
    <cellStyle name="Normal 7 3 5 3" xfId="5635" xr:uid="{4157622A-3C36-479C-91FD-2C948210236A}"/>
    <cellStyle name="Normal 7 3 6" xfId="1251" xr:uid="{00000000-0005-0000-0000-0000F0080000}"/>
    <cellStyle name="Normal 7 3 6 2" xfId="3530" xr:uid="{F8AFB158-A2BD-48C8-AF53-47F1E6014534}"/>
    <cellStyle name="Normal 7 3 6 3" xfId="5811" xr:uid="{118479F6-4550-444E-AD44-840117171D73}"/>
    <cellStyle name="Normal 7 3 7" xfId="1944" xr:uid="{00000000-0005-0000-0000-0000F1080000}"/>
    <cellStyle name="Normal 7 3 7 2" xfId="4223" xr:uid="{0EA0AF6C-510B-45AB-8456-40DCDCCEFD60}"/>
    <cellStyle name="Normal 7 3 7 3" xfId="6504" xr:uid="{D4573E89-2035-4D6D-BDE7-1812AD6B10EC}"/>
    <cellStyle name="Normal 7 3 8" xfId="2638" xr:uid="{F9A5D129-0ECB-42A2-BC9B-BC936D5D2C6A}"/>
    <cellStyle name="Normal 7 3 9" xfId="4919" xr:uid="{7D5BA005-3D74-4677-9C95-447BB8AFB7B1}"/>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2 2" xfId="4051" xr:uid="{F7982182-992D-4E57-A314-B3EE0A237309}"/>
    <cellStyle name="Normal 7 4 2 2 2 3" xfId="6332" xr:uid="{7763A3CA-0198-4697-90CB-AE9F3A9DBE08}"/>
    <cellStyle name="Normal 7 4 2 2 3" xfId="2465" xr:uid="{00000000-0005-0000-0000-0000F6080000}"/>
    <cellStyle name="Normal 7 4 2 2 3 2" xfId="4744" xr:uid="{9209B5FC-6AA3-418D-AA5B-A80D0BE63FA4}"/>
    <cellStyle name="Normal 7 4 2 2 3 3" xfId="7025" xr:uid="{231622BA-B12B-4A41-B060-0FF0928DA873}"/>
    <cellStyle name="Normal 7 4 2 2 4" xfId="3159" xr:uid="{E3B9B7A8-37F2-4601-9E60-E9E26DDAE772}"/>
    <cellStyle name="Normal 7 4 2 2 5" xfId="5440" xr:uid="{C358FD41-532A-4F81-A10C-C82CBEB8425D}"/>
    <cellStyle name="Normal 7 4 2 3" xfId="1425" xr:uid="{00000000-0005-0000-0000-0000F7080000}"/>
    <cellStyle name="Normal 7 4 2 3 2" xfId="3704" xr:uid="{063E74FB-6D8C-4506-AC25-9AAC0C291D5E}"/>
    <cellStyle name="Normal 7 4 2 3 3" xfId="5985" xr:uid="{E73B17BA-D3F4-4766-BAAA-B309DF19479F}"/>
    <cellStyle name="Normal 7 4 2 4" xfId="2118" xr:uid="{00000000-0005-0000-0000-0000F8080000}"/>
    <cellStyle name="Normal 7 4 2 4 2" xfId="4397" xr:uid="{5D6FCD8B-493E-4019-8AC3-B895666C6773}"/>
    <cellStyle name="Normal 7 4 2 4 3" xfId="6678" xr:uid="{4B30A2FD-1CE2-460E-98B2-58703239E7D3}"/>
    <cellStyle name="Normal 7 4 2 5" xfId="2812" xr:uid="{A516B598-7753-42B1-B0F0-933DA8760DA7}"/>
    <cellStyle name="Normal 7 4 2 6" xfId="5093" xr:uid="{52428FF1-D6AB-4C6E-BCBD-110D51D7642B}"/>
    <cellStyle name="Normal 7 4 3" xfId="671" xr:uid="{00000000-0005-0000-0000-0000F9080000}"/>
    <cellStyle name="Normal 7 4 3 2" xfId="1600" xr:uid="{00000000-0005-0000-0000-0000FA080000}"/>
    <cellStyle name="Normal 7 4 3 2 2" xfId="3879" xr:uid="{0B06E883-6A6E-4FA6-B44E-EECACCC4E558}"/>
    <cellStyle name="Normal 7 4 3 2 3" xfId="6160" xr:uid="{400408ED-5FD7-4C0C-B308-615EB730C97E}"/>
    <cellStyle name="Normal 7 4 3 3" xfId="2293" xr:uid="{00000000-0005-0000-0000-0000FB080000}"/>
    <cellStyle name="Normal 7 4 3 3 2" xfId="4572" xr:uid="{D7807E95-8A0F-421A-89C2-974734F18BD6}"/>
    <cellStyle name="Normal 7 4 3 3 3" xfId="6853" xr:uid="{DCFAA4C5-245A-4ABE-A400-4CF69E6EF818}"/>
    <cellStyle name="Normal 7 4 3 4" xfId="2987" xr:uid="{3F93038D-9FC2-4E2C-A4DF-63DC3E581139}"/>
    <cellStyle name="Normal 7 4 3 5" xfId="5268" xr:uid="{E0ED7D4D-1922-4C3E-B3A8-D15C4AEF1035}"/>
    <cellStyle name="Normal 7 4 4" xfId="1069" xr:uid="{00000000-0005-0000-0000-0000FC080000}"/>
    <cellStyle name="Normal 7 4 4 2" xfId="3356" xr:uid="{209A72F3-A614-4536-8B17-8D6E18D6A9E3}"/>
    <cellStyle name="Normal 7 4 4 3" xfId="5637" xr:uid="{7025C773-7AFB-48DE-96A4-30978CAFEDCE}"/>
    <cellStyle name="Normal 7 4 5" xfId="1253" xr:uid="{00000000-0005-0000-0000-0000FD080000}"/>
    <cellStyle name="Normal 7 4 5 2" xfId="3532" xr:uid="{4BAE4C23-A9DF-4479-975F-925EDF5C8E9B}"/>
    <cellStyle name="Normal 7 4 5 3" xfId="5813" xr:uid="{45A550B0-74C0-4D1F-99DB-2D084ABA1420}"/>
    <cellStyle name="Normal 7 4 6" xfId="1946" xr:uid="{00000000-0005-0000-0000-0000FE080000}"/>
    <cellStyle name="Normal 7 4 6 2" xfId="4225" xr:uid="{87CEEAD7-8520-4E49-95FC-34997A20AF43}"/>
    <cellStyle name="Normal 7 4 6 3" xfId="6506" xr:uid="{AFC94AB8-73C5-484A-8E2F-274171E9CE9C}"/>
    <cellStyle name="Normal 7 4 7" xfId="2640" xr:uid="{47D68AC2-9E80-4640-B151-024066C7DEB9}"/>
    <cellStyle name="Normal 7 4 8" xfId="4921" xr:uid="{A008A30D-5A96-484B-86C9-38A4146D2835}"/>
    <cellStyle name="Normal 7 5" xfId="486" xr:uid="{00000000-0005-0000-0000-0000FF080000}"/>
    <cellStyle name="Normal 7 5 2" xfId="859" xr:uid="{00000000-0005-0000-0000-000000090000}"/>
    <cellStyle name="Normal 7 5 2 2" xfId="1765" xr:uid="{00000000-0005-0000-0000-000001090000}"/>
    <cellStyle name="Normal 7 5 2 2 2" xfId="4044" xr:uid="{5B80612B-BB3D-46DE-A84C-A2C5247EA601}"/>
    <cellStyle name="Normal 7 5 2 2 3" xfId="6325" xr:uid="{4B1D9D75-42BB-46FD-9F3A-4C6AE8AD898B}"/>
    <cellStyle name="Normal 7 5 2 3" xfId="2458" xr:uid="{00000000-0005-0000-0000-000002090000}"/>
    <cellStyle name="Normal 7 5 2 3 2" xfId="4737" xr:uid="{E79F94BC-5E1F-4B87-9D8E-8B1982766FA0}"/>
    <cellStyle name="Normal 7 5 2 3 3" xfId="7018" xr:uid="{E9DD484C-00DC-490A-B07A-5764943A2074}"/>
    <cellStyle name="Normal 7 5 2 4" xfId="3152" xr:uid="{0AD75730-65E2-450C-83A0-8BD7876ED5EB}"/>
    <cellStyle name="Normal 7 5 2 5" xfId="5433" xr:uid="{21173A5B-8442-4A67-A547-C7BF1A63CDFA}"/>
    <cellStyle name="Normal 7 5 3" xfId="1418" xr:uid="{00000000-0005-0000-0000-000003090000}"/>
    <cellStyle name="Normal 7 5 3 2" xfId="3697" xr:uid="{6A628BD7-4AE1-4B4E-A2FF-CA8A1A12EC96}"/>
    <cellStyle name="Normal 7 5 3 3" xfId="5978" xr:uid="{6A2A6BFB-E8A3-4D07-8E54-2AA115CC72C6}"/>
    <cellStyle name="Normal 7 5 4" xfId="2111" xr:uid="{00000000-0005-0000-0000-000004090000}"/>
    <cellStyle name="Normal 7 5 4 2" xfId="4390" xr:uid="{CB1285BE-FB91-477B-90B0-1E152CAF54D9}"/>
    <cellStyle name="Normal 7 5 4 3" xfId="6671" xr:uid="{FE152949-5C8F-4926-9B55-8B5555844ABB}"/>
    <cellStyle name="Normal 7 5 5" xfId="2805" xr:uid="{63065E72-2E5B-44D0-81DE-A0158FA5F8E6}"/>
    <cellStyle name="Normal 7 5 6" xfId="5086" xr:uid="{20C43FB5-84F2-43A1-AEA0-DEEE7CB33035}"/>
    <cellStyle name="Normal 7 6" xfId="664" xr:uid="{00000000-0005-0000-0000-000005090000}"/>
    <cellStyle name="Normal 7 6 2" xfId="1593" xr:uid="{00000000-0005-0000-0000-000006090000}"/>
    <cellStyle name="Normal 7 6 2 2" xfId="3872" xr:uid="{EA34CC8A-4EAA-4781-88F1-C42B4C045774}"/>
    <cellStyle name="Normal 7 6 2 3" xfId="6153" xr:uid="{D2621715-A5DF-4463-91D3-CFE777F7ACB6}"/>
    <cellStyle name="Normal 7 6 3" xfId="2286" xr:uid="{00000000-0005-0000-0000-000007090000}"/>
    <cellStyle name="Normal 7 6 3 2" xfId="4565" xr:uid="{C87D737C-9BB4-4982-ADA9-BE23763F3EE4}"/>
    <cellStyle name="Normal 7 6 3 3" xfId="6846" xr:uid="{D6FC9034-6BE8-4481-8EE6-640546BE59FD}"/>
    <cellStyle name="Normal 7 6 4" xfId="2980" xr:uid="{E4E52766-BBC5-45DE-B972-07D5AB1A7011}"/>
    <cellStyle name="Normal 7 6 5" xfId="5261" xr:uid="{F3E96C54-57C9-41E2-8485-EBD825F106E7}"/>
    <cellStyle name="Normal 7 7" xfId="1062" xr:uid="{00000000-0005-0000-0000-000008090000}"/>
    <cellStyle name="Normal 7 7 2" xfId="3349" xr:uid="{574D9104-758F-4B82-9B74-B89BA8DD7703}"/>
    <cellStyle name="Normal 7 7 3" xfId="5630" xr:uid="{1F8768D3-ED1F-4340-ADBB-64543A9F85ED}"/>
    <cellStyle name="Normal 7 8" xfId="1246" xr:uid="{00000000-0005-0000-0000-000009090000}"/>
    <cellStyle name="Normal 7 8 2" xfId="3525" xr:uid="{50610627-F24C-4BEA-B835-A0A3AEDEAA86}"/>
    <cellStyle name="Normal 7 8 3" xfId="5806" xr:uid="{7B8DF2E8-598E-4404-94DC-2A28F1E4BF19}"/>
    <cellStyle name="Normal 7 9" xfId="1939" xr:uid="{00000000-0005-0000-0000-00000A090000}"/>
    <cellStyle name="Normal 7 9 2" xfId="4218" xr:uid="{7A329E75-41F0-48F5-9628-0C5A70719BE1}"/>
    <cellStyle name="Normal 7 9 3" xfId="6499" xr:uid="{EC2DAB0D-AF0F-48CC-9F8C-5262FFED2C01}"/>
    <cellStyle name="Normal 8" xfId="274" xr:uid="{00000000-0005-0000-0000-00000B090000}"/>
    <cellStyle name="Normal 9" xfId="275" xr:uid="{00000000-0005-0000-0000-00000C090000}"/>
    <cellStyle name="Normal 9 10" xfId="2641" xr:uid="{AAD85471-FCC9-4907-9E2F-4CF9BD0B687F}"/>
    <cellStyle name="Normal 9 11" xfId="4922" xr:uid="{B48FE977-B18F-4AEF-A945-7FB255F55085}"/>
    <cellStyle name="Normal 9 2" xfId="276" xr:uid="{00000000-0005-0000-0000-00000D090000}"/>
    <cellStyle name="Normal 9 2 10" xfId="4923" xr:uid="{89A931A2-10BC-48A4-8A1B-E9BFC45728C4}"/>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2 2" xfId="4054" xr:uid="{7811B289-C487-4D50-AA82-4D60FA1FF1E6}"/>
    <cellStyle name="Normal 9 2 2 2 2 2 3" xfId="6335" xr:uid="{3520459C-4D36-4111-A385-590640155ED3}"/>
    <cellStyle name="Normal 9 2 2 2 2 3" xfId="2468" xr:uid="{00000000-0005-0000-0000-000012090000}"/>
    <cellStyle name="Normal 9 2 2 2 2 3 2" xfId="4747" xr:uid="{AD393935-5E72-414C-9B22-F98FE132D920}"/>
    <cellStyle name="Normal 9 2 2 2 2 3 3" xfId="7028" xr:uid="{25850590-389D-42B7-A813-07455AB2B28B}"/>
    <cellStyle name="Normal 9 2 2 2 2 4" xfId="3162" xr:uid="{1384E0FC-9B7A-4F7C-B303-9623DE1B2171}"/>
    <cellStyle name="Normal 9 2 2 2 2 5" xfId="5443" xr:uid="{183F0FB1-EDAA-4CCB-9950-134EE962F2C1}"/>
    <cellStyle name="Normal 9 2 2 2 3" xfId="1428" xr:uid="{00000000-0005-0000-0000-000013090000}"/>
    <cellStyle name="Normal 9 2 2 2 3 2" xfId="3707" xr:uid="{DDD2EB21-CEB7-4848-A1B7-C809E98813FF}"/>
    <cellStyle name="Normal 9 2 2 2 3 3" xfId="5988" xr:uid="{B985E5C5-B778-4233-A8C7-09F71F9EDA37}"/>
    <cellStyle name="Normal 9 2 2 2 4" xfId="2121" xr:uid="{00000000-0005-0000-0000-000014090000}"/>
    <cellStyle name="Normal 9 2 2 2 4 2" xfId="4400" xr:uid="{B2736CBC-1585-4DF8-B209-4383DA13093D}"/>
    <cellStyle name="Normal 9 2 2 2 4 3" xfId="6681" xr:uid="{95C4E946-8602-4A35-8BD8-4050B47B838B}"/>
    <cellStyle name="Normal 9 2 2 2 5" xfId="2815" xr:uid="{58023CEA-4381-47C9-94A2-20CD7BBEAC67}"/>
    <cellStyle name="Normal 9 2 2 2 6" xfId="5096" xr:uid="{7FE6A17E-C3B9-4EB8-AA9E-29E1E7D0112A}"/>
    <cellStyle name="Normal 9 2 2 3" xfId="674" xr:uid="{00000000-0005-0000-0000-000015090000}"/>
    <cellStyle name="Normal 9 2 2 3 2" xfId="1603" xr:uid="{00000000-0005-0000-0000-000016090000}"/>
    <cellStyle name="Normal 9 2 2 3 2 2" xfId="3882" xr:uid="{6F8D6BB3-0076-4BC6-AE3E-BCDDDC5E3BFE}"/>
    <cellStyle name="Normal 9 2 2 3 2 3" xfId="6163" xr:uid="{B1C59D02-1D61-4A37-B7E9-963F60641047}"/>
    <cellStyle name="Normal 9 2 2 3 3" xfId="2296" xr:uid="{00000000-0005-0000-0000-000017090000}"/>
    <cellStyle name="Normal 9 2 2 3 3 2" xfId="4575" xr:uid="{C6EF9658-DC28-49E7-A543-A41ECA229DFD}"/>
    <cellStyle name="Normal 9 2 2 3 3 3" xfId="6856" xr:uid="{7BF70355-4514-4913-ADB3-10184C3AB091}"/>
    <cellStyle name="Normal 9 2 2 3 4" xfId="2990" xr:uid="{8A1A5986-4372-4214-BBBF-860F5B102DE1}"/>
    <cellStyle name="Normal 9 2 2 3 5" xfId="5271" xr:uid="{1C80A598-3FC4-4911-85A1-B5AC7F541B73}"/>
    <cellStyle name="Normal 9 2 2 4" xfId="1072" xr:uid="{00000000-0005-0000-0000-000018090000}"/>
    <cellStyle name="Normal 9 2 2 4 2" xfId="3359" xr:uid="{07D33C34-392A-423D-A147-2F5A144B207D}"/>
    <cellStyle name="Normal 9 2 2 4 3" xfId="5640" xr:uid="{52934CB5-63FD-47FD-A130-C35D8FF33F68}"/>
    <cellStyle name="Normal 9 2 2 5" xfId="1256" xr:uid="{00000000-0005-0000-0000-000019090000}"/>
    <cellStyle name="Normal 9 2 2 5 2" xfId="3535" xr:uid="{2D2F9C21-681F-4FC8-A227-46C39F7A6413}"/>
    <cellStyle name="Normal 9 2 2 5 3" xfId="5816" xr:uid="{1F89DE1E-A631-4D57-97E8-6D1882F83BBE}"/>
    <cellStyle name="Normal 9 2 2 6" xfId="1949" xr:uid="{00000000-0005-0000-0000-00001A090000}"/>
    <cellStyle name="Normal 9 2 2 6 2" xfId="4228" xr:uid="{C3E61D45-15F9-485F-AB1B-62649FB4C1B0}"/>
    <cellStyle name="Normal 9 2 2 6 3" xfId="6509" xr:uid="{85D8C402-EDFF-426A-9FB9-357737287EBC}"/>
    <cellStyle name="Normal 9 2 2 7" xfId="2643" xr:uid="{9CA7484A-86F1-44A7-AAE7-1E1A626553D5}"/>
    <cellStyle name="Normal 9 2 2 8" xfId="4924" xr:uid="{C7DE3A0C-4EDA-4D53-AE2D-652339A0401A}"/>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2 2" xfId="4058" xr:uid="{0679E5AD-3C8A-4B64-A54A-6A3369EB492A}"/>
    <cellStyle name="Normal 9 2 3 2 2 2 2 3" xfId="6339" xr:uid="{1A627535-CD1B-4398-97B4-A986563BFBEF}"/>
    <cellStyle name="Normal 9 2 3 2 2 2 3" xfId="2472" xr:uid="{00000000-0005-0000-0000-000020090000}"/>
    <cellStyle name="Normal 9 2 3 2 2 2 3 2" xfId="4751" xr:uid="{89D0E2F4-B0A3-404D-A5F0-EB5C7731BE11}"/>
    <cellStyle name="Normal 9 2 3 2 2 2 3 3" xfId="7032" xr:uid="{B0CEA929-5BF7-4F94-BF2C-40648E4970EF}"/>
    <cellStyle name="Normal 9 2 3 2 2 2 4" xfId="3166" xr:uid="{28C8CFD3-9CD1-441E-A4C7-83D32226ABCA}"/>
    <cellStyle name="Normal 9 2 3 2 2 2 5" xfId="5447" xr:uid="{117B59FD-247F-4DDA-AF05-D6656CF1C8C6}"/>
    <cellStyle name="Normal 9 2 3 2 2 3" xfId="1432" xr:uid="{00000000-0005-0000-0000-000021090000}"/>
    <cellStyle name="Normal 9 2 3 2 2 3 2" xfId="3711" xr:uid="{B15C3C95-B489-49BE-9A61-3A8428422AD9}"/>
    <cellStyle name="Normal 9 2 3 2 2 3 3" xfId="5992" xr:uid="{17E2D61E-F95B-4AB4-B739-7CD3F598B569}"/>
    <cellStyle name="Normal 9 2 3 2 2 4" xfId="2125" xr:uid="{00000000-0005-0000-0000-000022090000}"/>
    <cellStyle name="Normal 9 2 3 2 2 4 2" xfId="4404" xr:uid="{AB0FBF02-9698-4CB0-B31A-9E140BB9B392}"/>
    <cellStyle name="Normal 9 2 3 2 2 4 3" xfId="6685" xr:uid="{D2A11CD5-EFCF-4C60-B43E-A807B62A9553}"/>
    <cellStyle name="Normal 9 2 3 2 2 5" xfId="2819" xr:uid="{1C311AEA-DF77-47E0-B229-526DC25D4001}"/>
    <cellStyle name="Normal 9 2 3 2 2 6" xfId="5100" xr:uid="{FA50C931-11E1-43A3-A1B7-D17E5CD6B9DA}"/>
    <cellStyle name="Normal 9 2 3 2 3" xfId="678" xr:uid="{00000000-0005-0000-0000-000023090000}"/>
    <cellStyle name="Normal 9 2 3 2 3 2" xfId="1607" xr:uid="{00000000-0005-0000-0000-000024090000}"/>
    <cellStyle name="Normal 9 2 3 2 3 2 2" xfId="3886" xr:uid="{EA8B176E-227C-4AC1-AB08-F3BB0FC23CAD}"/>
    <cellStyle name="Normal 9 2 3 2 3 2 3" xfId="6167" xr:uid="{7708D34F-EA60-427A-AC96-5F3F3D13E639}"/>
    <cellStyle name="Normal 9 2 3 2 3 3" xfId="2300" xr:uid="{00000000-0005-0000-0000-000025090000}"/>
    <cellStyle name="Normal 9 2 3 2 3 3 2" xfId="4579" xr:uid="{85F64DAC-814E-4737-8F8A-F86CEF5848F1}"/>
    <cellStyle name="Normal 9 2 3 2 3 3 3" xfId="6860" xr:uid="{803B979E-1DD4-4D1D-B54B-0F8E0A70DE7F}"/>
    <cellStyle name="Normal 9 2 3 2 3 4" xfId="2994" xr:uid="{0025035A-C33F-40CB-B765-07A8760D93B5}"/>
    <cellStyle name="Normal 9 2 3 2 3 5" xfId="5275" xr:uid="{F1865638-36E4-4B54-852D-B0AE401A30A0}"/>
    <cellStyle name="Normal 9 2 3 2 4" xfId="1076" xr:uid="{00000000-0005-0000-0000-000026090000}"/>
    <cellStyle name="Normal 9 2 3 2 4 2" xfId="3363" xr:uid="{A8A88B64-328F-4C59-8070-042E8AF6FE1D}"/>
    <cellStyle name="Normal 9 2 3 2 4 3" xfId="5644" xr:uid="{1FB336D5-8367-40B8-A875-680A44FC13B8}"/>
    <cellStyle name="Normal 9 2 3 2 5" xfId="1260" xr:uid="{00000000-0005-0000-0000-000027090000}"/>
    <cellStyle name="Normal 9 2 3 2 5 2" xfId="3539" xr:uid="{6E9D684D-B6CB-42BF-BF69-85EACB7DD739}"/>
    <cellStyle name="Normal 9 2 3 2 5 3" xfId="5820" xr:uid="{DD0DC356-2897-46D3-980D-76676EEF6613}"/>
    <cellStyle name="Normal 9 2 3 2 6" xfId="1953" xr:uid="{00000000-0005-0000-0000-000028090000}"/>
    <cellStyle name="Normal 9 2 3 2 6 2" xfId="4232" xr:uid="{E12EA803-A4A5-4CDB-AB9E-5EF1336C37B7}"/>
    <cellStyle name="Normal 9 2 3 2 6 3" xfId="6513" xr:uid="{C1A81570-F845-4402-BF58-C5E997F2EEDC}"/>
    <cellStyle name="Normal 9 2 3 2 7" xfId="2647" xr:uid="{1281F349-825E-400C-AEF0-923CFA8B1EDB}"/>
    <cellStyle name="Normal 9 2 3 2 8" xfId="4928" xr:uid="{6507412C-0D48-4B1D-BC6B-66BC29884E3C}"/>
    <cellStyle name="Normal 9 2 3 3" xfId="497" xr:uid="{00000000-0005-0000-0000-000029090000}"/>
    <cellStyle name="Normal 9 2 3 3 2" xfId="870" xr:uid="{00000000-0005-0000-0000-00002A090000}"/>
    <cellStyle name="Normal 9 2 3 3 2 2" xfId="1776" xr:uid="{00000000-0005-0000-0000-00002B090000}"/>
    <cellStyle name="Normal 9 2 3 3 2 2 2" xfId="4055" xr:uid="{AA1E1294-AEEA-44A7-A72B-2AC18DEAA32A}"/>
    <cellStyle name="Normal 9 2 3 3 2 2 3" xfId="6336" xr:uid="{592259C8-2863-4EB6-B52D-CBE909DE1F05}"/>
    <cellStyle name="Normal 9 2 3 3 2 3" xfId="2469" xr:uid="{00000000-0005-0000-0000-00002C090000}"/>
    <cellStyle name="Normal 9 2 3 3 2 3 2" xfId="4748" xr:uid="{02067473-4149-41DA-8C06-8708567C26FA}"/>
    <cellStyle name="Normal 9 2 3 3 2 3 3" xfId="7029" xr:uid="{06C41794-0B34-4E91-9170-D7B1481AF2B2}"/>
    <cellStyle name="Normal 9 2 3 3 2 4" xfId="3163" xr:uid="{C72B52FA-3632-4217-A60C-FDBF41C746B4}"/>
    <cellStyle name="Normal 9 2 3 3 2 5" xfId="5444" xr:uid="{144BF9ED-4B4F-4057-A390-FA3C627B6B4D}"/>
    <cellStyle name="Normal 9 2 3 3 3" xfId="1429" xr:uid="{00000000-0005-0000-0000-00002D090000}"/>
    <cellStyle name="Normal 9 2 3 3 3 2" xfId="3708" xr:uid="{00A174E1-F35B-416F-A24F-DACA6E389C59}"/>
    <cellStyle name="Normal 9 2 3 3 3 3" xfId="5989" xr:uid="{A51355FC-632E-4D0B-B92B-752130479F22}"/>
    <cellStyle name="Normal 9 2 3 3 4" xfId="2122" xr:uid="{00000000-0005-0000-0000-00002E090000}"/>
    <cellStyle name="Normal 9 2 3 3 4 2" xfId="4401" xr:uid="{F09F9B2B-D25F-4016-92C7-002D3885BF42}"/>
    <cellStyle name="Normal 9 2 3 3 4 3" xfId="6682" xr:uid="{EE06A0A1-AAB2-4FF1-B389-6F4E80580E1D}"/>
    <cellStyle name="Normal 9 2 3 3 5" xfId="2816" xr:uid="{A3FD7C0F-0250-4916-BF58-62868A2377B0}"/>
    <cellStyle name="Normal 9 2 3 3 6" xfId="5097" xr:uid="{0D375261-C3D9-4317-821A-C39369F3AEE1}"/>
    <cellStyle name="Normal 9 2 3 4" xfId="675" xr:uid="{00000000-0005-0000-0000-00002F090000}"/>
    <cellStyle name="Normal 9 2 3 4 2" xfId="1604" xr:uid="{00000000-0005-0000-0000-000030090000}"/>
    <cellStyle name="Normal 9 2 3 4 2 2" xfId="3883" xr:uid="{AB54D992-75E3-4B02-8CCB-0E6A67AD0EDE}"/>
    <cellStyle name="Normal 9 2 3 4 2 3" xfId="6164" xr:uid="{82CB1E6B-7134-4661-BF79-F33AC90DA9D1}"/>
    <cellStyle name="Normal 9 2 3 4 3" xfId="2297" xr:uid="{00000000-0005-0000-0000-000031090000}"/>
    <cellStyle name="Normal 9 2 3 4 3 2" xfId="4576" xr:uid="{34E6EDD0-974A-4DDB-810C-F0EADFDB7BC0}"/>
    <cellStyle name="Normal 9 2 3 4 3 3" xfId="6857" xr:uid="{817E12EB-7348-405B-98A2-C02E50437B2D}"/>
    <cellStyle name="Normal 9 2 3 4 4" xfId="2991" xr:uid="{82B87E4B-453F-48CA-AD54-D40756D0DE0F}"/>
    <cellStyle name="Normal 9 2 3 4 5" xfId="5272" xr:uid="{F439BDA0-BE19-48DB-81B1-A34DD176E5DD}"/>
    <cellStyle name="Normal 9 2 3 5" xfId="1073" xr:uid="{00000000-0005-0000-0000-000032090000}"/>
    <cellStyle name="Normal 9 2 3 5 2" xfId="3360" xr:uid="{F0FAEC7B-8B2E-4131-90CB-0E3C69F52627}"/>
    <cellStyle name="Normal 9 2 3 5 3" xfId="5641" xr:uid="{9D45CB75-4725-468A-A62E-866EBAA21833}"/>
    <cellStyle name="Normal 9 2 3 6" xfId="1257" xr:uid="{00000000-0005-0000-0000-000033090000}"/>
    <cellStyle name="Normal 9 2 3 6 2" xfId="3536" xr:uid="{A4CB3D0D-52DE-4D1D-8B43-8C6E4ADEB916}"/>
    <cellStyle name="Normal 9 2 3 6 3" xfId="5817" xr:uid="{75694432-EFB3-4F2E-BD05-114F2338B730}"/>
    <cellStyle name="Normal 9 2 3 7" xfId="1950" xr:uid="{00000000-0005-0000-0000-000034090000}"/>
    <cellStyle name="Normal 9 2 3 7 2" xfId="4229" xr:uid="{3249FA29-7876-4231-A370-C9B11AEFF403}"/>
    <cellStyle name="Normal 9 2 3 7 3" xfId="6510" xr:uid="{8700E52D-14EA-48A4-89A3-76D59344D395}"/>
    <cellStyle name="Normal 9 2 3 8" xfId="2644" xr:uid="{EC8151A6-957F-4EEB-B9BE-0AADA69791D9}"/>
    <cellStyle name="Normal 9 2 3 9" xfId="4925" xr:uid="{E29BC02E-E271-4733-94C5-069886AFAC6A}"/>
    <cellStyle name="Normal 9 2 4" xfId="495" xr:uid="{00000000-0005-0000-0000-000035090000}"/>
    <cellStyle name="Normal 9 2 4 2" xfId="868" xr:uid="{00000000-0005-0000-0000-000036090000}"/>
    <cellStyle name="Normal 9 2 4 2 2" xfId="1774" xr:uid="{00000000-0005-0000-0000-000037090000}"/>
    <cellStyle name="Normal 9 2 4 2 2 2" xfId="4053" xr:uid="{47DD76EE-A4DE-4618-97BB-5E5AB0036A7E}"/>
    <cellStyle name="Normal 9 2 4 2 2 3" xfId="6334" xr:uid="{C8640EAC-C06D-46D7-9F59-92857EAEF1DF}"/>
    <cellStyle name="Normal 9 2 4 2 3" xfId="2467" xr:uid="{00000000-0005-0000-0000-000038090000}"/>
    <cellStyle name="Normal 9 2 4 2 3 2" xfId="4746" xr:uid="{71D3B097-17E2-4352-AFE1-08F1EFBC2F32}"/>
    <cellStyle name="Normal 9 2 4 2 3 3" xfId="7027" xr:uid="{71FCE3F3-F0C2-414F-98C9-939E1CF1BF00}"/>
    <cellStyle name="Normal 9 2 4 2 4" xfId="3161" xr:uid="{969F2F75-85AB-4BA3-9E3D-536D988DE8AF}"/>
    <cellStyle name="Normal 9 2 4 2 5" xfId="5442" xr:uid="{E0062160-D954-4A47-BCB0-BBB38A427BED}"/>
    <cellStyle name="Normal 9 2 4 3" xfId="1427" xr:uid="{00000000-0005-0000-0000-000039090000}"/>
    <cellStyle name="Normal 9 2 4 3 2" xfId="3706" xr:uid="{5CD7AD96-618F-4B2E-861E-E8612DF1ADE8}"/>
    <cellStyle name="Normal 9 2 4 3 3" xfId="5987" xr:uid="{542CBCDD-0CE1-468E-B552-C156D752C9CC}"/>
    <cellStyle name="Normal 9 2 4 4" xfId="2120" xr:uid="{00000000-0005-0000-0000-00003A090000}"/>
    <cellStyle name="Normal 9 2 4 4 2" xfId="4399" xr:uid="{04D239FF-7364-4CD9-8DA7-E411A712194C}"/>
    <cellStyle name="Normal 9 2 4 4 3" xfId="6680" xr:uid="{5B636A51-ECC7-4820-BCEF-641DB9743CB0}"/>
    <cellStyle name="Normal 9 2 4 5" xfId="2814" xr:uid="{8E3DD23E-3F63-4EFD-BCDF-EF32742B3A29}"/>
    <cellStyle name="Normal 9 2 4 6" xfId="5095" xr:uid="{4402FE8D-7E80-4268-B998-A4EF2025DA11}"/>
    <cellStyle name="Normal 9 2 5" xfId="673" xr:uid="{00000000-0005-0000-0000-00003B090000}"/>
    <cellStyle name="Normal 9 2 5 2" xfId="1602" xr:uid="{00000000-0005-0000-0000-00003C090000}"/>
    <cellStyle name="Normal 9 2 5 2 2" xfId="3881" xr:uid="{EBD8E9BE-C1BF-446F-A860-246D9457CE6D}"/>
    <cellStyle name="Normal 9 2 5 2 3" xfId="6162" xr:uid="{36105A70-9273-4D61-9451-AFCC99D751C0}"/>
    <cellStyle name="Normal 9 2 5 3" xfId="2295" xr:uid="{00000000-0005-0000-0000-00003D090000}"/>
    <cellStyle name="Normal 9 2 5 3 2" xfId="4574" xr:uid="{0CE7CE97-1F61-4DBA-B402-711A472A345D}"/>
    <cellStyle name="Normal 9 2 5 3 3" xfId="6855" xr:uid="{3C81C06A-1F05-4B2F-932B-9541053AEFF1}"/>
    <cellStyle name="Normal 9 2 5 4" xfId="2989" xr:uid="{D10FA7F6-9386-4E72-B0D0-55C229E2EA32}"/>
    <cellStyle name="Normal 9 2 5 5" xfId="5270" xr:uid="{FA83B27A-116D-41BA-8DBB-0B7CD49C8DBF}"/>
    <cellStyle name="Normal 9 2 6" xfId="1071" xr:uid="{00000000-0005-0000-0000-00003E090000}"/>
    <cellStyle name="Normal 9 2 6 2" xfId="3358" xr:uid="{D3D95EF0-A507-4B4C-9E8F-34E1ED7CD047}"/>
    <cellStyle name="Normal 9 2 6 3" xfId="5639" xr:uid="{DBDA6767-0138-4072-A166-492F55729069}"/>
    <cellStyle name="Normal 9 2 7" xfId="1255" xr:uid="{00000000-0005-0000-0000-00003F090000}"/>
    <cellStyle name="Normal 9 2 7 2" xfId="3534" xr:uid="{A6A1F37F-19DC-4CD1-9680-1FDCB357AAD0}"/>
    <cellStyle name="Normal 9 2 7 3" xfId="5815" xr:uid="{E0F5B48E-8650-43B0-999A-B8FA63767E73}"/>
    <cellStyle name="Normal 9 2 8" xfId="1948" xr:uid="{00000000-0005-0000-0000-000040090000}"/>
    <cellStyle name="Normal 9 2 8 2" xfId="4227" xr:uid="{25D4C284-80F6-40FC-8BC3-DE7A7D7FFC79}"/>
    <cellStyle name="Normal 9 2 8 3" xfId="6508" xr:uid="{2E4C2D86-9407-417A-A6C1-207EA7CCB7C9}"/>
    <cellStyle name="Normal 9 2 9" xfId="2642" xr:uid="{66C1B863-73C8-4352-9811-96278E1E4CBC}"/>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2 2" xfId="4056" xr:uid="{41CB6880-F7C3-471D-A292-9AFEEA545965}"/>
    <cellStyle name="Normal 9 3 2 2 2 3" xfId="6337" xr:uid="{ECE642D0-22E0-42EF-8555-6F80511F7FEA}"/>
    <cellStyle name="Normal 9 3 2 2 3" xfId="2470" xr:uid="{00000000-0005-0000-0000-000045090000}"/>
    <cellStyle name="Normal 9 3 2 2 3 2" xfId="4749" xr:uid="{5D89D9DE-05E0-4FD6-A906-611742E796D6}"/>
    <cellStyle name="Normal 9 3 2 2 3 3" xfId="7030" xr:uid="{4B859B10-8FE1-40C5-9557-D4E43E07829E}"/>
    <cellStyle name="Normal 9 3 2 2 4" xfId="3164" xr:uid="{6F15CEF1-CB9F-4193-B64E-3C4CA7765A6C}"/>
    <cellStyle name="Normal 9 3 2 2 5" xfId="5445" xr:uid="{0CD52E87-2A66-4ADE-8AF4-F0DE87E1B35A}"/>
    <cellStyle name="Normal 9 3 2 3" xfId="1430" xr:uid="{00000000-0005-0000-0000-000046090000}"/>
    <cellStyle name="Normal 9 3 2 3 2" xfId="3709" xr:uid="{85B55CA2-B119-4008-B42F-CA64149A7546}"/>
    <cellStyle name="Normal 9 3 2 3 3" xfId="5990" xr:uid="{AA4B6A6D-3D0B-48E9-A863-8C13B91D3AA2}"/>
    <cellStyle name="Normal 9 3 2 4" xfId="2123" xr:uid="{00000000-0005-0000-0000-000047090000}"/>
    <cellStyle name="Normal 9 3 2 4 2" xfId="4402" xr:uid="{63C0BDA5-CF93-47FF-BE7E-502580947112}"/>
    <cellStyle name="Normal 9 3 2 4 3" xfId="6683" xr:uid="{3C9AD62B-495E-479C-93D0-8C7A61C331E6}"/>
    <cellStyle name="Normal 9 3 2 5" xfId="2817" xr:uid="{E6F1D2F8-374A-4F80-BB8C-75BAE8F741BE}"/>
    <cellStyle name="Normal 9 3 2 6" xfId="5098" xr:uid="{D12936C7-A90D-499F-9CF5-6B0D7FD80147}"/>
    <cellStyle name="Normal 9 3 3" xfId="676" xr:uid="{00000000-0005-0000-0000-000048090000}"/>
    <cellStyle name="Normal 9 3 3 2" xfId="1605" xr:uid="{00000000-0005-0000-0000-000049090000}"/>
    <cellStyle name="Normal 9 3 3 2 2" xfId="3884" xr:uid="{965C203F-8678-4792-8984-B08E6B231BA7}"/>
    <cellStyle name="Normal 9 3 3 2 3" xfId="6165" xr:uid="{8ADE14E4-89FB-470C-A8B1-204E5738E561}"/>
    <cellStyle name="Normal 9 3 3 3" xfId="2298" xr:uid="{00000000-0005-0000-0000-00004A090000}"/>
    <cellStyle name="Normal 9 3 3 3 2" xfId="4577" xr:uid="{A48FEF47-B2C2-425D-9AF4-CE752621E3E2}"/>
    <cellStyle name="Normal 9 3 3 3 3" xfId="6858" xr:uid="{7A8BFEB8-0D93-4E49-919A-158E590E9682}"/>
    <cellStyle name="Normal 9 3 3 4" xfId="2992" xr:uid="{90055D22-FF35-40DA-AE98-7141201A1A89}"/>
    <cellStyle name="Normal 9 3 3 5" xfId="5273" xr:uid="{9E679E43-44EF-401F-82DC-F3A70311C862}"/>
    <cellStyle name="Normal 9 3 4" xfId="1074" xr:uid="{00000000-0005-0000-0000-00004B090000}"/>
    <cellStyle name="Normal 9 3 4 2" xfId="3361" xr:uid="{A41566AD-C625-4E7F-8F71-328118782BD2}"/>
    <cellStyle name="Normal 9 3 4 3" xfId="5642" xr:uid="{C77BBAB2-30B8-486B-83E5-EDE2C74B78BF}"/>
    <cellStyle name="Normal 9 3 5" xfId="1258" xr:uid="{00000000-0005-0000-0000-00004C090000}"/>
    <cellStyle name="Normal 9 3 5 2" xfId="3537" xr:uid="{2945CE9A-2D4B-490A-BA10-7ABD46682820}"/>
    <cellStyle name="Normal 9 3 5 3" xfId="5818" xr:uid="{3E963802-59D7-4296-A6D0-67DBE773DB83}"/>
    <cellStyle name="Normal 9 3 6" xfId="1951" xr:uid="{00000000-0005-0000-0000-00004D090000}"/>
    <cellStyle name="Normal 9 3 6 2" xfId="4230" xr:uid="{5D0756AC-C064-4E6B-B34C-9C39965F5EE9}"/>
    <cellStyle name="Normal 9 3 6 3" xfId="6511" xr:uid="{2F6D6C08-AC29-45CE-9497-A775E5C2A450}"/>
    <cellStyle name="Normal 9 3 7" xfId="2645" xr:uid="{218BA0B8-1938-4EBB-A030-EF08DCBC747C}"/>
    <cellStyle name="Normal 9 3 8" xfId="4926" xr:uid="{B8DC1DCB-3CB2-4728-8616-BFAC06DB1AC7}"/>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2 2" xfId="4057" xr:uid="{E5440C0C-98B7-44E1-B4A4-ED1718D6909E}"/>
    <cellStyle name="Normal 9 4 2 2 2 3" xfId="6338" xr:uid="{811E1AD6-9D0B-42DA-920C-EACC21D3CFC6}"/>
    <cellStyle name="Normal 9 4 2 2 3" xfId="2471" xr:uid="{00000000-0005-0000-0000-000052090000}"/>
    <cellStyle name="Normal 9 4 2 2 3 2" xfId="4750" xr:uid="{9D08F895-638E-4573-9E31-5F5A600F4E9D}"/>
    <cellStyle name="Normal 9 4 2 2 3 3" xfId="7031" xr:uid="{0147B151-BEB9-4A53-B640-C98C28D8AB93}"/>
    <cellStyle name="Normal 9 4 2 2 4" xfId="3165" xr:uid="{C2AD0F75-D5FA-4E7A-AF45-4DAA32AECBF6}"/>
    <cellStyle name="Normal 9 4 2 2 5" xfId="5446" xr:uid="{D5F0B30B-16C9-44A7-B27F-AD1C4CF82BC0}"/>
    <cellStyle name="Normal 9 4 2 3" xfId="1431" xr:uid="{00000000-0005-0000-0000-000053090000}"/>
    <cellStyle name="Normal 9 4 2 3 2" xfId="3710" xr:uid="{7457FB95-C7BB-4C81-8461-336289DB8092}"/>
    <cellStyle name="Normal 9 4 2 3 3" xfId="5991" xr:uid="{A2149842-A536-484D-8B87-6FCAE0921D93}"/>
    <cellStyle name="Normal 9 4 2 4" xfId="2124" xr:uid="{00000000-0005-0000-0000-000054090000}"/>
    <cellStyle name="Normal 9 4 2 4 2" xfId="4403" xr:uid="{CDE9BEC0-6259-4012-BABB-32479560CA05}"/>
    <cellStyle name="Normal 9 4 2 4 3" xfId="6684" xr:uid="{379192A4-B2D6-41E3-AD52-395C860D5764}"/>
    <cellStyle name="Normal 9 4 2 5" xfId="2818" xr:uid="{D09F301A-F194-4099-8EC1-970A7E7A529A}"/>
    <cellStyle name="Normal 9 4 2 6" xfId="5099" xr:uid="{77050E5B-93A5-4E75-A512-6527DBD34BEE}"/>
    <cellStyle name="Normal 9 4 3" xfId="677" xr:uid="{00000000-0005-0000-0000-000055090000}"/>
    <cellStyle name="Normal 9 4 3 2" xfId="1606" xr:uid="{00000000-0005-0000-0000-000056090000}"/>
    <cellStyle name="Normal 9 4 3 2 2" xfId="3885" xr:uid="{B41B6097-642B-4932-882C-750D12099CF9}"/>
    <cellStyle name="Normal 9 4 3 2 3" xfId="6166" xr:uid="{054018D4-B6DD-4497-AC04-B2BB36704BAA}"/>
    <cellStyle name="Normal 9 4 3 3" xfId="2299" xr:uid="{00000000-0005-0000-0000-000057090000}"/>
    <cellStyle name="Normal 9 4 3 3 2" xfId="4578" xr:uid="{2D045B46-29A9-4C9A-B8AB-809EE2B8362C}"/>
    <cellStyle name="Normal 9 4 3 3 3" xfId="6859" xr:uid="{5A65C0EE-5B9D-4097-8CEE-F4C7091DF2AD}"/>
    <cellStyle name="Normal 9 4 3 4" xfId="2993" xr:uid="{3005814C-82FC-4774-ABBE-9C6554346573}"/>
    <cellStyle name="Normal 9 4 3 5" xfId="5274" xr:uid="{7384018D-8042-450B-90CF-5644302FDB27}"/>
    <cellStyle name="Normal 9 4 4" xfId="1075" xr:uid="{00000000-0005-0000-0000-000058090000}"/>
    <cellStyle name="Normal 9 4 4 2" xfId="3362" xr:uid="{66237F05-D75E-486E-A710-0BE72C4919D8}"/>
    <cellStyle name="Normal 9 4 4 3" xfId="5643" xr:uid="{C9C73F53-9F23-4C1E-A0CE-A0AC5DFE50D6}"/>
    <cellStyle name="Normal 9 4 5" xfId="1259" xr:uid="{00000000-0005-0000-0000-000059090000}"/>
    <cellStyle name="Normal 9 4 5 2" xfId="3538" xr:uid="{1E267ADE-4E84-449A-B5D3-8650012F205E}"/>
    <cellStyle name="Normal 9 4 5 3" xfId="5819" xr:uid="{26777029-5C1C-4CA5-82CF-F562FE55EB46}"/>
    <cellStyle name="Normal 9 4 6" xfId="1952" xr:uid="{00000000-0005-0000-0000-00005A090000}"/>
    <cellStyle name="Normal 9 4 6 2" xfId="4231" xr:uid="{B0BB0C59-8344-4CD1-9759-99BA473758E0}"/>
    <cellStyle name="Normal 9 4 6 3" xfId="6512" xr:uid="{F1EC2694-5869-4302-B5A1-B46308511B09}"/>
    <cellStyle name="Normal 9 4 7" xfId="2646" xr:uid="{F1D5E702-0CF2-4341-969C-E34477E4428C}"/>
    <cellStyle name="Normal 9 4 8" xfId="4927" xr:uid="{A871BD57-D109-44D2-8108-DA400DF5C0B1}"/>
    <cellStyle name="Normal 9 5" xfId="494" xr:uid="{00000000-0005-0000-0000-00005B090000}"/>
    <cellStyle name="Normal 9 5 2" xfId="867" xr:uid="{00000000-0005-0000-0000-00005C090000}"/>
    <cellStyle name="Normal 9 5 2 2" xfId="1773" xr:uid="{00000000-0005-0000-0000-00005D090000}"/>
    <cellStyle name="Normal 9 5 2 2 2" xfId="4052" xr:uid="{D2BCCC1C-81AD-49F4-8E13-0C2E04E30207}"/>
    <cellStyle name="Normal 9 5 2 2 3" xfId="6333" xr:uid="{470E074B-AE24-40DA-A2DB-006455E7BFE6}"/>
    <cellStyle name="Normal 9 5 2 3" xfId="2466" xr:uid="{00000000-0005-0000-0000-00005E090000}"/>
    <cellStyle name="Normal 9 5 2 3 2" xfId="4745" xr:uid="{CDD97997-CC29-4587-A04F-B7CDA07C7BEE}"/>
    <cellStyle name="Normal 9 5 2 3 3" xfId="7026" xr:uid="{7C3D6848-1861-405A-BAED-1A7E517D748B}"/>
    <cellStyle name="Normal 9 5 2 4" xfId="3160" xr:uid="{8269DB52-67C4-4716-ACE4-32DCA25EBB8D}"/>
    <cellStyle name="Normal 9 5 2 5" xfId="5441" xr:uid="{A885C65F-CB13-45AE-A2F1-365D7C3AFAA4}"/>
    <cellStyle name="Normal 9 5 3" xfId="1426" xr:uid="{00000000-0005-0000-0000-00005F090000}"/>
    <cellStyle name="Normal 9 5 3 2" xfId="3705" xr:uid="{FF4A198F-4C78-4D93-8946-A659924E9788}"/>
    <cellStyle name="Normal 9 5 3 3" xfId="5986" xr:uid="{68164589-FCD0-4518-AB8D-FAB0B56D6BA6}"/>
    <cellStyle name="Normal 9 5 4" xfId="2119" xr:uid="{00000000-0005-0000-0000-000060090000}"/>
    <cellStyle name="Normal 9 5 4 2" xfId="4398" xr:uid="{B237931D-D087-4991-B946-F6738B985320}"/>
    <cellStyle name="Normal 9 5 4 3" xfId="6679" xr:uid="{0142C438-62A1-4B92-ADD3-0ADE8A5FF8D0}"/>
    <cellStyle name="Normal 9 5 5" xfId="2813" xr:uid="{E6F8C424-2488-4977-9799-4A34EA34E650}"/>
    <cellStyle name="Normal 9 5 6" xfId="5094" xr:uid="{F7325330-F7AA-4909-9B00-0B941044B795}"/>
    <cellStyle name="Normal 9 6" xfId="672" xr:uid="{00000000-0005-0000-0000-000061090000}"/>
    <cellStyle name="Normal 9 6 2" xfId="1601" xr:uid="{00000000-0005-0000-0000-000062090000}"/>
    <cellStyle name="Normal 9 6 2 2" xfId="3880" xr:uid="{A2A7769C-6BB5-4759-9124-D37847BC02E1}"/>
    <cellStyle name="Normal 9 6 2 3" xfId="6161" xr:uid="{E96E5D2A-A078-44B4-9F27-EC92788BEDDA}"/>
    <cellStyle name="Normal 9 6 3" xfId="2294" xr:uid="{00000000-0005-0000-0000-000063090000}"/>
    <cellStyle name="Normal 9 6 3 2" xfId="4573" xr:uid="{6250A9F9-0FFD-40BC-A203-A3D1F5679FE2}"/>
    <cellStyle name="Normal 9 6 3 3" xfId="6854" xr:uid="{60E67A18-9135-4418-8754-E146C45D3A36}"/>
    <cellStyle name="Normal 9 6 4" xfId="2988" xr:uid="{06D9FD1E-E2F8-4788-8912-153E452991A0}"/>
    <cellStyle name="Normal 9 6 5" xfId="5269" xr:uid="{A12B0429-0A3B-4343-930A-708F45F2DADE}"/>
    <cellStyle name="Normal 9 7" xfId="1070" xr:uid="{00000000-0005-0000-0000-000064090000}"/>
    <cellStyle name="Normal 9 7 2" xfId="3357" xr:uid="{D6C3E3BD-6AA5-4AED-BF31-08B96A662A59}"/>
    <cellStyle name="Normal 9 7 3" xfId="5638" xr:uid="{F845BF90-FC88-410C-83B1-41E8F38FE577}"/>
    <cellStyle name="Normal 9 8" xfId="1254" xr:uid="{00000000-0005-0000-0000-000065090000}"/>
    <cellStyle name="Normal 9 8 2" xfId="3533" xr:uid="{C056A3CE-4866-4A30-AE11-7F195EA57455}"/>
    <cellStyle name="Normal 9 8 3" xfId="5814" xr:uid="{B456943E-5A0F-476E-93DB-47EEFB8DB028}"/>
    <cellStyle name="Normal 9 9" xfId="1947" xr:uid="{00000000-0005-0000-0000-000066090000}"/>
    <cellStyle name="Normal 9 9 2" xfId="4226" xr:uid="{C45AF17A-E9F9-4AD4-9096-9229C90EAB90}"/>
    <cellStyle name="Normal 9 9 3" xfId="6507" xr:uid="{F8FF4A54-D99F-407D-8EFB-C66EA1F694AC}"/>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2 2" xfId="3965" xr:uid="{5655F2D3-D8D3-49E9-8569-7070AB3979AC}"/>
    <cellStyle name="Note 2 2 2 2 3" xfId="6246" xr:uid="{F30E198F-0DF6-45D2-A044-66E88E1235F1}"/>
    <cellStyle name="Note 2 2 2 3" xfId="2379" xr:uid="{00000000-0005-0000-0000-00006C090000}"/>
    <cellStyle name="Note 2 2 2 3 2" xfId="4658" xr:uid="{20500664-135D-4750-9A9A-039C84381E4F}"/>
    <cellStyle name="Note 2 2 2 3 3" xfId="6939" xr:uid="{70813A0D-8E06-482F-A2D5-5BFEAF75EA53}"/>
    <cellStyle name="Note 2 2 2 4" xfId="3073" xr:uid="{2C48241A-DCAF-4F1F-A290-BFE1AE95BE3D}"/>
    <cellStyle name="Note 2 2 2 5" xfId="5354" xr:uid="{572BD231-DFDC-4F2D-ADF2-55CA51E5C2B9}"/>
    <cellStyle name="Note 2 2 3" xfId="1339" xr:uid="{00000000-0005-0000-0000-00006D090000}"/>
    <cellStyle name="Note 2 2 3 2" xfId="3618" xr:uid="{6AAB578E-F627-444A-B806-62E124D45A42}"/>
    <cellStyle name="Note 2 2 3 3" xfId="5899" xr:uid="{94B7BBC6-BE25-4F08-949A-DB7E67CF55CF}"/>
    <cellStyle name="Note 2 2 4" xfId="2032" xr:uid="{00000000-0005-0000-0000-00006E090000}"/>
    <cellStyle name="Note 2 2 4 2" xfId="4311" xr:uid="{D25BA05F-E20A-4880-95E4-0D42C8DE455E}"/>
    <cellStyle name="Note 2 2 4 3" xfId="6592" xr:uid="{30ED7936-F057-4FBB-8D1A-60F996FFB087}"/>
    <cellStyle name="Note 2 2 5" xfId="2726" xr:uid="{AAAA8017-7476-430C-8979-3B144EB8CBC9}"/>
    <cellStyle name="Note 2 2 6" xfId="5007" xr:uid="{E3D3573C-BC57-49DE-8BFE-2E9F753BA488}"/>
    <cellStyle name="Note 2 3" xfId="585" xr:uid="{00000000-0005-0000-0000-00006F090000}"/>
    <cellStyle name="Note 2 3 2" xfId="1514" xr:uid="{00000000-0005-0000-0000-000070090000}"/>
    <cellStyle name="Note 2 3 2 2" xfId="3793" xr:uid="{D7D39737-7559-4AD0-990C-C2522C5DB32B}"/>
    <cellStyle name="Note 2 3 2 3" xfId="6074" xr:uid="{84A9DA93-89D6-4846-A447-4041A42F6C3F}"/>
    <cellStyle name="Note 2 3 3" xfId="2207" xr:uid="{00000000-0005-0000-0000-000071090000}"/>
    <cellStyle name="Note 2 3 3 2" xfId="4486" xr:uid="{B019EB7A-A675-47C6-A6AD-CA4B7EBC96E8}"/>
    <cellStyle name="Note 2 3 3 3" xfId="6767" xr:uid="{D98EB9ED-5B8E-4C23-91B8-7836EBACDE56}"/>
    <cellStyle name="Note 2 3 4" xfId="2901" xr:uid="{BE9C3F98-A0F0-4203-AF56-B4C84EB50759}"/>
    <cellStyle name="Note 2 3 5" xfId="5182" xr:uid="{59BE92E1-FD71-42D0-91C1-D754B20C5DE8}"/>
    <cellStyle name="Note 2 4" xfId="982" xr:uid="{00000000-0005-0000-0000-000072090000}"/>
    <cellStyle name="Note 2 4 2" xfId="3270" xr:uid="{C4E70350-5569-4793-BD0C-660E09CD30DF}"/>
    <cellStyle name="Note 2 4 3" xfId="5551" xr:uid="{EA27A89F-DACD-4274-B566-405CBB4A2F43}"/>
    <cellStyle name="Note 2 5" xfId="1167" xr:uid="{00000000-0005-0000-0000-000073090000}"/>
    <cellStyle name="Note 2 5 2" xfId="3446" xr:uid="{D07971C6-78FC-47BC-A871-7CA6AA5EB669}"/>
    <cellStyle name="Note 2 5 3" xfId="5727" xr:uid="{7CC2A3EA-DB17-4748-9E41-EF5F7FF7D43B}"/>
    <cellStyle name="Note 2 6" xfId="1860" xr:uid="{00000000-0005-0000-0000-000074090000}"/>
    <cellStyle name="Note 2 6 2" xfId="4139" xr:uid="{37C4FC0C-E9D3-426B-A212-B9627D3309E7}"/>
    <cellStyle name="Note 2 6 3" xfId="6420" xr:uid="{59B87A60-9C00-44D4-B39A-FDBD63260136}"/>
    <cellStyle name="Note 2 7" xfId="2554" xr:uid="{F4884247-9912-4DF5-A788-054194659C08}"/>
    <cellStyle name="Note 2 8" xfId="4835" xr:uid="{CE70F8CF-0867-42BA-BA7B-411D08306129}"/>
    <cellStyle name="Note 3" xfId="344" xr:uid="{00000000-0005-0000-0000-000075090000}"/>
    <cellStyle name="Note 3 2" xfId="725" xr:uid="{00000000-0005-0000-0000-000076090000}"/>
    <cellStyle name="Note 3 2 2" xfId="1640" xr:uid="{00000000-0005-0000-0000-000077090000}"/>
    <cellStyle name="Note 3 2 2 2" xfId="3919" xr:uid="{9215DB90-D56B-4FFF-960B-75DDE8EFF74D}"/>
    <cellStyle name="Note 3 2 2 3" xfId="6200" xr:uid="{6C344CFF-F90F-48C2-8FF7-F195FF46D341}"/>
    <cellStyle name="Note 3 2 3" xfId="2333" xr:uid="{00000000-0005-0000-0000-000078090000}"/>
    <cellStyle name="Note 3 2 3 2" xfId="4612" xr:uid="{95D60393-078E-4B68-B78B-9C00A544E10F}"/>
    <cellStyle name="Note 3 2 3 3" xfId="6893" xr:uid="{C6A51DCF-D393-4D72-A93A-098B4BCC3448}"/>
    <cellStyle name="Note 3 2 4" xfId="3027" xr:uid="{4B3F2A1B-C879-4A40-AD36-8D9998B92A6A}"/>
    <cellStyle name="Note 3 2 5" xfId="5308" xr:uid="{D40AEA1D-A48A-405C-9E1C-5E0527D5BEB1}"/>
    <cellStyle name="Note 3 3" xfId="1293" xr:uid="{00000000-0005-0000-0000-000079090000}"/>
    <cellStyle name="Note 3 3 2" xfId="3572" xr:uid="{8D35CD36-F4F8-47F0-B4A2-362BCB6A8320}"/>
    <cellStyle name="Note 3 3 3" xfId="5853" xr:uid="{BBF2B12F-CB7F-4A5B-B458-97509430905D}"/>
    <cellStyle name="Note 3 4" xfId="1986" xr:uid="{00000000-0005-0000-0000-00007A090000}"/>
    <cellStyle name="Note 3 4 2" xfId="4265" xr:uid="{57A9F519-18B8-471B-AA9F-B871B6B11064}"/>
    <cellStyle name="Note 3 4 3" xfId="6546" xr:uid="{D3AD5BA0-2E0B-4897-91B5-FDE890D77813}"/>
    <cellStyle name="Note 3 5" xfId="2680" xr:uid="{463D6295-7A23-4FD6-9209-FBF586AD6D79}"/>
    <cellStyle name="Note 3 6" xfId="4961" xr:uid="{9F5697AC-8DF1-4214-AA9C-0D898E763E6A}"/>
    <cellStyle name="Note 4" xfId="539" xr:uid="{00000000-0005-0000-0000-00007B090000}"/>
    <cellStyle name="Note 4 2" xfId="1468" xr:uid="{00000000-0005-0000-0000-00007C090000}"/>
    <cellStyle name="Note 4 2 2" xfId="3747" xr:uid="{6955D386-7B51-4A05-8195-6BEE327EB1F9}"/>
    <cellStyle name="Note 4 2 3" xfId="6028" xr:uid="{59795C93-EC66-4167-9696-1BDF551F2EC7}"/>
    <cellStyle name="Note 4 3" xfId="2161" xr:uid="{00000000-0005-0000-0000-00007D090000}"/>
    <cellStyle name="Note 4 3 2" xfId="4440" xr:uid="{0BF5F08D-A6D0-4EBC-AD63-93426C07C012}"/>
    <cellStyle name="Note 4 3 3" xfId="6721" xr:uid="{1F26123E-F9CF-4C38-B3F5-EF76E8798BEF}"/>
    <cellStyle name="Note 4 4" xfId="2855" xr:uid="{190F112B-C689-4B9F-BF4B-647F5A8411B2}"/>
    <cellStyle name="Note 4 5" xfId="5136" xr:uid="{D7A7188C-AEE2-42AF-84F6-99074281E9DD}"/>
    <cellStyle name="Note 5" xfId="926" xr:uid="{00000000-0005-0000-0000-00007E090000}"/>
    <cellStyle name="Note 5 2" xfId="3215" xr:uid="{96BAF33F-768F-4CB9-9537-2649D0717BF1}"/>
    <cellStyle name="Note 5 3" xfId="5496" xr:uid="{A7DE49F1-9F9B-40BB-A6B0-FB5C558A9C4F}"/>
    <cellStyle name="Note 6" xfId="1121" xr:uid="{00000000-0005-0000-0000-00007F090000}"/>
    <cellStyle name="Note 6 2" xfId="3400" xr:uid="{E6A41BE2-747D-4FDF-8CCC-51660EB54D99}"/>
    <cellStyle name="Note 6 3" xfId="5681" xr:uid="{0AEF63DB-F38B-4F2F-981A-A9BBA0B120E7}"/>
    <cellStyle name="Note 7" xfId="1814" xr:uid="{00000000-0005-0000-0000-000080090000}"/>
    <cellStyle name="Note 7 2" xfId="4093" xr:uid="{AFDE96FF-9AFE-4A22-9125-0AB5B5A5A294}"/>
    <cellStyle name="Note 7 3" xfId="6374" xr:uid="{2B780A79-5A23-4149-9BB2-F5171CD66BBC}"/>
    <cellStyle name="Note 8" xfId="2508" xr:uid="{E9483BD4-2A29-47EC-8E18-439D6A695B20}"/>
    <cellStyle name="Note 9" xfId="4789" xr:uid="{FBC2A017-4E07-4D62-8EAB-F397020B8A70}"/>
    <cellStyle name="Nøytral 2" xfId="281" xr:uid="{00000000-0005-0000-0000-000081090000}"/>
    <cellStyle name="Output" xfId="78" xr:uid="{00000000-0005-0000-0000-000082090000}"/>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ros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tel 2" xfId="286" xr:uid="{00000000-0005-0000-0000-00008D090000}"/>
    <cellStyle name="Total" xfId="80" xr:uid="{00000000-0005-0000-0000-00008E090000}"/>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3" xfId="940" xr:uid="{00000000-0005-0000-0000-000096090000}"/>
    <cellStyle name="Tusenskille 2 2 3 2" xfId="3228" xr:uid="{E23B51BB-DF6E-4972-8B30-14F6E9067107}"/>
    <cellStyle name="Tusenskille 2 2 3 3" xfId="5509" xr:uid="{B228F6D4-C75A-44A8-9A08-901D9D3CC47B}"/>
    <cellStyle name="Tusenskille 2 3" xfId="330" xr:uid="{00000000-0005-0000-0000-000097090000}"/>
    <cellStyle name="Tusenskille 2 3 2" xfId="711" xr:uid="{00000000-0005-0000-0000-000098090000}"/>
    <cellStyle name="Tusenskille 2 4" xfId="911" xr:uid="{00000000-0005-0000-0000-000099090000}"/>
    <cellStyle name="Tusenskille 2 4 2" xfId="3201" xr:uid="{E75D8B87-29EE-4D39-BD15-656B1A4E44D4}"/>
    <cellStyle name="Tusenskille 2 4 3" xfId="5482" xr:uid="{8CBE6367-E607-4F9C-BCF5-E5E4C39EF150}"/>
    <cellStyle name="Tusenskille 3" xfId="37" xr:uid="{00000000-0005-0000-0000-00009A090000}"/>
    <cellStyle name="Tusenskille 3 2" xfId="327" xr:uid="{00000000-0005-0000-0000-00009B090000}"/>
    <cellStyle name="Tusenskille 3 2 2" xfId="708" xr:uid="{00000000-0005-0000-0000-00009C090000}"/>
    <cellStyle name="Tusenskille 3 3" xfId="908" xr:uid="{00000000-0005-0000-0000-00009D090000}"/>
    <cellStyle name="Tusenskille 3 3 2" xfId="3198" xr:uid="{8E6F61E2-D718-4D0F-939D-CE8F4BEF57A4}"/>
    <cellStyle name="Tusenskille 3 3 3" xfId="5479" xr:uid="{FC7A6121-2207-40D6-BE54-9A6C10C9200C}"/>
    <cellStyle name="Tusenskille 4" xfId="38" xr:uid="{00000000-0005-0000-0000-00009E090000}"/>
    <cellStyle name="Tusenskille 4 2" xfId="328" xr:uid="{00000000-0005-0000-0000-00009F090000}"/>
    <cellStyle name="Tusenskille 4 2 2" xfId="709" xr:uid="{00000000-0005-0000-0000-0000A0090000}"/>
    <cellStyle name="Tusenskille 4 3" xfId="909" xr:uid="{00000000-0005-0000-0000-0000A1090000}"/>
    <cellStyle name="Tusenskille 4 3 2" xfId="3199" xr:uid="{8CCA3A4E-1FB2-4F08-B7CC-2F51623B7A28}"/>
    <cellStyle name="Tusenskille 4 3 3" xfId="5480" xr:uid="{7F0BA669-9457-4599-8304-BB2424B83F53}"/>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workbookViewId="0">
      <selection activeCell="F24" sqref="F24"/>
    </sheetView>
  </sheetViews>
  <sheetFormatPr baseColWidth="10" defaultColWidth="17.33203125" defaultRowHeight="15.75" customHeight="1" x14ac:dyDescent="0.3"/>
  <cols>
    <col min="1" max="1" width="46.5546875" style="40" customWidth="1"/>
    <col min="2" max="2" width="10.6640625" style="40" customWidth="1"/>
    <col min="3" max="3" width="26.6640625" style="40" customWidth="1"/>
    <col min="4" max="6" width="10.6640625" style="40" customWidth="1"/>
    <col min="7" max="16384" width="17.33203125" style="40"/>
  </cols>
  <sheetData>
    <row r="1" spans="1:6" ht="12.75" customHeight="1" x14ac:dyDescent="0.3">
      <c r="A1" s="2"/>
    </row>
    <row r="2" spans="1:6" ht="15" customHeight="1" x14ac:dyDescent="0.3">
      <c r="A2" s="3" t="s">
        <v>801</v>
      </c>
      <c r="B2" s="4"/>
      <c r="C2" s="5"/>
      <c r="D2" s="1"/>
      <c r="E2" s="1"/>
      <c r="F2" s="1"/>
    </row>
    <row r="3" spans="1:6" ht="15" customHeight="1" x14ac:dyDescent="0.3">
      <c r="A3" s="6"/>
      <c r="B3" s="7"/>
      <c r="C3" s="1"/>
      <c r="D3" s="1"/>
      <c r="E3" s="1"/>
      <c r="F3" s="1"/>
    </row>
    <row r="4" spans="1:6" ht="15" customHeight="1" x14ac:dyDescent="0.3">
      <c r="A4" s="8" t="s">
        <v>0</v>
      </c>
      <c r="B4" s="1"/>
      <c r="C4" s="1"/>
      <c r="D4" s="1"/>
      <c r="E4" s="1"/>
      <c r="F4" s="1"/>
    </row>
    <row r="5" spans="1:6" ht="15" customHeight="1" x14ac:dyDescent="0.3">
      <c r="A5" s="9"/>
      <c r="B5" s="1"/>
      <c r="C5" s="1"/>
      <c r="D5" s="1"/>
      <c r="E5" s="1"/>
      <c r="F5" s="1"/>
    </row>
    <row r="6" spans="1:6" ht="12.75" customHeight="1" x14ac:dyDescent="0.3">
      <c r="A6" s="514" t="s">
        <v>1</v>
      </c>
      <c r="B6" s="514"/>
      <c r="C6" s="514"/>
      <c r="D6" s="1"/>
      <c r="E6" s="1"/>
      <c r="F6" s="1"/>
    </row>
    <row r="7" spans="1:6" ht="12.75" customHeight="1" x14ac:dyDescent="0.3">
      <c r="A7" s="514"/>
      <c r="B7" s="514"/>
      <c r="C7" s="514"/>
      <c r="D7" s="1"/>
      <c r="E7" s="1"/>
      <c r="F7" s="1"/>
    </row>
    <row r="8" spans="1:6" ht="15" customHeight="1" x14ac:dyDescent="0.3">
      <c r="A8" s="514"/>
      <c r="B8" s="514"/>
      <c r="C8" s="514"/>
      <c r="D8" s="1"/>
      <c r="E8" s="1"/>
      <c r="F8" s="1"/>
    </row>
    <row r="9" spans="1:6" ht="15" customHeight="1" x14ac:dyDescent="0.3">
      <c r="A9" s="10"/>
      <c r="B9" s="10"/>
      <c r="C9" s="10"/>
      <c r="D9" s="1"/>
      <c r="E9" s="1"/>
      <c r="F9" s="1"/>
    </row>
    <row r="10" spans="1:6" ht="15" customHeight="1" x14ac:dyDescent="0.3">
      <c r="A10" s="8" t="s">
        <v>2</v>
      </c>
      <c r="B10" s="11"/>
      <c r="C10" s="11"/>
      <c r="D10" s="1"/>
      <c r="E10" s="1"/>
      <c r="F10" s="1"/>
    </row>
    <row r="11" spans="1:6" ht="15" customHeight="1" x14ac:dyDescent="0.3">
      <c r="A11" s="11"/>
      <c r="B11" s="1"/>
      <c r="C11" s="1"/>
      <c r="D11" s="1"/>
      <c r="E11" s="1"/>
      <c r="F11" s="1"/>
    </row>
    <row r="12" spans="1:6" ht="15" customHeight="1" x14ac:dyDescent="0.3">
      <c r="A12" s="12" t="s">
        <v>3</v>
      </c>
      <c r="B12" s="11"/>
      <c r="C12" s="1"/>
      <c r="D12" s="1"/>
      <c r="E12" s="1"/>
      <c r="F12" s="1"/>
    </row>
    <row r="13" spans="1:6" ht="15" customHeight="1" x14ac:dyDescent="0.3">
      <c r="A13" s="514" t="s">
        <v>454</v>
      </c>
      <c r="B13" s="514"/>
      <c r="C13" s="514"/>
      <c r="D13" s="1"/>
      <c r="E13" s="1"/>
      <c r="F13" s="1"/>
    </row>
    <row r="14" spans="1:6" ht="15" customHeight="1" x14ac:dyDescent="0.3">
      <c r="A14" s="514"/>
      <c r="B14" s="514"/>
      <c r="C14" s="514"/>
      <c r="D14" s="1"/>
      <c r="E14" s="1"/>
      <c r="F14" s="1"/>
    </row>
    <row r="15" spans="1:6" ht="15" customHeight="1" x14ac:dyDescent="0.3">
      <c r="A15" s="514"/>
      <c r="B15" s="514"/>
      <c r="C15" s="514"/>
      <c r="D15" s="1"/>
      <c r="E15" s="1"/>
      <c r="F15" s="1"/>
    </row>
    <row r="16" spans="1:6" ht="15" customHeight="1" x14ac:dyDescent="0.3">
      <c r="A16" s="514"/>
      <c r="B16" s="514"/>
      <c r="C16" s="514"/>
      <c r="D16" s="1"/>
      <c r="E16" s="1"/>
      <c r="F16" s="1"/>
    </row>
    <row r="17" spans="1:6" ht="15" customHeight="1" x14ac:dyDescent="0.3">
      <c r="A17" s="328"/>
      <c r="B17" s="328"/>
      <c r="C17" s="328"/>
      <c r="D17" s="1"/>
      <c r="E17" s="1"/>
      <c r="F17" s="1"/>
    </row>
    <row r="18" spans="1:6" ht="15" customHeight="1" x14ac:dyDescent="0.3">
      <c r="A18" s="12" t="s">
        <v>4</v>
      </c>
      <c r="B18" s="11"/>
      <c r="C18" s="1"/>
      <c r="D18" s="1"/>
      <c r="E18" s="1"/>
      <c r="F18" s="1"/>
    </row>
    <row r="19" spans="1:6" ht="15" customHeight="1" x14ac:dyDescent="0.3">
      <c r="A19" s="514" t="s">
        <v>5</v>
      </c>
      <c r="B19" s="514"/>
      <c r="C19" s="514"/>
      <c r="D19" s="1"/>
      <c r="E19" s="1"/>
      <c r="F19" s="1"/>
    </row>
    <row r="20" spans="1:6" ht="15" customHeight="1" x14ac:dyDescent="0.3">
      <c r="A20" s="514"/>
      <c r="B20" s="514"/>
      <c r="C20" s="514"/>
      <c r="D20" s="1"/>
      <c r="E20" s="1"/>
      <c r="F20" s="1"/>
    </row>
    <row r="21" spans="1:6" ht="15" customHeight="1" x14ac:dyDescent="0.3">
      <c r="A21" s="514"/>
      <c r="B21" s="514"/>
      <c r="C21" s="514"/>
      <c r="D21" s="1"/>
      <c r="E21" s="1"/>
      <c r="F21" s="1"/>
    </row>
    <row r="22" spans="1:6" ht="15" customHeight="1" x14ac:dyDescent="0.3">
      <c r="A22" s="514"/>
      <c r="B22" s="514"/>
      <c r="C22" s="514"/>
      <c r="D22" s="1"/>
      <c r="E22" s="1"/>
      <c r="F22" s="1"/>
    </row>
    <row r="23" spans="1:6" ht="15" customHeight="1" x14ac:dyDescent="0.3">
      <c r="A23" s="13"/>
      <c r="B23" s="11"/>
      <c r="C23" s="1"/>
      <c r="D23" s="1"/>
      <c r="E23" s="1"/>
      <c r="F23" s="1"/>
    </row>
    <row r="24" spans="1:6" ht="15" customHeight="1" x14ac:dyDescent="0.3">
      <c r="A24" s="12" t="s">
        <v>6</v>
      </c>
      <c r="B24" s="11"/>
      <c r="C24" s="1"/>
      <c r="D24" s="1"/>
      <c r="E24" s="1"/>
      <c r="F24" s="1"/>
    </row>
    <row r="25" spans="1:6" ht="15" customHeight="1" x14ac:dyDescent="0.3">
      <c r="A25" s="514" t="s">
        <v>7</v>
      </c>
      <c r="B25" s="514"/>
      <c r="C25" s="514"/>
      <c r="D25" s="1"/>
      <c r="E25" s="1"/>
      <c r="F25" s="1"/>
    </row>
    <row r="26" spans="1:6" ht="15" customHeight="1" x14ac:dyDescent="0.3">
      <c r="A26" s="514"/>
      <c r="B26" s="514"/>
      <c r="C26" s="514"/>
      <c r="D26" s="1"/>
      <c r="E26" s="1"/>
      <c r="F26" s="1"/>
    </row>
    <row r="27" spans="1:6" ht="15" customHeight="1" x14ac:dyDescent="0.3">
      <c r="A27" s="514"/>
      <c r="B27" s="514"/>
      <c r="C27" s="514"/>
      <c r="D27" s="1"/>
      <c r="E27" s="1"/>
      <c r="F27" s="1"/>
    </row>
    <row r="28" spans="1:6" ht="15" customHeight="1" x14ac:dyDescent="0.3">
      <c r="A28" s="514"/>
      <c r="B28" s="514"/>
      <c r="C28" s="514"/>
      <c r="D28" s="1"/>
      <c r="E28" s="1"/>
      <c r="F28" s="1"/>
    </row>
    <row r="29" spans="1:6" ht="15" customHeight="1" x14ac:dyDescent="0.3">
      <c r="A29" s="328"/>
      <c r="B29" s="328"/>
      <c r="C29" s="328"/>
      <c r="D29" s="1"/>
      <c r="E29" s="1"/>
      <c r="F29" s="1"/>
    </row>
    <row r="30" spans="1:6" ht="15" customHeight="1" x14ac:dyDescent="0.3">
      <c r="A30" s="12" t="s">
        <v>8</v>
      </c>
      <c r="B30" s="11"/>
      <c r="C30" s="1"/>
      <c r="D30" s="1"/>
      <c r="E30" s="1"/>
      <c r="F30" s="1"/>
    </row>
    <row r="31" spans="1:6" ht="15" customHeight="1" x14ac:dyDescent="0.3">
      <c r="A31" s="514" t="s">
        <v>9</v>
      </c>
      <c r="B31" s="514"/>
      <c r="C31" s="514"/>
      <c r="D31" s="1"/>
      <c r="E31" s="1"/>
      <c r="F31" s="1"/>
    </row>
    <row r="32" spans="1:6" ht="15" customHeight="1" x14ac:dyDescent="0.3">
      <c r="A32" s="514"/>
      <c r="B32" s="514"/>
      <c r="C32" s="514"/>
      <c r="D32" s="1"/>
      <c r="E32" s="1"/>
      <c r="F32" s="1"/>
    </row>
    <row r="33" spans="1:6" ht="15" customHeight="1" x14ac:dyDescent="0.3">
      <c r="A33" s="514"/>
      <c r="B33" s="514"/>
      <c r="C33" s="514"/>
      <c r="D33" s="1"/>
      <c r="E33" s="1"/>
      <c r="F33" s="1"/>
    </row>
    <row r="34" spans="1:6" ht="15" customHeight="1" x14ac:dyDescent="0.3">
      <c r="A34" s="514"/>
      <c r="B34" s="514"/>
      <c r="C34" s="514"/>
      <c r="D34" s="1"/>
      <c r="E34" s="1"/>
      <c r="F34" s="1"/>
    </row>
    <row r="35" spans="1:6" ht="15" customHeight="1" x14ac:dyDescent="0.3">
      <c r="A35" s="514"/>
      <c r="B35" s="514"/>
      <c r="C35" s="514"/>
      <c r="D35" s="1"/>
      <c r="E35" s="1"/>
      <c r="F35" s="1"/>
    </row>
    <row r="36" spans="1:6" ht="15" customHeight="1" x14ac:dyDescent="0.3">
      <c r="A36" s="514"/>
      <c r="B36" s="514"/>
      <c r="C36" s="514"/>
      <c r="D36" s="1"/>
      <c r="E36" s="1"/>
      <c r="F36" s="1"/>
    </row>
    <row r="37" spans="1:6" ht="15" customHeight="1" x14ac:dyDescent="0.3">
      <c r="A37" s="13"/>
      <c r="B37" s="11"/>
      <c r="C37" s="1"/>
      <c r="D37" s="1"/>
      <c r="E37" s="1"/>
      <c r="F37" s="1"/>
    </row>
    <row r="38" spans="1:6" ht="15" customHeight="1" x14ac:dyDescent="0.3">
      <c r="A38" s="12" t="s">
        <v>10</v>
      </c>
      <c r="B38" s="11"/>
      <c r="C38" s="1"/>
      <c r="D38" s="1"/>
      <c r="E38" s="1"/>
      <c r="F38" s="1"/>
    </row>
    <row r="39" spans="1:6" ht="15" customHeight="1" x14ac:dyDescent="0.3">
      <c r="A39" s="513" t="s">
        <v>11</v>
      </c>
      <c r="B39" s="513"/>
      <c r="C39" s="513"/>
      <c r="D39" s="1"/>
      <c r="E39" s="1"/>
      <c r="F39" s="1"/>
    </row>
    <row r="40" spans="1:6" ht="15" customHeight="1" x14ac:dyDescent="0.3">
      <c r="A40" s="513"/>
      <c r="B40" s="513"/>
      <c r="C40" s="513"/>
      <c r="D40" s="1"/>
      <c r="E40" s="1"/>
      <c r="F40" s="1"/>
    </row>
    <row r="41" spans="1:6" ht="15" customHeight="1" x14ac:dyDescent="0.3">
      <c r="A41" s="513"/>
      <c r="B41" s="513"/>
      <c r="C41" s="513"/>
      <c r="D41" s="1"/>
      <c r="E41" s="1"/>
      <c r="F41" s="1"/>
    </row>
    <row r="42" spans="1:6" ht="15" customHeight="1" x14ac:dyDescent="0.3">
      <c r="A42" s="13"/>
      <c r="B42" s="11"/>
      <c r="C42" s="1"/>
      <c r="D42" s="1"/>
      <c r="E42" s="1"/>
      <c r="F42" s="1"/>
    </row>
    <row r="43" spans="1:6" ht="15" customHeight="1" x14ac:dyDescent="0.3">
      <c r="A43" s="12" t="s">
        <v>12</v>
      </c>
      <c r="B43" s="11"/>
      <c r="C43" s="1"/>
      <c r="D43" s="1"/>
      <c r="E43" s="1"/>
      <c r="F43" s="1"/>
    </row>
    <row r="44" spans="1:6" ht="15" customHeight="1" x14ac:dyDescent="0.3">
      <c r="A44" s="514" t="s">
        <v>13</v>
      </c>
      <c r="B44" s="514"/>
      <c r="C44" s="514"/>
      <c r="D44" s="1"/>
      <c r="E44" s="1"/>
      <c r="F44" s="1"/>
    </row>
    <row r="45" spans="1:6" ht="15" customHeight="1" x14ac:dyDescent="0.3">
      <c r="A45" s="325"/>
      <c r="B45" s="325"/>
      <c r="C45" s="325"/>
      <c r="D45" s="1"/>
      <c r="E45" s="1"/>
      <c r="F45" s="1"/>
    </row>
    <row r="46" spans="1:6" ht="15" customHeight="1" x14ac:dyDescent="0.3">
      <c r="A46" s="12" t="s">
        <v>14</v>
      </c>
      <c r="B46" s="11"/>
      <c r="C46" s="1"/>
      <c r="D46" s="1"/>
      <c r="E46" s="1"/>
      <c r="F46" s="1"/>
    </row>
    <row r="47" spans="1:6" ht="15" customHeight="1" x14ac:dyDescent="0.3">
      <c r="A47" s="514" t="s">
        <v>15</v>
      </c>
      <c r="B47" s="514"/>
      <c r="C47" s="514"/>
      <c r="D47" s="1"/>
      <c r="E47" s="1"/>
      <c r="F47" s="1"/>
    </row>
    <row r="48" spans="1:6" ht="15" customHeight="1" x14ac:dyDescent="0.3">
      <c r="A48" s="514"/>
      <c r="B48" s="514"/>
      <c r="C48" s="514"/>
      <c r="D48" s="1"/>
      <c r="E48" s="1"/>
      <c r="F48" s="1"/>
    </row>
    <row r="49" spans="1:6" ht="15" customHeight="1" x14ac:dyDescent="0.3">
      <c r="A49" s="325"/>
      <c r="B49" s="325"/>
      <c r="C49" s="325"/>
      <c r="D49" s="1"/>
      <c r="E49" s="1"/>
      <c r="F49" s="1"/>
    </row>
    <row r="50" spans="1:6" ht="15" customHeight="1" x14ac:dyDescent="0.3">
      <c r="A50" s="12" t="s">
        <v>16</v>
      </c>
      <c r="B50" s="11"/>
      <c r="C50" s="1"/>
      <c r="D50" s="1"/>
      <c r="E50" s="1"/>
      <c r="F50" s="1"/>
    </row>
    <row r="51" spans="1:6" ht="15" customHeight="1" x14ac:dyDescent="0.3">
      <c r="A51" s="514" t="s">
        <v>17</v>
      </c>
      <c r="B51" s="514"/>
      <c r="C51" s="514"/>
      <c r="D51" s="1"/>
      <c r="E51" s="1"/>
      <c r="F51" s="1"/>
    </row>
    <row r="52" spans="1:6" ht="15" customHeight="1" x14ac:dyDescent="0.3">
      <c r="A52" s="514"/>
      <c r="B52" s="514"/>
      <c r="C52" s="514"/>
      <c r="D52" s="1"/>
      <c r="E52" s="1"/>
      <c r="F52" s="1"/>
    </row>
    <row r="53" spans="1:6" ht="15" customHeight="1" x14ac:dyDescent="0.3">
      <c r="A53" s="514"/>
      <c r="B53" s="514"/>
      <c r="C53" s="514"/>
      <c r="D53" s="1"/>
      <c r="E53" s="1"/>
      <c r="F53" s="1"/>
    </row>
    <row r="54" spans="1:6" ht="15" customHeight="1" x14ac:dyDescent="0.3">
      <c r="A54" s="13"/>
      <c r="B54" s="11"/>
      <c r="C54" s="1"/>
      <c r="D54" s="1"/>
      <c r="E54" s="14"/>
      <c r="F54" s="1"/>
    </row>
    <row r="55" spans="1:6" ht="15" customHeight="1" x14ac:dyDescent="0.3">
      <c r="A55" s="12" t="s">
        <v>18</v>
      </c>
      <c r="B55" s="11"/>
      <c r="C55" s="1"/>
      <c r="D55" s="1"/>
      <c r="E55" s="1"/>
      <c r="F55" s="1"/>
    </row>
    <row r="56" spans="1:6" ht="15" customHeight="1" x14ac:dyDescent="0.3">
      <c r="A56" s="514" t="s">
        <v>363</v>
      </c>
      <c r="B56" s="514"/>
      <c r="C56" s="514"/>
      <c r="D56" s="1"/>
      <c r="E56" s="1"/>
      <c r="F56" s="1"/>
    </row>
    <row r="57" spans="1:6" ht="15" customHeight="1" x14ac:dyDescent="0.3">
      <c r="A57" s="514"/>
      <c r="B57" s="514"/>
      <c r="C57" s="514"/>
      <c r="D57" s="1"/>
      <c r="E57" s="1"/>
      <c r="F57" s="1"/>
    </row>
    <row r="58" spans="1:6" ht="15" customHeight="1" x14ac:dyDescent="0.3">
      <c r="A58" s="514"/>
      <c r="B58" s="514"/>
      <c r="C58" s="514"/>
      <c r="D58" s="1"/>
      <c r="E58" s="1"/>
      <c r="F58" s="1"/>
    </row>
    <row r="59" spans="1:6" ht="15" customHeight="1" x14ac:dyDescent="0.3">
      <c r="A59" s="514"/>
      <c r="B59" s="514"/>
      <c r="C59" s="514"/>
      <c r="D59" s="1"/>
      <c r="E59" s="1"/>
      <c r="F59" s="1"/>
    </row>
    <row r="60" spans="1:6" ht="15" customHeight="1" x14ac:dyDescent="0.3">
      <c r="A60" s="329"/>
      <c r="B60" s="329"/>
      <c r="C60" s="329"/>
      <c r="D60" s="1"/>
      <c r="E60" s="1"/>
      <c r="F60" s="1"/>
    </row>
    <row r="61" spans="1:6" ht="15" customHeight="1" x14ac:dyDescent="0.3">
      <c r="A61" s="12" t="s">
        <v>19</v>
      </c>
      <c r="B61" s="11"/>
      <c r="C61" s="1"/>
      <c r="D61" s="1"/>
      <c r="E61" s="1"/>
      <c r="F61" s="1"/>
    </row>
    <row r="62" spans="1:6" ht="33" customHeight="1" x14ac:dyDescent="0.3">
      <c r="A62" s="514" t="s">
        <v>20</v>
      </c>
      <c r="B62" s="514"/>
      <c r="C62" s="514"/>
      <c r="D62" s="1"/>
      <c r="E62" s="1"/>
      <c r="F62" s="1"/>
    </row>
    <row r="63" spans="1:6" ht="15" customHeight="1" x14ac:dyDescent="0.3">
      <c r="A63" s="13"/>
      <c r="B63" s="11"/>
      <c r="C63" s="1"/>
      <c r="D63" s="1"/>
      <c r="E63" s="1"/>
      <c r="F63" s="1"/>
    </row>
    <row r="64" spans="1:6" ht="15" customHeight="1" x14ac:dyDescent="0.3">
      <c r="A64" s="15" t="s">
        <v>21</v>
      </c>
      <c r="B64" s="11"/>
      <c r="C64" s="1"/>
      <c r="D64" s="1"/>
      <c r="E64" s="1"/>
      <c r="F64" s="1"/>
    </row>
    <row r="65" spans="1:6" ht="15" customHeight="1" x14ac:dyDescent="0.3">
      <c r="A65" s="515" t="s">
        <v>463</v>
      </c>
      <c r="B65" s="515"/>
      <c r="C65" s="515"/>
      <c r="D65" s="1"/>
      <c r="E65" s="1"/>
      <c r="F65" s="1"/>
    </row>
    <row r="66" spans="1:6" ht="15" customHeight="1" x14ac:dyDescent="0.3">
      <c r="A66" s="16"/>
      <c r="B66" s="11"/>
      <c r="C66" s="1"/>
      <c r="D66" s="1"/>
      <c r="E66" s="1"/>
      <c r="F66" s="1"/>
    </row>
    <row r="67" spans="1:6" ht="15" customHeight="1" x14ac:dyDescent="0.3">
      <c r="A67" s="15" t="s">
        <v>22</v>
      </c>
      <c r="B67" s="11"/>
      <c r="C67" s="1"/>
      <c r="D67" s="1"/>
      <c r="E67" s="1"/>
      <c r="F67" s="1"/>
    </row>
    <row r="68" spans="1:6" ht="15" customHeight="1" x14ac:dyDescent="0.3">
      <c r="A68" s="515" t="s">
        <v>23</v>
      </c>
      <c r="B68" s="515"/>
      <c r="C68" s="515"/>
      <c r="D68" s="1"/>
      <c r="E68" s="1"/>
      <c r="F68" s="1"/>
    </row>
    <row r="69" spans="1:6" ht="15" customHeight="1" x14ac:dyDescent="0.3">
      <c r="A69" s="195"/>
      <c r="B69" s="195"/>
      <c r="C69" s="195"/>
      <c r="D69" s="1"/>
      <c r="E69" s="1"/>
      <c r="F69" s="1"/>
    </row>
    <row r="70" spans="1:6" ht="15" customHeight="1" x14ac:dyDescent="0.3">
      <c r="A70" s="15" t="s">
        <v>24</v>
      </c>
      <c r="B70" s="11"/>
      <c r="C70" s="1"/>
      <c r="D70" s="1"/>
      <c r="E70" s="1"/>
      <c r="F70" s="1"/>
    </row>
    <row r="71" spans="1:6" ht="15" customHeight="1" x14ac:dyDescent="0.3">
      <c r="A71" s="513" t="s">
        <v>25</v>
      </c>
      <c r="B71" s="513"/>
      <c r="C71" s="513"/>
      <c r="D71" s="1"/>
      <c r="E71" s="1"/>
      <c r="F71" s="1"/>
    </row>
  </sheetData>
  <sheetProtection formatCells="0" formatColumns="0" formatRows="0" insertColumns="0" insertRows="0"/>
  <mergeCells count="14">
    <mergeCell ref="A68:C68"/>
    <mergeCell ref="A71:C71"/>
    <mergeCell ref="A44:C44"/>
    <mergeCell ref="A47:C48"/>
    <mergeCell ref="A51:C53"/>
    <mergeCell ref="A56:C59"/>
    <mergeCell ref="A62:C62"/>
    <mergeCell ref="A65:C65"/>
    <mergeCell ref="A39:C41"/>
    <mergeCell ref="A6:C8"/>
    <mergeCell ref="A13:C16"/>
    <mergeCell ref="A19:C22"/>
    <mergeCell ref="A25:C28"/>
    <mergeCell ref="A31:C36"/>
  </mergeCells>
  <pageMargins left="0.7" right="0.7" top="0.75" bottom="0.75" header="0.3" footer="0.3"/>
  <pageSetup paperSize="9"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H46"/>
  <sheetViews>
    <sheetView workbookViewId="0">
      <selection activeCell="G37" sqref="G37"/>
    </sheetView>
  </sheetViews>
  <sheetFormatPr baseColWidth="10" defaultColWidth="17.33203125" defaultRowHeight="15.75" customHeight="1" x14ac:dyDescent="0.3"/>
  <cols>
    <col min="1" max="1" width="47.88671875" style="40" customWidth="1"/>
    <col min="2" max="3" width="15.6640625" style="91" customWidth="1"/>
    <col min="4" max="4" width="14.33203125" style="70" customWidth="1"/>
    <col min="5" max="5" width="10.6640625" style="40" customWidth="1"/>
    <col min="6" max="6" width="57.5546875" style="40" customWidth="1"/>
    <col min="7" max="16384" width="17.33203125" style="40"/>
  </cols>
  <sheetData>
    <row r="1" spans="1:8" ht="15" customHeight="1" x14ac:dyDescent="0.3">
      <c r="A1" s="2"/>
      <c r="B1" s="331"/>
      <c r="C1" s="331"/>
      <c r="D1" s="69"/>
      <c r="E1" s="1"/>
      <c r="F1" s="1"/>
    </row>
    <row r="2" spans="1:8" ht="15" customHeight="1" x14ac:dyDescent="0.3">
      <c r="A2" s="327" t="str">
        <f>Resultatregnskap!A2</f>
        <v>Virksomhetens navn: Ansgar Høyskole AS</v>
      </c>
      <c r="B2" s="102"/>
      <c r="C2" s="102"/>
      <c r="D2" s="69"/>
      <c r="E2" s="1"/>
      <c r="F2" s="1"/>
    </row>
    <row r="3" spans="1:8" ht="15" customHeight="1" x14ac:dyDescent="0.3">
      <c r="A3" s="1"/>
      <c r="B3" s="331"/>
      <c r="C3" s="331"/>
      <c r="D3" s="69"/>
      <c r="E3" s="1"/>
      <c r="F3" s="1"/>
    </row>
    <row r="4" spans="1:8" ht="15" customHeight="1" x14ac:dyDescent="0.3">
      <c r="A4" s="65" t="s">
        <v>301</v>
      </c>
      <c r="B4" s="99"/>
      <c r="C4" s="99"/>
      <c r="D4" s="99"/>
      <c r="E4" s="1"/>
      <c r="F4" s="1"/>
    </row>
    <row r="5" spans="1:8" ht="15" customHeight="1" x14ac:dyDescent="0.3">
      <c r="A5" s="178" t="str">
        <f>Resultatregnskap!A6</f>
        <v>Beløp i 1000 kroner</v>
      </c>
      <c r="B5" s="92"/>
      <c r="C5" s="92"/>
      <c r="D5" s="179"/>
      <c r="E5" s="1"/>
      <c r="F5" s="1"/>
    </row>
    <row r="6" spans="1:8" ht="15" customHeight="1" x14ac:dyDescent="0.3">
      <c r="A6" s="242"/>
      <c r="B6" s="199">
        <f>Resultatregnskap!C8</f>
        <v>45657</v>
      </c>
      <c r="C6" s="200">
        <f>Resultatregnskap!D8</f>
        <v>45291</v>
      </c>
      <c r="D6" s="130" t="str">
        <f>Resultatregnskap!E8</f>
        <v>DBH-referanse</v>
      </c>
      <c r="E6" s="1"/>
      <c r="F6" s="1"/>
      <c r="G6" s="1"/>
      <c r="H6" s="1"/>
    </row>
    <row r="7" spans="1:8" ht="15" customHeight="1" x14ac:dyDescent="0.3">
      <c r="A7" s="243"/>
      <c r="B7" s="244"/>
      <c r="C7" s="244"/>
      <c r="D7" s="245"/>
      <c r="E7" s="1"/>
      <c r="F7" s="1"/>
      <c r="G7" s="1"/>
      <c r="H7" s="1"/>
    </row>
    <row r="8" spans="1:8" ht="15" customHeight="1" x14ac:dyDescent="0.3">
      <c r="A8" s="246" t="s">
        <v>302</v>
      </c>
      <c r="B8" s="244">
        <v>4284</v>
      </c>
      <c r="C8" s="244">
        <v>5067</v>
      </c>
      <c r="D8" s="247" t="s">
        <v>303</v>
      </c>
      <c r="E8" s="1"/>
      <c r="F8" s="1" t="s">
        <v>906</v>
      </c>
      <c r="G8" s="1"/>
      <c r="H8" s="1"/>
    </row>
    <row r="9" spans="1:8" ht="15" customHeight="1" x14ac:dyDescent="0.3">
      <c r="A9" s="246" t="s">
        <v>304</v>
      </c>
      <c r="B9" s="244">
        <v>0</v>
      </c>
      <c r="C9" s="244">
        <v>0</v>
      </c>
      <c r="D9" s="247" t="s">
        <v>305</v>
      </c>
      <c r="E9" s="1"/>
      <c r="F9" s="1"/>
      <c r="G9" s="1"/>
      <c r="H9" s="1"/>
    </row>
    <row r="10" spans="1:8" ht="18" customHeight="1" x14ac:dyDescent="0.3">
      <c r="A10" s="246" t="s">
        <v>516</v>
      </c>
      <c r="B10" s="244">
        <v>3102</v>
      </c>
      <c r="C10" s="244">
        <v>2388</v>
      </c>
      <c r="D10" s="247" t="s">
        <v>606</v>
      </c>
      <c r="E10" s="1"/>
      <c r="F10" s="1" t="s">
        <v>907</v>
      </c>
      <c r="G10" s="1"/>
      <c r="H10" s="1"/>
    </row>
    <row r="11" spans="1:8" ht="15" customHeight="1" x14ac:dyDescent="0.3">
      <c r="A11" s="246" t="s">
        <v>306</v>
      </c>
      <c r="B11" s="244">
        <v>1357</v>
      </c>
      <c r="C11" s="244">
        <v>1282</v>
      </c>
      <c r="D11" s="247" t="s">
        <v>607</v>
      </c>
      <c r="E11" s="1"/>
      <c r="F11" s="1" t="s">
        <v>908</v>
      </c>
      <c r="G11" s="1"/>
      <c r="H11" s="1"/>
    </row>
    <row r="12" spans="1:8" ht="15" customHeight="1" x14ac:dyDescent="0.3">
      <c r="A12" s="246" t="s">
        <v>307</v>
      </c>
      <c r="B12" s="244">
        <v>112</v>
      </c>
      <c r="C12" s="244">
        <v>82</v>
      </c>
      <c r="D12" s="247" t="s">
        <v>608</v>
      </c>
      <c r="E12" s="1"/>
      <c r="F12" s="1" t="s">
        <v>909</v>
      </c>
      <c r="G12" s="1"/>
      <c r="H12" s="1"/>
    </row>
    <row r="13" spans="1:8" ht="15" customHeight="1" x14ac:dyDescent="0.3">
      <c r="A13" s="246" t="s">
        <v>308</v>
      </c>
      <c r="B13" s="244">
        <v>0</v>
      </c>
      <c r="C13" s="244">
        <v>0</v>
      </c>
      <c r="D13" s="255" t="s">
        <v>609</v>
      </c>
      <c r="E13" s="1"/>
      <c r="F13" s="1" t="s">
        <v>910</v>
      </c>
      <c r="G13" s="1"/>
      <c r="H13" s="1"/>
    </row>
    <row r="14" spans="1:8" ht="15" customHeight="1" x14ac:dyDescent="0.3">
      <c r="A14" s="246" t="s">
        <v>309</v>
      </c>
      <c r="B14" s="244">
        <v>323</v>
      </c>
      <c r="C14" s="244">
        <v>439</v>
      </c>
      <c r="D14" s="247" t="s">
        <v>610</v>
      </c>
      <c r="E14" s="1"/>
      <c r="F14" s="1" t="s">
        <v>911</v>
      </c>
      <c r="G14" s="1"/>
      <c r="H14" s="1"/>
    </row>
    <row r="15" spans="1:8" ht="15" customHeight="1" x14ac:dyDescent="0.3">
      <c r="A15" s="246" t="s">
        <v>310</v>
      </c>
      <c r="B15" s="244">
        <v>655</v>
      </c>
      <c r="C15" s="244">
        <v>477</v>
      </c>
      <c r="D15" s="247" t="s">
        <v>611</v>
      </c>
      <c r="E15" s="1"/>
      <c r="F15" s="1" t="s">
        <v>912</v>
      </c>
      <c r="G15" s="1"/>
      <c r="H15" s="1"/>
    </row>
    <row r="16" spans="1:8" ht="15" customHeight="1" x14ac:dyDescent="0.3">
      <c r="A16" s="246" t="s">
        <v>517</v>
      </c>
      <c r="B16" s="244">
        <v>0</v>
      </c>
      <c r="C16" s="244">
        <v>0</v>
      </c>
      <c r="D16" s="247" t="s">
        <v>612</v>
      </c>
      <c r="E16" s="1"/>
      <c r="F16" s="1" t="s">
        <v>913</v>
      </c>
      <c r="G16" s="1"/>
      <c r="H16" s="1"/>
    </row>
    <row r="17" spans="1:8" ht="15" customHeight="1" x14ac:dyDescent="0.3">
      <c r="A17" s="246" t="s">
        <v>311</v>
      </c>
      <c r="B17" s="244">
        <v>500</v>
      </c>
      <c r="C17" s="244">
        <v>356</v>
      </c>
      <c r="D17" s="247" t="s">
        <v>613</v>
      </c>
      <c r="E17" s="1"/>
      <c r="F17" s="1" t="s">
        <v>914</v>
      </c>
      <c r="G17" s="1"/>
      <c r="H17" s="1"/>
    </row>
    <row r="18" spans="1:8" ht="15" customHeight="1" x14ac:dyDescent="0.3">
      <c r="A18" s="248" t="s">
        <v>506</v>
      </c>
      <c r="B18" s="244">
        <v>2619</v>
      </c>
      <c r="C18" s="244">
        <f>3128-301</f>
        <v>2827</v>
      </c>
      <c r="D18" s="247" t="s">
        <v>614</v>
      </c>
      <c r="E18" s="1"/>
      <c r="F18" s="1" t="s">
        <v>915</v>
      </c>
      <c r="G18" s="1"/>
      <c r="H18" s="1"/>
    </row>
    <row r="19" spans="1:8" ht="15" customHeight="1" x14ac:dyDescent="0.3">
      <c r="A19" s="249" t="s">
        <v>312</v>
      </c>
      <c r="B19" s="250">
        <f>SUM(B8:B18)</f>
        <v>12952</v>
      </c>
      <c r="C19" s="251">
        <f>SUM(C8:C18)</f>
        <v>12918</v>
      </c>
      <c r="D19" s="215" t="s">
        <v>615</v>
      </c>
      <c r="E19" s="1"/>
      <c r="F19" s="1"/>
      <c r="G19" s="1"/>
      <c r="H19" s="1"/>
    </row>
    <row r="20" spans="1:8" ht="15" customHeight="1" x14ac:dyDescent="0.3">
      <c r="A20" s="269"/>
      <c r="B20" s="270"/>
      <c r="C20" s="271"/>
      <c r="D20" s="272"/>
      <c r="E20" s="1"/>
      <c r="F20" s="1"/>
      <c r="G20" s="1"/>
      <c r="H20" s="1"/>
    </row>
    <row r="21" spans="1:8" ht="15" customHeight="1" x14ac:dyDescent="0.3">
      <c r="A21" s="148" t="s">
        <v>521</v>
      </c>
      <c r="B21" s="275">
        <f>B6</f>
        <v>45657</v>
      </c>
      <c r="C21" s="252">
        <f>C6</f>
        <v>45291</v>
      </c>
      <c r="D21" s="205" t="s">
        <v>466</v>
      </c>
      <c r="E21" s="1"/>
      <c r="F21" s="1"/>
      <c r="G21" s="1"/>
      <c r="H21" s="1"/>
    </row>
    <row r="22" spans="1:8" ht="15" customHeight="1" x14ac:dyDescent="0.3">
      <c r="A22" s="253" t="s">
        <v>518</v>
      </c>
      <c r="B22" s="244">
        <f>44*1.25</f>
        <v>55</v>
      </c>
      <c r="C22" s="244">
        <v>53</v>
      </c>
      <c r="D22" s="206" t="s">
        <v>522</v>
      </c>
      <c r="E22" s="1"/>
      <c r="F22" s="1"/>
      <c r="G22" s="1"/>
      <c r="H22" s="1"/>
    </row>
    <row r="23" spans="1:8" ht="15.75" customHeight="1" x14ac:dyDescent="0.3">
      <c r="A23" s="253" t="s">
        <v>520</v>
      </c>
      <c r="B23" s="163">
        <f>15*1.25</f>
        <v>18.75</v>
      </c>
      <c r="C23" s="163">
        <v>17</v>
      </c>
      <c r="D23" s="206" t="s">
        <v>523</v>
      </c>
      <c r="E23" s="1"/>
      <c r="F23" s="1"/>
      <c r="G23" s="1"/>
      <c r="H23" s="1"/>
    </row>
    <row r="24" spans="1:8" ht="15.75" customHeight="1" x14ac:dyDescent="0.3">
      <c r="A24" s="253" t="s">
        <v>519</v>
      </c>
      <c r="B24" s="163">
        <v>38</v>
      </c>
      <c r="C24" s="163">
        <v>12</v>
      </c>
      <c r="D24" s="206" t="s">
        <v>524</v>
      </c>
      <c r="E24" s="1"/>
      <c r="F24" s="1"/>
      <c r="G24" s="1"/>
      <c r="H24" s="1"/>
    </row>
    <row r="25" spans="1:8" ht="15.75" customHeight="1" x14ac:dyDescent="0.3">
      <c r="A25" s="273" t="s">
        <v>430</v>
      </c>
      <c r="B25" s="149">
        <f>SUBTOTAL(9,B22:B24)</f>
        <v>111.75</v>
      </c>
      <c r="C25" s="149">
        <f>SUBTOTAL(9,C22:C24)</f>
        <v>82</v>
      </c>
      <c r="D25" s="205" t="s">
        <v>616</v>
      </c>
      <c r="E25" s="1"/>
      <c r="F25" s="1"/>
      <c r="G25" s="1"/>
      <c r="H25" s="1"/>
    </row>
    <row r="26" spans="1:8" ht="15.75" customHeight="1" x14ac:dyDescent="0.3">
      <c r="E26" s="1"/>
      <c r="F26" s="1"/>
      <c r="G26" s="1"/>
      <c r="H26" s="1"/>
    </row>
    <row r="27" spans="1:8" ht="15.75" customHeight="1" x14ac:dyDescent="0.3">
      <c r="A27" s="40" t="s">
        <v>525</v>
      </c>
      <c r="B27" s="40"/>
      <c r="C27" s="40"/>
      <c r="D27" s="40"/>
      <c r="E27" s="1"/>
      <c r="F27" s="1"/>
      <c r="G27" s="1"/>
      <c r="H27" s="1"/>
    </row>
    <row r="28" spans="1:8" ht="15.75" customHeight="1" x14ac:dyDescent="0.3">
      <c r="E28" s="1"/>
      <c r="F28" s="1"/>
      <c r="G28" s="1"/>
      <c r="H28" s="1"/>
    </row>
    <row r="29" spans="1:8" ht="15.75" customHeight="1" x14ac:dyDescent="0.3">
      <c r="E29" s="1"/>
      <c r="F29" s="1"/>
      <c r="G29" s="1"/>
      <c r="H29" s="1"/>
    </row>
    <row r="30" spans="1:8" ht="15.75" customHeight="1" x14ac:dyDescent="0.3">
      <c r="A30" s="65" t="s">
        <v>313</v>
      </c>
      <c r="B30" s="101"/>
      <c r="C30" s="101"/>
      <c r="D30" s="101"/>
      <c r="E30" s="1"/>
      <c r="F30" s="1"/>
      <c r="G30" s="1"/>
      <c r="H30" s="1"/>
    </row>
    <row r="31" spans="1:8" ht="15.75" customHeight="1" x14ac:dyDescent="0.3">
      <c r="A31" s="178" t="s">
        <v>589</v>
      </c>
      <c r="B31" s="92"/>
      <c r="C31" s="92"/>
      <c r="D31" s="92"/>
      <c r="E31" s="1"/>
      <c r="F31" s="1"/>
      <c r="G31" s="1"/>
      <c r="H31" s="1"/>
    </row>
    <row r="32" spans="1:8" ht="15.75" customHeight="1" x14ac:dyDescent="0.3">
      <c r="A32" s="254" t="s">
        <v>52</v>
      </c>
      <c r="B32" s="208">
        <f>B21</f>
        <v>45657</v>
      </c>
      <c r="C32" s="209">
        <f>C21</f>
        <v>45291</v>
      </c>
      <c r="D32" s="212" t="s">
        <v>466</v>
      </c>
      <c r="E32" s="1"/>
      <c r="F32" s="1"/>
      <c r="G32" s="1"/>
      <c r="H32" s="1"/>
    </row>
    <row r="33" spans="1:8" ht="15.75" customHeight="1" x14ac:dyDescent="0.3">
      <c r="A33" s="255" t="s">
        <v>865</v>
      </c>
      <c r="B33" s="244">
        <v>0</v>
      </c>
      <c r="C33" s="244">
        <v>0</v>
      </c>
      <c r="D33" s="247" t="s">
        <v>868</v>
      </c>
      <c r="E33" s="1"/>
      <c r="F33" s="1"/>
      <c r="G33" s="1"/>
      <c r="H33" s="504"/>
    </row>
    <row r="34" spans="1:8" ht="15.75" customHeight="1" x14ac:dyDescent="0.3">
      <c r="A34" s="255" t="s">
        <v>873</v>
      </c>
      <c r="B34" s="244">
        <v>834</v>
      </c>
      <c r="C34" s="244">
        <v>669</v>
      </c>
      <c r="D34" s="247" t="s">
        <v>314</v>
      </c>
      <c r="E34" s="1"/>
      <c r="F34" s="1"/>
      <c r="G34" s="1"/>
      <c r="H34" s="1"/>
    </row>
    <row r="35" spans="1:8" ht="15.75" customHeight="1" x14ac:dyDescent="0.3">
      <c r="A35" s="40" t="s">
        <v>882</v>
      </c>
      <c r="B35" s="244">
        <v>0</v>
      </c>
      <c r="C35" s="244">
        <v>0</v>
      </c>
      <c r="D35" s="247" t="s">
        <v>315</v>
      </c>
      <c r="E35" s="1"/>
      <c r="F35" s="1"/>
      <c r="G35" s="1"/>
      <c r="H35" s="1"/>
    </row>
    <row r="36" spans="1:8" ht="15.75" customHeight="1" x14ac:dyDescent="0.3">
      <c r="A36" s="256" t="s">
        <v>316</v>
      </c>
      <c r="B36" s="244">
        <v>7</v>
      </c>
      <c r="C36" s="244">
        <v>4</v>
      </c>
      <c r="D36" s="247" t="s">
        <v>317</v>
      </c>
      <c r="E36" s="1"/>
      <c r="F36" s="1"/>
      <c r="G36" s="1"/>
      <c r="H36" s="1"/>
    </row>
    <row r="37" spans="1:8" ht="15.75" customHeight="1" x14ac:dyDescent="0.3">
      <c r="A37" s="257" t="s">
        <v>593</v>
      </c>
      <c r="B37" s="250">
        <f>SUM(B33:B36)</f>
        <v>841</v>
      </c>
      <c r="C37" s="251">
        <f>SUM(C33:C36)</f>
        <v>673</v>
      </c>
      <c r="D37" s="215" t="s">
        <v>318</v>
      </c>
      <c r="E37" s="1"/>
      <c r="F37" s="1"/>
      <c r="G37" s="1"/>
      <c r="H37" s="1"/>
    </row>
    <row r="38" spans="1:8" ht="15.75" customHeight="1" x14ac:dyDescent="0.3">
      <c r="A38" s="258"/>
      <c r="B38" s="259"/>
      <c r="C38" s="259"/>
      <c r="D38" s="245"/>
      <c r="E38" s="1"/>
      <c r="F38" s="1"/>
      <c r="G38" s="1"/>
      <c r="H38" s="1"/>
    </row>
    <row r="39" spans="1:8" ht="15.75" customHeight="1" x14ac:dyDescent="0.3">
      <c r="A39" s="382" t="s">
        <v>54</v>
      </c>
      <c r="B39" s="344"/>
      <c r="C39" s="344"/>
      <c r="D39" s="383"/>
      <c r="E39" s="1"/>
      <c r="F39" s="1"/>
      <c r="G39" s="1"/>
      <c r="H39" s="1"/>
    </row>
    <row r="40" spans="1:8" ht="15.75" customHeight="1" x14ac:dyDescent="0.3">
      <c r="A40" s="255" t="s">
        <v>866</v>
      </c>
      <c r="B40" s="244">
        <v>0</v>
      </c>
      <c r="C40" s="244">
        <v>0</v>
      </c>
      <c r="D40" s="247" t="s">
        <v>867</v>
      </c>
      <c r="E40" s="1"/>
      <c r="F40" s="1"/>
      <c r="G40" s="1"/>
      <c r="H40" s="1"/>
    </row>
    <row r="41" spans="1:8" ht="15.75" customHeight="1" x14ac:dyDescent="0.3">
      <c r="A41" s="255" t="s">
        <v>874</v>
      </c>
      <c r="B41" s="244">
        <v>4</v>
      </c>
      <c r="C41" s="244">
        <v>3</v>
      </c>
      <c r="D41" s="247" t="s">
        <v>319</v>
      </c>
      <c r="E41" s="1"/>
      <c r="F41" s="1"/>
      <c r="G41" s="1"/>
      <c r="H41" s="1"/>
    </row>
    <row r="42" spans="1:8" ht="15.75" customHeight="1" x14ac:dyDescent="0.3">
      <c r="A42" s="255" t="s">
        <v>320</v>
      </c>
      <c r="B42" s="244">
        <v>0</v>
      </c>
      <c r="C42" s="244">
        <v>0</v>
      </c>
      <c r="D42" s="247" t="s">
        <v>321</v>
      </c>
      <c r="E42" s="1"/>
      <c r="F42" s="1"/>
      <c r="G42" s="1"/>
      <c r="H42" s="1"/>
    </row>
    <row r="43" spans="1:8" ht="15.75" customHeight="1" x14ac:dyDescent="0.3">
      <c r="A43" s="256" t="s">
        <v>464</v>
      </c>
      <c r="B43" s="244">
        <f>16+26</f>
        <v>42</v>
      </c>
      <c r="C43" s="244">
        <v>14</v>
      </c>
      <c r="D43" s="247" t="s">
        <v>322</v>
      </c>
      <c r="E43" s="1"/>
      <c r="F43" s="1"/>
      <c r="G43" s="1"/>
      <c r="H43" s="1"/>
    </row>
    <row r="44" spans="1:8" ht="15.75" customHeight="1" x14ac:dyDescent="0.3">
      <c r="A44" s="257" t="s">
        <v>592</v>
      </c>
      <c r="B44" s="250">
        <f>SUM(B40:B43)</f>
        <v>46</v>
      </c>
      <c r="C44" s="251">
        <f>SUM(C40:C43)</f>
        <v>17</v>
      </c>
      <c r="D44" s="215" t="s">
        <v>323</v>
      </c>
      <c r="E44" s="1"/>
      <c r="F44" s="1"/>
      <c r="G44" s="1"/>
      <c r="H44" s="1"/>
    </row>
    <row r="45" spans="1:8" ht="15.75" customHeight="1" x14ac:dyDescent="0.3">
      <c r="A45" s="260"/>
      <c r="B45" s="261"/>
      <c r="C45" s="261"/>
      <c r="D45" s="245"/>
      <c r="E45" s="1"/>
      <c r="F45" s="1"/>
      <c r="G45" s="1"/>
      <c r="H45" s="1"/>
    </row>
    <row r="46" spans="1:8" ht="15.75" customHeight="1" x14ac:dyDescent="0.3">
      <c r="A46" s="262" t="s">
        <v>56</v>
      </c>
      <c r="B46" s="263">
        <f>B37-B44</f>
        <v>795</v>
      </c>
      <c r="C46" s="264">
        <f>C37-C44</f>
        <v>656</v>
      </c>
      <c r="D46" s="215" t="s">
        <v>324</v>
      </c>
      <c r="E46" s="1"/>
      <c r="F46" s="1"/>
      <c r="G46" s="1"/>
      <c r="H46" s="1"/>
    </row>
  </sheetData>
  <sheetProtection formatCells="0" formatColumns="0" formatRows="0" insertColumns="0" insertRows="0"/>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pageSetUpPr fitToPage="1"/>
  </sheetPr>
  <dimension ref="A1:J71"/>
  <sheetViews>
    <sheetView topLeftCell="A25" workbookViewId="0">
      <selection activeCell="I71" sqref="I71"/>
    </sheetView>
  </sheetViews>
  <sheetFormatPr baseColWidth="10" defaultColWidth="17.33203125" defaultRowHeight="15.75" customHeight="1" x14ac:dyDescent="0.3"/>
  <cols>
    <col min="1" max="1" width="43.5546875" style="91" customWidth="1"/>
    <col min="2" max="2" width="16.6640625" style="91" customWidth="1"/>
    <col min="3" max="3" width="15" style="91" customWidth="1"/>
    <col min="4" max="4" width="17.5546875" style="91" customWidth="1"/>
    <col min="5" max="5" width="15.6640625" style="91" customWidth="1"/>
    <col min="6" max="6" width="14.33203125" style="162" customWidth="1"/>
    <col min="7" max="8" width="10.6640625" style="40" customWidth="1"/>
    <col min="9" max="16384" width="17.33203125" style="40"/>
  </cols>
  <sheetData>
    <row r="1" spans="1:8" ht="12.75" customHeight="1" x14ac:dyDescent="0.3">
      <c r="A1" s="102"/>
      <c r="B1" s="331"/>
      <c r="C1" s="331"/>
      <c r="D1" s="331"/>
      <c r="E1" s="331"/>
    </row>
    <row r="2" spans="1:8" ht="14.4" x14ac:dyDescent="0.3">
      <c r="A2" s="330" t="str">
        <f>Resultatregnskap!A2</f>
        <v>Virksomhetens navn: Ansgar Høyskole AS</v>
      </c>
      <c r="B2" s="330"/>
      <c r="C2" s="330"/>
      <c r="D2" s="330"/>
      <c r="E2" s="330"/>
      <c r="F2" s="157"/>
      <c r="G2" s="1"/>
      <c r="H2" s="1"/>
    </row>
    <row r="3" spans="1:8" ht="14.4" x14ac:dyDescent="0.3">
      <c r="A3" s="331"/>
      <c r="B3" s="331"/>
      <c r="C3" s="331"/>
      <c r="D3" s="331"/>
      <c r="E3" s="331"/>
    </row>
    <row r="4" spans="1:8" ht="14.25" customHeight="1" x14ac:dyDescent="0.3">
      <c r="A4" s="332" t="s">
        <v>753</v>
      </c>
      <c r="B4" s="99"/>
      <c r="C4" s="99"/>
      <c r="D4" s="99"/>
      <c r="E4" s="99"/>
      <c r="F4" s="99"/>
      <c r="G4" s="1"/>
      <c r="H4" s="1"/>
    </row>
    <row r="5" spans="1:8" ht="14.25" customHeight="1" x14ac:dyDescent="0.3">
      <c r="A5" s="98" t="str">
        <f>Resultatregnskap!A6</f>
        <v>Beløp i 1000 kroner</v>
      </c>
      <c r="B5" s="331"/>
      <c r="C5" s="331"/>
      <c r="D5" s="331"/>
      <c r="E5" s="331"/>
      <c r="F5" s="157"/>
      <c r="G5" s="1"/>
      <c r="H5" s="1"/>
    </row>
    <row r="6" spans="1:8" ht="12.75" customHeight="1" x14ac:dyDescent="0.3">
      <c r="A6" s="331"/>
      <c r="B6" s="331"/>
      <c r="C6" s="331"/>
      <c r="D6" s="331"/>
      <c r="E6" s="331"/>
    </row>
    <row r="7" spans="1:8" ht="20.100000000000001" customHeight="1" x14ac:dyDescent="0.3">
      <c r="A7" s="394" t="s">
        <v>483</v>
      </c>
      <c r="B7" s="522">
        <f>Resultatregnskap!C8</f>
        <v>45657</v>
      </c>
      <c r="C7" s="523"/>
      <c r="D7" s="524">
        <f>Resultatregnskap!D8</f>
        <v>45291</v>
      </c>
      <c r="E7" s="525"/>
      <c r="F7" s="400"/>
    </row>
    <row r="8" spans="1:8" ht="30" customHeight="1" x14ac:dyDescent="0.3">
      <c r="A8" s="395"/>
      <c r="B8" s="392" t="s">
        <v>749</v>
      </c>
      <c r="C8" s="393" t="s">
        <v>739</v>
      </c>
      <c r="D8" s="392" t="s">
        <v>749</v>
      </c>
      <c r="E8" s="392" t="s">
        <v>739</v>
      </c>
      <c r="F8" s="404" t="s">
        <v>466</v>
      </c>
    </row>
    <row r="9" spans="1:8" ht="15" customHeight="1" x14ac:dyDescent="0.3">
      <c r="A9" s="331" t="s">
        <v>916</v>
      </c>
      <c r="B9" s="158"/>
      <c r="C9" s="158">
        <v>1761</v>
      </c>
      <c r="D9" s="158"/>
      <c r="E9" s="201">
        <v>2472</v>
      </c>
      <c r="F9" s="206" t="s">
        <v>486</v>
      </c>
      <c r="H9" s="40" t="s">
        <v>918</v>
      </c>
    </row>
    <row r="10" spans="1:8" ht="15" customHeight="1" x14ac:dyDescent="0.3">
      <c r="A10" s="331" t="s">
        <v>917</v>
      </c>
      <c r="B10" s="201"/>
      <c r="C10" s="201">
        <v>187</v>
      </c>
      <c r="D10" s="201"/>
      <c r="E10" s="201">
        <v>258</v>
      </c>
      <c r="F10" s="206" t="s">
        <v>487</v>
      </c>
      <c r="H10" s="40" t="s">
        <v>919</v>
      </c>
    </row>
    <row r="11" spans="1:8" ht="15" customHeight="1" x14ac:dyDescent="0.3">
      <c r="A11" s="331" t="s">
        <v>921</v>
      </c>
      <c r="B11" s="159"/>
      <c r="C11" s="159">
        <v>919</v>
      </c>
      <c r="D11" s="159"/>
      <c r="E11" s="201">
        <v>1231</v>
      </c>
      <c r="F11" s="206" t="s">
        <v>488</v>
      </c>
      <c r="H11" s="40" t="s">
        <v>920</v>
      </c>
    </row>
    <row r="12" spans="1:8" ht="15" customHeight="1" x14ac:dyDescent="0.3">
      <c r="A12" s="154" t="s">
        <v>479</v>
      </c>
      <c r="B12" s="202">
        <f>SUM(B9:B11)</f>
        <v>0</v>
      </c>
      <c r="C12" s="202">
        <f>SUM(C9:C11)</f>
        <v>2867</v>
      </c>
      <c r="D12" s="203">
        <f>SUM(D9:D11)</f>
        <v>0</v>
      </c>
      <c r="E12" s="203">
        <f>SUM(E9:E11)</f>
        <v>3961</v>
      </c>
      <c r="F12" s="205" t="s">
        <v>489</v>
      </c>
    </row>
    <row r="13" spans="1:8" ht="15" customHeight="1" x14ac:dyDescent="0.3">
      <c r="A13" s="331"/>
      <c r="B13" s="204"/>
      <c r="C13" s="204"/>
      <c r="D13" s="204"/>
      <c r="E13" s="204"/>
      <c r="F13" s="70"/>
    </row>
    <row r="14" spans="1:8" ht="15" customHeight="1" x14ac:dyDescent="0.3">
      <c r="A14" s="331"/>
      <c r="B14" s="331"/>
      <c r="C14" s="331"/>
      <c r="D14" s="331"/>
      <c r="E14" s="331"/>
      <c r="F14" s="40"/>
    </row>
    <row r="15" spans="1:8" ht="20.100000000000001" customHeight="1" x14ac:dyDescent="0.3">
      <c r="A15" s="394" t="s">
        <v>484</v>
      </c>
      <c r="B15" s="522">
        <f>B7</f>
        <v>45657</v>
      </c>
      <c r="C15" s="523"/>
      <c r="D15" s="524">
        <f>D7</f>
        <v>45291</v>
      </c>
      <c r="E15" s="525"/>
      <c r="F15" s="400"/>
    </row>
    <row r="16" spans="1:8" ht="30" customHeight="1" x14ac:dyDescent="0.3">
      <c r="A16" s="395"/>
      <c r="B16" s="392" t="s">
        <v>749</v>
      </c>
      <c r="C16" s="393" t="s">
        <v>739</v>
      </c>
      <c r="D16" s="392" t="s">
        <v>749</v>
      </c>
      <c r="E16" s="392" t="s">
        <v>739</v>
      </c>
      <c r="F16" s="404" t="s">
        <v>466</v>
      </c>
    </row>
    <row r="17" spans="1:8" ht="15" customHeight="1" x14ac:dyDescent="0.3">
      <c r="A17" s="331" t="s">
        <v>916</v>
      </c>
      <c r="B17" s="158">
        <f>4284+3102+77</f>
        <v>7463</v>
      </c>
      <c r="C17" s="158"/>
      <c r="D17" s="158">
        <v>7539</v>
      </c>
      <c r="E17" s="201"/>
      <c r="F17" s="206" t="s">
        <v>490</v>
      </c>
      <c r="H17" s="40" t="s">
        <v>927</v>
      </c>
    </row>
    <row r="18" spans="1:8" ht="15" customHeight="1" x14ac:dyDescent="0.3">
      <c r="A18" s="331" t="s">
        <v>917</v>
      </c>
      <c r="B18" s="201">
        <v>673</v>
      </c>
      <c r="C18" s="201"/>
      <c r="D18" s="201">
        <v>652</v>
      </c>
      <c r="E18" s="201"/>
      <c r="F18" s="206" t="s">
        <v>491</v>
      </c>
      <c r="H18" s="40" t="s">
        <v>923</v>
      </c>
    </row>
    <row r="19" spans="1:8" ht="15" customHeight="1" x14ac:dyDescent="0.3">
      <c r="A19" s="331" t="s">
        <v>922</v>
      </c>
      <c r="B19" s="159"/>
      <c r="C19" s="159"/>
      <c r="D19" s="159">
        <v>24</v>
      </c>
      <c r="E19" s="201"/>
      <c r="F19" s="206" t="s">
        <v>492</v>
      </c>
      <c r="H19" s="40" t="s">
        <v>928</v>
      </c>
    </row>
    <row r="20" spans="1:8" ht="15" customHeight="1" x14ac:dyDescent="0.3">
      <c r="A20" s="154" t="s">
        <v>480</v>
      </c>
      <c r="B20" s="202">
        <f>SUM(B17:B19)</f>
        <v>8136</v>
      </c>
      <c r="C20" s="202">
        <f>SUM(C17:C19)</f>
        <v>0</v>
      </c>
      <c r="D20" s="203">
        <f>SUM(D17:D19)</f>
        <v>8215</v>
      </c>
      <c r="E20" s="203">
        <f>SUM(E17:E19)</f>
        <v>0</v>
      </c>
      <c r="F20" s="205" t="s">
        <v>493</v>
      </c>
    </row>
    <row r="21" spans="1:8" ht="15" customHeight="1" x14ac:dyDescent="0.3">
      <c r="A21" s="331"/>
      <c r="B21" s="331"/>
      <c r="C21" s="331"/>
      <c r="D21" s="331"/>
      <c r="E21" s="331"/>
    </row>
    <row r="22" spans="1:8" ht="15" customHeight="1" x14ac:dyDescent="0.3">
      <c r="A22" s="520" t="s">
        <v>835</v>
      </c>
      <c r="B22" s="520"/>
      <c r="C22" s="520"/>
      <c r="D22" s="520"/>
      <c r="E22" s="520"/>
      <c r="F22" s="520"/>
    </row>
    <row r="23" spans="1:8" ht="15" customHeight="1" x14ac:dyDescent="0.3">
      <c r="A23" s="528" t="s">
        <v>836</v>
      </c>
      <c r="B23" s="529"/>
      <c r="C23" s="530"/>
      <c r="D23" s="484">
        <v>45657</v>
      </c>
      <c r="E23" s="485">
        <v>45291</v>
      </c>
      <c r="F23" s="486"/>
    </row>
    <row r="24" spans="1:8" ht="33" customHeight="1" x14ac:dyDescent="0.3">
      <c r="A24" s="487" t="s">
        <v>837</v>
      </c>
      <c r="B24" s="531" t="s">
        <v>838</v>
      </c>
      <c r="C24" s="532"/>
      <c r="D24" s="488" t="s">
        <v>839</v>
      </c>
      <c r="E24" s="489" t="s">
        <v>839</v>
      </c>
      <c r="F24" s="490" t="s">
        <v>466</v>
      </c>
    </row>
    <row r="25" spans="1:8" ht="49.8" customHeight="1" x14ac:dyDescent="0.3">
      <c r="A25" s="491" t="s">
        <v>916</v>
      </c>
      <c r="B25" s="533" t="s">
        <v>924</v>
      </c>
      <c r="C25" s="534"/>
      <c r="D25" s="492">
        <f>C9-B17</f>
        <v>-5702</v>
      </c>
      <c r="E25" s="492">
        <v>-5067</v>
      </c>
      <c r="F25" s="169" t="s">
        <v>891</v>
      </c>
      <c r="H25" s="40" t="s">
        <v>923</v>
      </c>
    </row>
    <row r="26" spans="1:8" ht="34.799999999999997" customHeight="1" x14ac:dyDescent="0.3">
      <c r="A26" s="491" t="s">
        <v>917</v>
      </c>
      <c r="B26" s="535" t="s">
        <v>925</v>
      </c>
      <c r="C26" s="536"/>
      <c r="D26" s="493">
        <f>C10-B18</f>
        <v>-486</v>
      </c>
      <c r="E26" s="493">
        <v>-394</v>
      </c>
      <c r="F26" s="169" t="s">
        <v>892</v>
      </c>
      <c r="H26" s="40" t="s">
        <v>923</v>
      </c>
    </row>
    <row r="27" spans="1:8" ht="15" customHeight="1" x14ac:dyDescent="0.3">
      <c r="A27" s="491" t="s">
        <v>921</v>
      </c>
      <c r="B27" s="537" t="s">
        <v>926</v>
      </c>
      <c r="C27" s="538"/>
      <c r="D27" s="493">
        <f>C11-B19</f>
        <v>919</v>
      </c>
      <c r="E27" s="494">
        <v>1231</v>
      </c>
      <c r="F27" s="169" t="s">
        <v>893</v>
      </c>
      <c r="H27" s="40" t="s">
        <v>923</v>
      </c>
    </row>
    <row r="28" spans="1:8" ht="15" customHeight="1" x14ac:dyDescent="0.3">
      <c r="A28" s="487" t="s">
        <v>840</v>
      </c>
      <c r="B28" s="537"/>
      <c r="C28" s="538"/>
      <c r="D28" s="495">
        <f>SUM(D25:D27)</f>
        <v>-5269</v>
      </c>
      <c r="E28" s="496">
        <f>SUM(E25:E27)</f>
        <v>-4230</v>
      </c>
      <c r="F28" s="171" t="s">
        <v>894</v>
      </c>
    </row>
    <row r="29" spans="1:8" ht="15" customHeight="1" x14ac:dyDescent="0.3">
      <c r="A29" s="483"/>
      <c r="B29" s="483"/>
      <c r="C29" s="483"/>
      <c r="D29" s="483"/>
      <c r="E29" s="483"/>
      <c r="F29" s="483"/>
    </row>
    <row r="30" spans="1:8" ht="15.75" customHeight="1" x14ac:dyDescent="0.3">
      <c r="A30" s="332" t="s">
        <v>754</v>
      </c>
      <c r="B30" s="332"/>
      <c r="C30" s="332"/>
      <c r="D30" s="332"/>
      <c r="E30" s="332"/>
      <c r="F30" s="332"/>
    </row>
    <row r="31" spans="1:8" ht="15.75" customHeight="1" x14ac:dyDescent="0.3">
      <c r="A31" s="98" t="s">
        <v>589</v>
      </c>
      <c r="B31" s="331"/>
      <c r="C31" s="331"/>
      <c r="D31" s="331"/>
      <c r="E31" s="331"/>
      <c r="F31" s="331"/>
    </row>
    <row r="32" spans="1:8" ht="15.75" customHeight="1" x14ac:dyDescent="0.3">
      <c r="F32" s="331"/>
    </row>
    <row r="33" spans="1:6" ht="15.75" customHeight="1" x14ac:dyDescent="0.3">
      <c r="A33" s="154" t="s">
        <v>750</v>
      </c>
      <c r="B33" s="522">
        <f>B15</f>
        <v>45657</v>
      </c>
      <c r="C33" s="523"/>
      <c r="D33" s="524">
        <f>'Balanse - eiendeler'!D7</f>
        <v>45291</v>
      </c>
      <c r="E33" s="525"/>
      <c r="F33" s="369"/>
    </row>
    <row r="34" spans="1:6" ht="30" customHeight="1" x14ac:dyDescent="0.3">
      <c r="A34" s="397"/>
      <c r="B34" s="392" t="s">
        <v>749</v>
      </c>
      <c r="C34" s="398" t="s">
        <v>739</v>
      </c>
      <c r="D34" s="392" t="s">
        <v>749</v>
      </c>
      <c r="E34" s="392" t="s">
        <v>739</v>
      </c>
      <c r="F34" s="404" t="s">
        <v>466</v>
      </c>
    </row>
    <row r="35" spans="1:6" ht="15.75" customHeight="1" x14ac:dyDescent="0.3">
      <c r="A35" s="224" t="s">
        <v>472</v>
      </c>
      <c r="B35" s="158">
        <v>0</v>
      </c>
      <c r="C35" s="158">
        <v>0</v>
      </c>
      <c r="D35" s="158">
        <v>0</v>
      </c>
      <c r="E35" s="201">
        <v>0</v>
      </c>
      <c r="F35" s="163" t="s">
        <v>494</v>
      </c>
    </row>
    <row r="36" spans="1:6" ht="15.75" customHeight="1" x14ac:dyDescent="0.3">
      <c r="A36" s="224" t="s">
        <v>470</v>
      </c>
      <c r="B36" s="159">
        <v>0</v>
      </c>
      <c r="C36" s="159">
        <v>0</v>
      </c>
      <c r="D36" s="159">
        <v>0</v>
      </c>
      <c r="E36" s="201">
        <v>0</v>
      </c>
      <c r="F36" s="163" t="s">
        <v>495</v>
      </c>
    </row>
    <row r="37" spans="1:6" ht="15.75" customHeight="1" x14ac:dyDescent="0.3">
      <c r="A37" s="154" t="s">
        <v>471</v>
      </c>
      <c r="B37" s="202">
        <f>SUM(B35:B36)</f>
        <v>0</v>
      </c>
      <c r="C37" s="202">
        <f>SUM(C35:C36)</f>
        <v>0</v>
      </c>
      <c r="D37" s="203">
        <f>SUM(D35:D36)</f>
        <v>0</v>
      </c>
      <c r="E37" s="203">
        <f>SUM(E35:E36)</f>
        <v>0</v>
      </c>
      <c r="F37" s="149" t="s">
        <v>496</v>
      </c>
    </row>
    <row r="38" spans="1:6" ht="15.75" customHeight="1" x14ac:dyDescent="0.3">
      <c r="A38" s="224"/>
      <c r="B38" s="204"/>
      <c r="C38" s="204"/>
      <c r="D38" s="204"/>
      <c r="E38" s="204"/>
      <c r="F38" s="91"/>
    </row>
    <row r="39" spans="1:6" ht="15.75" customHeight="1" x14ac:dyDescent="0.3">
      <c r="A39" s="154" t="s">
        <v>481</v>
      </c>
      <c r="B39" s="522">
        <f>B33</f>
        <v>45657</v>
      </c>
      <c r="C39" s="523"/>
      <c r="D39" s="524">
        <f>D33</f>
        <v>45291</v>
      </c>
      <c r="E39" s="525"/>
      <c r="F39" s="369"/>
    </row>
    <row r="40" spans="1:6" ht="30" customHeight="1" x14ac:dyDescent="0.3">
      <c r="A40" s="154"/>
      <c r="B40" s="392" t="s">
        <v>749</v>
      </c>
      <c r="C40" s="398" t="s">
        <v>739</v>
      </c>
      <c r="D40" s="392" t="s">
        <v>749</v>
      </c>
      <c r="E40" s="392" t="s">
        <v>739</v>
      </c>
      <c r="F40" s="404" t="s">
        <v>466</v>
      </c>
    </row>
    <row r="41" spans="1:6" ht="15.75" customHeight="1" x14ac:dyDescent="0.3">
      <c r="A41" s="224" t="s">
        <v>473</v>
      </c>
      <c r="B41" s="158">
        <v>0</v>
      </c>
      <c r="C41" s="158">
        <v>0</v>
      </c>
      <c r="D41" s="158">
        <v>0</v>
      </c>
      <c r="E41" s="201">
        <v>0</v>
      </c>
      <c r="F41" s="163" t="s">
        <v>497</v>
      </c>
    </row>
    <row r="42" spans="1:6" ht="15.75" customHeight="1" x14ac:dyDescent="0.3">
      <c r="A42" s="224" t="s">
        <v>474</v>
      </c>
      <c r="B42" s="159">
        <v>0</v>
      </c>
      <c r="C42" s="159">
        <v>0</v>
      </c>
      <c r="D42" s="159">
        <v>0</v>
      </c>
      <c r="E42" s="201">
        <v>0</v>
      </c>
      <c r="F42" s="163" t="s">
        <v>498</v>
      </c>
    </row>
    <row r="43" spans="1:6" ht="15.75" customHeight="1" x14ac:dyDescent="0.3">
      <c r="A43" s="154" t="s">
        <v>475</v>
      </c>
      <c r="B43" s="202">
        <f>SUM(B41:B42)</f>
        <v>0</v>
      </c>
      <c r="C43" s="202">
        <f>SUM(C41:C42)</f>
        <v>0</v>
      </c>
      <c r="D43" s="203">
        <f>SUM(D41:D42)</f>
        <v>0</v>
      </c>
      <c r="E43" s="203">
        <f>SUM(E41:E42)</f>
        <v>0</v>
      </c>
      <c r="F43" s="149" t="s">
        <v>499</v>
      </c>
    </row>
    <row r="44" spans="1:6" ht="15.75" customHeight="1" x14ac:dyDescent="0.3">
      <c r="A44" s="224"/>
      <c r="B44" s="204"/>
      <c r="C44" s="204"/>
      <c r="D44" s="204"/>
      <c r="E44" s="204"/>
      <c r="F44" s="91"/>
    </row>
    <row r="45" spans="1:6" ht="15.75" customHeight="1" x14ac:dyDescent="0.3">
      <c r="A45" s="154" t="s">
        <v>510</v>
      </c>
      <c r="B45" s="522">
        <f>B33</f>
        <v>45657</v>
      </c>
      <c r="C45" s="523"/>
      <c r="D45" s="524">
        <f>D33</f>
        <v>45291</v>
      </c>
      <c r="E45" s="526"/>
      <c r="F45" s="399"/>
    </row>
    <row r="46" spans="1:6" ht="30" customHeight="1" x14ac:dyDescent="0.3">
      <c r="A46" s="154"/>
      <c r="B46" s="392" t="s">
        <v>749</v>
      </c>
      <c r="C46" s="398" t="s">
        <v>739</v>
      </c>
      <c r="D46" s="392" t="s">
        <v>749</v>
      </c>
      <c r="E46" s="392" t="s">
        <v>739</v>
      </c>
      <c r="F46" s="404" t="s">
        <v>466</v>
      </c>
    </row>
    <row r="47" spans="1:6" ht="15.75" customHeight="1" x14ac:dyDescent="0.3">
      <c r="A47" s="224" t="s">
        <v>507</v>
      </c>
      <c r="B47" s="158">
        <v>0</v>
      </c>
      <c r="C47" s="158">
        <v>0</v>
      </c>
      <c r="D47" s="158">
        <v>0</v>
      </c>
      <c r="E47" s="201">
        <v>0</v>
      </c>
      <c r="F47" s="163" t="s">
        <v>500</v>
      </c>
    </row>
    <row r="48" spans="1:6" ht="15.75" customHeight="1" x14ac:dyDescent="0.3">
      <c r="A48" s="224" t="s">
        <v>508</v>
      </c>
      <c r="B48" s="159">
        <v>0</v>
      </c>
      <c r="C48" s="159">
        <v>0</v>
      </c>
      <c r="D48" s="159">
        <v>0</v>
      </c>
      <c r="E48" s="201">
        <v>0</v>
      </c>
      <c r="F48" s="163" t="s">
        <v>501</v>
      </c>
    </row>
    <row r="49" spans="1:10" ht="15.75" customHeight="1" x14ac:dyDescent="0.3">
      <c r="A49" s="154" t="s">
        <v>509</v>
      </c>
      <c r="B49" s="202">
        <f>SUM(B47:B48)</f>
        <v>0</v>
      </c>
      <c r="C49" s="202">
        <f>SUM(C47:C48)</f>
        <v>0</v>
      </c>
      <c r="D49" s="203">
        <f>SUM(D47:D48)</f>
        <v>0</v>
      </c>
      <c r="E49" s="203">
        <f>SUM(E47:E48)</f>
        <v>0</v>
      </c>
      <c r="F49" s="149" t="s">
        <v>502</v>
      </c>
    </row>
    <row r="50" spans="1:10" ht="15.75" customHeight="1" x14ac:dyDescent="0.3">
      <c r="A50" s="225"/>
      <c r="B50" s="207"/>
      <c r="C50" s="207"/>
      <c r="D50" s="207"/>
      <c r="E50" s="207"/>
      <c r="F50" s="91"/>
    </row>
    <row r="51" spans="1:10" ht="15.75" customHeight="1" x14ac:dyDescent="0.3">
      <c r="A51" s="154" t="s">
        <v>482</v>
      </c>
      <c r="B51" s="199">
        <f>B33</f>
        <v>45657</v>
      </c>
      <c r="C51" s="199"/>
      <c r="D51" s="524">
        <f>D33</f>
        <v>45291</v>
      </c>
      <c r="E51" s="525"/>
      <c r="F51" s="369"/>
    </row>
    <row r="52" spans="1:10" ht="30" customHeight="1" x14ac:dyDescent="0.3">
      <c r="A52" s="154"/>
      <c r="B52" s="392" t="s">
        <v>749</v>
      </c>
      <c r="C52" s="398" t="s">
        <v>739</v>
      </c>
      <c r="D52" s="392" t="s">
        <v>749</v>
      </c>
      <c r="E52" s="392" t="s">
        <v>739</v>
      </c>
      <c r="F52" s="404" t="s">
        <v>466</v>
      </c>
    </row>
    <row r="53" spans="1:10" ht="15.75" customHeight="1" x14ac:dyDescent="0.3">
      <c r="A53" s="224" t="s">
        <v>477</v>
      </c>
      <c r="B53" s="158">
        <v>0</v>
      </c>
      <c r="C53" s="158">
        <v>0</v>
      </c>
      <c r="D53" s="158">
        <v>0</v>
      </c>
      <c r="E53" s="201">
        <v>0</v>
      </c>
      <c r="F53" s="163" t="s">
        <v>503</v>
      </c>
    </row>
    <row r="54" spans="1:10" ht="15.75" customHeight="1" x14ac:dyDescent="0.3">
      <c r="A54" s="224" t="s">
        <v>478</v>
      </c>
      <c r="B54" s="159">
        <v>0</v>
      </c>
      <c r="C54" s="159">
        <v>0</v>
      </c>
      <c r="D54" s="159">
        <v>0</v>
      </c>
      <c r="E54" s="201">
        <v>0</v>
      </c>
      <c r="F54" s="163" t="s">
        <v>504</v>
      </c>
    </row>
    <row r="55" spans="1:10" ht="15.75" customHeight="1" x14ac:dyDescent="0.3">
      <c r="A55" s="154" t="s">
        <v>476</v>
      </c>
      <c r="B55" s="202">
        <f>SUM(B53:B54)</f>
        <v>0</v>
      </c>
      <c r="C55" s="202">
        <f>SUM(C53:C54)</f>
        <v>0</v>
      </c>
      <c r="D55" s="203">
        <f>SUM(D53:D54)</f>
        <v>0</v>
      </c>
      <c r="E55" s="203">
        <f>SUM(E53:E54)</f>
        <v>0</v>
      </c>
      <c r="F55" s="149" t="s">
        <v>505</v>
      </c>
    </row>
    <row r="56" spans="1:10" ht="15.75" customHeight="1" x14ac:dyDescent="0.3">
      <c r="A56" s="100"/>
      <c r="B56" s="497"/>
      <c r="C56" s="497"/>
      <c r="D56" s="204"/>
      <c r="E56" s="204"/>
      <c r="F56" s="91"/>
    </row>
    <row r="57" spans="1:10" ht="15.75" customHeight="1" x14ac:dyDescent="0.3">
      <c r="A57" s="527" t="s">
        <v>841</v>
      </c>
      <c r="B57" s="527"/>
      <c r="C57" s="527"/>
      <c r="D57" s="527"/>
      <c r="E57" s="527"/>
      <c r="F57" s="527"/>
    </row>
    <row r="58" spans="1:10" ht="15.75" customHeight="1" x14ac:dyDescent="0.3">
      <c r="A58" s="528" t="s">
        <v>842</v>
      </c>
      <c r="B58" s="529"/>
      <c r="C58" s="530"/>
      <c r="D58" s="484">
        <v>45657</v>
      </c>
      <c r="E58" s="485">
        <v>45291</v>
      </c>
      <c r="F58" s="486"/>
    </row>
    <row r="59" spans="1:10" ht="36.75" customHeight="1" x14ac:dyDescent="0.3">
      <c r="A59" s="487" t="s">
        <v>843</v>
      </c>
      <c r="B59" s="531" t="s">
        <v>844</v>
      </c>
      <c r="C59" s="532"/>
      <c r="D59" s="488" t="s">
        <v>839</v>
      </c>
      <c r="E59" s="489" t="s">
        <v>839</v>
      </c>
      <c r="F59" s="490" t="s">
        <v>466</v>
      </c>
    </row>
    <row r="60" spans="1:10" ht="15.75" customHeight="1" x14ac:dyDescent="0.3">
      <c r="A60" s="491"/>
      <c r="B60" s="533"/>
      <c r="C60" s="534"/>
      <c r="D60" s="492"/>
      <c r="E60" s="493"/>
      <c r="F60" s="169" t="s">
        <v>895</v>
      </c>
      <c r="J60"/>
    </row>
    <row r="61" spans="1:10" ht="15.75" customHeight="1" x14ac:dyDescent="0.3">
      <c r="A61" s="491"/>
      <c r="B61" s="535"/>
      <c r="C61" s="536"/>
      <c r="D61" s="493"/>
      <c r="E61" s="493"/>
      <c r="F61" s="169" t="s">
        <v>896</v>
      </c>
      <c r="J61"/>
    </row>
    <row r="62" spans="1:10" ht="15.75" customHeight="1" x14ac:dyDescent="0.3">
      <c r="A62" s="491"/>
      <c r="B62" s="537"/>
      <c r="C62" s="538"/>
      <c r="D62" s="494"/>
      <c r="E62" s="493"/>
      <c r="F62" s="169" t="s">
        <v>897</v>
      </c>
      <c r="J62"/>
    </row>
    <row r="63" spans="1:10" ht="33.75" customHeight="1" x14ac:dyDescent="0.3">
      <c r="A63" s="498" t="s">
        <v>845</v>
      </c>
      <c r="B63" s="537"/>
      <c r="C63" s="538"/>
      <c r="D63" s="495">
        <f>SUM(D60:D62)</f>
        <v>0</v>
      </c>
      <c r="E63" s="496">
        <f>SUM(E60:E62)</f>
        <v>0</v>
      </c>
      <c r="F63" s="171" t="s">
        <v>898</v>
      </c>
      <c r="J63"/>
    </row>
    <row r="64" spans="1:10" ht="15.75" customHeight="1" x14ac:dyDescent="0.3">
      <c r="F64" s="91"/>
    </row>
    <row r="65" spans="1:6" ht="15.75" customHeight="1" x14ac:dyDescent="0.3">
      <c r="A65" s="519" t="s">
        <v>846</v>
      </c>
      <c r="B65" s="519"/>
      <c r="C65" s="519"/>
      <c r="D65" s="519"/>
      <c r="E65" s="519"/>
      <c r="F65" s="519"/>
    </row>
    <row r="66" spans="1:6" ht="27.6" customHeight="1" x14ac:dyDescent="0.3">
      <c r="A66" s="519"/>
      <c r="B66" s="519"/>
      <c r="C66" s="519"/>
      <c r="D66" s="519"/>
      <c r="E66" s="519"/>
      <c r="F66" s="519"/>
    </row>
    <row r="67" spans="1:6" ht="15.75" customHeight="1" x14ac:dyDescent="0.3">
      <c r="A67" s="521" t="s">
        <v>511</v>
      </c>
      <c r="B67" s="521"/>
      <c r="C67" s="521"/>
      <c r="D67" s="521"/>
      <c r="E67" s="521"/>
      <c r="F67" s="521"/>
    </row>
    <row r="68" spans="1:6" ht="17.25" customHeight="1" x14ac:dyDescent="0.3">
      <c r="A68" s="519" t="s">
        <v>751</v>
      </c>
      <c r="B68" s="519"/>
      <c r="C68" s="519"/>
      <c r="D68" s="519"/>
      <c r="E68" s="519"/>
      <c r="F68" s="519"/>
    </row>
    <row r="69" spans="1:6" ht="17.25" customHeight="1" x14ac:dyDescent="0.3">
      <c r="A69" s="519"/>
      <c r="B69" s="519"/>
      <c r="C69" s="519"/>
      <c r="D69" s="519"/>
      <c r="E69" s="519"/>
      <c r="F69" s="519"/>
    </row>
    <row r="70" spans="1:6" ht="15.75" customHeight="1" x14ac:dyDescent="0.3">
      <c r="A70" s="519" t="s">
        <v>755</v>
      </c>
      <c r="B70" s="519"/>
      <c r="C70" s="519"/>
      <c r="D70" s="519"/>
      <c r="E70" s="519"/>
      <c r="F70" s="519"/>
    </row>
    <row r="71" spans="1:6" ht="15.75" customHeight="1" x14ac:dyDescent="0.3">
      <c r="A71" s="519"/>
      <c r="B71" s="519"/>
      <c r="C71" s="519"/>
      <c r="D71" s="519"/>
      <c r="E71" s="519"/>
      <c r="F71" s="519"/>
    </row>
  </sheetData>
  <sheetProtection formatCells="0" formatColumns="0" formatRows="0" insertColumns="0" insertRows="0"/>
  <mergeCells count="29">
    <mergeCell ref="A65:F66"/>
    <mergeCell ref="B7:C7"/>
    <mergeCell ref="D7:E7"/>
    <mergeCell ref="B15:C15"/>
    <mergeCell ref="D15:E15"/>
    <mergeCell ref="D33:E33"/>
    <mergeCell ref="B33:C33"/>
    <mergeCell ref="A23:C23"/>
    <mergeCell ref="B24:C24"/>
    <mergeCell ref="B25:C25"/>
    <mergeCell ref="B26:C26"/>
    <mergeCell ref="B27:C27"/>
    <mergeCell ref="B28:C28"/>
    <mergeCell ref="A70:F71"/>
    <mergeCell ref="A68:F69"/>
    <mergeCell ref="A22:F22"/>
    <mergeCell ref="A67:F67"/>
    <mergeCell ref="B39:C39"/>
    <mergeCell ref="D39:E39"/>
    <mergeCell ref="B45:C45"/>
    <mergeCell ref="D45:E45"/>
    <mergeCell ref="D51:E51"/>
    <mergeCell ref="A57:F57"/>
    <mergeCell ref="A58:C58"/>
    <mergeCell ref="B59:C59"/>
    <mergeCell ref="B60:C60"/>
    <mergeCell ref="B61:C61"/>
    <mergeCell ref="B62:C62"/>
    <mergeCell ref="B63:C63"/>
  </mergeCells>
  <pageMargins left="0.7" right="0.7" top="0.75" bottom="0.75" header="0.3" footer="0.3"/>
  <pageSetup paperSize="9" scale="72"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H18"/>
  <sheetViews>
    <sheetView workbookViewId="0">
      <selection activeCell="Q37" sqref="Q37"/>
    </sheetView>
  </sheetViews>
  <sheetFormatPr baseColWidth="10" defaultRowHeight="13.2" x14ac:dyDescent="0.25"/>
  <cols>
    <col min="1" max="1" width="49.33203125" style="357" customWidth="1"/>
    <col min="2" max="2" width="13.44140625" customWidth="1"/>
    <col min="3" max="3" width="13" customWidth="1"/>
    <col min="6" max="6" width="9.6640625" customWidth="1"/>
  </cols>
  <sheetData>
    <row r="1" spans="1:8" s="325" customFormat="1" ht="15" customHeight="1" x14ac:dyDescent="0.3">
      <c r="A1" s="350"/>
    </row>
    <row r="2" spans="1:8" s="325" customFormat="1" ht="15" customHeight="1" x14ac:dyDescent="0.3">
      <c r="A2" s="351" t="str">
        <f>Resultatregnskap!A2</f>
        <v>Virksomhetens navn: Ansgar Høyskole AS</v>
      </c>
      <c r="B2" s="333"/>
      <c r="C2" s="333"/>
      <c r="D2" s="333"/>
      <c r="E2" s="333"/>
    </row>
    <row r="3" spans="1:8" s="325" customFormat="1" ht="15" customHeight="1" x14ac:dyDescent="0.3">
      <c r="A3" s="350"/>
    </row>
    <row r="4" spans="1:8" s="325" customFormat="1" ht="15" customHeight="1" x14ac:dyDescent="0.3">
      <c r="A4" s="352" t="s">
        <v>875</v>
      </c>
      <c r="B4" s="223"/>
      <c r="C4" s="223"/>
      <c r="D4" s="223"/>
      <c r="E4" s="223"/>
      <c r="F4" s="223"/>
    </row>
    <row r="5" spans="1:8" s="325" customFormat="1" ht="15" customHeight="1" x14ac:dyDescent="0.3">
      <c r="A5" s="353" t="str">
        <f>Resultatregnskap!A6</f>
        <v>Beløp i 1000 kroner</v>
      </c>
    </row>
    <row r="6" spans="1:8" s="325" customFormat="1" ht="30" customHeight="1" x14ac:dyDescent="0.3">
      <c r="A6" s="358"/>
      <c r="B6" s="359" t="s">
        <v>526</v>
      </c>
      <c r="C6" s="359" t="s">
        <v>527</v>
      </c>
      <c r="D6" s="359" t="s">
        <v>528</v>
      </c>
      <c r="E6" s="359" t="s">
        <v>336</v>
      </c>
      <c r="F6" s="360" t="s">
        <v>466</v>
      </c>
    </row>
    <row r="7" spans="1:8" s="325" customFormat="1" ht="15" customHeight="1" x14ac:dyDescent="0.3">
      <c r="A7" s="354" t="s">
        <v>851</v>
      </c>
      <c r="B7" s="340">
        <v>0</v>
      </c>
      <c r="C7" s="340">
        <v>0</v>
      </c>
      <c r="D7" s="340">
        <v>0</v>
      </c>
      <c r="E7" s="340">
        <f t="shared" ref="E7:E16" si="0">SUM(B7:D7)</f>
        <v>0</v>
      </c>
      <c r="F7" s="238" t="s">
        <v>326</v>
      </c>
    </row>
    <row r="8" spans="1:8" s="325" customFormat="1" ht="15" customHeight="1" x14ac:dyDescent="0.3">
      <c r="A8" s="355" t="s">
        <v>852</v>
      </c>
      <c r="B8" s="340">
        <v>0</v>
      </c>
      <c r="C8" s="340">
        <v>0</v>
      </c>
      <c r="D8" s="340">
        <v>0</v>
      </c>
      <c r="E8" s="340">
        <f t="shared" si="0"/>
        <v>0</v>
      </c>
      <c r="F8" s="238" t="s">
        <v>328</v>
      </c>
      <c r="G8" s="413"/>
      <c r="H8" s="413"/>
    </row>
    <row r="9" spans="1:8" s="325" customFormat="1" ht="15" customHeight="1" x14ac:dyDescent="0.3">
      <c r="A9" s="355" t="s">
        <v>853</v>
      </c>
      <c r="B9" s="340">
        <v>0</v>
      </c>
      <c r="C9" s="340">
        <v>0</v>
      </c>
      <c r="D9" s="340">
        <v>0</v>
      </c>
      <c r="E9" s="340">
        <f t="shared" si="0"/>
        <v>0</v>
      </c>
      <c r="F9" s="238" t="s">
        <v>530</v>
      </c>
      <c r="G9" s="413"/>
    </row>
    <row r="10" spans="1:8" s="325" customFormat="1" ht="15" customHeight="1" x14ac:dyDescent="0.3">
      <c r="A10" s="355" t="s">
        <v>529</v>
      </c>
      <c r="B10" s="340">
        <v>0</v>
      </c>
      <c r="C10" s="340">
        <v>0</v>
      </c>
      <c r="D10" s="340">
        <v>0</v>
      </c>
      <c r="E10" s="340">
        <f t="shared" si="0"/>
        <v>0</v>
      </c>
      <c r="F10" s="238" t="s">
        <v>531</v>
      </c>
    </row>
    <row r="11" spans="1:8" s="325" customFormat="1" ht="15" customHeight="1" x14ac:dyDescent="0.3">
      <c r="A11" s="375" t="s">
        <v>854</v>
      </c>
      <c r="B11" s="464">
        <f>SUBTOTAL(9,B7:B10)</f>
        <v>0</v>
      </c>
      <c r="C11" s="464">
        <f t="shared" ref="C11:D11" si="1">SUBTOTAL(9,C7:C10)</f>
        <v>0</v>
      </c>
      <c r="D11" s="464">
        <f t="shared" si="1"/>
        <v>0</v>
      </c>
      <c r="E11" s="464">
        <f t="shared" si="0"/>
        <v>0</v>
      </c>
      <c r="F11" s="183" t="s">
        <v>330</v>
      </c>
    </row>
    <row r="12" spans="1:8" s="325" customFormat="1" ht="15" customHeight="1" x14ac:dyDescent="0.3">
      <c r="A12" s="356" t="s">
        <v>855</v>
      </c>
      <c r="B12" s="340">
        <v>0</v>
      </c>
      <c r="C12" s="340">
        <v>0</v>
      </c>
      <c r="D12" s="340">
        <v>0</v>
      </c>
      <c r="E12" s="340">
        <f t="shared" si="0"/>
        <v>0</v>
      </c>
      <c r="F12" s="238" t="s">
        <v>467</v>
      </c>
    </row>
    <row r="13" spans="1:8" s="325" customFormat="1" ht="15" customHeight="1" x14ac:dyDescent="0.3">
      <c r="A13" s="356" t="s">
        <v>859</v>
      </c>
      <c r="B13" s="340">
        <v>0</v>
      </c>
      <c r="C13" s="340">
        <v>0</v>
      </c>
      <c r="D13" s="340">
        <v>0</v>
      </c>
      <c r="E13" s="340">
        <f t="shared" si="0"/>
        <v>0</v>
      </c>
      <c r="F13" s="238" t="s">
        <v>468</v>
      </c>
    </row>
    <row r="14" spans="1:8" s="325" customFormat="1" ht="15" customHeight="1" x14ac:dyDescent="0.3">
      <c r="A14" s="356" t="s">
        <v>856</v>
      </c>
      <c r="B14" s="340">
        <v>0</v>
      </c>
      <c r="C14" s="340">
        <v>0</v>
      </c>
      <c r="D14" s="340">
        <v>0</v>
      </c>
      <c r="E14" s="340">
        <f t="shared" si="0"/>
        <v>0</v>
      </c>
      <c r="F14" s="238" t="s">
        <v>532</v>
      </c>
    </row>
    <row r="15" spans="1:8" s="325" customFormat="1" ht="15" customHeight="1" x14ac:dyDescent="0.3">
      <c r="A15" s="356" t="s">
        <v>857</v>
      </c>
      <c r="B15" s="340">
        <v>0</v>
      </c>
      <c r="C15" s="340">
        <v>0</v>
      </c>
      <c r="D15" s="340">
        <v>0</v>
      </c>
      <c r="E15" s="340">
        <f t="shared" si="0"/>
        <v>0</v>
      </c>
      <c r="F15" s="238" t="s">
        <v>533</v>
      </c>
    </row>
    <row r="16" spans="1:8" s="325" customFormat="1" ht="15" customHeight="1" x14ac:dyDescent="0.3">
      <c r="A16" s="356" t="s">
        <v>880</v>
      </c>
      <c r="B16" s="340">
        <v>0</v>
      </c>
      <c r="C16" s="340">
        <v>0</v>
      </c>
      <c r="D16" s="340">
        <v>0</v>
      </c>
      <c r="E16" s="340">
        <f t="shared" si="0"/>
        <v>0</v>
      </c>
      <c r="F16" s="238" t="s">
        <v>534</v>
      </c>
    </row>
    <row r="17" spans="1:6" s="325" customFormat="1" ht="15" customHeight="1" x14ac:dyDescent="0.3">
      <c r="A17" s="375" t="s">
        <v>858</v>
      </c>
      <c r="B17" s="464">
        <f>SUBTOTAL(9,B7:B16)</f>
        <v>0</v>
      </c>
      <c r="C17" s="464">
        <f>SUBTOTAL(9,C7:C16)</f>
        <v>0</v>
      </c>
      <c r="D17" s="464">
        <f>SUBTOTAL(9,D7:D16)</f>
        <v>0</v>
      </c>
      <c r="E17" s="464">
        <f>SUM(B17:D17)</f>
        <v>0</v>
      </c>
      <c r="F17" s="183" t="s">
        <v>485</v>
      </c>
    </row>
    <row r="18" spans="1:6" s="325" customFormat="1" ht="15" customHeight="1" x14ac:dyDescent="0.3">
      <c r="A18" s="350"/>
    </row>
  </sheetData>
  <pageMargins left="0.7" right="0.7"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pageSetUpPr fitToPage="1"/>
  </sheetPr>
  <dimension ref="A1:J22"/>
  <sheetViews>
    <sheetView zoomScale="90" zoomScaleNormal="90" workbookViewId="0">
      <selection activeCell="P40" sqref="P40"/>
    </sheetView>
  </sheetViews>
  <sheetFormatPr baseColWidth="10" defaultRowHeight="13.2" x14ac:dyDescent="0.25"/>
  <cols>
    <col min="1" max="1" width="51" customWidth="1"/>
    <col min="2" max="2" width="10.6640625" customWidth="1"/>
    <col min="3" max="3" width="14" customWidth="1"/>
    <col min="4" max="4" width="13.33203125" customWidth="1"/>
    <col min="5" max="5" width="15.44140625" customWidth="1"/>
    <col min="6" max="6" width="14.6640625" customWidth="1"/>
    <col min="7" max="7" width="13.33203125" customWidth="1"/>
    <col min="8" max="8" width="10.5546875" customWidth="1"/>
  </cols>
  <sheetData>
    <row r="1" spans="1:10" s="325" customFormat="1" ht="15" customHeight="1" x14ac:dyDescent="0.3"/>
    <row r="2" spans="1:10" s="325" customFormat="1" ht="15" customHeight="1" x14ac:dyDescent="0.3">
      <c r="A2" s="325" t="str">
        <f>Resultatregnskap!A2</f>
        <v>Virksomhetens navn: Ansgar Høyskole AS</v>
      </c>
    </row>
    <row r="3" spans="1:10" s="325" customFormat="1" ht="15" customHeight="1" x14ac:dyDescent="0.3"/>
    <row r="4" spans="1:10" s="325" customFormat="1" ht="15" customHeight="1" x14ac:dyDescent="0.3">
      <c r="A4" s="184" t="s">
        <v>535</v>
      </c>
      <c r="B4" s="184"/>
      <c r="C4" s="184"/>
      <c r="D4" s="184"/>
      <c r="E4" s="184"/>
      <c r="F4" s="184"/>
      <c r="G4" s="184"/>
      <c r="H4" s="184"/>
    </row>
    <row r="5" spans="1:10" s="325" customFormat="1" ht="15" customHeight="1" x14ac:dyDescent="0.3">
      <c r="A5" s="175" t="str">
        <f>Resultatregnskap!A6</f>
        <v>Beløp i 1000 kroner</v>
      </c>
      <c r="B5" s="175"/>
    </row>
    <row r="6" spans="1:10" s="325" customFormat="1" ht="43.2" x14ac:dyDescent="0.3">
      <c r="A6" s="358"/>
      <c r="B6" s="358" t="s">
        <v>82</v>
      </c>
      <c r="C6" s="359" t="s">
        <v>84</v>
      </c>
      <c r="D6" s="359" t="s">
        <v>89</v>
      </c>
      <c r="E6" s="359" t="s">
        <v>536</v>
      </c>
      <c r="F6" s="359" t="s">
        <v>808</v>
      </c>
      <c r="G6" s="358" t="s">
        <v>336</v>
      </c>
      <c r="H6" s="360" t="s">
        <v>594</v>
      </c>
    </row>
    <row r="7" spans="1:10" s="325" customFormat="1" ht="15" customHeight="1" x14ac:dyDescent="0.3">
      <c r="A7" s="238" t="s">
        <v>851</v>
      </c>
      <c r="B7" s="340">
        <v>0</v>
      </c>
      <c r="C7" s="340">
        <v>0</v>
      </c>
      <c r="D7" s="340">
        <v>0</v>
      </c>
      <c r="E7" s="340">
        <v>0</v>
      </c>
      <c r="F7" s="340">
        <v>301</v>
      </c>
      <c r="G7" s="340">
        <f t="shared" ref="G7:G17" si="0">SUM(B7:F7)</f>
        <v>301</v>
      </c>
      <c r="H7" s="238" t="s">
        <v>537</v>
      </c>
    </row>
    <row r="8" spans="1:10" s="325" customFormat="1" ht="15" customHeight="1" x14ac:dyDescent="0.3">
      <c r="A8" s="240" t="s">
        <v>852</v>
      </c>
      <c r="B8" s="340">
        <v>0</v>
      </c>
      <c r="C8" s="340">
        <v>0</v>
      </c>
      <c r="D8" s="340">
        <v>0</v>
      </c>
      <c r="E8" s="340">
        <v>0</v>
      </c>
      <c r="F8" s="340">
        <v>0</v>
      </c>
      <c r="G8" s="340">
        <f t="shared" si="0"/>
        <v>0</v>
      </c>
      <c r="H8" s="238" t="s">
        <v>538</v>
      </c>
      <c r="J8" s="413"/>
    </row>
    <row r="9" spans="1:10" s="325" customFormat="1" ht="15" customHeight="1" x14ac:dyDescent="0.3">
      <c r="A9" s="240" t="s">
        <v>853</v>
      </c>
      <c r="B9" s="340">
        <v>0</v>
      </c>
      <c r="C9" s="340">
        <v>0</v>
      </c>
      <c r="D9" s="340">
        <v>0</v>
      </c>
      <c r="E9" s="340">
        <v>0</v>
      </c>
      <c r="F9" s="340">
        <v>0</v>
      </c>
      <c r="G9" s="340">
        <f t="shared" si="0"/>
        <v>0</v>
      </c>
      <c r="H9" s="238" t="s">
        <v>539</v>
      </c>
      <c r="I9" s="413"/>
    </row>
    <row r="10" spans="1:10" s="325" customFormat="1" ht="15" customHeight="1" x14ac:dyDescent="0.3">
      <c r="A10" s="240" t="s">
        <v>529</v>
      </c>
      <c r="B10" s="340">
        <v>0</v>
      </c>
      <c r="C10" s="340">
        <v>0</v>
      </c>
      <c r="D10" s="340">
        <v>0</v>
      </c>
      <c r="E10" s="340">
        <v>0</v>
      </c>
      <c r="F10" s="340">
        <v>0</v>
      </c>
      <c r="G10" s="340">
        <f t="shared" si="0"/>
        <v>0</v>
      </c>
      <c r="H10" s="238" t="s">
        <v>540</v>
      </c>
    </row>
    <row r="11" spans="1:10" s="325" customFormat="1" ht="15" customHeight="1" x14ac:dyDescent="0.3">
      <c r="A11" s="276" t="s">
        <v>854</v>
      </c>
      <c r="B11" s="464">
        <f>SUBTOTAL(9,B7:B10)</f>
        <v>0</v>
      </c>
      <c r="C11" s="464">
        <f t="shared" ref="C11:F11" si="1">SUBTOTAL(9,C7:C10)</f>
        <v>0</v>
      </c>
      <c r="D11" s="464">
        <f t="shared" si="1"/>
        <v>0</v>
      </c>
      <c r="E11" s="464">
        <f t="shared" si="1"/>
        <v>0</v>
      </c>
      <c r="F11" s="464">
        <f t="shared" si="1"/>
        <v>301</v>
      </c>
      <c r="G11" s="464">
        <f t="shared" si="0"/>
        <v>301</v>
      </c>
      <c r="H11" s="183" t="s">
        <v>541</v>
      </c>
    </row>
    <row r="12" spans="1:10" s="325" customFormat="1" ht="15" customHeight="1" x14ac:dyDescent="0.3">
      <c r="A12" s="241" t="s">
        <v>855</v>
      </c>
      <c r="B12" s="340">
        <v>0</v>
      </c>
      <c r="C12" s="340">
        <v>0</v>
      </c>
      <c r="D12" s="340">
        <v>0</v>
      </c>
      <c r="E12" s="340">
        <v>0</v>
      </c>
      <c r="F12" s="340">
        <v>0</v>
      </c>
      <c r="G12" s="340">
        <f t="shared" si="0"/>
        <v>0</v>
      </c>
      <c r="H12" s="238" t="s">
        <v>542</v>
      </c>
    </row>
    <row r="13" spans="1:10" s="325" customFormat="1" ht="15" customHeight="1" x14ac:dyDescent="0.3">
      <c r="A13" s="241" t="s">
        <v>859</v>
      </c>
      <c r="B13" s="340">
        <v>0</v>
      </c>
      <c r="C13" s="340">
        <v>0</v>
      </c>
      <c r="D13" s="340">
        <v>0</v>
      </c>
      <c r="E13" s="340">
        <v>0</v>
      </c>
      <c r="F13" s="340">
        <v>0</v>
      </c>
      <c r="G13" s="340">
        <f t="shared" si="0"/>
        <v>0</v>
      </c>
      <c r="H13" s="238" t="s">
        <v>543</v>
      </c>
    </row>
    <row r="14" spans="1:10" s="325" customFormat="1" ht="15" customHeight="1" x14ac:dyDescent="0.3">
      <c r="A14" s="241" t="s">
        <v>856</v>
      </c>
      <c r="B14" s="340">
        <v>0</v>
      </c>
      <c r="C14" s="340">
        <v>0</v>
      </c>
      <c r="D14" s="340">
        <v>0</v>
      </c>
      <c r="E14" s="340">
        <v>0</v>
      </c>
      <c r="F14" s="340">
        <v>-19</v>
      </c>
      <c r="G14" s="340">
        <f t="shared" si="0"/>
        <v>-19</v>
      </c>
      <c r="H14" s="238" t="s">
        <v>544</v>
      </c>
    </row>
    <row r="15" spans="1:10" s="325" customFormat="1" ht="15" customHeight="1" x14ac:dyDescent="0.3">
      <c r="A15" s="241" t="s">
        <v>857</v>
      </c>
      <c r="B15" s="340">
        <v>0</v>
      </c>
      <c r="C15" s="340">
        <v>0</v>
      </c>
      <c r="D15" s="340">
        <v>0</v>
      </c>
      <c r="E15" s="340">
        <v>0</v>
      </c>
      <c r="F15" s="340">
        <v>-38</v>
      </c>
      <c r="G15" s="340">
        <f t="shared" si="0"/>
        <v>-38</v>
      </c>
      <c r="H15" s="238" t="s">
        <v>545</v>
      </c>
    </row>
    <row r="16" spans="1:10" s="325" customFormat="1" ht="15" customHeight="1" x14ac:dyDescent="0.3">
      <c r="A16" s="241" t="s">
        <v>881</v>
      </c>
      <c r="B16" s="340">
        <v>0</v>
      </c>
      <c r="C16" s="340">
        <v>0</v>
      </c>
      <c r="D16" s="340">
        <v>0</v>
      </c>
      <c r="E16" s="340">
        <v>0</v>
      </c>
      <c r="F16" s="340">
        <v>0</v>
      </c>
      <c r="G16" s="340">
        <f t="shared" si="0"/>
        <v>0</v>
      </c>
      <c r="H16" s="238" t="s">
        <v>546</v>
      </c>
    </row>
    <row r="17" spans="1:8" s="325" customFormat="1" ht="15" customHeight="1" x14ac:dyDescent="0.3">
      <c r="A17" s="276" t="s">
        <v>858</v>
      </c>
      <c r="B17" s="464">
        <f>SUBTOTAL(9,B7:B16)</f>
        <v>0</v>
      </c>
      <c r="C17" s="464">
        <f t="shared" ref="C17:F17" si="2">SUBTOTAL(9,C7:C16)</f>
        <v>0</v>
      </c>
      <c r="D17" s="464">
        <f>SUBTOTAL(9,D7:D16)</f>
        <v>0</v>
      </c>
      <c r="E17" s="464">
        <f t="shared" si="2"/>
        <v>0</v>
      </c>
      <c r="F17" s="464">
        <f t="shared" si="2"/>
        <v>244</v>
      </c>
      <c r="G17" s="464">
        <f t="shared" si="0"/>
        <v>244</v>
      </c>
      <c r="H17" s="183" t="s">
        <v>547</v>
      </c>
    </row>
    <row r="18" spans="1:8" s="325" customFormat="1" ht="15" customHeight="1" x14ac:dyDescent="0.3"/>
    <row r="19" spans="1:8" s="325" customFormat="1" ht="15" customHeight="1" x14ac:dyDescent="0.3"/>
    <row r="20" spans="1:8" s="325" customFormat="1" ht="15" customHeight="1" x14ac:dyDescent="0.3"/>
    <row r="21" spans="1:8" s="325" customFormat="1" ht="15" customHeight="1" x14ac:dyDescent="0.3"/>
    <row r="22" spans="1:8" s="325" customFormat="1" ht="15" customHeight="1" x14ac:dyDescent="0.3"/>
  </sheetData>
  <pageMargins left="0.51181102362204722" right="0.31496062992125984" top="0.74803149606299213" bottom="0.74803149606299213" header="0.31496062992125984" footer="0.31496062992125984"/>
  <pageSetup paperSize="9" scale="9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I26"/>
  <sheetViews>
    <sheetView workbookViewId="0">
      <selection activeCell="L31" sqref="L31"/>
    </sheetView>
  </sheetViews>
  <sheetFormatPr baseColWidth="10" defaultColWidth="17.33203125" defaultRowHeight="15.75" customHeight="1" x14ac:dyDescent="0.3"/>
  <cols>
    <col min="1" max="1" width="43.33203125" style="40" customWidth="1"/>
    <col min="2" max="3" width="15.6640625" style="91" customWidth="1"/>
    <col min="4" max="4" width="13.6640625" style="70" customWidth="1"/>
    <col min="5" max="6" width="10.6640625" style="40" customWidth="1"/>
    <col min="7" max="16384" width="17.33203125" style="40"/>
  </cols>
  <sheetData>
    <row r="1" spans="1:9" ht="15" customHeight="1" x14ac:dyDescent="0.3">
      <c r="B1" s="331"/>
      <c r="C1" s="331"/>
      <c r="D1" s="69"/>
      <c r="E1" s="1"/>
      <c r="F1" s="1"/>
    </row>
    <row r="2" spans="1:9" ht="14.4" x14ac:dyDescent="0.3">
      <c r="A2" s="327" t="str">
        <f>Resultatregnskap!A2</f>
        <v>Virksomhetens navn: Ansgar Høyskole AS</v>
      </c>
      <c r="B2" s="102"/>
      <c r="C2" s="102"/>
      <c r="D2" s="69"/>
      <c r="E2" s="1"/>
      <c r="F2" s="1"/>
    </row>
    <row r="3" spans="1:9" ht="12" customHeight="1" x14ac:dyDescent="0.3">
      <c r="A3" s="1"/>
      <c r="B3" s="102"/>
      <c r="C3" s="331"/>
      <c r="D3" s="69"/>
      <c r="E3" s="1"/>
      <c r="F3" s="1"/>
    </row>
    <row r="4" spans="1:9" ht="15" customHeight="1" x14ac:dyDescent="0.3">
      <c r="A4" s="339" t="s">
        <v>548</v>
      </c>
      <c r="B4" s="103"/>
      <c r="C4" s="99"/>
      <c r="D4" s="99"/>
      <c r="E4" s="1"/>
      <c r="F4" s="1"/>
    </row>
    <row r="5" spans="1:9" ht="15" customHeight="1" x14ac:dyDescent="0.3">
      <c r="A5" s="12" t="str">
        <f>Resultatregnskap!A6</f>
        <v>Beløp i 1000 kroner</v>
      </c>
      <c r="B5" s="68"/>
      <c r="C5" s="331"/>
      <c r="D5" s="179"/>
      <c r="E5" s="1"/>
      <c r="F5" s="1"/>
    </row>
    <row r="6" spans="1:9" ht="16.5" customHeight="1" x14ac:dyDescent="0.3">
      <c r="A6" s="156" t="s">
        <v>109</v>
      </c>
      <c r="B6" s="305">
        <f>Resultatregnskap!C8</f>
        <v>45657</v>
      </c>
      <c r="C6" s="306">
        <f>'Balanse - eiendeler'!D7</f>
        <v>45291</v>
      </c>
      <c r="D6" s="130" t="str">
        <f>Resultatregnskap!E8</f>
        <v>DBH-referanse</v>
      </c>
      <c r="E6" s="1"/>
      <c r="F6" s="1"/>
      <c r="G6" s="1"/>
      <c r="H6" s="1"/>
      <c r="I6" s="1"/>
    </row>
    <row r="7" spans="1:9" ht="15" customHeight="1" x14ac:dyDescent="0.3">
      <c r="A7" s="226" t="s">
        <v>325</v>
      </c>
      <c r="B7" s="158">
        <v>539</v>
      </c>
      <c r="C7" s="158">
        <v>3077</v>
      </c>
      <c r="D7" s="213" t="s">
        <v>549</v>
      </c>
      <c r="E7" s="1"/>
      <c r="F7" s="1"/>
      <c r="G7" s="1"/>
      <c r="H7" s="1"/>
    </row>
    <row r="8" spans="1:9" ht="15" customHeight="1" x14ac:dyDescent="0.3">
      <c r="A8" s="226" t="s">
        <v>327</v>
      </c>
      <c r="B8" s="159">
        <v>0</v>
      </c>
      <c r="C8" s="159">
        <v>0</v>
      </c>
      <c r="D8" s="214" t="s">
        <v>550</v>
      </c>
      <c r="E8" s="1"/>
      <c r="F8" s="1"/>
      <c r="G8" s="1"/>
      <c r="H8" s="1"/>
    </row>
    <row r="9" spans="1:9" ht="15" customHeight="1" x14ac:dyDescent="0.3">
      <c r="A9" s="227" t="s">
        <v>329</v>
      </c>
      <c r="B9" s="160">
        <f>SUM(B7:B8)</f>
        <v>539</v>
      </c>
      <c r="C9" s="161">
        <f>SUM(C7:C8)</f>
        <v>3077</v>
      </c>
      <c r="D9" s="215" t="s">
        <v>551</v>
      </c>
      <c r="E9" s="1"/>
      <c r="F9" s="1"/>
      <c r="G9" s="1"/>
      <c r="H9" s="1"/>
    </row>
    <row r="10" spans="1:9" ht="15" customHeight="1" x14ac:dyDescent="0.3">
      <c r="A10" s="228"/>
      <c r="B10" s="204"/>
      <c r="C10" s="204"/>
      <c r="D10" s="69"/>
      <c r="E10" s="1"/>
      <c r="F10" s="1"/>
      <c r="G10" s="1"/>
      <c r="H10" s="1"/>
    </row>
    <row r="11" spans="1:9" ht="20.100000000000001" customHeight="1" x14ac:dyDescent="0.3">
      <c r="A11" s="156" t="s">
        <v>111</v>
      </c>
      <c r="B11" s="210">
        <f>B6</f>
        <v>45657</v>
      </c>
      <c r="C11" s="211">
        <f>C6</f>
        <v>45291</v>
      </c>
      <c r="D11" s="216" t="s">
        <v>466</v>
      </c>
      <c r="E11" s="1"/>
      <c r="F11" s="1"/>
      <c r="G11" s="1"/>
      <c r="H11" s="1"/>
    </row>
    <row r="12" spans="1:9" ht="15" customHeight="1" x14ac:dyDescent="0.3">
      <c r="A12" s="229" t="s">
        <v>111</v>
      </c>
      <c r="B12" s="158">
        <v>993</v>
      </c>
      <c r="C12" s="158">
        <v>825</v>
      </c>
      <c r="D12" s="217" t="s">
        <v>552</v>
      </c>
      <c r="E12" s="1"/>
      <c r="F12" s="1"/>
      <c r="G12" s="1"/>
      <c r="H12" s="1"/>
    </row>
    <row r="13" spans="1:9" ht="15" customHeight="1" x14ac:dyDescent="0.3">
      <c r="A13" s="230" t="s">
        <v>327</v>
      </c>
      <c r="B13" s="344">
        <v>0</v>
      </c>
      <c r="C13" s="344">
        <v>0</v>
      </c>
      <c r="D13" s="345" t="s">
        <v>553</v>
      </c>
      <c r="E13" s="1"/>
      <c r="F13" s="1"/>
      <c r="G13" s="1"/>
      <c r="H13" s="1"/>
    </row>
    <row r="14" spans="1:9" ht="15" customHeight="1" x14ac:dyDescent="0.3">
      <c r="A14" s="231" t="s">
        <v>469</v>
      </c>
      <c r="B14" s="202">
        <f>SUM(B12:B13)</f>
        <v>993</v>
      </c>
      <c r="C14" s="203">
        <f>SUM(C12:C13)</f>
        <v>825</v>
      </c>
      <c r="D14" s="218" t="s">
        <v>554</v>
      </c>
      <c r="E14" s="1"/>
      <c r="F14" s="1"/>
      <c r="G14" s="1"/>
      <c r="H14" s="1"/>
    </row>
    <row r="15" spans="1:9" ht="15" customHeight="1" x14ac:dyDescent="0.3">
      <c r="A15" s="1"/>
      <c r="B15" s="331"/>
      <c r="C15" s="331"/>
      <c r="E15" s="1"/>
      <c r="F15" s="1"/>
      <c r="G15" s="1"/>
      <c r="H15" s="1"/>
    </row>
    <row r="16" spans="1:9" ht="15" customHeight="1" x14ac:dyDescent="0.3">
      <c r="A16" s="334" t="s">
        <v>736</v>
      </c>
      <c r="B16" s="334"/>
      <c r="C16" s="334"/>
      <c r="D16" s="334"/>
      <c r="E16" s="1"/>
      <c r="F16" s="1"/>
      <c r="G16" s="1"/>
      <c r="H16" s="1"/>
    </row>
    <row r="17" spans="1:8" ht="15.75" customHeight="1" x14ac:dyDescent="0.3">
      <c r="A17" s="12" t="s">
        <v>589</v>
      </c>
      <c r="B17"/>
      <c r="C17"/>
      <c r="D17"/>
      <c r="E17" s="1"/>
      <c r="F17" s="1"/>
      <c r="G17" s="1"/>
      <c r="H17" s="1"/>
    </row>
    <row r="18" spans="1:8" ht="15.75" customHeight="1" x14ac:dyDescent="0.3">
      <c r="A18" s="171"/>
      <c r="B18" s="180">
        <f>B11</f>
        <v>45657</v>
      </c>
      <c r="C18" s="181">
        <f>C11</f>
        <v>45291</v>
      </c>
      <c r="D18" s="232" t="s">
        <v>466</v>
      </c>
      <c r="E18" s="1"/>
      <c r="F18" s="1"/>
      <c r="G18" s="1"/>
      <c r="H18" s="1"/>
    </row>
    <row r="19" spans="1:8" ht="15.75" customHeight="1" x14ac:dyDescent="0.3">
      <c r="A19" s="172" t="s">
        <v>737</v>
      </c>
      <c r="B19" s="466">
        <v>0</v>
      </c>
      <c r="C19" s="466">
        <v>0</v>
      </c>
      <c r="D19" s="217" t="s">
        <v>595</v>
      </c>
      <c r="E19" s="1"/>
      <c r="F19" s="1"/>
      <c r="G19" s="1"/>
      <c r="H19" s="1"/>
    </row>
    <row r="20" spans="1:8" ht="15.75" customHeight="1" x14ac:dyDescent="0.3">
      <c r="A20" s="172" t="s">
        <v>738</v>
      </c>
      <c r="B20" s="466">
        <v>0</v>
      </c>
      <c r="C20" s="466">
        <v>0</v>
      </c>
      <c r="D20" s="217" t="s">
        <v>735</v>
      </c>
      <c r="E20" s="1"/>
      <c r="F20" s="1"/>
      <c r="G20" s="1"/>
      <c r="H20" s="1"/>
    </row>
    <row r="21" spans="1:8" ht="15.75" customHeight="1" x14ac:dyDescent="0.3">
      <c r="A21" s="173" t="s">
        <v>689</v>
      </c>
      <c r="B21" s="466">
        <v>0</v>
      </c>
      <c r="C21" s="466">
        <v>0</v>
      </c>
      <c r="D21" s="217" t="s">
        <v>596</v>
      </c>
      <c r="E21" s="1"/>
      <c r="F21" s="1"/>
      <c r="G21" s="1"/>
      <c r="H21" s="1"/>
    </row>
    <row r="22" spans="1:8" ht="15.75" customHeight="1" x14ac:dyDescent="0.3">
      <c r="A22" s="173" t="s">
        <v>430</v>
      </c>
      <c r="B22" s="202">
        <f>SUM(B19:B21)</f>
        <v>0</v>
      </c>
      <c r="C22" s="203">
        <f>SUM(C19:C21)</f>
        <v>0</v>
      </c>
      <c r="D22" s="218" t="s">
        <v>597</v>
      </c>
      <c r="E22" s="1"/>
      <c r="F22" s="1"/>
      <c r="G22" s="1"/>
      <c r="H22" s="1"/>
    </row>
    <row r="23" spans="1:8" ht="15.75" customHeight="1" x14ac:dyDescent="0.3">
      <c r="A23"/>
      <c r="B23"/>
      <c r="C23"/>
      <c r="D23"/>
    </row>
    <row r="24" spans="1:8" ht="15.75" customHeight="1" x14ac:dyDescent="0.3">
      <c r="A24" s="539" t="s">
        <v>798</v>
      </c>
      <c r="B24" s="539"/>
      <c r="C24" s="539"/>
      <c r="D24" s="539"/>
    </row>
    <row r="26" spans="1:8" ht="15.75" customHeight="1" x14ac:dyDescent="0.3">
      <c r="A26" s="348"/>
    </row>
  </sheetData>
  <sheetProtection formatCells="0" formatColumns="0" formatRows="0" insertColumns="0" insertRows="0"/>
  <mergeCells count="1">
    <mergeCell ref="A24:D2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G19"/>
  <sheetViews>
    <sheetView workbookViewId="0">
      <selection activeCell="G31" sqref="G31"/>
    </sheetView>
  </sheetViews>
  <sheetFormatPr baseColWidth="10" defaultRowHeight="13.2" x14ac:dyDescent="0.25"/>
  <cols>
    <col min="1" max="1" width="34.33203125" customWidth="1"/>
    <col min="2" max="4" width="15.6640625" customWidth="1"/>
  </cols>
  <sheetData>
    <row r="2" spans="1:7" ht="14.4" x14ac:dyDescent="0.3">
      <c r="A2" s="333" t="str">
        <f>Resultatregnskap!A2</f>
        <v>Virksomhetens navn: Ansgar Høyskole AS</v>
      </c>
      <c r="B2" s="333"/>
      <c r="C2" s="333"/>
      <c r="D2" s="333"/>
      <c r="E2" s="325"/>
      <c r="F2" s="325"/>
      <c r="G2" s="325"/>
    </row>
    <row r="4" spans="1:7" x14ac:dyDescent="0.25">
      <c r="A4" s="334" t="s">
        <v>587</v>
      </c>
      <c r="B4" s="334"/>
      <c r="C4" s="334"/>
      <c r="D4" s="334"/>
    </row>
    <row r="5" spans="1:7" ht="14.4" x14ac:dyDescent="0.3">
      <c r="A5" s="175" t="s">
        <v>589</v>
      </c>
      <c r="B5" s="182"/>
      <c r="C5" s="182"/>
      <c r="D5" s="182"/>
    </row>
    <row r="6" spans="1:7" ht="14.4" x14ac:dyDescent="0.3">
      <c r="A6" s="183"/>
      <c r="B6" s="305">
        <f>Resultatregnskap!C8</f>
        <v>45657</v>
      </c>
      <c r="C6" s="306">
        <f>'Balanse - eiendeler'!D7</f>
        <v>45291</v>
      </c>
      <c r="D6" s="338" t="str">
        <f>'Balanse - eiendeler'!E7</f>
        <v>DBH-referanse</v>
      </c>
    </row>
    <row r="7" spans="1:7" ht="14.4" x14ac:dyDescent="0.3">
      <c r="A7" s="148" t="s">
        <v>512</v>
      </c>
      <c r="B7" s="465">
        <v>0</v>
      </c>
      <c r="C7" s="465">
        <v>0</v>
      </c>
      <c r="D7" s="217" t="s">
        <v>598</v>
      </c>
    </row>
    <row r="8" spans="1:7" ht="14.4" x14ac:dyDescent="0.3">
      <c r="A8" s="148" t="s">
        <v>513</v>
      </c>
      <c r="B8" s="465">
        <v>0</v>
      </c>
      <c r="C8" s="465">
        <v>0</v>
      </c>
      <c r="D8" s="217" t="s">
        <v>599</v>
      </c>
    </row>
    <row r="9" spans="1:7" ht="14.4" x14ac:dyDescent="0.3">
      <c r="A9" s="148" t="s">
        <v>514</v>
      </c>
      <c r="B9" s="465">
        <v>2726</v>
      </c>
      <c r="C9" s="465">
        <v>2633</v>
      </c>
      <c r="D9" s="217" t="s">
        <v>600</v>
      </c>
    </row>
    <row r="10" spans="1:7" ht="14.4" x14ac:dyDescent="0.3">
      <c r="A10" s="148" t="s">
        <v>515</v>
      </c>
      <c r="B10" s="465">
        <v>817</v>
      </c>
      <c r="C10" s="465">
        <v>429</v>
      </c>
      <c r="D10" s="217" t="s">
        <v>601</v>
      </c>
    </row>
    <row r="11" spans="1:7" ht="16.2" x14ac:dyDescent="0.3">
      <c r="A11" s="148" t="s">
        <v>691</v>
      </c>
      <c r="B11" s="465">
        <v>369</v>
      </c>
      <c r="C11" s="465">
        <f>2915-50</f>
        <v>2865</v>
      </c>
      <c r="D11" s="217" t="s">
        <v>602</v>
      </c>
    </row>
    <row r="12" spans="1:7" ht="14.4" x14ac:dyDescent="0.3">
      <c r="A12" s="148" t="s">
        <v>621</v>
      </c>
      <c r="B12" s="465">
        <v>0</v>
      </c>
      <c r="C12" s="465">
        <v>0</v>
      </c>
      <c r="D12" s="217" t="s">
        <v>603</v>
      </c>
    </row>
    <row r="13" spans="1:7" ht="14.4" x14ac:dyDescent="0.3">
      <c r="A13" s="373" t="s">
        <v>690</v>
      </c>
      <c r="B13" s="464">
        <f>SUBTOTAL(9,B7:B12)</f>
        <v>3912</v>
      </c>
      <c r="C13" s="465">
        <f>SUBTOTAL(9,C7:C12)</f>
        <v>5927</v>
      </c>
      <c r="D13" s="343" t="s">
        <v>604</v>
      </c>
    </row>
    <row r="14" spans="1:7" ht="14.4" x14ac:dyDescent="0.3">
      <c r="A14" s="325"/>
      <c r="B14" s="325"/>
      <c r="C14" s="325"/>
    </row>
    <row r="15" spans="1:7" ht="14.4" x14ac:dyDescent="0.3">
      <c r="A15" s="335"/>
      <c r="B15" s="335"/>
      <c r="C15" s="335"/>
      <c r="D15" s="335"/>
    </row>
    <row r="16" spans="1:7" ht="14.4" x14ac:dyDescent="0.3">
      <c r="A16" s="540" t="s">
        <v>783</v>
      </c>
      <c r="B16" s="540"/>
      <c r="C16" s="540"/>
      <c r="D16" s="540"/>
    </row>
    <row r="19" spans="1:1" x14ac:dyDescent="0.25">
      <c r="A19" s="349"/>
    </row>
  </sheetData>
  <sheetProtection selectLockedCells="1" selectUnlockedCells="1"/>
  <mergeCells count="1">
    <mergeCell ref="A16:D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pageSetUpPr fitToPage="1"/>
  </sheetPr>
  <dimension ref="A2:I17"/>
  <sheetViews>
    <sheetView workbookViewId="0">
      <selection activeCell="C27" sqref="C27"/>
    </sheetView>
  </sheetViews>
  <sheetFormatPr baseColWidth="10" defaultRowHeight="13.2" x14ac:dyDescent="0.25"/>
  <cols>
    <col min="1" max="1" width="27.44140625" customWidth="1"/>
    <col min="2" max="2" width="17.6640625" customWidth="1"/>
    <col min="3" max="3" width="13.6640625" customWidth="1"/>
    <col min="4" max="4" width="16.6640625" customWidth="1"/>
    <col min="5" max="5" width="13.6640625" customWidth="1"/>
    <col min="6" max="6" width="16.6640625" customWidth="1"/>
    <col min="7" max="8" width="13.6640625" customWidth="1"/>
    <col min="9" max="9" width="13.5546875" customWidth="1"/>
  </cols>
  <sheetData>
    <row r="2" spans="1:9" x14ac:dyDescent="0.25">
      <c r="A2" s="541" t="str">
        <f>Resultatregnskap!A2</f>
        <v>Virksomhetens navn: Ansgar Høyskole AS</v>
      </c>
      <c r="B2" s="541"/>
      <c r="C2" s="541"/>
      <c r="D2" s="541"/>
      <c r="E2" s="541"/>
      <c r="F2" s="541"/>
      <c r="G2" s="541"/>
      <c r="H2" s="541"/>
    </row>
    <row r="4" spans="1:9" x14ac:dyDescent="0.25">
      <c r="A4" s="334" t="s">
        <v>685</v>
      </c>
      <c r="B4" s="334"/>
      <c r="C4" s="334"/>
      <c r="D4" s="334"/>
      <c r="E4" s="334"/>
      <c r="F4" s="334"/>
      <c r="G4" s="334"/>
      <c r="H4" s="334"/>
      <c r="I4" s="334"/>
    </row>
    <row r="5" spans="1:9" x14ac:dyDescent="0.25">
      <c r="A5" s="186" t="s">
        <v>589</v>
      </c>
      <c r="B5" s="182"/>
      <c r="C5" s="182"/>
      <c r="D5" s="182"/>
      <c r="E5" s="182"/>
      <c r="F5" s="182"/>
      <c r="G5" s="182"/>
      <c r="H5" s="182"/>
    </row>
    <row r="7" spans="1:9" ht="12.75" customHeight="1" x14ac:dyDescent="0.25">
      <c r="A7" s="390"/>
      <c r="B7" s="546" t="s">
        <v>860</v>
      </c>
      <c r="C7" s="547"/>
      <c r="D7" s="546" t="s">
        <v>861</v>
      </c>
      <c r="E7" s="547"/>
      <c r="F7" s="550" t="s">
        <v>862</v>
      </c>
      <c r="G7" s="551"/>
      <c r="H7" s="552"/>
      <c r="I7" s="374"/>
    </row>
    <row r="8" spans="1:9" ht="12.75" customHeight="1" x14ac:dyDescent="0.25">
      <c r="B8" s="548"/>
      <c r="C8" s="549"/>
      <c r="D8" s="548"/>
      <c r="E8" s="549"/>
      <c r="F8" s="553"/>
      <c r="G8" s="554"/>
      <c r="H8" s="555"/>
      <c r="I8" s="169"/>
    </row>
    <row r="9" spans="1:9" ht="12.75" customHeight="1" x14ac:dyDescent="0.25">
      <c r="B9" s="542" t="s">
        <v>749</v>
      </c>
      <c r="C9" s="544" t="s">
        <v>739</v>
      </c>
      <c r="D9" s="542" t="s">
        <v>749</v>
      </c>
      <c r="E9" s="544" t="s">
        <v>739</v>
      </c>
      <c r="F9" s="542" t="s">
        <v>749</v>
      </c>
      <c r="G9" s="544" t="s">
        <v>739</v>
      </c>
      <c r="H9" s="556" t="s">
        <v>740</v>
      </c>
      <c r="I9" s="401" t="s">
        <v>466</v>
      </c>
    </row>
    <row r="10" spans="1:9" ht="12.75" customHeight="1" x14ac:dyDescent="0.25">
      <c r="A10" s="391"/>
      <c r="B10" s="543"/>
      <c r="C10" s="545"/>
      <c r="D10" s="543"/>
      <c r="E10" s="545"/>
      <c r="F10" s="543"/>
      <c r="G10" s="545"/>
      <c r="H10" s="557"/>
      <c r="I10" s="170"/>
    </row>
    <row r="11" spans="1:9" x14ac:dyDescent="0.25">
      <c r="B11" s="467"/>
      <c r="C11" s="468"/>
      <c r="D11" s="467"/>
      <c r="E11" s="468"/>
      <c r="F11" s="467"/>
      <c r="G11" s="468"/>
      <c r="H11" s="469"/>
      <c r="I11" s="169"/>
    </row>
    <row r="12" spans="1:9" x14ac:dyDescent="0.25">
      <c r="A12" s="182" t="s">
        <v>135</v>
      </c>
      <c r="B12" s="467">
        <v>100</v>
      </c>
      <c r="C12" s="468">
        <v>0</v>
      </c>
      <c r="D12" s="467">
        <v>0</v>
      </c>
      <c r="E12" s="468">
        <v>0</v>
      </c>
      <c r="F12" s="467">
        <f>B12+D12</f>
        <v>100</v>
      </c>
      <c r="G12" s="468">
        <f>C12+E12</f>
        <v>0</v>
      </c>
      <c r="H12" s="469">
        <f>SUBTOTAL(9,F12:G12)</f>
        <v>100</v>
      </c>
      <c r="I12" s="169" t="s">
        <v>741</v>
      </c>
    </row>
    <row r="13" spans="1:9" x14ac:dyDescent="0.25">
      <c r="A13" s="182" t="s">
        <v>137</v>
      </c>
      <c r="B13" s="467">
        <v>0</v>
      </c>
      <c r="C13" s="468">
        <v>0</v>
      </c>
      <c r="D13" s="467">
        <v>0</v>
      </c>
      <c r="E13" s="468">
        <v>0</v>
      </c>
      <c r="F13" s="467">
        <f t="shared" ref="F13:F16" si="0">B13+D13</f>
        <v>0</v>
      </c>
      <c r="G13" s="468">
        <f t="shared" ref="G13:G16" si="1">C13+E13</f>
        <v>0</v>
      </c>
      <c r="H13" s="469">
        <f t="shared" ref="H13:H16" si="2">SUBTOTAL(9,F13:G13)</f>
        <v>0</v>
      </c>
      <c r="I13" s="169" t="s">
        <v>742</v>
      </c>
    </row>
    <row r="14" spans="1:9" x14ac:dyDescent="0.25">
      <c r="A14" s="182" t="s">
        <v>139</v>
      </c>
      <c r="B14" s="467">
        <v>0</v>
      </c>
      <c r="C14" s="468">
        <v>0</v>
      </c>
      <c r="D14" s="467">
        <v>0</v>
      </c>
      <c r="E14" s="468">
        <v>0</v>
      </c>
      <c r="F14" s="467">
        <f t="shared" si="0"/>
        <v>0</v>
      </c>
      <c r="G14" s="468">
        <f t="shared" si="1"/>
        <v>0</v>
      </c>
      <c r="H14" s="469">
        <f t="shared" si="2"/>
        <v>0</v>
      </c>
      <c r="I14" s="169" t="s">
        <v>743</v>
      </c>
    </row>
    <row r="15" spans="1:9" x14ac:dyDescent="0.25">
      <c r="A15" s="182" t="s">
        <v>879</v>
      </c>
      <c r="B15" s="467">
        <v>0</v>
      </c>
      <c r="C15" s="468">
        <v>0</v>
      </c>
      <c r="D15" s="467">
        <v>0</v>
      </c>
      <c r="E15" s="468">
        <v>0</v>
      </c>
      <c r="F15" s="467">
        <f t="shared" si="0"/>
        <v>0</v>
      </c>
      <c r="G15" s="468">
        <f t="shared" si="1"/>
        <v>0</v>
      </c>
      <c r="H15" s="469">
        <f t="shared" si="2"/>
        <v>0</v>
      </c>
      <c r="I15" s="169" t="s">
        <v>744</v>
      </c>
    </row>
    <row r="16" spans="1:9" x14ac:dyDescent="0.25">
      <c r="A16" s="182" t="s">
        <v>686</v>
      </c>
      <c r="B16" s="467">
        <v>7087</v>
      </c>
      <c r="C16" s="468">
        <v>0</v>
      </c>
      <c r="D16" s="467">
        <v>-2536</v>
      </c>
      <c r="E16" s="468">
        <v>0</v>
      </c>
      <c r="F16" s="467">
        <f t="shared" si="0"/>
        <v>4551</v>
      </c>
      <c r="G16" s="468">
        <f t="shared" si="1"/>
        <v>0</v>
      </c>
      <c r="H16" s="469">
        <f t="shared" si="2"/>
        <v>4551</v>
      </c>
      <c r="I16" s="170" t="s">
        <v>745</v>
      </c>
    </row>
    <row r="17" spans="1:9" x14ac:dyDescent="0.25">
      <c r="A17" s="396" t="s">
        <v>336</v>
      </c>
      <c r="B17" s="470">
        <f>SUBTOTAL(9,B12:B16)</f>
        <v>7187</v>
      </c>
      <c r="C17" s="471">
        <f t="shared" ref="C17:E17" si="3">SUBTOTAL(9,C12:C16)</f>
        <v>0</v>
      </c>
      <c r="D17" s="470">
        <f t="shared" si="3"/>
        <v>-2536</v>
      </c>
      <c r="E17" s="471">
        <f t="shared" si="3"/>
        <v>0</v>
      </c>
      <c r="F17" s="470">
        <f>SUBTOTAL(9,F12:F16)</f>
        <v>4651</v>
      </c>
      <c r="G17" s="471">
        <f>SUBTOTAL(9,G12:G16)</f>
        <v>0</v>
      </c>
      <c r="H17" s="472">
        <f>SUM(H12:H16)</f>
        <v>4651</v>
      </c>
      <c r="I17" s="171" t="s">
        <v>746</v>
      </c>
    </row>
  </sheetData>
  <mergeCells count="11">
    <mergeCell ref="A2:H2"/>
    <mergeCell ref="B9:B10"/>
    <mergeCell ref="C9:C10"/>
    <mergeCell ref="D9:D10"/>
    <mergeCell ref="E9:E10"/>
    <mergeCell ref="B7:C8"/>
    <mergeCell ref="D7:E8"/>
    <mergeCell ref="F9:F10"/>
    <mergeCell ref="G9:G10"/>
    <mergeCell ref="F7:H8"/>
    <mergeCell ref="H9:H10"/>
  </mergeCells>
  <pageMargins left="0.7" right="0.7" top="0.75" bottom="0.75" header="0.3" footer="0.3"/>
  <pageSetup paperSize="9" scale="91"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A2:E15"/>
  <sheetViews>
    <sheetView workbookViewId="0">
      <selection activeCell="M36" sqref="M36"/>
    </sheetView>
  </sheetViews>
  <sheetFormatPr baseColWidth="10" defaultRowHeight="13.2" x14ac:dyDescent="0.25"/>
  <cols>
    <col min="1" max="1" width="35.44140625" customWidth="1"/>
    <col min="2" max="4" width="15.6640625" customWidth="1"/>
  </cols>
  <sheetData>
    <row r="2" spans="1:5" ht="28.8" x14ac:dyDescent="0.3">
      <c r="A2" s="327" t="str">
        <f>Resultatregnskap!A2</f>
        <v>Virksomhetens navn: Ansgar Høyskole AS</v>
      </c>
    </row>
    <row r="3" spans="1:5" ht="14.4" x14ac:dyDescent="0.3">
      <c r="A3" s="327"/>
    </row>
    <row r="4" spans="1:5" x14ac:dyDescent="0.25">
      <c r="A4" s="334" t="s">
        <v>586</v>
      </c>
      <c r="B4" s="334"/>
      <c r="C4" s="334"/>
      <c r="D4" s="334"/>
    </row>
    <row r="5" spans="1:5" x14ac:dyDescent="0.25">
      <c r="A5" s="186" t="s">
        <v>589</v>
      </c>
    </row>
    <row r="6" spans="1:5" ht="14.4" x14ac:dyDescent="0.3">
      <c r="A6" s="171"/>
      <c r="B6" s="305">
        <f>Resultatregnskap!C8</f>
        <v>45657</v>
      </c>
      <c r="C6" s="306">
        <f>'Balanse - eiendeler'!D7</f>
        <v>45291</v>
      </c>
      <c r="D6" s="338" t="str">
        <f>'Balanse - eiendeler'!E7</f>
        <v>DBH-referanse</v>
      </c>
    </row>
    <row r="7" spans="1:5" ht="13.8" x14ac:dyDescent="0.25">
      <c r="A7" s="192" t="s">
        <v>578</v>
      </c>
      <c r="B7" s="473">
        <v>0</v>
      </c>
      <c r="C7" s="473">
        <v>0</v>
      </c>
      <c r="D7" s="219" t="s">
        <v>583</v>
      </c>
    </row>
    <row r="8" spans="1:5" ht="13.8" x14ac:dyDescent="0.25">
      <c r="A8" s="192" t="s">
        <v>579</v>
      </c>
      <c r="B8" s="473">
        <v>0</v>
      </c>
      <c r="C8" s="473">
        <v>0</v>
      </c>
      <c r="D8" s="219" t="s">
        <v>583</v>
      </c>
    </row>
    <row r="9" spans="1:5" ht="13.8" x14ac:dyDescent="0.25">
      <c r="A9" s="192" t="s">
        <v>580</v>
      </c>
      <c r="B9" s="473">
        <v>0</v>
      </c>
      <c r="C9" s="473">
        <v>0</v>
      </c>
      <c r="D9" s="219" t="s">
        <v>583</v>
      </c>
    </row>
    <row r="10" spans="1:5" ht="13.8" x14ac:dyDescent="0.25">
      <c r="A10" s="192" t="s">
        <v>581</v>
      </c>
      <c r="B10" s="473">
        <v>0</v>
      </c>
      <c r="C10" s="473">
        <v>0</v>
      </c>
      <c r="D10" s="219" t="s">
        <v>585</v>
      </c>
    </row>
    <row r="11" spans="1:5" ht="13.8" x14ac:dyDescent="0.25">
      <c r="A11" s="193" t="s">
        <v>582</v>
      </c>
      <c r="B11" s="474">
        <f>SUBTOTAL(9,B7:B10)</f>
        <v>0</v>
      </c>
      <c r="C11" s="473">
        <f>SUBTOTAL(9,C7:C10)</f>
        <v>0</v>
      </c>
      <c r="D11" s="219" t="s">
        <v>584</v>
      </c>
    </row>
    <row r="13" spans="1:5" x14ac:dyDescent="0.25">
      <c r="A13" s="347" t="s">
        <v>619</v>
      </c>
      <c r="B13" s="347"/>
      <c r="C13" s="347"/>
      <c r="D13" s="347"/>
      <c r="E13" s="347"/>
    </row>
    <row r="14" spans="1:5" ht="14.4" x14ac:dyDescent="0.3">
      <c r="A14" s="40"/>
      <c r="B14" s="91"/>
      <c r="C14" s="91"/>
      <c r="D14" s="70"/>
    </row>
    <row r="15" spans="1:5" x14ac:dyDescent="0.25">
      <c r="A15" s="349"/>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pageSetUpPr fitToPage="1"/>
  </sheetPr>
  <dimension ref="A2:M51"/>
  <sheetViews>
    <sheetView topLeftCell="A5" workbookViewId="0">
      <selection activeCell="I49" sqref="I49"/>
    </sheetView>
  </sheetViews>
  <sheetFormatPr baseColWidth="10" defaultRowHeight="13.2" x14ac:dyDescent="0.25"/>
  <cols>
    <col min="1" max="1" width="42" customWidth="1"/>
    <col min="2" max="3" width="15.6640625" customWidth="1"/>
    <col min="4" max="4" width="15.5546875" customWidth="1"/>
    <col min="5" max="5" width="21.44140625" bestFit="1" customWidth="1"/>
  </cols>
  <sheetData>
    <row r="2" spans="1:8" x14ac:dyDescent="0.25">
      <c r="A2" s="182" t="str">
        <f>Resultatregnskap!A2</f>
        <v>Virksomhetens navn: Ansgar Høyskole AS</v>
      </c>
      <c r="B2" s="182"/>
      <c r="C2" s="182"/>
      <c r="D2" s="182"/>
      <c r="E2" s="182"/>
      <c r="F2" s="182"/>
      <c r="G2" s="182"/>
      <c r="H2" s="182"/>
    </row>
    <row r="4" spans="1:8" ht="15.6" x14ac:dyDescent="0.25">
      <c r="A4" s="334" t="s">
        <v>799</v>
      </c>
      <c r="B4" s="334"/>
      <c r="C4" s="334"/>
      <c r="D4" s="334"/>
      <c r="E4" s="334"/>
      <c r="F4" s="334"/>
      <c r="G4" s="182"/>
    </row>
    <row r="5" spans="1:8" x14ac:dyDescent="0.25">
      <c r="A5" s="186" t="s">
        <v>589</v>
      </c>
    </row>
    <row r="6" spans="1:8" x14ac:dyDescent="0.25">
      <c r="A6" s="186"/>
    </row>
    <row r="7" spans="1:8" ht="26.25" customHeight="1" x14ac:dyDescent="0.3">
      <c r="A7" s="402"/>
      <c r="B7" s="556" t="s">
        <v>747</v>
      </c>
      <c r="C7" s="556" t="s">
        <v>748</v>
      </c>
      <c r="D7" s="560" t="s">
        <v>847</v>
      </c>
      <c r="E7" s="566" t="s">
        <v>850</v>
      </c>
      <c r="F7" s="560" t="s">
        <v>466</v>
      </c>
    </row>
    <row r="8" spans="1:8" ht="18.899999999999999" customHeight="1" x14ac:dyDescent="0.3">
      <c r="A8" s="403"/>
      <c r="B8" s="559"/>
      <c r="C8" s="559"/>
      <c r="D8" s="561"/>
      <c r="E8" s="567"/>
      <c r="F8" s="562"/>
    </row>
    <row r="9" spans="1:8" ht="14.4" x14ac:dyDescent="0.3">
      <c r="A9" s="43" t="s">
        <v>28</v>
      </c>
      <c r="B9" s="168"/>
      <c r="C9" s="168"/>
      <c r="D9" s="169"/>
      <c r="E9" s="169"/>
      <c r="F9" s="374"/>
    </row>
    <row r="10" spans="1:8" ht="14.4" x14ac:dyDescent="0.3">
      <c r="A10" s="164" t="s">
        <v>29</v>
      </c>
      <c r="B10" s="475">
        <v>33468</v>
      </c>
      <c r="C10" s="475">
        <v>0</v>
      </c>
      <c r="D10" s="185"/>
      <c r="E10" s="477">
        <f>SUM(B10:D10)</f>
        <v>33468</v>
      </c>
      <c r="F10" s="169" t="s">
        <v>694</v>
      </c>
    </row>
    <row r="11" spans="1:8" ht="14.4" x14ac:dyDescent="0.3">
      <c r="A11" s="376" t="s">
        <v>687</v>
      </c>
      <c r="B11" s="475">
        <v>0</v>
      </c>
      <c r="C11" s="475">
        <v>0</v>
      </c>
      <c r="D11" s="477">
        <v>0</v>
      </c>
      <c r="E11" s="477">
        <f>SUM(B11:D11)</f>
        <v>0</v>
      </c>
      <c r="F11" s="169" t="s">
        <v>695</v>
      </c>
    </row>
    <row r="12" spans="1:8" ht="14.4" x14ac:dyDescent="0.3">
      <c r="A12" s="164" t="s">
        <v>31</v>
      </c>
      <c r="B12" s="475">
        <f>7336-2867</f>
        <v>4469</v>
      </c>
      <c r="C12" s="475">
        <v>0</v>
      </c>
      <c r="D12" s="477">
        <v>2867</v>
      </c>
      <c r="E12" s="477">
        <f t="shared" ref="E12:E13" si="0">SUM(B12:D12)</f>
        <v>7336</v>
      </c>
      <c r="F12" s="169" t="s">
        <v>696</v>
      </c>
    </row>
    <row r="13" spans="1:8" ht="14.4" x14ac:dyDescent="0.3">
      <c r="A13" s="48" t="s">
        <v>33</v>
      </c>
      <c r="B13" s="475">
        <v>511</v>
      </c>
      <c r="C13" s="475">
        <v>0</v>
      </c>
      <c r="D13" s="477">
        <v>0</v>
      </c>
      <c r="E13" s="477">
        <f t="shared" si="0"/>
        <v>511</v>
      </c>
      <c r="F13" s="169" t="s">
        <v>697</v>
      </c>
    </row>
    <row r="14" spans="1:8" ht="14.4" x14ac:dyDescent="0.3">
      <c r="A14" s="52" t="s">
        <v>35</v>
      </c>
      <c r="B14" s="476">
        <f>SUM(B10:B13)</f>
        <v>38448</v>
      </c>
      <c r="C14" s="466">
        <f>SUM(C10:C13)</f>
        <v>0</v>
      </c>
      <c r="D14" s="466">
        <f>SUM(D11:D13)</f>
        <v>2867</v>
      </c>
      <c r="E14" s="466">
        <f>SUM(E10:E13)</f>
        <v>41315</v>
      </c>
      <c r="F14" s="171" t="s">
        <v>698</v>
      </c>
    </row>
    <row r="15" spans="1:8" ht="14.4" x14ac:dyDescent="0.3">
      <c r="A15" s="46"/>
      <c r="B15" s="168"/>
      <c r="C15" s="168"/>
      <c r="D15" s="169"/>
      <c r="E15" s="169"/>
      <c r="F15" s="169"/>
    </row>
    <row r="16" spans="1:8" ht="14.4" x14ac:dyDescent="0.3">
      <c r="A16" s="165" t="s">
        <v>37</v>
      </c>
      <c r="B16" s="168"/>
      <c r="C16" s="168"/>
      <c r="D16" s="169"/>
      <c r="E16" s="169"/>
      <c r="F16" s="169"/>
    </row>
    <row r="17" spans="1:13" ht="14.4" x14ac:dyDescent="0.3">
      <c r="A17" s="47" t="s">
        <v>38</v>
      </c>
      <c r="B17" s="475">
        <v>883</v>
      </c>
      <c r="C17" s="475">
        <v>0</v>
      </c>
      <c r="D17" s="477">
        <v>0</v>
      </c>
      <c r="E17" s="477">
        <f>SUM(B17:D17)</f>
        <v>883</v>
      </c>
      <c r="F17" s="169" t="s">
        <v>699</v>
      </c>
    </row>
    <row r="18" spans="1:13" ht="14.4" x14ac:dyDescent="0.3">
      <c r="A18" s="47" t="s">
        <v>344</v>
      </c>
      <c r="B18" s="475">
        <f>30773-2867</f>
        <v>27906</v>
      </c>
      <c r="C18" s="475">
        <v>0</v>
      </c>
      <c r="D18" s="477">
        <v>2867</v>
      </c>
      <c r="E18" s="477">
        <f t="shared" ref="E18:E21" si="1">SUM(B18:D18)</f>
        <v>30773</v>
      </c>
      <c r="F18" s="169" t="s">
        <v>700</v>
      </c>
    </row>
    <row r="19" spans="1:13" ht="14.4" x14ac:dyDescent="0.3">
      <c r="A19" s="47" t="s">
        <v>41</v>
      </c>
      <c r="B19" s="475">
        <v>38</v>
      </c>
      <c r="C19" s="475">
        <v>0</v>
      </c>
      <c r="D19" s="477">
        <v>0</v>
      </c>
      <c r="E19" s="477">
        <f t="shared" si="1"/>
        <v>38</v>
      </c>
      <c r="F19" s="169" t="s">
        <v>701</v>
      </c>
    </row>
    <row r="20" spans="1:13" ht="14.4" x14ac:dyDescent="0.3">
      <c r="A20" s="47" t="s">
        <v>43</v>
      </c>
      <c r="B20" s="475">
        <v>0</v>
      </c>
      <c r="C20" s="475">
        <v>0</v>
      </c>
      <c r="D20" s="477">
        <v>0</v>
      </c>
      <c r="E20" s="477">
        <f t="shared" si="1"/>
        <v>0</v>
      </c>
      <c r="F20" s="169" t="s">
        <v>702</v>
      </c>
    </row>
    <row r="21" spans="1:13" ht="14.4" x14ac:dyDescent="0.3">
      <c r="A21" s="48" t="s">
        <v>45</v>
      </c>
      <c r="B21" s="475">
        <v>12952</v>
      </c>
      <c r="C21" s="475">
        <v>0</v>
      </c>
      <c r="D21" s="477">
        <v>0</v>
      </c>
      <c r="E21" s="477">
        <f t="shared" si="1"/>
        <v>12952</v>
      </c>
      <c r="F21" s="169" t="s">
        <v>703</v>
      </c>
    </row>
    <row r="22" spans="1:13" ht="14.4" x14ac:dyDescent="0.3">
      <c r="A22" s="52" t="s">
        <v>47</v>
      </c>
      <c r="B22" s="476">
        <f>SUM(B17:B21)</f>
        <v>41779</v>
      </c>
      <c r="C22" s="476">
        <f>SUM(C17:C21)</f>
        <v>0</v>
      </c>
      <c r="D22" s="466">
        <f>SUM(D17:D21)</f>
        <v>2867</v>
      </c>
      <c r="E22" s="466">
        <f>SUM(E17:E21)</f>
        <v>44646</v>
      </c>
      <c r="F22" s="171" t="s">
        <v>704</v>
      </c>
    </row>
    <row r="23" spans="1:13" ht="14.4" x14ac:dyDescent="0.3">
      <c r="A23" s="46"/>
      <c r="B23" s="168"/>
      <c r="C23" s="168"/>
      <c r="D23" s="169"/>
      <c r="E23" s="169"/>
      <c r="F23" s="169"/>
    </row>
    <row r="24" spans="1:13" ht="14.4" x14ac:dyDescent="0.3">
      <c r="A24" s="52" t="s">
        <v>49</v>
      </c>
      <c r="B24" s="478">
        <f>B14-B22</f>
        <v>-3331</v>
      </c>
      <c r="C24" s="478">
        <f>C14-C22</f>
        <v>0</v>
      </c>
      <c r="D24" s="479">
        <f>D14-D22</f>
        <v>0</v>
      </c>
      <c r="E24" s="479">
        <f>SUM(B24:D24)</f>
        <v>-3331</v>
      </c>
      <c r="F24" s="170" t="s">
        <v>705</v>
      </c>
    </row>
    <row r="25" spans="1:13" ht="14.4" x14ac:dyDescent="0.3">
      <c r="A25" s="46"/>
      <c r="B25" s="168"/>
      <c r="C25" s="168"/>
      <c r="D25" s="169"/>
      <c r="E25" s="169"/>
      <c r="F25" s="169"/>
    </row>
    <row r="26" spans="1:13" ht="14.4" x14ac:dyDescent="0.3">
      <c r="A26" s="43" t="s">
        <v>51</v>
      </c>
      <c r="B26" s="168"/>
      <c r="C26" s="168"/>
      <c r="D26" s="169"/>
      <c r="E26" s="169"/>
      <c r="F26" s="169"/>
      <c r="I26" s="326"/>
      <c r="M26" s="503"/>
    </row>
    <row r="27" spans="1:13" ht="14.4" x14ac:dyDescent="0.3">
      <c r="A27" s="47" t="s">
        <v>865</v>
      </c>
      <c r="B27" s="168">
        <v>0</v>
      </c>
      <c r="C27" s="168">
        <v>0</v>
      </c>
      <c r="D27" s="169">
        <v>0</v>
      </c>
      <c r="E27" s="477">
        <f>SUM(B27:D27)</f>
        <v>0</v>
      </c>
      <c r="F27" s="169" t="s">
        <v>884</v>
      </c>
      <c r="I27" s="326"/>
      <c r="M27" s="503"/>
    </row>
    <row r="28" spans="1:13" ht="14.4" x14ac:dyDescent="0.3">
      <c r="A28" s="47" t="s">
        <v>52</v>
      </c>
      <c r="B28" s="475">
        <v>841</v>
      </c>
      <c r="C28" s="475">
        <v>0</v>
      </c>
      <c r="D28" s="477">
        <v>0</v>
      </c>
      <c r="E28" s="477">
        <f>SUM(B28:D28)</f>
        <v>841</v>
      </c>
      <c r="F28" s="169" t="s">
        <v>706</v>
      </c>
      <c r="I28" s="128"/>
      <c r="M28" s="503"/>
    </row>
    <row r="29" spans="1:13" ht="14.4" x14ac:dyDescent="0.3">
      <c r="A29" s="47" t="s">
        <v>883</v>
      </c>
      <c r="B29" s="475">
        <v>0</v>
      </c>
      <c r="C29" s="475">
        <v>0</v>
      </c>
      <c r="D29" s="477">
        <v>0</v>
      </c>
      <c r="E29" s="477">
        <f>SUM(B29:D29)</f>
        <v>0</v>
      </c>
      <c r="F29" s="169" t="s">
        <v>885</v>
      </c>
      <c r="I29" s="128"/>
      <c r="M29" s="503"/>
    </row>
    <row r="30" spans="1:13" ht="14.4" x14ac:dyDescent="0.3">
      <c r="A30" s="48" t="s">
        <v>54</v>
      </c>
      <c r="B30" s="475">
        <v>46</v>
      </c>
      <c r="C30" s="475">
        <v>0</v>
      </c>
      <c r="D30" s="477">
        <v>0</v>
      </c>
      <c r="E30" s="477">
        <f>SUM(B30:D30)</f>
        <v>46</v>
      </c>
      <c r="F30" s="169" t="s">
        <v>707</v>
      </c>
      <c r="I30" s="128"/>
      <c r="M30" s="503"/>
    </row>
    <row r="31" spans="1:13" ht="14.4" x14ac:dyDescent="0.3">
      <c r="A31" s="49" t="s">
        <v>56</v>
      </c>
      <c r="B31" s="476">
        <f>B27+B28-B29-B30</f>
        <v>795</v>
      </c>
      <c r="C31" s="476">
        <f t="shared" ref="C31:D31" si="2">C27+C28-C29-C30</f>
        <v>0</v>
      </c>
      <c r="D31" s="476">
        <f t="shared" si="2"/>
        <v>0</v>
      </c>
      <c r="E31" s="466">
        <f>SUM(B31:D31)</f>
        <v>795</v>
      </c>
      <c r="F31" s="171" t="s">
        <v>708</v>
      </c>
      <c r="I31" s="128"/>
    </row>
    <row r="32" spans="1:13" ht="14.4" x14ac:dyDescent="0.3">
      <c r="A32" s="166"/>
      <c r="B32" s="168"/>
      <c r="C32" s="168"/>
      <c r="D32" s="169"/>
      <c r="E32" s="169"/>
      <c r="F32" s="169"/>
      <c r="I32" s="128"/>
    </row>
    <row r="33" spans="1:12" ht="14.4" x14ac:dyDescent="0.3">
      <c r="A33" s="49" t="s">
        <v>58</v>
      </c>
      <c r="B33" s="476">
        <f>B24+B31</f>
        <v>-2536</v>
      </c>
      <c r="C33" s="476">
        <f>C24+C31</f>
        <v>0</v>
      </c>
      <c r="D33" s="466">
        <f>D24+D31</f>
        <v>0</v>
      </c>
      <c r="E33" s="466">
        <f>SUM(B33:D33)</f>
        <v>-2536</v>
      </c>
      <c r="F33" s="171" t="s">
        <v>709</v>
      </c>
    </row>
    <row r="34" spans="1:12" ht="14.4" x14ac:dyDescent="0.3">
      <c r="A34" s="46"/>
      <c r="B34" s="168"/>
      <c r="C34" s="168"/>
      <c r="D34" s="169"/>
      <c r="E34" s="169"/>
      <c r="F34" s="169"/>
    </row>
    <row r="35" spans="1:12" ht="14.4" x14ac:dyDescent="0.3">
      <c r="A35" s="47" t="s">
        <v>60</v>
      </c>
      <c r="B35" s="475">
        <v>0</v>
      </c>
      <c r="C35" s="475">
        <v>0</v>
      </c>
      <c r="D35" s="477">
        <v>0</v>
      </c>
      <c r="E35" s="477">
        <f>SUM(B35:D35)</f>
        <v>0</v>
      </c>
      <c r="F35" s="169" t="s">
        <v>710</v>
      </c>
    </row>
    <row r="36" spans="1:12" ht="14.4" x14ac:dyDescent="0.3">
      <c r="A36" s="167"/>
      <c r="B36" s="168"/>
      <c r="C36" s="168"/>
      <c r="D36" s="169"/>
      <c r="E36" s="169"/>
      <c r="F36" s="169"/>
    </row>
    <row r="37" spans="1:12" ht="14.4" x14ac:dyDescent="0.3">
      <c r="A37" s="49" t="s">
        <v>62</v>
      </c>
      <c r="B37" s="476">
        <f>B33-B35</f>
        <v>-2536</v>
      </c>
      <c r="C37" s="476">
        <f>C33-C35</f>
        <v>0</v>
      </c>
      <c r="D37" s="466">
        <f>D33-D35</f>
        <v>0</v>
      </c>
      <c r="E37" s="466">
        <f>SUM(B37:D37)</f>
        <v>-2536</v>
      </c>
      <c r="F37" s="171" t="s">
        <v>711</v>
      </c>
    </row>
    <row r="38" spans="1:12" ht="14.4" x14ac:dyDescent="0.3">
      <c r="A38" s="46"/>
      <c r="B38" s="168"/>
      <c r="C38" s="168"/>
      <c r="D38" s="169"/>
      <c r="E38" s="169"/>
      <c r="F38" s="169"/>
    </row>
    <row r="39" spans="1:12" ht="14.4" x14ac:dyDescent="0.3">
      <c r="A39" s="43" t="s">
        <v>64</v>
      </c>
      <c r="B39" s="168"/>
      <c r="C39" s="168"/>
      <c r="D39" s="169"/>
      <c r="E39" s="169"/>
      <c r="F39" s="169"/>
    </row>
    <row r="40" spans="1:12" ht="14.4" x14ac:dyDescent="0.3">
      <c r="A40" s="47" t="s">
        <v>762</v>
      </c>
      <c r="B40" s="475">
        <v>-2536</v>
      </c>
      <c r="C40" s="475">
        <v>0</v>
      </c>
      <c r="D40" s="477">
        <v>0</v>
      </c>
      <c r="E40" s="477">
        <f>SUM(B40:D40)</f>
        <v>-2536</v>
      </c>
      <c r="F40" s="169" t="s">
        <v>712</v>
      </c>
    </row>
    <row r="41" spans="1:12" ht="14.4" x14ac:dyDescent="0.3">
      <c r="A41" s="47" t="s">
        <v>66</v>
      </c>
      <c r="B41" s="475">
        <v>0</v>
      </c>
      <c r="C41" s="475">
        <v>0</v>
      </c>
      <c r="D41" s="477">
        <v>0</v>
      </c>
      <c r="E41" s="477">
        <f>SUM(B41:D41)</f>
        <v>0</v>
      </c>
      <c r="F41" s="169" t="s">
        <v>713</v>
      </c>
    </row>
    <row r="42" spans="1:12" ht="14.4" x14ac:dyDescent="0.3">
      <c r="A42" s="48" t="s">
        <v>68</v>
      </c>
      <c r="B42" s="475">
        <v>0</v>
      </c>
      <c r="C42" s="475">
        <v>0</v>
      </c>
      <c r="D42" s="477">
        <v>0</v>
      </c>
      <c r="E42" s="477">
        <f>SUM(B42:D42)</f>
        <v>0</v>
      </c>
      <c r="F42" s="169" t="s">
        <v>714</v>
      </c>
    </row>
    <row r="43" spans="1:12" ht="14.4" x14ac:dyDescent="0.3">
      <c r="A43" s="52" t="s">
        <v>70</v>
      </c>
      <c r="B43" s="476">
        <f>SUM(B40:B42)</f>
        <v>-2536</v>
      </c>
      <c r="C43" s="476">
        <f>SUM(C40:C42)</f>
        <v>0</v>
      </c>
      <c r="D43" s="466">
        <f>SUM(D40:D42)</f>
        <v>0</v>
      </c>
      <c r="E43" s="466">
        <f>SUM(E40:E42)</f>
        <v>-2536</v>
      </c>
      <c r="F43" s="171" t="s">
        <v>715</v>
      </c>
    </row>
    <row r="45" spans="1:12" ht="48" customHeight="1" x14ac:dyDescent="0.3">
      <c r="A45" s="499" t="s">
        <v>848</v>
      </c>
      <c r="B45" s="563"/>
      <c r="C45" s="564"/>
      <c r="D45" s="564"/>
      <c r="E45" s="564"/>
      <c r="F45" s="565"/>
    </row>
    <row r="47" spans="1:12" x14ac:dyDescent="0.25">
      <c r="A47" s="558" t="s">
        <v>863</v>
      </c>
      <c r="B47" s="558"/>
      <c r="C47" s="558"/>
      <c r="D47" s="558"/>
      <c r="E47" s="558"/>
      <c r="F47" s="558"/>
    </row>
    <row r="48" spans="1:12" x14ac:dyDescent="0.25">
      <c r="G48" s="558"/>
      <c r="H48" s="558"/>
      <c r="I48" s="558"/>
      <c r="J48" s="558"/>
      <c r="K48" s="558"/>
      <c r="L48" s="558"/>
    </row>
    <row r="49" spans="1:7" x14ac:dyDescent="0.25">
      <c r="A49" s="558" t="s">
        <v>752</v>
      </c>
      <c r="B49" s="558"/>
      <c r="C49" s="558"/>
      <c r="D49" s="558"/>
      <c r="E49" s="558"/>
      <c r="F49" s="558"/>
      <c r="G49" s="502"/>
    </row>
    <row r="51" spans="1:7" x14ac:dyDescent="0.25">
      <c r="A51" t="s">
        <v>800</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88"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pageSetUpPr fitToPage="1"/>
  </sheetPr>
  <dimension ref="A2:I45"/>
  <sheetViews>
    <sheetView topLeftCell="A4" zoomScale="84" zoomScaleNormal="84" workbookViewId="0">
      <selection activeCell="J43" sqref="J43"/>
    </sheetView>
  </sheetViews>
  <sheetFormatPr baseColWidth="10" defaultColWidth="17.33203125" defaultRowHeight="15.75" customHeight="1" x14ac:dyDescent="0.3"/>
  <cols>
    <col min="1" max="1" width="69.109375" style="40" customWidth="1"/>
    <col min="2" max="3" width="14.6640625" style="91" customWidth="1"/>
    <col min="4" max="4" width="15.109375" style="155" customWidth="1"/>
    <col min="5" max="5" width="11.44140625" style="40" customWidth="1"/>
    <col min="6" max="6" width="49.5546875" style="40" customWidth="1"/>
    <col min="7" max="16384" width="17.33203125" style="40"/>
  </cols>
  <sheetData>
    <row r="2" spans="1:9" ht="15.75" customHeight="1" x14ac:dyDescent="0.3">
      <c r="A2" s="336" t="str">
        <f>Resultatregnskap!A2</f>
        <v>Virksomhetens navn: Ansgar Høyskole AS</v>
      </c>
      <c r="B2" s="336"/>
      <c r="C2" s="336"/>
      <c r="D2" s="336"/>
    </row>
    <row r="4" spans="1:9" ht="14.25" customHeight="1" x14ac:dyDescent="0.3">
      <c r="A4" s="56" t="s">
        <v>557</v>
      </c>
      <c r="B4" s="104"/>
      <c r="C4" s="104"/>
      <c r="D4" s="104"/>
      <c r="E4" s="1"/>
      <c r="F4" s="1"/>
    </row>
    <row r="5" spans="1:9" ht="15" customHeight="1" x14ac:dyDescent="0.3">
      <c r="A5" s="1"/>
      <c r="B5" s="331"/>
      <c r="C5" s="331"/>
      <c r="D5" s="10"/>
      <c r="E5" s="1"/>
      <c r="F5" s="1"/>
    </row>
    <row r="6" spans="1:9" ht="15" customHeight="1" x14ac:dyDescent="0.3">
      <c r="A6" s="20" t="s">
        <v>339</v>
      </c>
      <c r="B6" s="68"/>
      <c r="C6" s="68"/>
      <c r="D6" s="10"/>
      <c r="E6" s="1"/>
      <c r="F6" s="1"/>
    </row>
    <row r="7" spans="1:9" ht="15" customHeight="1" x14ac:dyDescent="0.3">
      <c r="A7" s="20" t="s">
        <v>340</v>
      </c>
      <c r="B7" s="68"/>
      <c r="C7" s="68"/>
      <c r="D7" s="10"/>
      <c r="E7" s="1"/>
      <c r="F7" s="1"/>
    </row>
    <row r="8" spans="1:9" ht="15" customHeight="1" x14ac:dyDescent="0.3">
      <c r="A8" s="20" t="s">
        <v>341</v>
      </c>
      <c r="B8" s="68"/>
      <c r="C8" s="68"/>
      <c r="D8" s="10"/>
      <c r="E8" s="1"/>
      <c r="F8" s="1"/>
    </row>
    <row r="9" spans="1:9" ht="14.4" x14ac:dyDescent="0.3">
      <c r="A9" s="122"/>
      <c r="B9" s="325"/>
      <c r="C9" s="325"/>
      <c r="D9" s="194"/>
      <c r="E9" s="1"/>
      <c r="F9" s="1"/>
    </row>
    <row r="10" spans="1:9" ht="22.5" customHeight="1" x14ac:dyDescent="0.3">
      <c r="A10" s="120" t="s">
        <v>342</v>
      </c>
      <c r="B10" s="274">
        <f>Resultatregnskap!C8</f>
        <v>45657</v>
      </c>
      <c r="C10" s="220">
        <f>+Resultatregnskap!D8</f>
        <v>45291</v>
      </c>
      <c r="D10" s="218" t="s">
        <v>466</v>
      </c>
      <c r="E10" s="1"/>
      <c r="F10" s="1"/>
    </row>
    <row r="11" spans="1:9" ht="15" customHeight="1" x14ac:dyDescent="0.3">
      <c r="A11" s="38" t="s">
        <v>35</v>
      </c>
      <c r="B11" s="71">
        <f>Resultatregnskap!C14</f>
        <v>41315</v>
      </c>
      <c r="C11" s="187">
        <f>Resultatregnskap!D14</f>
        <v>41640</v>
      </c>
      <c r="D11" s="218" t="s">
        <v>559</v>
      </c>
      <c r="E11" s="1"/>
      <c r="F11" s="1"/>
      <c r="G11" s="1"/>
      <c r="H11" s="1"/>
      <c r="I11" s="1"/>
    </row>
    <row r="12" spans="1:9" ht="15" customHeight="1" x14ac:dyDescent="0.3">
      <c r="A12" s="191" t="s">
        <v>556</v>
      </c>
      <c r="B12" s="71">
        <f>'Note 1B'!B8</f>
        <v>33468</v>
      </c>
      <c r="C12" s="187">
        <f>'Note 1B'!C8</f>
        <v>33145</v>
      </c>
      <c r="D12" s="218" t="s">
        <v>560</v>
      </c>
      <c r="E12" s="1"/>
      <c r="F12" s="1"/>
      <c r="G12" s="1"/>
      <c r="H12" s="1"/>
      <c r="I12" s="1"/>
    </row>
    <row r="13" spans="1:9" ht="15" customHeight="1" x14ac:dyDescent="0.3">
      <c r="A13" s="38" t="s">
        <v>886</v>
      </c>
      <c r="B13" s="83">
        <f>'Note 1B'!B70+'Note 1B'!B71</f>
        <v>4255</v>
      </c>
      <c r="C13" s="83">
        <f>'Note 1B'!C70+'Note 1B'!C71</f>
        <v>3626</v>
      </c>
      <c r="D13" s="343" t="s">
        <v>561</v>
      </c>
      <c r="E13" s="1"/>
      <c r="F13" s="1"/>
      <c r="G13" s="11"/>
      <c r="H13" s="1"/>
      <c r="I13" s="1"/>
    </row>
    <row r="14" spans="1:9" ht="15" customHeight="1" x14ac:dyDescent="0.3">
      <c r="A14" s="191" t="s">
        <v>343</v>
      </c>
      <c r="B14" s="72">
        <f>'Note 1B'!B56+'Note 1B'!B68</f>
        <v>3081</v>
      </c>
      <c r="C14" s="188">
        <f>'Note 1B'!C56+'Note 1B'!C68</f>
        <v>4276</v>
      </c>
      <c r="D14" s="218" t="s">
        <v>562</v>
      </c>
      <c r="E14" s="1"/>
      <c r="F14" s="1"/>
      <c r="G14" s="1"/>
      <c r="H14" s="1"/>
      <c r="I14" s="1"/>
    </row>
    <row r="15" spans="1:9" ht="15" customHeight="1" x14ac:dyDescent="0.3">
      <c r="A15" s="191" t="s">
        <v>692</v>
      </c>
      <c r="B15" s="71">
        <f>B11-B12-B13-B14</f>
        <v>511</v>
      </c>
      <c r="C15" s="71">
        <f>C11-C12-C13-C14</f>
        <v>593</v>
      </c>
      <c r="D15" s="218" t="s">
        <v>693</v>
      </c>
      <c r="E15" s="1"/>
      <c r="F15" s="1"/>
      <c r="G15" s="1"/>
      <c r="H15" s="1"/>
      <c r="I15" s="1"/>
    </row>
    <row r="16" spans="1:9" ht="15" customHeight="1" x14ac:dyDescent="0.3">
      <c r="A16" s="38" t="s">
        <v>344</v>
      </c>
      <c r="B16" s="71">
        <f>Resultatregnskap!C18</f>
        <v>30773</v>
      </c>
      <c r="C16" s="187">
        <f>Resultatregnskap!D18</f>
        <v>28596</v>
      </c>
      <c r="D16" s="218" t="s">
        <v>563</v>
      </c>
      <c r="E16" s="1"/>
      <c r="F16" s="1"/>
      <c r="G16" s="1"/>
      <c r="H16" s="1"/>
      <c r="I16" s="1"/>
    </row>
    <row r="17" spans="1:9" ht="15" customHeight="1" x14ac:dyDescent="0.3">
      <c r="A17" s="38" t="s">
        <v>849</v>
      </c>
      <c r="B17" s="71">
        <f>Resultatregnskap!C22-Resultatregnskap!C18</f>
        <v>13873</v>
      </c>
      <c r="C17" s="187">
        <f>Resultatregnskap!D22-Resultatregnskap!D18</f>
        <v>13944</v>
      </c>
      <c r="D17" s="218" t="s">
        <v>564</v>
      </c>
      <c r="E17" s="1"/>
      <c r="F17" s="1"/>
      <c r="G17" s="1"/>
      <c r="H17" s="1"/>
      <c r="I17" s="1"/>
    </row>
    <row r="18" spans="1:9" ht="15" customHeight="1" x14ac:dyDescent="0.3">
      <c r="A18" s="38" t="s">
        <v>47</v>
      </c>
      <c r="B18" s="71">
        <f>Resultatregnskap!C22</f>
        <v>44646</v>
      </c>
      <c r="C18" s="187">
        <f>Resultatregnskap!D22</f>
        <v>42540</v>
      </c>
      <c r="D18" s="218" t="s">
        <v>565</v>
      </c>
      <c r="E18" s="1"/>
      <c r="F18" s="1"/>
      <c r="G18" s="1"/>
      <c r="H18" s="1"/>
      <c r="I18" s="1"/>
    </row>
    <row r="19" spans="1:9" ht="15" customHeight="1" x14ac:dyDescent="0.3">
      <c r="A19" s="38" t="s">
        <v>49</v>
      </c>
      <c r="B19" s="71">
        <f>Resultatregnskap!C24</f>
        <v>-3331</v>
      </c>
      <c r="C19" s="187">
        <f>Resultatregnskap!D24</f>
        <v>-900</v>
      </c>
      <c r="D19" s="218" t="s">
        <v>566</v>
      </c>
      <c r="E19" s="1"/>
      <c r="F19" s="1"/>
      <c r="G19" s="1"/>
      <c r="H19" s="1"/>
      <c r="I19" s="1"/>
    </row>
    <row r="20" spans="1:9" ht="15" customHeight="1" x14ac:dyDescent="0.3">
      <c r="A20" s="38" t="s">
        <v>62</v>
      </c>
      <c r="B20" s="71">
        <f>Resultatregnskap!C37</f>
        <v>-2536</v>
      </c>
      <c r="C20" s="187">
        <f>Resultatregnskap!D37</f>
        <v>-244</v>
      </c>
      <c r="D20" s="218" t="s">
        <v>567</v>
      </c>
      <c r="E20" s="1"/>
      <c r="F20" s="1"/>
      <c r="G20" s="1"/>
      <c r="H20" s="1"/>
      <c r="I20" s="1"/>
    </row>
    <row r="21" spans="1:9" ht="15" customHeight="1" x14ac:dyDescent="0.3">
      <c r="A21" s="19"/>
      <c r="B21" s="73"/>
      <c r="C21" s="189"/>
      <c r="D21" s="218"/>
      <c r="E21" s="1"/>
      <c r="F21" s="1"/>
      <c r="G21" s="1"/>
      <c r="H21" s="1"/>
      <c r="I21" s="1"/>
    </row>
    <row r="22" spans="1:9" ht="15" customHeight="1" x14ac:dyDescent="0.3">
      <c r="A22" s="36" t="s">
        <v>345</v>
      </c>
      <c r="B22" s="73"/>
      <c r="C22" s="189"/>
      <c r="D22" s="218"/>
      <c r="E22" s="1"/>
      <c r="F22" s="1"/>
      <c r="G22" s="1"/>
      <c r="H22" s="1"/>
      <c r="I22" s="1"/>
    </row>
    <row r="23" spans="1:9" ht="15" customHeight="1" x14ac:dyDescent="0.3">
      <c r="A23" s="38" t="s">
        <v>346</v>
      </c>
      <c r="B23" s="71">
        <f>('Balanse - eiendeler'!C14+'Balanse - eiendeler'!C21)+'Balanse - eiendeler'!C32</f>
        <v>244</v>
      </c>
      <c r="C23" s="187">
        <f>('Balanse - eiendeler'!D14+'Balanse - eiendeler'!D21)+'Balanse - eiendeler'!D32</f>
        <v>282.99999999999989</v>
      </c>
      <c r="D23" s="218" t="s">
        <v>568</v>
      </c>
      <c r="E23" s="1"/>
      <c r="F23" s="1"/>
      <c r="G23" s="1"/>
      <c r="H23" s="1"/>
      <c r="I23" s="1"/>
    </row>
    <row r="24" spans="1:9" ht="15" customHeight="1" x14ac:dyDescent="0.3">
      <c r="A24" s="38" t="s">
        <v>347</v>
      </c>
      <c r="B24" s="71">
        <f>(('Balanse - eiendeler'!C38+'Balanse - eiendeler'!C44)+'Balanse - eiendeler'!C52)+'Balanse - eiendeler'!C57</f>
        <v>11282</v>
      </c>
      <c r="C24" s="187">
        <f>(('Balanse - eiendeler'!D38+'Balanse - eiendeler'!D44)+'Balanse - eiendeler'!D52)+'Balanse - eiendeler'!D57</f>
        <v>16112</v>
      </c>
      <c r="D24" s="218" t="s">
        <v>569</v>
      </c>
      <c r="E24" s="1"/>
      <c r="F24" s="1"/>
      <c r="G24" s="1"/>
      <c r="H24" s="1"/>
      <c r="I24" s="1"/>
    </row>
    <row r="25" spans="1:9" ht="15" customHeight="1" x14ac:dyDescent="0.3">
      <c r="A25" s="38" t="s">
        <v>348</v>
      </c>
      <c r="B25" s="71">
        <f>'Balanse - eiendeler'!C59</f>
        <v>11526</v>
      </c>
      <c r="C25" s="187">
        <f>'Balanse - eiendeler'!D59</f>
        <v>16395</v>
      </c>
      <c r="D25" s="218" t="s">
        <v>570</v>
      </c>
      <c r="E25" s="1"/>
      <c r="F25" s="1"/>
      <c r="G25" s="1"/>
      <c r="H25" s="1"/>
      <c r="I25" s="1"/>
    </row>
    <row r="26" spans="1:9" ht="15" customHeight="1" x14ac:dyDescent="0.3">
      <c r="A26" s="38" t="s">
        <v>349</v>
      </c>
      <c r="B26" s="71">
        <f>'Balanse - gjeld og egenkapital'!C22</f>
        <v>4651</v>
      </c>
      <c r="C26" s="187">
        <f>'Balanse - gjeld og egenkapital'!D22</f>
        <v>7187</v>
      </c>
      <c r="D26" s="218" t="s">
        <v>571</v>
      </c>
      <c r="E26" s="1"/>
      <c r="F26" s="1"/>
      <c r="G26" s="1"/>
      <c r="H26" s="1"/>
      <c r="I26" s="1"/>
    </row>
    <row r="27" spans="1:9" ht="15" customHeight="1" x14ac:dyDescent="0.3">
      <c r="A27" s="38" t="s">
        <v>558</v>
      </c>
      <c r="B27" s="71">
        <f>'Balanse - gjeld og egenkapital'!C39+'Balanse - gjeld og egenkapital'!C32</f>
        <v>0</v>
      </c>
      <c r="C27" s="187">
        <f>'Balanse - gjeld og egenkapital'!D39+'Balanse - gjeld og egenkapital'!D32</f>
        <v>0</v>
      </c>
      <c r="D27" s="218" t="s">
        <v>572</v>
      </c>
      <c r="E27" s="1"/>
      <c r="F27" s="1"/>
      <c r="G27" s="1"/>
      <c r="H27" s="1"/>
      <c r="I27" s="1"/>
    </row>
    <row r="28" spans="1:9" ht="15" customHeight="1" x14ac:dyDescent="0.3">
      <c r="A28" s="38" t="s">
        <v>350</v>
      </c>
      <c r="B28" s="71">
        <f>'Balanse - gjeld og egenkapital'!C48</f>
        <v>6875</v>
      </c>
      <c r="C28" s="187">
        <f>'Balanse - gjeld og egenkapital'!D48</f>
        <v>9208</v>
      </c>
      <c r="D28" s="218" t="s">
        <v>573</v>
      </c>
      <c r="E28" s="1"/>
      <c r="F28" s="1"/>
      <c r="G28" s="1"/>
      <c r="H28" s="1"/>
      <c r="I28" s="1"/>
    </row>
    <row r="29" spans="1:9" ht="15" customHeight="1" x14ac:dyDescent="0.3">
      <c r="A29" s="38" t="s">
        <v>351</v>
      </c>
      <c r="B29" s="71">
        <f>'Balanse - gjeld og egenkapital'!C52</f>
        <v>11526</v>
      </c>
      <c r="C29" s="187">
        <f>'Balanse - gjeld og egenkapital'!D52</f>
        <v>16395</v>
      </c>
      <c r="D29" s="218" t="s">
        <v>574</v>
      </c>
      <c r="E29" s="1"/>
      <c r="F29" s="1"/>
      <c r="G29" s="1"/>
      <c r="H29" s="1"/>
      <c r="I29" s="1"/>
    </row>
    <row r="30" spans="1:9" ht="15" customHeight="1" x14ac:dyDescent="0.3">
      <c r="A30" s="74"/>
      <c r="B30" s="105"/>
      <c r="C30" s="105"/>
      <c r="D30" s="221"/>
      <c r="E30" s="1"/>
      <c r="F30" s="1"/>
      <c r="G30" s="1"/>
      <c r="H30" s="1"/>
      <c r="I30" s="1"/>
    </row>
    <row r="31" spans="1:9" ht="15" customHeight="1" x14ac:dyDescent="0.3">
      <c r="A31" s="75"/>
      <c r="B31" s="106"/>
      <c r="C31" s="331"/>
      <c r="D31" s="222"/>
      <c r="E31" s="1"/>
      <c r="F31" s="1"/>
      <c r="G31" s="1"/>
      <c r="H31" s="1"/>
      <c r="I31" s="1"/>
    </row>
    <row r="32" spans="1:9" ht="15" customHeight="1" x14ac:dyDescent="0.3">
      <c r="A32" s="76" t="s">
        <v>352</v>
      </c>
      <c r="B32" s="97"/>
      <c r="C32" s="190"/>
      <c r="D32" s="218"/>
      <c r="E32" s="1"/>
      <c r="F32" s="318"/>
      <c r="G32" s="1"/>
      <c r="H32" s="1"/>
      <c r="I32" s="1"/>
    </row>
    <row r="33" spans="1:9" ht="15" customHeight="1" x14ac:dyDescent="0.3">
      <c r="A33" s="77" t="s">
        <v>353</v>
      </c>
      <c r="B33" s="371">
        <f>B16/B18</f>
        <v>0.68926667562603594</v>
      </c>
      <c r="C33" s="372">
        <f>C16/C18</f>
        <v>0.67221438645980258</v>
      </c>
      <c r="D33" s="218" t="s">
        <v>575</v>
      </c>
      <c r="E33" s="1"/>
      <c r="F33" s="1"/>
      <c r="G33" s="1"/>
      <c r="H33" s="1"/>
      <c r="I33" s="1"/>
    </row>
    <row r="34" spans="1:9" ht="15" customHeight="1" x14ac:dyDescent="0.3">
      <c r="A34" s="77" t="s">
        <v>354</v>
      </c>
      <c r="B34" s="371">
        <f>B19/B11</f>
        <v>-8.0624470531284034E-2</v>
      </c>
      <c r="C34" s="372">
        <f>C19/C11</f>
        <v>-2.1613832853025938E-2</v>
      </c>
      <c r="D34" s="218" t="s">
        <v>576</v>
      </c>
      <c r="E34" s="1"/>
      <c r="F34" s="1"/>
      <c r="G34" s="1"/>
      <c r="H34" s="1"/>
      <c r="I34" s="1"/>
    </row>
    <row r="35" spans="1:9" ht="15" customHeight="1" x14ac:dyDescent="0.3">
      <c r="A35" s="77" t="s">
        <v>355</v>
      </c>
      <c r="B35" s="371">
        <f>B24/B28</f>
        <v>1.6410181818181817</v>
      </c>
      <c r="C35" s="372">
        <f>C24/C28</f>
        <v>1.7497827975673328</v>
      </c>
      <c r="D35" s="218" t="s">
        <v>576</v>
      </c>
      <c r="E35" s="1"/>
      <c r="F35" s="1"/>
      <c r="G35" s="1"/>
      <c r="H35" s="1"/>
      <c r="I35" s="1"/>
    </row>
    <row r="36" spans="1:9" ht="15" customHeight="1" x14ac:dyDescent="0.3">
      <c r="A36" s="77" t="s">
        <v>356</v>
      </c>
      <c r="B36" s="83">
        <f>B24-B28</f>
        <v>4407</v>
      </c>
      <c r="C36" s="111">
        <f>C24-C28</f>
        <v>6904</v>
      </c>
      <c r="D36" s="218" t="s">
        <v>576</v>
      </c>
      <c r="E36" s="1"/>
      <c r="F36" s="1"/>
      <c r="G36" s="1"/>
      <c r="H36" s="1"/>
      <c r="I36" s="1"/>
    </row>
    <row r="37" spans="1:9" ht="15" customHeight="1" x14ac:dyDescent="0.3">
      <c r="A37" s="77" t="s">
        <v>357</v>
      </c>
      <c r="B37" s="371">
        <f>B26/B29</f>
        <v>0.40352247093527677</v>
      </c>
      <c r="C37" s="372">
        <f>C26/C29</f>
        <v>0.43836535529124732</v>
      </c>
      <c r="D37" s="218" t="s">
        <v>576</v>
      </c>
      <c r="E37" s="1"/>
      <c r="F37" s="1"/>
      <c r="G37" s="1"/>
      <c r="H37" s="1"/>
      <c r="I37" s="1"/>
    </row>
    <row r="38" spans="1:9" ht="15" customHeight="1" x14ac:dyDescent="0.3">
      <c r="A38" s="77" t="s">
        <v>358</v>
      </c>
      <c r="B38" s="371">
        <f>B28/B26</f>
        <v>1.4781767361857665</v>
      </c>
      <c r="C38" s="372">
        <f>C28/C26</f>
        <v>1.2812021705857799</v>
      </c>
      <c r="D38" s="218" t="s">
        <v>576</v>
      </c>
      <c r="E38" s="1"/>
      <c r="F38" s="1"/>
      <c r="G38" s="1"/>
      <c r="H38" s="1"/>
      <c r="I38" s="1"/>
    </row>
    <row r="39" spans="1:9" ht="15" customHeight="1" x14ac:dyDescent="0.3">
      <c r="A39" s="77" t="s">
        <v>359</v>
      </c>
      <c r="B39" s="371">
        <f>B12/B11</f>
        <v>0.81006898220985113</v>
      </c>
      <c r="C39" s="372">
        <f>C12/C11</f>
        <v>0.79598943323727189</v>
      </c>
      <c r="D39" s="218" t="s">
        <v>576</v>
      </c>
      <c r="E39" s="1"/>
      <c r="F39" s="1"/>
      <c r="G39" s="1"/>
      <c r="H39" s="1"/>
      <c r="I39" s="1"/>
    </row>
    <row r="40" spans="1:9" ht="15" customHeight="1" x14ac:dyDescent="0.3">
      <c r="A40" s="77" t="s">
        <v>360</v>
      </c>
      <c r="B40" s="371">
        <f>B13/B11</f>
        <v>0.10298922909354956</v>
      </c>
      <c r="C40" s="372">
        <f>C13/C11</f>
        <v>8.7079731027857835E-2</v>
      </c>
      <c r="D40" s="218" t="s">
        <v>576</v>
      </c>
      <c r="E40" s="1"/>
      <c r="F40" s="1"/>
      <c r="G40" s="1"/>
      <c r="H40" s="1"/>
      <c r="I40" s="1"/>
    </row>
    <row r="41" spans="1:9" ht="15" customHeight="1" x14ac:dyDescent="0.3">
      <c r="A41" s="77" t="s">
        <v>361</v>
      </c>
      <c r="B41" s="371">
        <f>'Note 25'!B14/'Note 25'!B11</f>
        <v>7.4573399491710032E-2</v>
      </c>
      <c r="C41" s="372">
        <f>'Note 25'!C14/'Note 25'!C11</f>
        <v>0.1026897214217099</v>
      </c>
      <c r="D41" s="218" t="s">
        <v>576</v>
      </c>
      <c r="E41" s="1"/>
      <c r="F41" s="1"/>
      <c r="G41" s="1"/>
      <c r="H41" s="1"/>
      <c r="I41" s="1"/>
    </row>
    <row r="42" spans="1:9" ht="15" customHeight="1" x14ac:dyDescent="0.3">
      <c r="A42" s="67"/>
      <c r="B42" s="105"/>
      <c r="C42" s="105"/>
      <c r="D42" s="10"/>
      <c r="E42" s="1"/>
      <c r="F42" s="1"/>
    </row>
    <row r="43" spans="1:9" ht="15" customHeight="1" x14ac:dyDescent="0.3">
      <c r="A43" s="1"/>
      <c r="B43" s="331"/>
      <c r="C43" s="331"/>
      <c r="D43" s="10"/>
      <c r="E43" s="1"/>
      <c r="F43" s="1"/>
    </row>
    <row r="45" spans="1:9" ht="15.75" customHeight="1" x14ac:dyDescent="0.3">
      <c r="A45" s="504"/>
    </row>
  </sheetData>
  <pageMargins left="0.51181102362204722" right="0.51181102362204722" top="0.74803149606299213" bottom="0.74803149606299213" header="0.31496062992125984" footer="0.31496062992125984"/>
  <pageSetup paperSize="9" scale="9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J45"/>
  <sheetViews>
    <sheetView topLeftCell="A7" workbookViewId="0">
      <selection activeCell="G29" sqref="G29"/>
    </sheetView>
  </sheetViews>
  <sheetFormatPr baseColWidth="10" defaultColWidth="17.33203125" defaultRowHeight="15.75" customHeight="1" x14ac:dyDescent="0.3"/>
  <cols>
    <col min="1" max="1" width="41.5546875" style="40" customWidth="1"/>
    <col min="2" max="2" width="8.6640625" style="40" customWidth="1"/>
    <col min="3" max="3" width="13.5546875" style="91" customWidth="1"/>
    <col min="4" max="4" width="13.44140625" style="91" customWidth="1"/>
    <col min="5" max="5" width="15.44140625" style="70" customWidth="1"/>
    <col min="6" max="6" width="11.44140625" style="40" customWidth="1"/>
    <col min="7" max="7" width="60.5546875" style="40" customWidth="1"/>
    <col min="8" max="16384" width="17.33203125" style="40"/>
  </cols>
  <sheetData>
    <row r="1" spans="1:10" ht="12.75" customHeight="1" x14ac:dyDescent="0.3">
      <c r="A1" s="2"/>
      <c r="B1" s="1"/>
      <c r="C1" s="331"/>
      <c r="D1" s="331"/>
      <c r="E1" s="69"/>
      <c r="F1" s="1"/>
    </row>
    <row r="2" spans="1:10" ht="15.75" customHeight="1" x14ac:dyDescent="0.3">
      <c r="A2" s="6" t="s">
        <v>899</v>
      </c>
      <c r="B2" s="6"/>
      <c r="C2" s="6"/>
      <c r="D2" s="6"/>
      <c r="E2" s="6"/>
      <c r="F2" s="1"/>
      <c r="G2" s="502"/>
    </row>
    <row r="3" spans="1:10" ht="15" customHeight="1" x14ac:dyDescent="0.3">
      <c r="A3" s="1" t="s">
        <v>900</v>
      </c>
      <c r="B3" s="1"/>
      <c r="C3" s="331"/>
      <c r="D3" s="331"/>
      <c r="E3" s="69"/>
      <c r="F3" s="1"/>
    </row>
    <row r="4" spans="1:10" ht="15" customHeight="1" x14ac:dyDescent="0.3">
      <c r="A4" s="1"/>
      <c r="B4" s="1"/>
      <c r="C4" s="331"/>
      <c r="D4" s="331"/>
      <c r="E4" s="69"/>
      <c r="F4" s="1"/>
    </row>
    <row r="5" spans="1:10" ht="15" customHeight="1" x14ac:dyDescent="0.3">
      <c r="A5" s="129" t="s">
        <v>26</v>
      </c>
      <c r="B5" s="18"/>
      <c r="C5" s="78"/>
      <c r="D5" s="78"/>
      <c r="E5" s="133"/>
      <c r="F5" s="11"/>
    </row>
    <row r="6" spans="1:10" ht="15" customHeight="1" x14ac:dyDescent="0.3">
      <c r="A6" s="12" t="s">
        <v>589</v>
      </c>
      <c r="E6" s="174"/>
      <c r="F6" s="11"/>
    </row>
    <row r="7" spans="1:10" ht="15.75" customHeight="1" x14ac:dyDescent="0.3">
      <c r="A7" s="1"/>
      <c r="B7" s="1"/>
      <c r="C7" s="331"/>
      <c r="D7" s="331"/>
      <c r="E7" s="69"/>
      <c r="F7" s="1"/>
    </row>
    <row r="8" spans="1:10" ht="22.2" customHeight="1" x14ac:dyDescent="0.3">
      <c r="A8" s="19"/>
      <c r="B8" s="42" t="s">
        <v>27</v>
      </c>
      <c r="C8" s="197">
        <v>45657</v>
      </c>
      <c r="D8" s="320">
        <v>45291</v>
      </c>
      <c r="E8" s="196" t="s">
        <v>466</v>
      </c>
      <c r="F8" s="1"/>
    </row>
    <row r="9" spans="1:10" ht="15" customHeight="1" x14ac:dyDescent="0.3">
      <c r="A9" s="21" t="s">
        <v>28</v>
      </c>
      <c r="B9" s="22"/>
      <c r="C9" s="79"/>
      <c r="D9" s="80"/>
      <c r="E9" s="134"/>
      <c r="F9" s="1"/>
    </row>
    <row r="10" spans="1:10" ht="15" customHeight="1" x14ac:dyDescent="0.3">
      <c r="A10" s="23" t="s">
        <v>29</v>
      </c>
      <c r="B10" s="24" t="s">
        <v>805</v>
      </c>
      <c r="C10" s="79">
        <v>33468</v>
      </c>
      <c r="D10" s="79">
        <v>33145</v>
      </c>
      <c r="E10" s="135" t="s">
        <v>30</v>
      </c>
      <c r="F10" s="1"/>
      <c r="G10" s="1"/>
      <c r="H10" s="1"/>
      <c r="I10" s="1"/>
      <c r="J10" s="1"/>
    </row>
    <row r="11" spans="1:10" ht="15" customHeight="1" x14ac:dyDescent="0.3">
      <c r="A11" s="385" t="s">
        <v>687</v>
      </c>
      <c r="B11" s="386" t="s">
        <v>805</v>
      </c>
      <c r="C11" s="387">
        <v>0</v>
      </c>
      <c r="D11" s="387">
        <v>0</v>
      </c>
      <c r="E11" s="388" t="s">
        <v>688</v>
      </c>
      <c r="F11" s="1"/>
    </row>
    <row r="12" spans="1:10" ht="15" customHeight="1" x14ac:dyDescent="0.3">
      <c r="A12" s="23" t="s">
        <v>31</v>
      </c>
      <c r="B12" s="24" t="s">
        <v>805</v>
      </c>
      <c r="C12" s="79">
        <v>7336</v>
      </c>
      <c r="D12" s="79">
        <f>7852+50</f>
        <v>7902</v>
      </c>
      <c r="E12" s="135" t="s">
        <v>32</v>
      </c>
      <c r="F12" s="1"/>
      <c r="G12" s="1"/>
      <c r="H12" s="1"/>
      <c r="I12" s="1"/>
      <c r="J12" s="1"/>
    </row>
    <row r="13" spans="1:10" ht="15" customHeight="1" x14ac:dyDescent="0.3">
      <c r="A13" s="25" t="s">
        <v>33</v>
      </c>
      <c r="B13" s="26" t="s">
        <v>805</v>
      </c>
      <c r="C13" s="79">
        <v>511</v>
      </c>
      <c r="D13" s="79">
        <v>593</v>
      </c>
      <c r="E13" s="135" t="s">
        <v>34</v>
      </c>
      <c r="F13" s="1"/>
      <c r="G13" s="1"/>
      <c r="H13" s="1"/>
      <c r="I13" s="1"/>
      <c r="J13" s="1"/>
    </row>
    <row r="14" spans="1:10" ht="15" customHeight="1" x14ac:dyDescent="0.3">
      <c r="A14" s="29" t="s">
        <v>35</v>
      </c>
      <c r="B14" s="39"/>
      <c r="C14" s="82">
        <f>SUM(C10:C13)</f>
        <v>41315</v>
      </c>
      <c r="D14" s="83">
        <f>SUM(D10:D13)</f>
        <v>41640</v>
      </c>
      <c r="E14" s="346" t="s">
        <v>36</v>
      </c>
      <c r="F14" s="1"/>
      <c r="G14" s="1"/>
      <c r="H14" s="1"/>
      <c r="I14" s="1"/>
      <c r="J14" s="1"/>
    </row>
    <row r="15" spans="1:10" ht="15" customHeight="1" x14ac:dyDescent="0.3">
      <c r="A15" s="33"/>
      <c r="B15" s="22"/>
      <c r="C15" s="84"/>
      <c r="D15" s="85"/>
      <c r="E15" s="137"/>
      <c r="F15" s="1"/>
      <c r="G15" s="1"/>
      <c r="H15" s="1"/>
      <c r="I15" s="1"/>
      <c r="J15" s="1"/>
    </row>
    <row r="16" spans="1:10" ht="15" customHeight="1" x14ac:dyDescent="0.3">
      <c r="A16" s="34" t="s">
        <v>37</v>
      </c>
      <c r="B16" s="22"/>
      <c r="C16" s="81"/>
      <c r="D16" s="80"/>
      <c r="E16" s="137"/>
      <c r="F16" s="1"/>
      <c r="G16" s="1"/>
      <c r="H16" s="1"/>
      <c r="I16" s="1"/>
      <c r="J16" s="1"/>
    </row>
    <row r="17" spans="1:10" ht="15" customHeight="1" x14ac:dyDescent="0.3">
      <c r="A17" s="35" t="s">
        <v>757</v>
      </c>
      <c r="B17" s="22"/>
      <c r="C17" s="79">
        <v>883</v>
      </c>
      <c r="D17" s="79">
        <v>1007</v>
      </c>
      <c r="E17" s="135" t="s">
        <v>39</v>
      </c>
      <c r="F17" s="1"/>
      <c r="G17" s="1"/>
      <c r="H17" s="1"/>
      <c r="I17" s="1"/>
      <c r="J17" s="1"/>
    </row>
    <row r="18" spans="1:10" ht="15" customHeight="1" x14ac:dyDescent="0.3">
      <c r="A18" s="35" t="s">
        <v>344</v>
      </c>
      <c r="B18" s="24">
        <v>2</v>
      </c>
      <c r="C18" s="79">
        <v>30773</v>
      </c>
      <c r="D18" s="79">
        <v>28596</v>
      </c>
      <c r="E18" s="135" t="s">
        <v>40</v>
      </c>
      <c r="F18" s="1"/>
      <c r="G18" s="1"/>
      <c r="H18" s="1"/>
      <c r="I18" s="1"/>
      <c r="J18" s="1"/>
    </row>
    <row r="19" spans="1:10" ht="15" customHeight="1" x14ac:dyDescent="0.3">
      <c r="A19" s="35" t="s">
        <v>41</v>
      </c>
      <c r="B19" s="22">
        <v>7.8</v>
      </c>
      <c r="C19" s="79">
        <v>38</v>
      </c>
      <c r="D19" s="79">
        <v>19</v>
      </c>
      <c r="E19" s="135" t="s">
        <v>42</v>
      </c>
      <c r="F19" s="1"/>
      <c r="G19" s="1"/>
      <c r="H19" s="1"/>
      <c r="I19" s="1"/>
      <c r="J19" s="1"/>
    </row>
    <row r="20" spans="1:10" ht="15" customHeight="1" x14ac:dyDescent="0.3">
      <c r="A20" s="35" t="s">
        <v>43</v>
      </c>
      <c r="B20" s="22">
        <v>7.8</v>
      </c>
      <c r="C20" s="79">
        <v>0</v>
      </c>
      <c r="D20" s="79">
        <v>0</v>
      </c>
      <c r="E20" s="135" t="s">
        <v>44</v>
      </c>
      <c r="F20" s="1"/>
      <c r="G20" s="1"/>
      <c r="H20" s="1"/>
      <c r="I20" s="1"/>
      <c r="J20" s="1"/>
    </row>
    <row r="21" spans="1:10" ht="15" customHeight="1" x14ac:dyDescent="0.3">
      <c r="A21" s="25" t="s">
        <v>45</v>
      </c>
      <c r="B21" s="26">
        <v>3</v>
      </c>
      <c r="C21" s="79">
        <f>12990-38</f>
        <v>12952</v>
      </c>
      <c r="D21" s="79">
        <f>13219-301</f>
        <v>12918</v>
      </c>
      <c r="E21" s="135" t="s">
        <v>46</v>
      </c>
      <c r="F21" s="1"/>
      <c r="G21" s="1"/>
      <c r="H21" s="1"/>
      <c r="I21" s="1"/>
      <c r="J21" s="1"/>
    </row>
    <row r="22" spans="1:10" ht="15" customHeight="1" x14ac:dyDescent="0.3">
      <c r="A22" s="29" t="s">
        <v>47</v>
      </c>
      <c r="B22" s="30"/>
      <c r="C22" s="82">
        <f>SUM(C17:C21)</f>
        <v>44646</v>
      </c>
      <c r="D22" s="83">
        <f>SUM(D17:D21)</f>
        <v>42540</v>
      </c>
      <c r="E22" s="138" t="s">
        <v>48</v>
      </c>
      <c r="F22" s="1"/>
      <c r="G22" s="1"/>
      <c r="H22" s="1"/>
      <c r="I22" s="1"/>
      <c r="J22" s="1"/>
    </row>
    <row r="23" spans="1:10" ht="15" customHeight="1" x14ac:dyDescent="0.3">
      <c r="A23" s="33"/>
      <c r="B23" s="22"/>
      <c r="C23" s="84"/>
      <c r="D23" s="85"/>
      <c r="E23" s="137"/>
      <c r="F23" s="1"/>
      <c r="G23" s="1"/>
      <c r="H23" s="1"/>
      <c r="I23" s="1"/>
      <c r="J23" s="1"/>
    </row>
    <row r="24" spans="1:10" ht="15" customHeight="1" x14ac:dyDescent="0.3">
      <c r="A24" s="29" t="s">
        <v>49</v>
      </c>
      <c r="B24" s="30"/>
      <c r="C24" s="86">
        <f>C14-C22</f>
        <v>-3331</v>
      </c>
      <c r="D24" s="87">
        <f>D14-D22</f>
        <v>-900</v>
      </c>
      <c r="E24" s="139" t="s">
        <v>50</v>
      </c>
      <c r="F24" s="1"/>
      <c r="G24" s="1"/>
      <c r="H24" s="1"/>
      <c r="I24" s="1"/>
      <c r="J24" s="1"/>
    </row>
    <row r="25" spans="1:10" ht="15" customHeight="1" x14ac:dyDescent="0.3">
      <c r="A25" s="33"/>
      <c r="B25" s="22"/>
      <c r="C25" s="81"/>
      <c r="D25" s="80"/>
      <c r="E25" s="137"/>
      <c r="F25" s="1"/>
      <c r="G25" s="1"/>
      <c r="H25" s="1"/>
      <c r="I25" s="1"/>
      <c r="J25" s="1"/>
    </row>
    <row r="26" spans="1:10" ht="15" customHeight="1" x14ac:dyDescent="0.3">
      <c r="A26" s="21" t="s">
        <v>51</v>
      </c>
      <c r="B26" s="22"/>
      <c r="C26" s="81"/>
      <c r="D26" s="80"/>
      <c r="E26" s="137"/>
      <c r="F26" s="1"/>
      <c r="G26" s="1"/>
      <c r="H26" s="1"/>
      <c r="I26" s="1"/>
      <c r="J26" s="1"/>
    </row>
    <row r="27" spans="1:10" ht="15" customHeight="1" x14ac:dyDescent="0.3">
      <c r="A27" s="35" t="s">
        <v>865</v>
      </c>
      <c r="B27" s="24">
        <v>4</v>
      </c>
      <c r="C27" s="79">
        <v>0</v>
      </c>
      <c r="D27" s="79">
        <v>0</v>
      </c>
      <c r="E27" s="135" t="s">
        <v>871</v>
      </c>
      <c r="F27" s="1"/>
      <c r="G27" s="1"/>
      <c r="H27" s="1"/>
      <c r="I27" s="1"/>
      <c r="J27" s="1"/>
    </row>
    <row r="28" spans="1:10" ht="15" customHeight="1" x14ac:dyDescent="0.3">
      <c r="A28" s="35" t="s">
        <v>869</v>
      </c>
      <c r="B28" s="24">
        <v>4</v>
      </c>
      <c r="C28" s="79">
        <v>841</v>
      </c>
      <c r="D28" s="79">
        <v>673</v>
      </c>
      <c r="E28" s="135" t="s">
        <v>53</v>
      </c>
      <c r="F28" s="1"/>
      <c r="G28" s="1"/>
      <c r="H28" s="1"/>
      <c r="I28" s="1"/>
      <c r="J28" s="1"/>
    </row>
    <row r="29" spans="1:10" ht="15" customHeight="1" x14ac:dyDescent="0.3">
      <c r="A29" s="128" t="s">
        <v>866</v>
      </c>
      <c r="B29" s="505">
        <v>4</v>
      </c>
      <c r="C29" s="506">
        <v>0</v>
      </c>
      <c r="D29" s="79">
        <v>0</v>
      </c>
      <c r="E29" s="135" t="s">
        <v>872</v>
      </c>
      <c r="F29" s="1"/>
      <c r="G29" s="1"/>
      <c r="H29" s="1"/>
      <c r="I29" s="1"/>
      <c r="J29" s="1"/>
    </row>
    <row r="30" spans="1:10" ht="15" customHeight="1" x14ac:dyDescent="0.3">
      <c r="A30" s="128" t="s">
        <v>870</v>
      </c>
      <c r="B30" s="505">
        <v>4</v>
      </c>
      <c r="C30" s="507">
        <v>46</v>
      </c>
      <c r="D30" s="79">
        <v>17</v>
      </c>
      <c r="E30" s="135" t="s">
        <v>55</v>
      </c>
      <c r="F30" s="1"/>
      <c r="G30" s="1"/>
      <c r="H30" s="1"/>
      <c r="I30" s="1"/>
      <c r="J30" s="1"/>
    </row>
    <row r="31" spans="1:10" ht="15" customHeight="1" x14ac:dyDescent="0.3">
      <c r="A31" s="314" t="s">
        <v>56</v>
      </c>
      <c r="B31" s="310"/>
      <c r="C31" s="82">
        <f>C27+C28-C29-C30</f>
        <v>795</v>
      </c>
      <c r="D31" s="83">
        <f>D27+D28-D29-D30</f>
        <v>656</v>
      </c>
      <c r="E31" s="136" t="s">
        <v>57</v>
      </c>
      <c r="F31" s="1"/>
      <c r="G31" s="1"/>
      <c r="H31" s="1"/>
      <c r="I31" s="1"/>
      <c r="J31" s="1"/>
    </row>
    <row r="32" spans="1:10" ht="15" customHeight="1" x14ac:dyDescent="0.3">
      <c r="A32" s="19"/>
      <c r="B32" s="37"/>
      <c r="C32" s="88"/>
      <c r="D32" s="88"/>
      <c r="E32" s="137"/>
      <c r="F32" s="1"/>
      <c r="G32" s="1"/>
      <c r="H32" s="1"/>
      <c r="I32" s="1"/>
      <c r="J32" s="1"/>
    </row>
    <row r="33" spans="1:10" ht="15" customHeight="1" x14ac:dyDescent="0.3">
      <c r="A33" s="36" t="s">
        <v>58</v>
      </c>
      <c r="B33" s="37"/>
      <c r="C33" s="82">
        <f>C24+C31</f>
        <v>-2536</v>
      </c>
      <c r="D33" s="83">
        <f>D24+D31</f>
        <v>-244</v>
      </c>
      <c r="E33" s="136" t="s">
        <v>59</v>
      </c>
      <c r="F33" s="1"/>
      <c r="G33" s="1"/>
      <c r="H33" s="1"/>
      <c r="I33" s="1"/>
      <c r="J33" s="1"/>
    </row>
    <row r="34" spans="1:10" ht="15" customHeight="1" x14ac:dyDescent="0.3">
      <c r="A34" s="33"/>
      <c r="B34" s="22"/>
      <c r="C34" s="84"/>
      <c r="D34" s="85"/>
      <c r="E34" s="137"/>
      <c r="F34" s="1"/>
      <c r="G34" s="1"/>
      <c r="H34" s="1"/>
      <c r="I34" s="1"/>
      <c r="J34" s="1"/>
    </row>
    <row r="35" spans="1:10" ht="15" customHeight="1" x14ac:dyDescent="0.3">
      <c r="A35" s="35" t="s">
        <v>758</v>
      </c>
      <c r="B35" s="22"/>
      <c r="C35" s="79">
        <v>0</v>
      </c>
      <c r="D35" s="79">
        <v>0</v>
      </c>
      <c r="E35" s="135" t="s">
        <v>61</v>
      </c>
      <c r="F35" s="1"/>
      <c r="G35" s="1"/>
      <c r="H35" s="1"/>
      <c r="I35" s="1"/>
      <c r="J35" s="1"/>
    </row>
    <row r="36" spans="1:10" ht="15" customHeight="1" x14ac:dyDescent="0.3">
      <c r="A36" s="39"/>
      <c r="B36" s="30"/>
      <c r="C36" s="89"/>
      <c r="D36" s="90"/>
      <c r="E36" s="137"/>
      <c r="F36" s="1"/>
      <c r="G36" s="1"/>
      <c r="H36" s="1"/>
      <c r="I36" s="1"/>
      <c r="J36" s="1"/>
    </row>
    <row r="37" spans="1:10" ht="15" customHeight="1" x14ac:dyDescent="0.3">
      <c r="A37" s="36" t="s">
        <v>62</v>
      </c>
      <c r="B37" s="37"/>
      <c r="C37" s="82">
        <f>C33-C35</f>
        <v>-2536</v>
      </c>
      <c r="D37" s="83">
        <f>D33-D35</f>
        <v>-244</v>
      </c>
      <c r="E37" s="136" t="s">
        <v>63</v>
      </c>
      <c r="F37" s="1"/>
      <c r="G37" s="1"/>
      <c r="H37" s="1"/>
      <c r="I37" s="1"/>
      <c r="J37" s="1"/>
    </row>
    <row r="38" spans="1:10" ht="15" customHeight="1" x14ac:dyDescent="0.3">
      <c r="A38" s="33"/>
      <c r="B38" s="22"/>
      <c r="C38" s="84"/>
      <c r="D38" s="85"/>
      <c r="E38" s="137"/>
      <c r="F38" s="1"/>
      <c r="G38" s="1"/>
      <c r="H38" s="1"/>
      <c r="I38" s="1"/>
      <c r="J38" s="1"/>
    </row>
    <row r="39" spans="1:10" ht="15" customHeight="1" x14ac:dyDescent="0.3">
      <c r="A39" s="21" t="s">
        <v>64</v>
      </c>
      <c r="B39" s="22"/>
      <c r="C39" s="81"/>
      <c r="D39" s="80"/>
      <c r="E39" s="137"/>
      <c r="F39" s="1"/>
      <c r="G39" s="1"/>
      <c r="H39" s="1"/>
      <c r="I39" s="1"/>
      <c r="J39" s="1"/>
    </row>
    <row r="40" spans="1:10" ht="15" customHeight="1" x14ac:dyDescent="0.3">
      <c r="A40" s="35" t="s">
        <v>762</v>
      </c>
      <c r="B40" s="319">
        <v>12</v>
      </c>
      <c r="C40" s="81">
        <v>-2536</v>
      </c>
      <c r="D40" s="81">
        <v>-244</v>
      </c>
      <c r="E40" s="135" t="s">
        <v>65</v>
      </c>
      <c r="F40" s="1"/>
      <c r="G40" s="1"/>
      <c r="H40" s="1"/>
      <c r="I40" s="1"/>
      <c r="J40" s="1"/>
    </row>
    <row r="41" spans="1:10" ht="15" customHeight="1" x14ac:dyDescent="0.3">
      <c r="A41" s="35" t="s">
        <v>759</v>
      </c>
      <c r="B41" s="24"/>
      <c r="C41" s="81">
        <v>0</v>
      </c>
      <c r="D41" s="80">
        <v>0</v>
      </c>
      <c r="E41" s="135" t="s">
        <v>67</v>
      </c>
      <c r="F41" s="1"/>
      <c r="G41" s="1"/>
      <c r="H41" s="1"/>
      <c r="I41" s="1"/>
      <c r="J41" s="1"/>
    </row>
    <row r="42" spans="1:10" ht="15" customHeight="1" x14ac:dyDescent="0.3">
      <c r="A42" s="25" t="s">
        <v>760</v>
      </c>
      <c r="B42" s="26"/>
      <c r="C42" s="81">
        <v>0</v>
      </c>
      <c r="D42" s="91">
        <v>0</v>
      </c>
      <c r="E42" s="135" t="s">
        <v>69</v>
      </c>
      <c r="F42" s="1"/>
      <c r="G42" s="1"/>
      <c r="H42" s="1"/>
      <c r="I42" s="1"/>
      <c r="J42" s="1"/>
    </row>
    <row r="43" spans="1:10" ht="15" customHeight="1" x14ac:dyDescent="0.3">
      <c r="A43" s="29" t="s">
        <v>70</v>
      </c>
      <c r="B43" s="30"/>
      <c r="C43" s="82">
        <f>SUM(C40:C42)</f>
        <v>-2536</v>
      </c>
      <c r="D43" s="83">
        <f>SUM(D40:D42)</f>
        <v>-244</v>
      </c>
      <c r="E43" s="140" t="s">
        <v>71</v>
      </c>
      <c r="F43" s="1"/>
      <c r="G43" s="1"/>
      <c r="H43" s="1"/>
      <c r="I43" s="1"/>
      <c r="J43" s="1"/>
    </row>
    <row r="44" spans="1:10" ht="15" customHeight="1" x14ac:dyDescent="0.3">
      <c r="A44" s="1"/>
      <c r="B44" s="1"/>
      <c r="C44" s="331"/>
      <c r="D44" s="331"/>
      <c r="E44" s="69"/>
      <c r="F44" s="1"/>
    </row>
    <row r="45" spans="1:10" ht="15" customHeight="1" x14ac:dyDescent="0.3">
      <c r="A45" s="516" t="s">
        <v>761</v>
      </c>
      <c r="B45" s="516"/>
      <c r="C45" s="40"/>
      <c r="D45" s="40"/>
      <c r="E45" s="69"/>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tabColor rgb="FF00B050"/>
    <pageSetUpPr fitToPage="1"/>
  </sheetPr>
  <dimension ref="A1:N24"/>
  <sheetViews>
    <sheetView workbookViewId="0">
      <selection activeCell="M34" sqref="M34"/>
    </sheetView>
  </sheetViews>
  <sheetFormatPr baseColWidth="10" defaultColWidth="11.5546875" defaultRowHeight="13.2" x14ac:dyDescent="0.25"/>
  <cols>
    <col min="1" max="1" width="17" customWidth="1"/>
    <col min="2" max="3" width="15.5546875" customWidth="1"/>
    <col min="4" max="4" width="16" customWidth="1"/>
    <col min="5" max="5" width="21" customWidth="1"/>
    <col min="6" max="6" width="18.109375" customWidth="1"/>
    <col min="7" max="7" width="19.33203125" customWidth="1"/>
    <col min="8" max="8" width="18.109375" customWidth="1"/>
    <col min="9" max="9" width="12.33203125" customWidth="1"/>
    <col min="10" max="10" width="9.88671875" customWidth="1"/>
  </cols>
  <sheetData>
    <row r="1" spans="1:14" x14ac:dyDescent="0.25">
      <c r="A1" s="415"/>
      <c r="B1" s="416"/>
      <c r="C1" s="416"/>
      <c r="D1" s="417"/>
      <c r="E1" s="416"/>
      <c r="F1" s="416"/>
      <c r="G1" s="416"/>
      <c r="H1" s="416"/>
      <c r="I1" s="416"/>
      <c r="J1" s="416"/>
    </row>
    <row r="2" spans="1:14" x14ac:dyDescent="0.25">
      <c r="A2" s="415" t="s">
        <v>822</v>
      </c>
      <c r="B2" s="416"/>
      <c r="C2" s="416"/>
      <c r="D2" s="417"/>
      <c r="E2" s="416"/>
      <c r="F2" s="416"/>
      <c r="G2" s="416"/>
      <c r="H2" s="416"/>
      <c r="I2" s="416"/>
      <c r="J2" s="416"/>
    </row>
    <row r="3" spans="1:14" x14ac:dyDescent="0.25">
      <c r="A3" s="416"/>
      <c r="B3" s="416"/>
      <c r="C3" s="416"/>
      <c r="D3" s="418"/>
      <c r="E3" s="416"/>
      <c r="F3" s="416"/>
      <c r="G3" s="416"/>
      <c r="H3" s="416"/>
      <c r="I3" s="416"/>
      <c r="J3" s="416"/>
    </row>
    <row r="4" spans="1:14" ht="15" x14ac:dyDescent="0.25">
      <c r="A4" s="419" t="s">
        <v>577</v>
      </c>
      <c r="B4" s="419"/>
      <c r="C4" s="419"/>
      <c r="D4" s="419"/>
      <c r="E4" s="419"/>
      <c r="F4" s="420"/>
      <c r="G4" s="420"/>
      <c r="H4" s="420"/>
      <c r="I4" s="421"/>
      <c r="J4" s="422"/>
    </row>
    <row r="5" spans="1:14" ht="15" x14ac:dyDescent="0.25">
      <c r="A5" s="423" t="s">
        <v>589</v>
      </c>
      <c r="B5" s="424"/>
      <c r="C5" s="424"/>
      <c r="D5" s="424"/>
      <c r="E5" s="424"/>
      <c r="F5" s="425"/>
      <c r="G5" s="425"/>
      <c r="H5" s="425"/>
      <c r="I5" s="426"/>
      <c r="J5" s="427"/>
    </row>
    <row r="6" spans="1:14" ht="15.6" x14ac:dyDescent="0.3">
      <c r="A6" s="428"/>
      <c r="B6" s="424"/>
      <c r="C6" s="424"/>
      <c r="D6" s="424"/>
      <c r="E6" s="424"/>
      <c r="F6" s="425"/>
      <c r="G6" s="425"/>
      <c r="H6" s="425"/>
      <c r="I6" s="426"/>
      <c r="J6" s="427"/>
    </row>
    <row r="7" spans="1:14" s="431" customFormat="1" ht="40.5" customHeight="1" x14ac:dyDescent="0.25">
      <c r="A7" s="429" t="s">
        <v>332</v>
      </c>
      <c r="B7" s="429" t="s">
        <v>331</v>
      </c>
      <c r="C7" s="429" t="s">
        <v>809</v>
      </c>
      <c r="D7" s="429" t="s">
        <v>810</v>
      </c>
      <c r="E7" s="429" t="s">
        <v>811</v>
      </c>
      <c r="F7" s="429" t="s">
        <v>812</v>
      </c>
      <c r="G7" s="429" t="s">
        <v>334</v>
      </c>
      <c r="H7" s="429" t="s">
        <v>336</v>
      </c>
      <c r="I7" s="429" t="s">
        <v>813</v>
      </c>
      <c r="J7" s="430" t="s">
        <v>814</v>
      </c>
    </row>
    <row r="8" spans="1:14" x14ac:dyDescent="0.25">
      <c r="A8" s="432"/>
      <c r="B8" s="432" t="s">
        <v>815</v>
      </c>
      <c r="C8" s="480">
        <v>0</v>
      </c>
      <c r="D8" s="480">
        <v>0</v>
      </c>
      <c r="E8" s="480">
        <v>0</v>
      </c>
      <c r="F8" s="480">
        <v>0</v>
      </c>
      <c r="G8" s="481">
        <v>0</v>
      </c>
      <c r="H8" s="481">
        <f>SUBTOTAL(9,C8:G8)</f>
        <v>0</v>
      </c>
      <c r="I8" s="432" t="s">
        <v>816</v>
      </c>
      <c r="J8" s="433" t="s">
        <v>335</v>
      </c>
    </row>
    <row r="9" spans="1:14" x14ac:dyDescent="0.25">
      <c r="A9" s="432"/>
      <c r="B9" s="432" t="s">
        <v>817</v>
      </c>
      <c r="C9" s="480">
        <v>0</v>
      </c>
      <c r="D9" s="480">
        <v>0</v>
      </c>
      <c r="E9" s="480">
        <v>0</v>
      </c>
      <c r="F9" s="480">
        <v>0</v>
      </c>
      <c r="G9" s="481">
        <v>0</v>
      </c>
      <c r="H9" s="481">
        <f>SUBTOTAL(9,C9:G9)</f>
        <v>0</v>
      </c>
      <c r="I9" s="432" t="s">
        <v>816</v>
      </c>
      <c r="J9" s="433" t="s">
        <v>335</v>
      </c>
      <c r="N9" s="349"/>
    </row>
    <row r="10" spans="1:14" x14ac:dyDescent="0.25">
      <c r="A10" s="432"/>
      <c r="B10" s="432" t="s">
        <v>818</v>
      </c>
      <c r="C10" s="480">
        <v>0</v>
      </c>
      <c r="D10" s="480">
        <v>0</v>
      </c>
      <c r="E10" s="480">
        <v>0</v>
      </c>
      <c r="F10" s="480">
        <v>0</v>
      </c>
      <c r="G10" s="481">
        <v>0</v>
      </c>
      <c r="H10" s="481">
        <f>SUBTOTAL(9,C10:G10)</f>
        <v>0</v>
      </c>
      <c r="I10" s="432" t="s">
        <v>816</v>
      </c>
      <c r="J10" s="433" t="s">
        <v>335</v>
      </c>
    </row>
    <row r="11" spans="1:14" x14ac:dyDescent="0.25">
      <c r="A11" s="432"/>
      <c r="B11" s="432" t="s">
        <v>819</v>
      </c>
      <c r="C11" s="480">
        <v>0</v>
      </c>
      <c r="D11" s="480">
        <v>0</v>
      </c>
      <c r="E11" s="480">
        <v>0</v>
      </c>
      <c r="F11" s="480">
        <v>0</v>
      </c>
      <c r="G11" s="481">
        <v>0</v>
      </c>
      <c r="H11" s="481">
        <f>SUBTOTAL(9,C11:G11)</f>
        <v>0</v>
      </c>
      <c r="I11" s="432" t="s">
        <v>816</v>
      </c>
      <c r="J11" s="433" t="s">
        <v>335</v>
      </c>
      <c r="L11" s="434"/>
    </row>
    <row r="12" spans="1:14" x14ac:dyDescent="0.25">
      <c r="A12" s="435" t="s">
        <v>430</v>
      </c>
      <c r="B12" s="435" t="s">
        <v>430</v>
      </c>
      <c r="C12" s="482">
        <f t="shared" ref="C12:H12" si="0">SUM(C8:C11)</f>
        <v>0</v>
      </c>
      <c r="D12" s="482">
        <f t="shared" si="0"/>
        <v>0</v>
      </c>
      <c r="E12" s="482">
        <f t="shared" si="0"/>
        <v>0</v>
      </c>
      <c r="F12" s="482">
        <f t="shared" si="0"/>
        <v>0</v>
      </c>
      <c r="G12" s="482">
        <f t="shared" si="0"/>
        <v>0</v>
      </c>
      <c r="H12" s="482">
        <f t="shared" si="0"/>
        <v>0</v>
      </c>
      <c r="I12" s="435"/>
      <c r="J12" s="432" t="s">
        <v>337</v>
      </c>
    </row>
    <row r="13" spans="1:14" ht="15" x14ac:dyDescent="0.25">
      <c r="A13" s="436"/>
      <c r="B13" s="437"/>
      <c r="C13" s="437"/>
      <c r="D13" s="437"/>
      <c r="E13" s="437"/>
      <c r="F13" s="437"/>
      <c r="G13" s="425"/>
      <c r="H13" s="425"/>
      <c r="I13" s="438"/>
      <c r="J13" s="439"/>
    </row>
    <row r="14" spans="1:14" ht="15" x14ac:dyDescent="0.25">
      <c r="A14" s="440" t="s">
        <v>338</v>
      </c>
      <c r="B14" s="437"/>
      <c r="C14" s="437"/>
      <c r="D14" s="437"/>
      <c r="E14" s="437"/>
      <c r="F14" s="437"/>
      <c r="G14" s="425"/>
      <c r="H14" s="425"/>
      <c r="I14" s="438"/>
      <c r="J14" s="439"/>
    </row>
    <row r="15" spans="1:14" x14ac:dyDescent="0.25">
      <c r="A15" s="568" t="s">
        <v>820</v>
      </c>
      <c r="B15" s="568"/>
      <c r="C15" s="568"/>
      <c r="D15" s="568"/>
      <c r="E15" s="568"/>
      <c r="F15" s="568"/>
      <c r="G15" s="568"/>
      <c r="H15" s="568"/>
      <c r="I15" s="568"/>
      <c r="J15" s="568"/>
    </row>
    <row r="16" spans="1:14" x14ac:dyDescent="0.25">
      <c r="A16" s="568"/>
      <c r="B16" s="568"/>
      <c r="C16" s="568"/>
      <c r="D16" s="568"/>
      <c r="E16" s="568"/>
      <c r="F16" s="568"/>
      <c r="G16" s="568"/>
      <c r="H16" s="568"/>
      <c r="I16" s="568"/>
      <c r="J16" s="568"/>
    </row>
    <row r="17" spans="1:10" x14ac:dyDescent="0.25">
      <c r="A17" s="568"/>
      <c r="B17" s="568"/>
      <c r="C17" s="568"/>
      <c r="D17" s="568"/>
      <c r="E17" s="568"/>
      <c r="F17" s="568"/>
      <c r="G17" s="568"/>
      <c r="H17" s="568"/>
      <c r="I17" s="568"/>
      <c r="J17" s="568"/>
    </row>
    <row r="18" spans="1:10" ht="38.85" customHeight="1" x14ac:dyDescent="0.25">
      <c r="A18" s="568"/>
      <c r="B18" s="568"/>
      <c r="C18" s="568"/>
      <c r="D18" s="568"/>
      <c r="E18" s="568"/>
      <c r="F18" s="568"/>
      <c r="G18" s="568"/>
      <c r="H18" s="568"/>
      <c r="I18" s="568"/>
      <c r="J18" s="568"/>
    </row>
    <row r="19" spans="1:10" x14ac:dyDescent="0.25">
      <c r="A19" s="441"/>
      <c r="B19" s="441"/>
      <c r="C19" s="441"/>
      <c r="D19" s="441"/>
      <c r="E19" s="441"/>
      <c r="F19" s="441"/>
      <c r="G19" s="441"/>
      <c r="H19" s="441"/>
      <c r="I19" s="441"/>
      <c r="J19" s="441"/>
    </row>
    <row r="20" spans="1:10" x14ac:dyDescent="0.25">
      <c r="A20" s="441"/>
      <c r="B20" s="441"/>
      <c r="C20" s="441"/>
      <c r="D20" s="441"/>
      <c r="E20" s="441"/>
      <c r="F20" s="441"/>
      <c r="G20" s="441"/>
      <c r="H20" s="441"/>
      <c r="I20" s="441"/>
      <c r="J20" s="441"/>
    </row>
    <row r="21" spans="1:10" x14ac:dyDescent="0.25">
      <c r="A21" s="441"/>
      <c r="B21" s="441"/>
      <c r="C21" s="441"/>
      <c r="D21" s="441"/>
      <c r="E21" s="441"/>
      <c r="F21" s="441"/>
      <c r="G21" s="441"/>
      <c r="H21" s="441"/>
      <c r="I21" s="441"/>
      <c r="J21" s="441"/>
    </row>
    <row r="22" spans="1:10" x14ac:dyDescent="0.25">
      <c r="A22" s="441"/>
      <c r="B22" s="441"/>
      <c r="C22" s="441"/>
      <c r="D22" s="441"/>
      <c r="E22" s="441"/>
      <c r="F22" s="441"/>
      <c r="G22" s="441"/>
      <c r="H22" s="441"/>
      <c r="I22" s="441"/>
      <c r="J22" s="441"/>
    </row>
    <row r="23" spans="1:10" x14ac:dyDescent="0.25">
      <c r="A23" s="441"/>
      <c r="B23" s="441"/>
      <c r="C23" s="441"/>
      <c r="D23" s="441"/>
      <c r="E23" s="441"/>
      <c r="F23" s="441"/>
      <c r="G23" s="441"/>
      <c r="H23" s="441"/>
      <c r="I23" s="441"/>
      <c r="J23" s="441"/>
    </row>
    <row r="24" spans="1:10" x14ac:dyDescent="0.25">
      <c r="A24" s="441"/>
      <c r="B24" s="441"/>
      <c r="C24" s="441"/>
      <c r="D24" s="441"/>
      <c r="E24" s="441"/>
      <c r="F24" s="441"/>
      <c r="G24" s="441"/>
      <c r="H24" s="441"/>
      <c r="I24" s="441"/>
      <c r="J24" s="441"/>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A2:D48"/>
  <sheetViews>
    <sheetView workbookViewId="0">
      <selection activeCell="J31" sqref="J31"/>
    </sheetView>
  </sheetViews>
  <sheetFormatPr baseColWidth="10" defaultRowHeight="13.2" x14ac:dyDescent="0.25"/>
  <cols>
    <col min="1" max="1" width="62.6640625" customWidth="1"/>
    <col min="2" max="3" width="15.6640625" customWidth="1"/>
    <col min="4" max="4" width="13.6640625" style="146" customWidth="1"/>
  </cols>
  <sheetData>
    <row r="2" spans="1:4" ht="14.4" x14ac:dyDescent="0.3">
      <c r="A2" s="330" t="str">
        <f>Resultatregnskap!A2</f>
        <v>Virksomhetens navn: Ansgar Høyskole AS</v>
      </c>
    </row>
    <row r="4" spans="1:4" ht="13.8" x14ac:dyDescent="0.25">
      <c r="A4" s="337" t="s">
        <v>431</v>
      </c>
      <c r="B4" s="337"/>
      <c r="C4" s="337"/>
      <c r="D4" s="337"/>
    </row>
    <row r="5" spans="1:4" ht="14.4" x14ac:dyDescent="0.3">
      <c r="A5" s="175" t="s">
        <v>432</v>
      </c>
    </row>
    <row r="6" spans="1:4" ht="18.600000000000001" customHeight="1" x14ac:dyDescent="0.3">
      <c r="A6" s="183" t="s">
        <v>433</v>
      </c>
      <c r="B6" s="277">
        <f>Resultatregnskap!C8</f>
        <v>45657</v>
      </c>
      <c r="C6" s="278">
        <f>Resultatregnskap!D8</f>
        <v>45291</v>
      </c>
      <c r="D6" s="278" t="str">
        <f>Resultatregnskap!E8</f>
        <v>DBH-referanse</v>
      </c>
    </row>
    <row r="7" spans="1:4" ht="15" customHeight="1" x14ac:dyDescent="0.3">
      <c r="A7" s="238"/>
      <c r="B7" s="279"/>
      <c r="C7" s="279"/>
      <c r="D7" s="234"/>
    </row>
    <row r="8" spans="1:4" ht="15" customHeight="1" x14ac:dyDescent="0.3">
      <c r="A8" s="238" t="s">
        <v>333</v>
      </c>
      <c r="B8" s="280">
        <f>'Note 1'!B43</f>
        <v>0</v>
      </c>
      <c r="C8" s="280">
        <f>'Note 1'!C43</f>
        <v>0</v>
      </c>
      <c r="D8" s="234" t="s">
        <v>444</v>
      </c>
    </row>
    <row r="9" spans="1:4" ht="15" customHeight="1" x14ac:dyDescent="0.3">
      <c r="A9" s="238" t="s">
        <v>268</v>
      </c>
      <c r="B9" s="280">
        <f>'Note 1'!B48</f>
        <v>0</v>
      </c>
      <c r="C9" s="280">
        <f>'Note 1'!C48</f>
        <v>0</v>
      </c>
      <c r="D9" s="234" t="s">
        <v>445</v>
      </c>
    </row>
    <row r="10" spans="1:4" ht="14.4" x14ac:dyDescent="0.3">
      <c r="A10" s="276" t="s">
        <v>453</v>
      </c>
      <c r="B10" s="281">
        <f>SUBTOTAL(9,B8:B9)</f>
        <v>0</v>
      </c>
      <c r="C10" s="281">
        <f t="shared" ref="C10" si="0">SUBTOTAL(9,C8:C9)</f>
        <v>0</v>
      </c>
      <c r="D10" s="235" t="s">
        <v>443</v>
      </c>
    </row>
    <row r="11" spans="1:4" ht="15" customHeight="1" x14ac:dyDescent="0.3">
      <c r="A11" s="236"/>
      <c r="B11" s="282"/>
      <c r="C11" s="282"/>
      <c r="D11" s="237"/>
    </row>
    <row r="12" spans="1:4" ht="14.4" x14ac:dyDescent="0.3">
      <c r="A12" s="238" t="s">
        <v>434</v>
      </c>
      <c r="B12" s="282">
        <f>'Note 1'!B22</f>
        <v>0</v>
      </c>
      <c r="C12" s="282">
        <f>'Note 1'!C22</f>
        <v>0</v>
      </c>
      <c r="D12" s="234" t="s">
        <v>446</v>
      </c>
    </row>
    <row r="13" spans="1:4" ht="14.4" x14ac:dyDescent="0.3">
      <c r="A13" s="238" t="s">
        <v>435</v>
      </c>
      <c r="B13" s="340">
        <f>'Note 1'!B38</f>
        <v>0</v>
      </c>
      <c r="C13" s="340">
        <f>'Note 1'!C38</f>
        <v>0</v>
      </c>
      <c r="D13" s="341" t="s">
        <v>447</v>
      </c>
    </row>
    <row r="14" spans="1:4" ht="14.4" x14ac:dyDescent="0.3">
      <c r="A14" s="276" t="s">
        <v>436</v>
      </c>
      <c r="B14" s="281">
        <f>SUBTOTAL(9,B12:B13)</f>
        <v>0</v>
      </c>
      <c r="C14" s="281">
        <f t="shared" ref="C14" si="1">SUBTOTAL(9,C12:C13)</f>
        <v>0</v>
      </c>
      <c r="D14" s="235" t="s">
        <v>448</v>
      </c>
    </row>
    <row r="15" spans="1:4" ht="14.4" x14ac:dyDescent="0.3">
      <c r="A15" s="236"/>
      <c r="B15" s="282"/>
      <c r="C15" s="282"/>
      <c r="D15" s="237"/>
    </row>
    <row r="16" spans="1:4" ht="14.4" x14ac:dyDescent="0.3">
      <c r="A16" s="238" t="s">
        <v>437</v>
      </c>
      <c r="B16" s="282"/>
      <c r="C16" s="282"/>
      <c r="D16" s="237"/>
    </row>
    <row r="17" spans="1:4" ht="14.4" x14ac:dyDescent="0.3">
      <c r="A17" s="239" t="s">
        <v>438</v>
      </c>
      <c r="B17" s="282">
        <f>'Note 1'!B56</f>
        <v>0</v>
      </c>
      <c r="C17" s="282">
        <f>'Note 1'!C56</f>
        <v>0</v>
      </c>
      <c r="D17" s="237" t="s">
        <v>449</v>
      </c>
    </row>
    <row r="18" spans="1:4" ht="14.4" x14ac:dyDescent="0.3">
      <c r="A18" s="239" t="s">
        <v>439</v>
      </c>
      <c r="B18" s="282">
        <f>'Note 1'!B17</f>
        <v>0</v>
      </c>
      <c r="C18" s="282">
        <f>'Note 1'!C17</f>
        <v>0</v>
      </c>
      <c r="D18" s="237" t="s">
        <v>450</v>
      </c>
    </row>
    <row r="19" spans="1:4" ht="14.4" x14ac:dyDescent="0.3">
      <c r="A19" s="239" t="s">
        <v>440</v>
      </c>
      <c r="B19" s="282">
        <f>'Note 1'!B73</f>
        <v>3081</v>
      </c>
      <c r="C19" s="282">
        <f>'Note 1'!C73</f>
        <v>4276</v>
      </c>
      <c r="D19" s="237" t="s">
        <v>451</v>
      </c>
    </row>
    <row r="20" spans="1:4" ht="14.4" x14ac:dyDescent="0.3">
      <c r="A20" s="276" t="s">
        <v>441</v>
      </c>
      <c r="B20" s="281">
        <f>SUBTOTAL(9,B17:B19)</f>
        <v>3081</v>
      </c>
      <c r="C20" s="281">
        <f t="shared" ref="C20" si="2">SUBTOTAL(9,C17:C19)</f>
        <v>4276</v>
      </c>
      <c r="D20" s="235" t="s">
        <v>452</v>
      </c>
    </row>
    <row r="21" spans="1:4" x14ac:dyDescent="0.25">
      <c r="A21" s="121"/>
    </row>
    <row r="22" spans="1:4" ht="15" customHeight="1" x14ac:dyDescent="0.25">
      <c r="A22" s="569" t="s">
        <v>605</v>
      </c>
      <c r="B22" s="569"/>
      <c r="C22" s="569"/>
      <c r="D22" s="569"/>
    </row>
    <row r="23" spans="1:4" ht="12.75" customHeight="1" x14ac:dyDescent="0.25">
      <c r="A23" s="569"/>
      <c r="B23" s="569"/>
      <c r="C23" s="569"/>
      <c r="D23" s="569"/>
    </row>
    <row r="27" spans="1:4" x14ac:dyDescent="0.25">
      <c r="D27"/>
    </row>
    <row r="28" spans="1:4" x14ac:dyDescent="0.25">
      <c r="D28"/>
    </row>
    <row r="29" spans="1:4" x14ac:dyDescent="0.25">
      <c r="D29"/>
    </row>
    <row r="30" spans="1:4" x14ac:dyDescent="0.25">
      <c r="D30"/>
    </row>
    <row r="31" spans="1:4" x14ac:dyDescent="0.25">
      <c r="D31"/>
    </row>
    <row r="32" spans="1: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fitToPage="1"/>
  </sheetPr>
  <dimension ref="A2:J61"/>
  <sheetViews>
    <sheetView topLeftCell="A7" workbookViewId="0">
      <selection activeCell="D42" sqref="D42"/>
    </sheetView>
  </sheetViews>
  <sheetFormatPr baseColWidth="10" defaultColWidth="17.33203125" defaultRowHeight="15.75" customHeight="1" x14ac:dyDescent="0.3"/>
  <cols>
    <col min="1" max="1" width="51.44140625" style="40" bestFit="1" customWidth="1"/>
    <col min="2" max="2" width="8.6640625" style="155" customWidth="1"/>
    <col min="3" max="4" width="11.44140625" style="91" customWidth="1"/>
    <col min="5" max="5" width="13.6640625" style="70" bestFit="1" customWidth="1"/>
    <col min="6" max="6" width="14.44140625" style="40" customWidth="1"/>
    <col min="7" max="16384" width="17.33203125" style="40"/>
  </cols>
  <sheetData>
    <row r="2" spans="1:10" ht="15" customHeight="1" x14ac:dyDescent="0.3">
      <c r="A2" s="326" t="str">
        <f>Resultatregnskap!A2</f>
        <v>Virksomhetens navn: Ansgar Høyskole AS</v>
      </c>
      <c r="E2" s="127"/>
      <c r="F2" s="1"/>
    </row>
    <row r="3" spans="1:10" ht="15" customHeight="1" x14ac:dyDescent="0.3">
      <c r="A3" s="6"/>
      <c r="E3" s="127"/>
      <c r="F3" s="1"/>
    </row>
    <row r="4" spans="1:10" ht="15" customHeight="1" x14ac:dyDescent="0.3">
      <c r="A4" s="17" t="s">
        <v>72</v>
      </c>
      <c r="B4" s="18"/>
      <c r="C4" s="78"/>
      <c r="D4" s="78"/>
      <c r="E4" s="78"/>
      <c r="F4" s="1"/>
    </row>
    <row r="5" spans="1:10" ht="15" customHeight="1" x14ac:dyDescent="0.3">
      <c r="A5" s="15" t="str">
        <f>Resultatregnskap!A6</f>
        <v>Beløp i 1000 kroner</v>
      </c>
      <c r="E5" s="91"/>
      <c r="F5" s="1"/>
    </row>
    <row r="6" spans="1:10" ht="15" customHeight="1" x14ac:dyDescent="0.3">
      <c r="A6" s="41"/>
      <c r="B6" s="7"/>
      <c r="C6" s="93"/>
      <c r="D6" s="94"/>
      <c r="E6" s="127"/>
      <c r="F6" s="1"/>
    </row>
    <row r="7" spans="1:10" ht="18" customHeight="1" x14ac:dyDescent="0.3">
      <c r="A7" s="36" t="s">
        <v>73</v>
      </c>
      <c r="B7" s="42" t="s">
        <v>27</v>
      </c>
      <c r="C7" s="411">
        <f>Resultatregnskap!C8</f>
        <v>45657</v>
      </c>
      <c r="D7" s="321">
        <v>45291</v>
      </c>
      <c r="E7" s="130" t="str">
        <f>Resultatregnskap!E8</f>
        <v>DBH-referanse</v>
      </c>
      <c r="F7" s="1"/>
      <c r="G7" s="501"/>
    </row>
    <row r="8" spans="1:10" ht="15" customHeight="1" x14ac:dyDescent="0.3">
      <c r="A8" s="43" t="s">
        <v>74</v>
      </c>
      <c r="B8" s="22"/>
      <c r="C8" s="84"/>
      <c r="D8" s="105"/>
      <c r="E8" s="131"/>
      <c r="F8" s="1"/>
      <c r="G8" s="1"/>
      <c r="H8" s="1"/>
      <c r="I8" s="1"/>
      <c r="J8" s="1"/>
    </row>
    <row r="9" spans="1:10" ht="15" customHeight="1" x14ac:dyDescent="0.3">
      <c r="A9" s="46"/>
      <c r="B9" s="22"/>
      <c r="C9" s="81"/>
      <c r="D9" s="68"/>
      <c r="E9" s="131"/>
      <c r="F9" s="1"/>
      <c r="G9" s="1"/>
      <c r="H9" s="1"/>
      <c r="I9" s="1"/>
      <c r="J9" s="1"/>
    </row>
    <row r="10" spans="1:10" ht="15" customHeight="1" x14ac:dyDescent="0.3">
      <c r="A10" s="43" t="s">
        <v>75</v>
      </c>
      <c r="B10" s="22"/>
      <c r="C10" s="81"/>
      <c r="D10" s="68"/>
      <c r="E10" s="131"/>
      <c r="F10" s="1"/>
      <c r="G10" s="1"/>
      <c r="H10" s="1"/>
      <c r="I10" s="1"/>
      <c r="J10" s="1"/>
    </row>
    <row r="11" spans="1:10" ht="15" customHeight="1" x14ac:dyDescent="0.3">
      <c r="A11" s="47" t="s">
        <v>876</v>
      </c>
      <c r="B11" s="22">
        <v>7</v>
      </c>
      <c r="C11" s="81">
        <v>0</v>
      </c>
      <c r="D11" s="110">
        <v>0</v>
      </c>
      <c r="E11" s="132" t="s">
        <v>76</v>
      </c>
      <c r="F11" s="1"/>
      <c r="G11" s="1"/>
      <c r="H11" s="1"/>
      <c r="I11" s="1"/>
      <c r="J11" s="1"/>
    </row>
    <row r="12" spans="1:10" ht="15" customHeight="1" x14ac:dyDescent="0.3">
      <c r="A12" s="47" t="s">
        <v>763</v>
      </c>
      <c r="B12" s="22"/>
      <c r="C12" s="81">
        <v>0</v>
      </c>
      <c r="D12" s="110">
        <v>0</v>
      </c>
      <c r="E12" s="132" t="s">
        <v>77</v>
      </c>
      <c r="F12" s="1"/>
      <c r="G12" s="1"/>
      <c r="H12" s="1"/>
      <c r="I12" s="1"/>
      <c r="J12" s="1"/>
    </row>
    <row r="13" spans="1:10" ht="15" customHeight="1" x14ac:dyDescent="0.3">
      <c r="A13" s="342" t="s">
        <v>764</v>
      </c>
      <c r="B13" s="30"/>
      <c r="C13" s="81">
        <v>0</v>
      </c>
      <c r="D13" s="110">
        <v>0</v>
      </c>
      <c r="E13" s="246" t="s">
        <v>78</v>
      </c>
      <c r="F13" s="1"/>
      <c r="G13" s="1"/>
      <c r="H13" s="1"/>
      <c r="I13" s="1"/>
      <c r="J13" s="1"/>
    </row>
    <row r="14" spans="1:10" ht="15" customHeight="1" x14ac:dyDescent="0.3">
      <c r="A14" s="49" t="s">
        <v>79</v>
      </c>
      <c r="B14" s="37"/>
      <c r="C14" s="82">
        <f>SUBTOTAL(9,C11:C13)</f>
        <v>0</v>
      </c>
      <c r="D14" s="111">
        <f>SUBTOTAL(9,D11:D13)</f>
        <v>0</v>
      </c>
      <c r="E14" s="130" t="s">
        <v>80</v>
      </c>
      <c r="F14" s="1"/>
      <c r="G14" s="1"/>
      <c r="H14" s="1"/>
      <c r="I14" s="1"/>
      <c r="J14" s="1"/>
    </row>
    <row r="15" spans="1:10" ht="15" customHeight="1" x14ac:dyDescent="0.3">
      <c r="A15" s="46"/>
      <c r="B15" s="22"/>
      <c r="C15" s="84"/>
      <c r="D15" s="105"/>
      <c r="E15" s="131"/>
      <c r="F15" s="1"/>
      <c r="G15" s="1"/>
      <c r="H15" s="1"/>
      <c r="I15" s="1"/>
      <c r="J15" s="1"/>
    </row>
    <row r="16" spans="1:10" ht="15" customHeight="1" x14ac:dyDescent="0.3">
      <c r="A16" s="43" t="s">
        <v>81</v>
      </c>
      <c r="B16" s="22"/>
      <c r="C16" s="81"/>
      <c r="D16" s="68"/>
      <c r="E16" s="131"/>
      <c r="F16" s="1"/>
      <c r="G16" s="1"/>
      <c r="H16" s="1"/>
      <c r="I16" s="1"/>
      <c r="J16" s="1"/>
    </row>
    <row r="17" spans="1:10" ht="15" customHeight="1" x14ac:dyDescent="0.3">
      <c r="A17" s="47" t="s">
        <v>82</v>
      </c>
      <c r="B17" s="22">
        <v>8</v>
      </c>
      <c r="C17" s="81">
        <v>0</v>
      </c>
      <c r="D17" s="110">
        <v>0</v>
      </c>
      <c r="E17" s="132" t="s">
        <v>83</v>
      </c>
      <c r="F17" s="1"/>
      <c r="G17" s="1"/>
      <c r="H17" s="1"/>
      <c r="I17" s="1"/>
      <c r="J17" s="1"/>
    </row>
    <row r="18" spans="1:10" ht="15" customHeight="1" x14ac:dyDescent="0.3">
      <c r="A18" s="47" t="s">
        <v>84</v>
      </c>
      <c r="B18" s="22">
        <v>8</v>
      </c>
      <c r="C18" s="81">
        <v>0</v>
      </c>
      <c r="D18" s="110">
        <v>0</v>
      </c>
      <c r="E18" s="132" t="s">
        <v>85</v>
      </c>
      <c r="F18" s="1"/>
      <c r="G18" s="1"/>
      <c r="H18" s="1"/>
      <c r="I18" s="1"/>
      <c r="J18" s="1"/>
    </row>
    <row r="19" spans="1:10" ht="15" customHeight="1" x14ac:dyDescent="0.3">
      <c r="A19" s="47" t="s">
        <v>86</v>
      </c>
      <c r="B19" s="22">
        <v>8</v>
      </c>
      <c r="C19" s="81">
        <v>0</v>
      </c>
      <c r="D19" s="110">
        <v>0</v>
      </c>
      <c r="E19" s="132" t="s">
        <v>87</v>
      </c>
      <c r="F19" s="1"/>
      <c r="G19" s="1"/>
      <c r="H19" s="1"/>
      <c r="I19" s="1"/>
      <c r="J19" s="1"/>
    </row>
    <row r="20" spans="1:10" ht="15" customHeight="1" x14ac:dyDescent="0.3">
      <c r="A20" s="47" t="s">
        <v>765</v>
      </c>
      <c r="B20" s="22">
        <v>8</v>
      </c>
      <c r="C20" s="81">
        <v>244</v>
      </c>
      <c r="D20" s="110">
        <v>283</v>
      </c>
      <c r="E20" s="132" t="s">
        <v>88</v>
      </c>
      <c r="F20" s="1"/>
      <c r="G20" s="1"/>
      <c r="H20" s="1"/>
      <c r="I20" s="1"/>
      <c r="J20" s="1"/>
    </row>
    <row r="21" spans="1:10" ht="15" customHeight="1" x14ac:dyDescent="0.3">
      <c r="A21" s="49" t="s">
        <v>90</v>
      </c>
      <c r="B21" s="37"/>
      <c r="C21" s="82">
        <f>SUBTOTAL(9,C17:C20)</f>
        <v>244</v>
      </c>
      <c r="D21" s="111">
        <f>SUBTOTAL(9,D17:D20)</f>
        <v>283</v>
      </c>
      <c r="E21" s="130" t="s">
        <v>91</v>
      </c>
      <c r="F21" s="1"/>
      <c r="G21" s="1"/>
      <c r="H21" s="1"/>
      <c r="I21" s="1"/>
      <c r="J21" s="1"/>
    </row>
    <row r="22" spans="1:10" ht="15" customHeight="1" x14ac:dyDescent="0.3">
      <c r="A22" s="46"/>
      <c r="B22" s="22"/>
      <c r="C22" s="84"/>
      <c r="D22" s="105"/>
      <c r="E22" s="131"/>
      <c r="F22" s="1"/>
      <c r="G22" s="1"/>
      <c r="H22" s="1"/>
      <c r="I22" s="1"/>
      <c r="J22" s="1"/>
    </row>
    <row r="23" spans="1:10" ht="15" customHeight="1" x14ac:dyDescent="0.3">
      <c r="A23" s="43" t="s">
        <v>92</v>
      </c>
      <c r="B23" s="22"/>
      <c r="C23" s="81"/>
      <c r="D23" s="68"/>
      <c r="E23" s="131"/>
      <c r="F23" s="1"/>
      <c r="G23" s="1"/>
      <c r="H23" s="1"/>
      <c r="I23" s="1"/>
      <c r="J23" s="1"/>
    </row>
    <row r="24" spans="1:10" ht="15" customHeight="1" x14ac:dyDescent="0.3">
      <c r="A24" s="47" t="s">
        <v>791</v>
      </c>
      <c r="B24" s="22"/>
      <c r="C24" s="81">
        <v>0</v>
      </c>
      <c r="D24" s="110">
        <v>0</v>
      </c>
      <c r="E24" s="132" t="s">
        <v>93</v>
      </c>
      <c r="F24" s="1"/>
      <c r="G24" s="1"/>
      <c r="H24" s="1"/>
      <c r="I24" s="1"/>
      <c r="J24" s="1"/>
    </row>
    <row r="25" spans="1:10" ht="15" customHeight="1" x14ac:dyDescent="0.3">
      <c r="A25" s="47" t="s">
        <v>792</v>
      </c>
      <c r="B25" s="22"/>
      <c r="C25" s="81">
        <v>0</v>
      </c>
      <c r="D25" s="110">
        <v>0</v>
      </c>
      <c r="E25" s="132" t="s">
        <v>94</v>
      </c>
      <c r="F25" s="1"/>
      <c r="G25" s="1"/>
      <c r="H25" s="1"/>
      <c r="I25" s="1"/>
      <c r="J25" s="1"/>
    </row>
    <row r="26" spans="1:10" ht="15" customHeight="1" x14ac:dyDescent="0.3">
      <c r="A26" s="47" t="s">
        <v>95</v>
      </c>
      <c r="B26" s="22">
        <v>6</v>
      </c>
      <c r="C26" s="81">
        <v>0</v>
      </c>
      <c r="D26" s="110">
        <v>0</v>
      </c>
      <c r="E26" s="132" t="s">
        <v>96</v>
      </c>
      <c r="F26" s="1"/>
      <c r="G26" s="1"/>
      <c r="H26" s="1"/>
      <c r="I26" s="1"/>
      <c r="J26" s="1"/>
    </row>
    <row r="27" spans="1:10" ht="15" customHeight="1" x14ac:dyDescent="0.3">
      <c r="A27" s="47" t="s">
        <v>793</v>
      </c>
      <c r="B27" s="22"/>
      <c r="C27" s="81">
        <v>0</v>
      </c>
      <c r="D27" s="110">
        <v>0</v>
      </c>
      <c r="E27" s="132" t="s">
        <v>97</v>
      </c>
      <c r="F27" s="1"/>
      <c r="G27" s="1"/>
      <c r="H27" s="1"/>
      <c r="I27" s="1"/>
      <c r="J27" s="1"/>
    </row>
    <row r="28" spans="1:10" ht="15" customHeight="1" x14ac:dyDescent="0.3">
      <c r="A28" s="47" t="s">
        <v>795</v>
      </c>
      <c r="B28" s="22">
        <v>6</v>
      </c>
      <c r="C28" s="81">
        <v>0</v>
      </c>
      <c r="D28" s="110">
        <v>0</v>
      </c>
      <c r="E28" s="132" t="s">
        <v>98</v>
      </c>
      <c r="F28" s="1"/>
      <c r="G28" s="1"/>
      <c r="H28" s="1"/>
      <c r="I28" s="1"/>
      <c r="J28" s="1"/>
    </row>
    <row r="29" spans="1:10" ht="15" customHeight="1" x14ac:dyDescent="0.3">
      <c r="A29" s="47" t="s">
        <v>794</v>
      </c>
      <c r="B29" s="22"/>
      <c r="C29" s="81">
        <v>0</v>
      </c>
      <c r="D29" s="110">
        <v>0</v>
      </c>
      <c r="E29" s="132" t="s">
        <v>99</v>
      </c>
      <c r="F29" s="1"/>
      <c r="G29" s="1"/>
      <c r="H29" s="1"/>
      <c r="I29" s="1"/>
      <c r="J29" s="1"/>
    </row>
    <row r="30" spans="1:10" ht="15" customHeight="1" x14ac:dyDescent="0.3">
      <c r="A30" s="47" t="s">
        <v>796</v>
      </c>
      <c r="B30" s="22"/>
      <c r="C30" s="81">
        <v>0</v>
      </c>
      <c r="D30" s="110">
        <v>-1.0186340659856796E-13</v>
      </c>
      <c r="E30" s="132" t="s">
        <v>100</v>
      </c>
      <c r="F30" s="1"/>
      <c r="G30" s="1"/>
      <c r="H30" s="1"/>
      <c r="I30" s="1"/>
      <c r="J30" s="1"/>
    </row>
    <row r="31" spans="1:10" ht="15" customHeight="1" x14ac:dyDescent="0.3">
      <c r="A31" s="48" t="s">
        <v>797</v>
      </c>
      <c r="B31" s="30"/>
      <c r="C31" s="81">
        <v>0</v>
      </c>
      <c r="D31" s="110">
        <v>0</v>
      </c>
      <c r="E31" s="132" t="s">
        <v>766</v>
      </c>
      <c r="F31" s="1"/>
      <c r="G31" s="1"/>
      <c r="H31" s="1"/>
      <c r="I31" s="1"/>
      <c r="J31" s="1"/>
    </row>
    <row r="32" spans="1:10" ht="15" customHeight="1" x14ac:dyDescent="0.3">
      <c r="A32" s="49" t="s">
        <v>101</v>
      </c>
      <c r="B32" s="37"/>
      <c r="C32" s="82">
        <f>SUBTOTAL(9,C24:C31)</f>
        <v>0</v>
      </c>
      <c r="D32" s="111">
        <f>SUBTOTAL(9,D24:D31)</f>
        <v>-1.0186340659856796E-13</v>
      </c>
      <c r="E32" s="130" t="s">
        <v>102</v>
      </c>
      <c r="F32" s="1"/>
      <c r="G32" s="1"/>
      <c r="H32" s="1"/>
      <c r="I32" s="1"/>
      <c r="J32" s="1"/>
    </row>
    <row r="33" spans="1:10" ht="15" customHeight="1" x14ac:dyDescent="0.3">
      <c r="A33" s="46"/>
      <c r="B33" s="22"/>
      <c r="C33" s="84"/>
      <c r="D33" s="105"/>
      <c r="E33" s="131"/>
      <c r="F33" s="1"/>
      <c r="G33" s="1"/>
      <c r="H33" s="1"/>
      <c r="I33" s="1"/>
      <c r="J33" s="1"/>
    </row>
    <row r="34" spans="1:10" ht="15" customHeight="1" x14ac:dyDescent="0.3">
      <c r="A34" s="43" t="s">
        <v>103</v>
      </c>
      <c r="B34" s="22"/>
      <c r="C34" s="81"/>
      <c r="D34" s="68"/>
      <c r="E34" s="131"/>
      <c r="F34" s="1"/>
      <c r="G34" s="1"/>
      <c r="H34" s="1"/>
      <c r="I34" s="1"/>
      <c r="J34" s="1"/>
    </row>
    <row r="35" spans="1:10" ht="15" customHeight="1" x14ac:dyDescent="0.3">
      <c r="A35" s="46"/>
      <c r="B35" s="22"/>
      <c r="C35" s="81"/>
      <c r="D35" s="68"/>
      <c r="E35" s="131"/>
      <c r="F35" s="1"/>
      <c r="G35" s="1"/>
      <c r="H35" s="1"/>
      <c r="I35" s="1"/>
      <c r="J35" s="1"/>
    </row>
    <row r="36" spans="1:10" ht="15" customHeight="1" x14ac:dyDescent="0.3">
      <c r="A36" s="43" t="s">
        <v>104</v>
      </c>
      <c r="B36" s="22"/>
      <c r="C36" s="81"/>
      <c r="D36" s="68"/>
      <c r="E36" s="131"/>
      <c r="F36" s="1"/>
      <c r="G36" s="1"/>
      <c r="H36" s="1"/>
      <c r="I36" s="1"/>
      <c r="J36" s="1"/>
    </row>
    <row r="37" spans="1:10" ht="15" customHeight="1" x14ac:dyDescent="0.3">
      <c r="A37" s="47" t="s">
        <v>767</v>
      </c>
      <c r="B37" s="22"/>
      <c r="C37" s="81">
        <v>0</v>
      </c>
      <c r="D37" s="110">
        <v>0</v>
      </c>
      <c r="E37" s="132" t="s">
        <v>105</v>
      </c>
      <c r="F37" s="1"/>
      <c r="G37" s="1"/>
      <c r="H37" s="1"/>
      <c r="I37" s="1"/>
      <c r="J37" s="1"/>
    </row>
    <row r="38" spans="1:10" ht="15" customHeight="1" x14ac:dyDescent="0.3">
      <c r="A38" s="49" t="s">
        <v>106</v>
      </c>
      <c r="B38" s="37"/>
      <c r="C38" s="82">
        <f>SUBTOTAL(9,C37)</f>
        <v>0</v>
      </c>
      <c r="D38" s="111">
        <f>SUBTOTAL(9,D37)</f>
        <v>0</v>
      </c>
      <c r="E38" s="130" t="s">
        <v>107</v>
      </c>
      <c r="F38" s="1"/>
      <c r="G38" s="1"/>
      <c r="H38" s="1"/>
      <c r="I38" s="1"/>
      <c r="J38" s="1"/>
    </row>
    <row r="39" spans="1:10" ht="15" customHeight="1" x14ac:dyDescent="0.3">
      <c r="A39" s="50"/>
      <c r="B39" s="22"/>
      <c r="C39" s="95"/>
      <c r="D39" s="105"/>
      <c r="E39" s="131"/>
      <c r="F39" s="1"/>
      <c r="G39" s="1"/>
      <c r="H39" s="1"/>
      <c r="I39" s="1"/>
      <c r="J39" s="1"/>
    </row>
    <row r="40" spans="1:10" ht="15" customHeight="1" x14ac:dyDescent="0.3">
      <c r="A40" s="43" t="s">
        <v>108</v>
      </c>
      <c r="B40" s="22"/>
      <c r="C40" s="81"/>
      <c r="D40" s="68"/>
      <c r="E40" s="131"/>
      <c r="F40" s="1"/>
      <c r="G40" s="1"/>
      <c r="H40" s="1"/>
      <c r="I40" s="1"/>
      <c r="J40" s="1"/>
    </row>
    <row r="41" spans="1:10" ht="15" customHeight="1" x14ac:dyDescent="0.3">
      <c r="A41" s="47" t="s">
        <v>109</v>
      </c>
      <c r="B41" s="24">
        <v>9</v>
      </c>
      <c r="C41" s="81">
        <v>539</v>
      </c>
      <c r="D41" s="110">
        <v>3077</v>
      </c>
      <c r="E41" s="132" t="s">
        <v>110</v>
      </c>
      <c r="F41" s="1"/>
      <c r="G41" s="1"/>
      <c r="H41" s="1"/>
      <c r="I41" s="1"/>
      <c r="J41" s="1"/>
    </row>
    <row r="42" spans="1:10" ht="15" customHeight="1" x14ac:dyDescent="0.3">
      <c r="A42" s="47" t="s">
        <v>111</v>
      </c>
      <c r="B42" s="24" t="s">
        <v>591</v>
      </c>
      <c r="C42" s="81">
        <v>993</v>
      </c>
      <c r="D42" s="110">
        <v>825</v>
      </c>
      <c r="E42" s="132" t="s">
        <v>112</v>
      </c>
      <c r="F42" s="1"/>
      <c r="G42" s="1"/>
      <c r="H42" s="1"/>
      <c r="I42" s="1"/>
      <c r="J42" s="1"/>
    </row>
    <row r="43" spans="1:10" ht="15" customHeight="1" x14ac:dyDescent="0.3">
      <c r="A43" s="313" t="s">
        <v>768</v>
      </c>
      <c r="B43" s="24"/>
      <c r="C43" s="81">
        <v>0</v>
      </c>
      <c r="D43" s="110">
        <v>0</v>
      </c>
      <c r="E43" s="132" t="s">
        <v>113</v>
      </c>
      <c r="F43" s="1"/>
      <c r="G43" s="1"/>
      <c r="H43" s="1"/>
      <c r="I43" s="1"/>
      <c r="J43" s="1"/>
    </row>
    <row r="44" spans="1:10" ht="15" customHeight="1" x14ac:dyDescent="0.3">
      <c r="A44" s="49" t="s">
        <v>114</v>
      </c>
      <c r="B44" s="37"/>
      <c r="C44" s="82">
        <f>SUBTOTAL(9,C41:C43)</f>
        <v>1532</v>
      </c>
      <c r="D44" s="111">
        <f>SUBTOTAL(9,D41:D43)</f>
        <v>3902</v>
      </c>
      <c r="E44" s="130" t="s">
        <v>115</v>
      </c>
      <c r="F44" s="1"/>
      <c r="G44" s="1"/>
      <c r="H44" s="1"/>
      <c r="I44" s="1"/>
      <c r="J44" s="1"/>
    </row>
    <row r="45" spans="1:10" ht="15" customHeight="1" x14ac:dyDescent="0.3">
      <c r="A45" s="46"/>
      <c r="B45" s="22"/>
      <c r="C45" s="84"/>
      <c r="D45" s="105"/>
      <c r="E45" s="131"/>
      <c r="F45" s="1"/>
      <c r="G45" s="1"/>
      <c r="H45" s="1"/>
      <c r="I45" s="1"/>
      <c r="J45" s="1"/>
    </row>
    <row r="46" spans="1:10" ht="15" customHeight="1" x14ac:dyDescent="0.3">
      <c r="A46" s="43" t="s">
        <v>116</v>
      </c>
      <c r="B46" s="22"/>
      <c r="C46" s="81"/>
      <c r="D46" s="68"/>
      <c r="E46" s="131"/>
      <c r="F46" s="1"/>
      <c r="G46" s="1"/>
      <c r="H46" s="1"/>
      <c r="I46" s="1"/>
      <c r="J46" s="1"/>
    </row>
    <row r="47" spans="1:10" ht="15" customHeight="1" x14ac:dyDescent="0.3">
      <c r="A47" s="47" t="s">
        <v>769</v>
      </c>
      <c r="B47" s="22"/>
      <c r="C47" s="81">
        <v>0</v>
      </c>
      <c r="D47" s="110">
        <v>0</v>
      </c>
      <c r="E47" s="132" t="s">
        <v>117</v>
      </c>
      <c r="F47" s="1"/>
      <c r="G47" s="1"/>
      <c r="H47" s="1"/>
      <c r="I47" s="1"/>
      <c r="J47" s="1"/>
    </row>
    <row r="48" spans="1:10" ht="15" customHeight="1" x14ac:dyDescent="0.3">
      <c r="A48" s="47" t="s">
        <v>772</v>
      </c>
      <c r="B48" s="22"/>
      <c r="C48" s="81">
        <v>0</v>
      </c>
      <c r="D48" s="110">
        <v>0</v>
      </c>
      <c r="E48" s="132" t="s">
        <v>118</v>
      </c>
      <c r="F48" s="1"/>
      <c r="G48" s="1"/>
      <c r="H48" s="1"/>
      <c r="I48" s="1"/>
      <c r="J48" s="1"/>
    </row>
    <row r="49" spans="1:10" ht="15" customHeight="1" x14ac:dyDescent="0.3">
      <c r="A49" s="47" t="s">
        <v>773</v>
      </c>
      <c r="B49" s="22"/>
      <c r="C49" s="81">
        <v>0</v>
      </c>
      <c r="D49" s="110">
        <v>0</v>
      </c>
      <c r="E49" s="132" t="s">
        <v>774</v>
      </c>
      <c r="F49" s="1"/>
      <c r="G49" s="1"/>
      <c r="H49" s="1"/>
      <c r="I49" s="1"/>
      <c r="J49" s="1"/>
    </row>
    <row r="50" spans="1:10" ht="15" customHeight="1" x14ac:dyDescent="0.3">
      <c r="A50" s="47" t="s">
        <v>877</v>
      </c>
      <c r="B50" s="22"/>
      <c r="C50" s="81">
        <v>0</v>
      </c>
      <c r="D50" s="110">
        <v>0</v>
      </c>
      <c r="E50" s="132" t="s">
        <v>878</v>
      </c>
      <c r="F50" s="1"/>
      <c r="G50" s="1"/>
      <c r="H50" s="1"/>
      <c r="I50" s="1"/>
      <c r="J50" s="1"/>
    </row>
    <row r="51" spans="1:10" ht="15" customHeight="1" x14ac:dyDescent="0.3">
      <c r="A51" s="48" t="s">
        <v>770</v>
      </c>
      <c r="B51" s="30"/>
      <c r="C51" s="81">
        <v>0</v>
      </c>
      <c r="D51" s="110">
        <v>0</v>
      </c>
      <c r="E51" s="132" t="s">
        <v>119</v>
      </c>
      <c r="F51" s="1"/>
      <c r="G51" s="1"/>
      <c r="H51" s="1"/>
      <c r="I51" s="1"/>
      <c r="J51" s="1"/>
    </row>
    <row r="52" spans="1:10" ht="15" customHeight="1" x14ac:dyDescent="0.3">
      <c r="A52" s="49" t="s">
        <v>120</v>
      </c>
      <c r="B52" s="37"/>
      <c r="C52" s="82">
        <f>SUBTOTAL(9,C47:C51)</f>
        <v>0</v>
      </c>
      <c r="D52" s="111">
        <f>SUBTOTAL(9,D47:D51)</f>
        <v>0</v>
      </c>
      <c r="E52" s="130" t="s">
        <v>121</v>
      </c>
      <c r="F52" s="1"/>
      <c r="G52" s="1"/>
      <c r="H52" s="1"/>
      <c r="I52" s="1"/>
      <c r="J52" s="1"/>
    </row>
    <row r="53" spans="1:10" ht="15" customHeight="1" x14ac:dyDescent="0.3">
      <c r="A53" s="46"/>
      <c r="B53" s="22"/>
      <c r="C53" s="84"/>
      <c r="D53" s="105"/>
      <c r="E53" s="131"/>
      <c r="F53" s="1"/>
      <c r="G53" s="1"/>
      <c r="H53" s="1"/>
      <c r="I53" s="1"/>
      <c r="J53" s="1"/>
    </row>
    <row r="54" spans="1:10" ht="15" customHeight="1" x14ac:dyDescent="0.3">
      <c r="A54" s="43" t="s">
        <v>122</v>
      </c>
      <c r="B54" s="22"/>
      <c r="C54" s="96"/>
      <c r="D54" s="68"/>
      <c r="E54" s="131"/>
      <c r="F54" s="1"/>
      <c r="G54" s="1"/>
      <c r="H54" s="1"/>
      <c r="I54" s="1"/>
      <c r="J54" s="1"/>
    </row>
    <row r="55" spans="1:10" ht="15" customHeight="1" x14ac:dyDescent="0.3">
      <c r="A55" s="47" t="s">
        <v>123</v>
      </c>
      <c r="B55" s="22"/>
      <c r="C55" s="81">
        <v>9750</v>
      </c>
      <c r="D55" s="110">
        <v>12210</v>
      </c>
      <c r="E55" s="132" t="s">
        <v>124</v>
      </c>
      <c r="F55" s="1"/>
      <c r="G55" s="1"/>
      <c r="H55" s="1"/>
      <c r="I55" s="1"/>
      <c r="J55" s="1"/>
    </row>
    <row r="56" spans="1:10" ht="15" customHeight="1" x14ac:dyDescent="0.3">
      <c r="A56" s="48" t="s">
        <v>125</v>
      </c>
      <c r="B56" s="30"/>
      <c r="C56" s="81">
        <v>0</v>
      </c>
      <c r="D56" s="110">
        <v>0</v>
      </c>
      <c r="E56" s="132" t="s">
        <v>126</v>
      </c>
      <c r="F56" s="1"/>
      <c r="G56" s="1"/>
      <c r="H56" s="1"/>
      <c r="I56" s="1"/>
      <c r="J56" s="1"/>
    </row>
    <row r="57" spans="1:10" ht="15" customHeight="1" x14ac:dyDescent="0.3">
      <c r="A57" s="49" t="s">
        <v>127</v>
      </c>
      <c r="B57" s="37"/>
      <c r="C57" s="82">
        <f>SUBTOTAL(9,C55:C56)</f>
        <v>9750</v>
      </c>
      <c r="D57" s="111">
        <f>SUBTOTAL(9,D55:D56)</f>
        <v>12210</v>
      </c>
      <c r="E57" s="130" t="s">
        <v>128</v>
      </c>
      <c r="F57" s="1"/>
      <c r="G57" s="1"/>
      <c r="H57" s="1"/>
      <c r="I57" s="1"/>
      <c r="J57" s="1"/>
    </row>
    <row r="58" spans="1:10" ht="15" customHeight="1" x14ac:dyDescent="0.3">
      <c r="A58" s="46"/>
      <c r="B58" s="22"/>
      <c r="C58" s="84"/>
      <c r="D58" s="105"/>
      <c r="E58" s="131"/>
      <c r="F58" s="1"/>
      <c r="G58" s="1"/>
      <c r="H58" s="1"/>
      <c r="I58" s="1"/>
      <c r="J58" s="1"/>
    </row>
    <row r="59" spans="1:10" ht="15" customHeight="1" x14ac:dyDescent="0.3">
      <c r="A59" s="309" t="s">
        <v>129</v>
      </c>
      <c r="B59" s="310"/>
      <c r="C59" s="311">
        <f>SUBTOTAL(9,C11:C57)</f>
        <v>11526</v>
      </c>
      <c r="D59" s="312">
        <f>SUBTOTAL(9,D11:D57)</f>
        <v>16395</v>
      </c>
      <c r="E59" s="130" t="s">
        <v>130</v>
      </c>
      <c r="F59" s="1"/>
      <c r="G59" s="1"/>
      <c r="H59" s="1"/>
      <c r="I59" s="1"/>
      <c r="J59" s="1"/>
    </row>
    <row r="60" spans="1:10" ht="15" customHeight="1" x14ac:dyDescent="0.3">
      <c r="A60" s="1"/>
      <c r="B60" s="10"/>
      <c r="C60" s="331"/>
      <c r="D60" s="331"/>
      <c r="E60" s="127"/>
      <c r="F60" s="1"/>
    </row>
    <row r="61" spans="1:10" ht="15" customHeight="1" x14ac:dyDescent="0.3">
      <c r="A61" s="406" t="s">
        <v>771</v>
      </c>
      <c r="B61" s="40"/>
      <c r="C61" s="40"/>
      <c r="D61" s="40"/>
      <c r="E61" s="127"/>
      <c r="F61" s="1"/>
    </row>
  </sheetData>
  <pageMargins left="0.70866141732283472" right="0.51181102362204722" top="0.74803149606299213" bottom="0.74803149606299213" header="0.31496062992125984" footer="0.31496062992125984"/>
  <pageSetup paperSize="9" scale="82" orientation="portrait" r:id="rId1"/>
  <ignoredErrors>
    <ignoredError sqref="C45:D46 C15:D16 C22:D23 C33:D36 D14 D2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A2:I55"/>
  <sheetViews>
    <sheetView zoomScaleNormal="100" workbookViewId="0">
      <selection activeCell="G34" sqref="G34"/>
    </sheetView>
  </sheetViews>
  <sheetFormatPr baseColWidth="10" defaultColWidth="17.33203125" defaultRowHeight="15.75" customHeight="1" x14ac:dyDescent="0.3"/>
  <cols>
    <col min="1" max="1" width="37.5546875" style="40" customWidth="1"/>
    <col min="2" max="2" width="8" style="40" customWidth="1"/>
    <col min="3" max="3" width="12.5546875" style="40" customWidth="1"/>
    <col min="4" max="4" width="11.6640625" style="40" customWidth="1"/>
    <col min="5" max="5" width="13.6640625" style="40" bestFit="1" customWidth="1"/>
    <col min="6" max="6" width="11.44140625" style="40" customWidth="1"/>
    <col min="7" max="7" width="13" style="40" customWidth="1"/>
    <col min="8" max="9" width="11.44140625" style="40" customWidth="1"/>
    <col min="10" max="16384" width="17.33203125" style="40"/>
  </cols>
  <sheetData>
    <row r="2" spans="1:9" ht="15" customHeight="1" x14ac:dyDescent="0.3">
      <c r="A2" s="326" t="str">
        <f>Resultatregnskap!A2</f>
        <v>Virksomhetens navn: Ansgar Høyskole AS</v>
      </c>
      <c r="E2" s="11"/>
      <c r="F2" s="1"/>
      <c r="G2" s="1"/>
      <c r="H2" s="1"/>
      <c r="I2" s="1"/>
    </row>
    <row r="4" spans="1:9" ht="15" customHeight="1" x14ac:dyDescent="0.3">
      <c r="A4" s="17" t="s">
        <v>131</v>
      </c>
      <c r="B4" s="18"/>
      <c r="C4" s="18"/>
      <c r="D4" s="18"/>
      <c r="E4" s="18"/>
      <c r="F4" s="1"/>
      <c r="G4" s="6"/>
      <c r="H4" s="1"/>
      <c r="I4" s="1"/>
    </row>
    <row r="5" spans="1:9" ht="15" customHeight="1" x14ac:dyDescent="0.3">
      <c r="A5" s="15" t="str">
        <f>Resultatregnskap!A6</f>
        <v>Beløp i 1000 kroner</v>
      </c>
      <c r="F5" s="1"/>
      <c r="G5" s="6"/>
      <c r="H5" s="1"/>
      <c r="I5" s="1"/>
    </row>
    <row r="6" spans="1:9" ht="15" customHeight="1" x14ac:dyDescent="0.3">
      <c r="A6" s="13"/>
      <c r="E6" s="11"/>
      <c r="F6" s="1"/>
      <c r="G6" s="1"/>
      <c r="H6" s="1"/>
      <c r="I6" s="1"/>
    </row>
    <row r="7" spans="1:9" ht="22.2" customHeight="1" x14ac:dyDescent="0.3">
      <c r="A7" s="53" t="s">
        <v>132</v>
      </c>
      <c r="B7" s="54" t="s">
        <v>27</v>
      </c>
      <c r="C7" s="153">
        <f>Resultatregnskap!C8</f>
        <v>45657</v>
      </c>
      <c r="D7" s="198">
        <f>'Balanse - eiendeler'!D7</f>
        <v>45291</v>
      </c>
      <c r="E7" s="114" t="str">
        <f>Resultatregnskap!E8</f>
        <v>DBH-referanse</v>
      </c>
      <c r="F7" s="1"/>
      <c r="G7" s="1"/>
      <c r="H7" s="1"/>
      <c r="I7" s="1"/>
    </row>
    <row r="8" spans="1:9" ht="15" customHeight="1" x14ac:dyDescent="0.3">
      <c r="A8" s="33"/>
      <c r="B8" s="33"/>
      <c r="C8" s="44"/>
      <c r="D8" s="45"/>
      <c r="E8" s="112"/>
      <c r="F8" s="1"/>
      <c r="G8" s="6"/>
      <c r="H8" s="1"/>
      <c r="I8" s="1"/>
    </row>
    <row r="9" spans="1:9" ht="15" customHeight="1" x14ac:dyDescent="0.3">
      <c r="A9" s="21" t="s">
        <v>133</v>
      </c>
      <c r="B9" s="33"/>
      <c r="C9" s="27"/>
      <c r="D9" s="28"/>
      <c r="E9" s="112"/>
      <c r="F9" s="1"/>
      <c r="G9" s="1"/>
      <c r="H9" s="1"/>
      <c r="I9" s="1"/>
    </row>
    <row r="10" spans="1:9" ht="15" customHeight="1" x14ac:dyDescent="0.3">
      <c r="A10" s="33"/>
      <c r="B10" s="33"/>
      <c r="C10" s="27"/>
      <c r="D10" s="28"/>
      <c r="E10" s="112"/>
      <c r="F10" s="1"/>
      <c r="G10" s="11"/>
      <c r="H10" s="1"/>
      <c r="I10" s="1"/>
    </row>
    <row r="11" spans="1:9" ht="15" customHeight="1" x14ac:dyDescent="0.3">
      <c r="A11" s="21" t="s">
        <v>134</v>
      </c>
      <c r="B11" s="33"/>
      <c r="C11" s="27"/>
      <c r="D11" s="28"/>
      <c r="E11" s="112"/>
      <c r="F11" s="1"/>
      <c r="G11" s="11"/>
      <c r="H11" s="1"/>
      <c r="I11" s="1"/>
    </row>
    <row r="12" spans="1:9" ht="15" customHeight="1" x14ac:dyDescent="0.3">
      <c r="A12" s="35" t="s">
        <v>135</v>
      </c>
      <c r="B12" s="378">
        <v>12</v>
      </c>
      <c r="C12" s="27">
        <v>100</v>
      </c>
      <c r="D12" s="27">
        <v>100</v>
      </c>
      <c r="E12" s="113" t="s">
        <v>136</v>
      </c>
      <c r="F12" s="1"/>
      <c r="G12" s="1"/>
      <c r="H12" s="1"/>
      <c r="I12" s="1"/>
    </row>
    <row r="13" spans="1:9" ht="15" customHeight="1" x14ac:dyDescent="0.3">
      <c r="A13" s="23" t="s">
        <v>775</v>
      </c>
      <c r="B13" s="378">
        <v>12</v>
      </c>
      <c r="C13" s="27">
        <v>0</v>
      </c>
      <c r="D13" s="27">
        <v>0</v>
      </c>
      <c r="E13" s="113" t="s">
        <v>138</v>
      </c>
      <c r="F13" s="1"/>
      <c r="G13" s="1"/>
      <c r="H13" s="1"/>
      <c r="I13" s="1"/>
    </row>
    <row r="14" spans="1:9" ht="15" customHeight="1" x14ac:dyDescent="0.3">
      <c r="A14" s="25" t="s">
        <v>139</v>
      </c>
      <c r="B14" s="379">
        <v>12</v>
      </c>
      <c r="C14" s="27">
        <v>0</v>
      </c>
      <c r="D14" s="27">
        <v>0</v>
      </c>
      <c r="E14" s="113" t="s">
        <v>140</v>
      </c>
      <c r="F14" s="1"/>
      <c r="G14" s="1"/>
      <c r="H14" s="1"/>
      <c r="I14" s="1"/>
    </row>
    <row r="15" spans="1:9" ht="15" customHeight="1" x14ac:dyDescent="0.3">
      <c r="A15" s="36" t="s">
        <v>141</v>
      </c>
      <c r="B15" s="19"/>
      <c r="C15" s="31">
        <f>SUBTOTAL(9,C12:C14)</f>
        <v>100</v>
      </c>
      <c r="D15" s="32">
        <f>SUBTOTAL(9,D12:D14)</f>
        <v>100</v>
      </c>
      <c r="E15" s="114" t="s">
        <v>142</v>
      </c>
      <c r="F15" s="1"/>
      <c r="G15" s="1"/>
      <c r="H15" s="1"/>
      <c r="I15" s="1"/>
    </row>
    <row r="16" spans="1:9" ht="15" customHeight="1" x14ac:dyDescent="0.3">
      <c r="A16" s="33"/>
      <c r="B16" s="33"/>
      <c r="C16" s="44"/>
      <c r="D16" s="45"/>
      <c r="E16" s="112"/>
      <c r="F16" s="1"/>
      <c r="G16" s="501"/>
      <c r="H16" s="1"/>
      <c r="I16" s="1"/>
    </row>
    <row r="17" spans="1:9" ht="15" customHeight="1" x14ac:dyDescent="0.3">
      <c r="A17" s="21" t="s">
        <v>143</v>
      </c>
      <c r="B17" s="33"/>
      <c r="C17" s="27"/>
      <c r="D17" s="28"/>
      <c r="E17" s="112"/>
      <c r="F17" s="1"/>
      <c r="G17" s="1"/>
      <c r="H17" s="1"/>
      <c r="I17" s="1"/>
    </row>
    <row r="18" spans="1:9" ht="15" customHeight="1" x14ac:dyDescent="0.3">
      <c r="A18" s="35" t="s">
        <v>879</v>
      </c>
      <c r="B18" s="378">
        <v>12</v>
      </c>
      <c r="C18" s="27">
        <v>0</v>
      </c>
      <c r="D18" s="27">
        <v>0</v>
      </c>
      <c r="E18" s="113" t="s">
        <v>802</v>
      </c>
      <c r="F18" s="1"/>
      <c r="G18" s="1"/>
      <c r="H18" s="1"/>
      <c r="I18" s="1"/>
    </row>
    <row r="19" spans="1:9" ht="15" customHeight="1" x14ac:dyDescent="0.3">
      <c r="A19" s="25" t="s">
        <v>686</v>
      </c>
      <c r="B19" s="379">
        <v>12</v>
      </c>
      <c r="C19" s="27">
        <v>4551</v>
      </c>
      <c r="D19" s="27">
        <v>7087</v>
      </c>
      <c r="E19" s="113" t="s">
        <v>803</v>
      </c>
      <c r="F19" s="1"/>
      <c r="G19" s="1"/>
      <c r="H19" s="1"/>
      <c r="I19" s="1"/>
    </row>
    <row r="20" spans="1:9" ht="15" customHeight="1" x14ac:dyDescent="0.3">
      <c r="A20" s="36" t="s">
        <v>144</v>
      </c>
      <c r="B20" s="19"/>
      <c r="C20" s="31">
        <f>SUBTOTAL(9,C18:C19)</f>
        <v>4551</v>
      </c>
      <c r="D20" s="32">
        <f>SUBTOTAL(9,D18:D19)</f>
        <v>7087</v>
      </c>
      <c r="E20" s="114" t="s">
        <v>145</v>
      </c>
      <c r="F20" s="1"/>
      <c r="G20" s="1"/>
      <c r="H20" s="1"/>
      <c r="I20" s="1"/>
    </row>
    <row r="21" spans="1:9" ht="15" customHeight="1" x14ac:dyDescent="0.3">
      <c r="A21" s="55"/>
      <c r="B21" s="33"/>
      <c r="C21" s="51"/>
      <c r="D21" s="45"/>
      <c r="E21" s="112"/>
      <c r="F21" s="1"/>
      <c r="G21" s="1"/>
      <c r="H21" s="1"/>
      <c r="I21" s="1"/>
    </row>
    <row r="22" spans="1:9" ht="15" customHeight="1" x14ac:dyDescent="0.3">
      <c r="A22" s="314" t="s">
        <v>146</v>
      </c>
      <c r="B22" s="317"/>
      <c r="C22" s="315">
        <f>SUBTOTAL(9,C12:C20)</f>
        <v>4651</v>
      </c>
      <c r="D22" s="316">
        <f>SUBTOTAL(9,D12:D20)</f>
        <v>7187</v>
      </c>
      <c r="E22" s="114" t="s">
        <v>147</v>
      </c>
      <c r="F22" s="1"/>
      <c r="G22" s="1"/>
      <c r="H22" s="1"/>
      <c r="I22" s="1"/>
    </row>
    <row r="23" spans="1:9" ht="15" customHeight="1" x14ac:dyDescent="0.3">
      <c r="A23" s="33"/>
      <c r="B23" s="33"/>
      <c r="C23" s="44"/>
      <c r="D23" s="45"/>
      <c r="E23" s="112"/>
      <c r="F23" s="1"/>
      <c r="G23" s="1"/>
      <c r="H23" s="1"/>
      <c r="I23" s="1"/>
    </row>
    <row r="24" spans="1:9" ht="15" customHeight="1" x14ac:dyDescent="0.3">
      <c r="A24" s="21" t="s">
        <v>148</v>
      </c>
      <c r="B24" s="33"/>
      <c r="C24" s="27"/>
      <c r="D24" s="28"/>
      <c r="E24" s="112"/>
      <c r="F24" s="1"/>
      <c r="G24" s="1"/>
      <c r="H24" s="1"/>
      <c r="I24" s="1"/>
    </row>
    <row r="25" spans="1:9" ht="15" customHeight="1" x14ac:dyDescent="0.3">
      <c r="A25" s="33"/>
      <c r="B25" s="33"/>
      <c r="C25" s="27"/>
      <c r="D25" s="28"/>
      <c r="E25" s="112"/>
      <c r="F25" s="1"/>
      <c r="G25" s="1"/>
      <c r="H25" s="1"/>
      <c r="I25" s="1"/>
    </row>
    <row r="26" spans="1:9" ht="15" customHeight="1" x14ac:dyDescent="0.3">
      <c r="A26" s="21" t="s">
        <v>149</v>
      </c>
      <c r="B26" s="33"/>
      <c r="C26" s="27"/>
      <c r="D26" s="28"/>
      <c r="E26" s="112"/>
      <c r="F26" s="1"/>
      <c r="G26" s="1"/>
      <c r="H26" s="1"/>
      <c r="I26" s="1"/>
    </row>
    <row r="27" spans="1:9" ht="15" customHeight="1" x14ac:dyDescent="0.3">
      <c r="A27" s="35" t="s">
        <v>776</v>
      </c>
      <c r="B27" s="33"/>
      <c r="C27" s="27">
        <v>0</v>
      </c>
      <c r="D27" s="27">
        <v>0</v>
      </c>
      <c r="E27" s="113" t="s">
        <v>150</v>
      </c>
      <c r="F27" s="1"/>
      <c r="G27" s="1"/>
      <c r="H27" s="1"/>
      <c r="I27" s="1"/>
    </row>
    <row r="28" spans="1:9" ht="15" customHeight="1" x14ac:dyDescent="0.3">
      <c r="A28" s="35" t="s">
        <v>790</v>
      </c>
      <c r="B28" s="33"/>
      <c r="C28" s="27">
        <v>0</v>
      </c>
      <c r="D28" s="27">
        <v>0</v>
      </c>
      <c r="E28" s="113" t="s">
        <v>151</v>
      </c>
      <c r="F28" s="1"/>
      <c r="G28" s="1"/>
      <c r="H28" s="1"/>
      <c r="I28" s="1"/>
    </row>
    <row r="29" spans="1:9" ht="15" customHeight="1" x14ac:dyDescent="0.3">
      <c r="A29" s="35" t="s">
        <v>788</v>
      </c>
      <c r="B29" s="33"/>
      <c r="C29" s="27">
        <v>0</v>
      </c>
      <c r="D29" s="27">
        <v>0</v>
      </c>
      <c r="E29" s="113" t="s">
        <v>152</v>
      </c>
      <c r="F29" s="1"/>
      <c r="G29" s="1"/>
      <c r="H29" s="1"/>
      <c r="I29" s="1"/>
    </row>
    <row r="30" spans="1:9" ht="15" customHeight="1" x14ac:dyDescent="0.3">
      <c r="A30" s="35" t="s">
        <v>789</v>
      </c>
      <c r="B30" s="33"/>
      <c r="C30" s="27">
        <v>0</v>
      </c>
      <c r="D30" s="27">
        <v>0</v>
      </c>
      <c r="E30" s="113" t="s">
        <v>153</v>
      </c>
      <c r="F30" s="1"/>
      <c r="G30" s="1"/>
      <c r="H30" s="1"/>
      <c r="I30" s="1"/>
    </row>
    <row r="31" spans="1:9" ht="15" customHeight="1" x14ac:dyDescent="0.3">
      <c r="A31" s="25" t="s">
        <v>787</v>
      </c>
      <c r="B31" s="39"/>
      <c r="C31" s="27">
        <v>0</v>
      </c>
      <c r="D31" s="27">
        <v>0</v>
      </c>
      <c r="E31" s="113" t="s">
        <v>154</v>
      </c>
      <c r="F31" s="1"/>
      <c r="G31" s="1"/>
      <c r="H31" s="1"/>
      <c r="I31" s="1"/>
    </row>
    <row r="32" spans="1:9" ht="15" customHeight="1" x14ac:dyDescent="0.3">
      <c r="A32" s="36" t="s">
        <v>155</v>
      </c>
      <c r="B32" s="19"/>
      <c r="C32" s="31">
        <f>SUBTOTAL(9,C27:C31)</f>
        <v>0</v>
      </c>
      <c r="D32" s="32">
        <f>SUBTOTAL(9,D27:D31)</f>
        <v>0</v>
      </c>
      <c r="E32" s="114" t="s">
        <v>156</v>
      </c>
      <c r="F32" s="108"/>
      <c r="G32" s="1"/>
      <c r="H32" s="1"/>
      <c r="I32" s="1"/>
    </row>
    <row r="33" spans="1:9" ht="15" customHeight="1" x14ac:dyDescent="0.3">
      <c r="A33" s="33"/>
      <c r="B33" s="33"/>
      <c r="C33" s="44"/>
      <c r="D33" s="45"/>
      <c r="E33" s="112"/>
      <c r="F33" s="1"/>
      <c r="G33" s="16"/>
      <c r="H33" s="1"/>
      <c r="I33" s="1"/>
    </row>
    <row r="34" spans="1:9" ht="15" customHeight="1" x14ac:dyDescent="0.3">
      <c r="A34" s="21" t="s">
        <v>157</v>
      </c>
      <c r="B34" s="33"/>
      <c r="C34" s="27"/>
      <c r="D34" s="28"/>
      <c r="E34" s="112"/>
      <c r="F34" s="1"/>
      <c r="G34" s="1"/>
      <c r="H34" s="1"/>
      <c r="I34" s="1"/>
    </row>
    <row r="35" spans="1:9" ht="15" customHeight="1" x14ac:dyDescent="0.3">
      <c r="A35" s="35" t="s">
        <v>784</v>
      </c>
      <c r="B35" s="22"/>
      <c r="C35" s="27">
        <v>0</v>
      </c>
      <c r="D35" s="27">
        <v>0</v>
      </c>
      <c r="E35" s="113" t="s">
        <v>158</v>
      </c>
      <c r="F35" s="1"/>
      <c r="G35" s="1"/>
      <c r="H35" s="1"/>
      <c r="I35" s="1"/>
    </row>
    <row r="36" spans="1:9" ht="15" customHeight="1" x14ac:dyDescent="0.3">
      <c r="A36" s="35" t="s">
        <v>786</v>
      </c>
      <c r="B36" s="22"/>
      <c r="C36" s="27">
        <v>0</v>
      </c>
      <c r="D36" s="27">
        <v>0</v>
      </c>
      <c r="E36" s="113" t="s">
        <v>159</v>
      </c>
      <c r="F36" s="1"/>
      <c r="G36" s="1"/>
      <c r="H36" s="1"/>
      <c r="I36" s="1"/>
    </row>
    <row r="37" spans="1:9" ht="15" customHeight="1" x14ac:dyDescent="0.3">
      <c r="A37" s="35" t="s">
        <v>160</v>
      </c>
      <c r="B37" s="22">
        <v>10</v>
      </c>
      <c r="C37" s="27">
        <v>0</v>
      </c>
      <c r="D37" s="27">
        <v>0</v>
      </c>
      <c r="E37" s="113" t="s">
        <v>161</v>
      </c>
      <c r="F37" s="1"/>
      <c r="G37" s="1"/>
      <c r="H37" s="1"/>
      <c r="I37" s="1"/>
    </row>
    <row r="38" spans="1:9" ht="15" customHeight="1" x14ac:dyDescent="0.3">
      <c r="A38" s="25" t="s">
        <v>162</v>
      </c>
      <c r="B38" s="319" t="s">
        <v>618</v>
      </c>
      <c r="C38" s="27">
        <v>0</v>
      </c>
      <c r="D38" s="27">
        <v>0</v>
      </c>
      <c r="E38" s="113" t="s">
        <v>163</v>
      </c>
      <c r="F38" s="318"/>
      <c r="G38" s="1"/>
      <c r="H38" s="1"/>
      <c r="I38" s="1"/>
    </row>
    <row r="39" spans="1:9" ht="15" customHeight="1" x14ac:dyDescent="0.3">
      <c r="A39" s="36" t="s">
        <v>164</v>
      </c>
      <c r="B39" s="19"/>
      <c r="C39" s="31">
        <f>SUBTOTAL(9,C35:C38)</f>
        <v>0</v>
      </c>
      <c r="D39" s="32">
        <f>SUBTOTAL(9,D35:D38)</f>
        <v>0</v>
      </c>
      <c r="E39" s="114" t="s">
        <v>165</v>
      </c>
      <c r="F39" s="1"/>
      <c r="G39" s="1"/>
      <c r="H39" s="1"/>
      <c r="I39" s="1"/>
    </row>
    <row r="40" spans="1:9" ht="15" customHeight="1" x14ac:dyDescent="0.3">
      <c r="A40" s="33"/>
      <c r="B40" s="33"/>
      <c r="C40" s="44"/>
      <c r="D40" s="45"/>
      <c r="E40" s="112"/>
      <c r="F40" s="1"/>
      <c r="G40" s="1"/>
      <c r="H40" s="1"/>
      <c r="I40" s="1"/>
    </row>
    <row r="41" spans="1:9" ht="15" customHeight="1" x14ac:dyDescent="0.3">
      <c r="A41" s="21" t="s">
        <v>166</v>
      </c>
      <c r="B41" s="33"/>
      <c r="C41" s="27"/>
      <c r="D41" s="28"/>
      <c r="E41" s="112"/>
      <c r="F41" s="1"/>
      <c r="G41" s="1"/>
      <c r="H41" s="1"/>
      <c r="I41" s="1"/>
    </row>
    <row r="42" spans="1:9" ht="15" customHeight="1" x14ac:dyDescent="0.3">
      <c r="A42" s="35" t="s">
        <v>784</v>
      </c>
      <c r="B42" s="33"/>
      <c r="C42" s="27">
        <v>0</v>
      </c>
      <c r="D42" s="27">
        <v>0</v>
      </c>
      <c r="E42" s="113" t="s">
        <v>167</v>
      </c>
      <c r="F42" s="1"/>
      <c r="G42" s="1"/>
      <c r="H42" s="1"/>
      <c r="I42" s="1"/>
    </row>
    <row r="43" spans="1:9" ht="15" customHeight="1" x14ac:dyDescent="0.3">
      <c r="A43" s="35" t="s">
        <v>160</v>
      </c>
      <c r="B43" s="22">
        <v>10</v>
      </c>
      <c r="C43" s="27">
        <v>0</v>
      </c>
      <c r="D43" s="27">
        <v>0</v>
      </c>
      <c r="E43" s="113" t="s">
        <v>168</v>
      </c>
      <c r="F43" s="1"/>
      <c r="G43" s="1"/>
      <c r="H43" s="1"/>
      <c r="I43" s="1"/>
    </row>
    <row r="44" spans="1:9" ht="15" customHeight="1" x14ac:dyDescent="0.3">
      <c r="A44" s="35" t="s">
        <v>169</v>
      </c>
      <c r="B44" s="33"/>
      <c r="C44" s="27">
        <v>806</v>
      </c>
      <c r="D44" s="27">
        <v>1245</v>
      </c>
      <c r="E44" s="113" t="s">
        <v>170</v>
      </c>
      <c r="F44" s="1"/>
      <c r="G44" s="1"/>
      <c r="H44" s="1"/>
      <c r="I44" s="1"/>
    </row>
    <row r="45" spans="1:9" ht="15" customHeight="1" x14ac:dyDescent="0.3">
      <c r="A45" s="35" t="s">
        <v>785</v>
      </c>
      <c r="B45" s="33"/>
      <c r="C45" s="27">
        <v>0</v>
      </c>
      <c r="D45" s="27">
        <v>0</v>
      </c>
      <c r="E45" s="113" t="s">
        <v>171</v>
      </c>
      <c r="F45" s="1"/>
      <c r="G45" s="1"/>
      <c r="H45" s="1"/>
      <c r="I45" s="1"/>
    </row>
    <row r="46" spans="1:9" ht="15" customHeight="1" x14ac:dyDescent="0.3">
      <c r="A46" s="35" t="s">
        <v>172</v>
      </c>
      <c r="B46" s="33"/>
      <c r="C46" s="27">
        <f>1086+1071</f>
        <v>2157</v>
      </c>
      <c r="D46" s="27">
        <f>1010+1026</f>
        <v>2036</v>
      </c>
      <c r="E46" s="113" t="s">
        <v>173</v>
      </c>
      <c r="F46" s="1"/>
      <c r="G46" s="1"/>
      <c r="H46" s="1"/>
      <c r="I46" s="1"/>
    </row>
    <row r="47" spans="1:9" ht="15" customHeight="1" x14ac:dyDescent="0.3">
      <c r="A47" s="25" t="s">
        <v>174</v>
      </c>
      <c r="B47" s="30" t="s">
        <v>588</v>
      </c>
      <c r="C47" s="27">
        <v>3912</v>
      </c>
      <c r="D47" s="27">
        <v>5927</v>
      </c>
      <c r="E47" s="113" t="s">
        <v>175</v>
      </c>
      <c r="F47" s="1"/>
      <c r="G47" s="1"/>
      <c r="H47" s="1"/>
      <c r="I47" s="1"/>
    </row>
    <row r="48" spans="1:9" ht="15" customHeight="1" x14ac:dyDescent="0.3">
      <c r="A48" s="36" t="s">
        <v>176</v>
      </c>
      <c r="B48" s="19"/>
      <c r="C48" s="31">
        <f>SUBTOTAL(9,C42:C47)</f>
        <v>6875</v>
      </c>
      <c r="D48" s="32">
        <f>SUBTOTAL(9,D42:D47)</f>
        <v>9208</v>
      </c>
      <c r="E48" s="114" t="s">
        <v>177</v>
      </c>
      <c r="F48" s="1"/>
      <c r="G48" s="1"/>
      <c r="H48" s="1"/>
      <c r="I48" s="1"/>
    </row>
    <row r="49" spans="1:9" ht="15" customHeight="1" x14ac:dyDescent="0.3">
      <c r="A49" s="33"/>
      <c r="B49" s="33"/>
      <c r="C49" s="44"/>
      <c r="D49" s="45"/>
      <c r="E49" s="112"/>
      <c r="F49" s="1"/>
      <c r="G49" s="1"/>
      <c r="H49" s="1"/>
      <c r="I49" s="1"/>
    </row>
    <row r="50" spans="1:9" ht="15" customHeight="1" x14ac:dyDescent="0.3">
      <c r="A50" s="314" t="s">
        <v>178</v>
      </c>
      <c r="B50" s="315"/>
      <c r="C50" s="315">
        <f>SUBTOTAL(9,C27:C48)</f>
        <v>6875</v>
      </c>
      <c r="D50" s="316">
        <f>SUBTOTAL(9,D27:D48)</f>
        <v>9208</v>
      </c>
      <c r="E50" s="114" t="s">
        <v>179</v>
      </c>
      <c r="F50" s="1"/>
      <c r="G50" s="1"/>
      <c r="H50" s="1"/>
      <c r="I50" s="1"/>
    </row>
    <row r="51" spans="1:9" ht="13.5" customHeight="1" x14ac:dyDescent="0.3">
      <c r="A51" s="33"/>
      <c r="B51" s="33"/>
      <c r="C51" s="44"/>
      <c r="D51" s="45"/>
      <c r="E51" s="112"/>
      <c r="F51" s="1"/>
      <c r="G51" s="1"/>
      <c r="H51" s="1"/>
      <c r="I51" s="1"/>
    </row>
    <row r="52" spans="1:9" ht="15" customHeight="1" x14ac:dyDescent="0.3">
      <c r="A52" s="314" t="s">
        <v>180</v>
      </c>
      <c r="B52" s="317"/>
      <c r="C52" s="315">
        <f>SUBTOTAL(9,C12:C50)</f>
        <v>11526</v>
      </c>
      <c r="D52" s="316">
        <f>SUBTOTAL(9,D12:D50)</f>
        <v>16395</v>
      </c>
      <c r="E52" s="114" t="s">
        <v>181</v>
      </c>
      <c r="F52" s="1"/>
      <c r="G52" s="1"/>
      <c r="H52" s="1"/>
      <c r="I52" s="1"/>
    </row>
    <row r="53" spans="1:9" ht="15" customHeight="1" x14ac:dyDescent="0.3">
      <c r="A53" s="1"/>
      <c r="B53" s="1"/>
      <c r="C53" s="1"/>
      <c r="D53" s="1"/>
      <c r="E53" s="11"/>
      <c r="F53" s="1"/>
      <c r="G53" s="11"/>
      <c r="H53" s="11"/>
      <c r="I53" s="1"/>
    </row>
    <row r="54" spans="1:9" ht="12.75" customHeight="1" x14ac:dyDescent="0.3">
      <c r="A54" s="40" t="s">
        <v>771</v>
      </c>
      <c r="F54" s="1"/>
      <c r="G54" s="1"/>
      <c r="H54" s="1"/>
      <c r="I54" s="1"/>
    </row>
    <row r="55" spans="1:9" ht="15.75" customHeight="1" x14ac:dyDescent="0.3">
      <c r="C55" s="107"/>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J54"/>
  <sheetViews>
    <sheetView tabSelected="1" workbookViewId="0">
      <selection activeCell="H31" sqref="H31"/>
    </sheetView>
  </sheetViews>
  <sheetFormatPr baseColWidth="10" defaultColWidth="17.33203125" defaultRowHeight="15.75" customHeight="1" x14ac:dyDescent="0.3"/>
  <cols>
    <col min="1" max="1" width="67.6640625" style="40" customWidth="1"/>
    <col min="2" max="2" width="7.33203125" style="40" customWidth="1"/>
    <col min="3" max="4" width="12.5546875" style="91" customWidth="1"/>
    <col min="5" max="5" width="13.6640625" style="70" bestFit="1" customWidth="1"/>
    <col min="6" max="6" width="11.44140625" style="40" customWidth="1"/>
    <col min="7" max="16384" width="17.33203125" style="40"/>
  </cols>
  <sheetData>
    <row r="1" spans="1:10" ht="13.5" customHeight="1" x14ac:dyDescent="0.3"/>
    <row r="2" spans="1:10" ht="15" customHeight="1" x14ac:dyDescent="0.3">
      <c r="A2" s="326" t="str">
        <f>Resultatregnskap!A2</f>
        <v>Virksomhetens navn: Ansgar Høyskole AS</v>
      </c>
      <c r="E2" s="127"/>
      <c r="F2" s="1"/>
    </row>
    <row r="3" spans="1:10" ht="9.75" customHeight="1" x14ac:dyDescent="0.3"/>
    <row r="4" spans="1:10" ht="15" customHeight="1" x14ac:dyDescent="0.3">
      <c r="A4" s="56" t="s">
        <v>622</v>
      </c>
      <c r="B4" s="18"/>
      <c r="C4" s="78"/>
      <c r="D4" s="78"/>
      <c r="E4" s="133"/>
      <c r="F4" s="1"/>
    </row>
    <row r="5" spans="1:10" ht="15" customHeight="1" x14ac:dyDescent="0.3">
      <c r="A5" s="175" t="str">
        <f>Resultatregnskap!A6</f>
        <v>Beløp i 1000 kroner</v>
      </c>
      <c r="E5" s="174"/>
      <c r="F5" s="1"/>
    </row>
    <row r="6" spans="1:10" ht="11.25" customHeight="1" x14ac:dyDescent="0.3">
      <c r="A6" s="57"/>
      <c r="E6" s="127"/>
      <c r="F6" s="1"/>
    </row>
    <row r="7" spans="1:10" ht="15" customHeight="1" x14ac:dyDescent="0.3">
      <c r="A7" s="39"/>
      <c r="B7" s="58" t="s">
        <v>27</v>
      </c>
      <c r="C7" s="153">
        <f>Resultatregnskap!C8</f>
        <v>45657</v>
      </c>
      <c r="D7" s="198">
        <v>45291</v>
      </c>
      <c r="E7" s="141" t="str">
        <f>Resultatregnskap!E8</f>
        <v>DBH-referanse</v>
      </c>
      <c r="F7" s="1"/>
    </row>
    <row r="8" spans="1:10" ht="15" customHeight="1" x14ac:dyDescent="0.3">
      <c r="A8" s="21" t="s">
        <v>182</v>
      </c>
      <c r="B8" s="33"/>
      <c r="C8" s="81"/>
      <c r="D8" s="80"/>
      <c r="E8" s="142"/>
      <c r="F8" s="1"/>
      <c r="G8" s="1"/>
      <c r="H8" s="1"/>
      <c r="I8" s="1"/>
      <c r="J8" s="1"/>
    </row>
    <row r="9" spans="1:10" ht="15" customHeight="1" x14ac:dyDescent="0.3">
      <c r="A9" s="23" t="s">
        <v>58</v>
      </c>
      <c r="B9" s="33"/>
      <c r="C9" s="81">
        <v>-2536</v>
      </c>
      <c r="D9" s="80">
        <v>-244</v>
      </c>
      <c r="E9" s="143" t="s">
        <v>183</v>
      </c>
      <c r="F9" s="1"/>
      <c r="G9" s="1"/>
      <c r="H9" s="1"/>
      <c r="I9" s="1"/>
      <c r="J9" s="1"/>
    </row>
    <row r="10" spans="1:10" ht="15" customHeight="1" x14ac:dyDescent="0.3">
      <c r="A10" s="23" t="s">
        <v>184</v>
      </c>
      <c r="B10" s="33"/>
      <c r="C10" s="81">
        <v>0</v>
      </c>
      <c r="D10" s="80">
        <v>0</v>
      </c>
      <c r="E10" s="143" t="s">
        <v>185</v>
      </c>
      <c r="F10" s="1"/>
      <c r="G10" s="1"/>
      <c r="H10" s="1"/>
      <c r="I10" s="1"/>
      <c r="J10" s="1"/>
    </row>
    <row r="11" spans="1:10" ht="15" customHeight="1" x14ac:dyDescent="0.3">
      <c r="A11" s="23" t="s">
        <v>186</v>
      </c>
      <c r="B11" s="33"/>
      <c r="C11" s="81">
        <v>0</v>
      </c>
      <c r="D11" s="80">
        <v>0</v>
      </c>
      <c r="E11" s="143" t="s">
        <v>187</v>
      </c>
      <c r="F11" s="1"/>
      <c r="G11" s="1"/>
      <c r="H11" s="1"/>
      <c r="I11" s="1"/>
      <c r="J11" s="1"/>
    </row>
    <row r="12" spans="1:10" ht="15" customHeight="1" x14ac:dyDescent="0.3">
      <c r="A12" s="23" t="s">
        <v>188</v>
      </c>
      <c r="B12" s="33"/>
      <c r="C12" s="81">
        <v>38</v>
      </c>
      <c r="D12" s="80">
        <v>19</v>
      </c>
      <c r="E12" s="143" t="s">
        <v>189</v>
      </c>
      <c r="F12" s="1"/>
      <c r="G12" s="1"/>
      <c r="H12" s="1"/>
      <c r="I12" s="1"/>
      <c r="J12" s="1"/>
    </row>
    <row r="13" spans="1:10" ht="15" customHeight="1" x14ac:dyDescent="0.3">
      <c r="A13" s="23" t="s">
        <v>190</v>
      </c>
      <c r="B13" s="33"/>
      <c r="C13" s="81">
        <v>0</v>
      </c>
      <c r="D13" s="80">
        <v>0</v>
      </c>
      <c r="E13" s="113" t="s">
        <v>191</v>
      </c>
      <c r="F13" s="1"/>
      <c r="G13" s="1"/>
      <c r="H13" s="1"/>
      <c r="I13" s="1"/>
      <c r="J13" s="1"/>
    </row>
    <row r="14" spans="1:10" ht="15" customHeight="1" x14ac:dyDescent="0.3">
      <c r="A14" s="23" t="s">
        <v>192</v>
      </c>
      <c r="B14" s="33"/>
      <c r="C14" s="81">
        <v>0</v>
      </c>
      <c r="D14" s="80">
        <v>0</v>
      </c>
      <c r="E14" s="143" t="s">
        <v>193</v>
      </c>
      <c r="F14" s="1"/>
      <c r="G14" s="1"/>
      <c r="H14" s="1"/>
      <c r="I14" s="1"/>
      <c r="J14" s="1"/>
    </row>
    <row r="15" spans="1:10" ht="15" customHeight="1" x14ac:dyDescent="0.3">
      <c r="A15" s="23" t="s">
        <v>194</v>
      </c>
      <c r="B15" s="33"/>
      <c r="C15" s="81">
        <v>0</v>
      </c>
      <c r="D15" s="80">
        <v>0</v>
      </c>
      <c r="E15" s="143" t="s">
        <v>195</v>
      </c>
      <c r="F15" s="1"/>
      <c r="G15" s="318"/>
      <c r="H15" s="1"/>
      <c r="I15" s="1"/>
      <c r="J15" s="1"/>
    </row>
    <row r="16" spans="1:10" ht="15" customHeight="1" x14ac:dyDescent="0.3">
      <c r="A16" s="23" t="s">
        <v>196</v>
      </c>
      <c r="B16" s="33"/>
      <c r="C16" s="81">
        <f>'Balanse - eiendeler'!D41-'Balanse - eiendeler'!C41</f>
        <v>2538</v>
      </c>
      <c r="D16" s="80">
        <v>-228</v>
      </c>
      <c r="E16" s="143" t="s">
        <v>197</v>
      </c>
      <c r="F16" s="1"/>
      <c r="G16" s="509" t="s">
        <v>901</v>
      </c>
      <c r="H16" s="1"/>
      <c r="I16" s="1"/>
      <c r="J16" s="1"/>
    </row>
    <row r="17" spans="1:10" ht="15" customHeight="1" x14ac:dyDescent="0.3">
      <c r="A17" s="23" t="s">
        <v>198</v>
      </c>
      <c r="B17" s="33"/>
      <c r="C17" s="81">
        <f>'Balanse - gjeld og egenkapital'!C44-'Balanse - gjeld og egenkapital'!D44</f>
        <v>-439</v>
      </c>
      <c r="D17" s="80">
        <v>595</v>
      </c>
      <c r="E17" s="143" t="s">
        <v>199</v>
      </c>
      <c r="F17" s="1"/>
      <c r="G17" s="510" t="s">
        <v>902</v>
      </c>
      <c r="H17" s="1"/>
      <c r="I17" s="1"/>
      <c r="J17" s="1"/>
    </row>
    <row r="18" spans="1:10" ht="15" customHeight="1" x14ac:dyDescent="0.3">
      <c r="A18" s="23" t="s">
        <v>200</v>
      </c>
      <c r="B18" s="33"/>
      <c r="C18" s="81">
        <v>0</v>
      </c>
      <c r="D18" s="80">
        <v>0</v>
      </c>
      <c r="E18" s="143" t="s">
        <v>201</v>
      </c>
      <c r="F18" s="1"/>
      <c r="G18" s="1"/>
      <c r="H18" s="11"/>
      <c r="I18" s="1"/>
      <c r="J18" s="1"/>
    </row>
    <row r="19" spans="1:10" ht="15" customHeight="1" x14ac:dyDescent="0.3">
      <c r="A19" s="23" t="s">
        <v>202</v>
      </c>
      <c r="B19" s="33"/>
      <c r="C19" s="81">
        <f>('Balanse - gjeld og egenkapital'!C46+'Balanse - gjeld og egenkapital'!C47)-('Balanse - gjeld og egenkapital'!D46+'Balanse - gjeld og egenkapital'!D47)+1</f>
        <v>-1893</v>
      </c>
      <c r="D19" s="80">
        <f>1702-49</f>
        <v>1653</v>
      </c>
      <c r="E19" s="143" t="s">
        <v>203</v>
      </c>
      <c r="F19" s="1"/>
      <c r="G19" s="511" t="s">
        <v>903</v>
      </c>
      <c r="H19" s="1"/>
      <c r="I19" s="1"/>
      <c r="J19" s="1"/>
    </row>
    <row r="20" spans="1:10" ht="15" customHeight="1" x14ac:dyDescent="0.3">
      <c r="A20" s="59" t="s">
        <v>204</v>
      </c>
      <c r="B20" s="39"/>
      <c r="C20" s="81">
        <f>'Balanse - eiendeler'!D42-'Balanse - eiendeler'!C42</f>
        <v>-168</v>
      </c>
      <c r="D20" s="80">
        <v>-209</v>
      </c>
      <c r="E20" s="143" t="s">
        <v>205</v>
      </c>
      <c r="F20" s="1"/>
      <c r="G20" s="512" t="s">
        <v>904</v>
      </c>
      <c r="H20" s="1"/>
      <c r="I20" s="1"/>
      <c r="J20" s="1"/>
    </row>
    <row r="21" spans="1:10" ht="15" customHeight="1" x14ac:dyDescent="0.3">
      <c r="A21" s="36" t="s">
        <v>206</v>
      </c>
      <c r="B21" s="19"/>
      <c r="C21" s="82">
        <f>SUBTOTAL(9,C9:C20)</f>
        <v>-2460</v>
      </c>
      <c r="D21" s="83">
        <f>SUBTOTAL(9,D9:D20)</f>
        <v>1586</v>
      </c>
      <c r="E21" s="141" t="s">
        <v>207</v>
      </c>
      <c r="F21" s="1"/>
      <c r="G21" s="1"/>
      <c r="H21" s="1"/>
      <c r="I21" s="1"/>
      <c r="J21" s="1"/>
    </row>
    <row r="22" spans="1:10" ht="15" customHeight="1" x14ac:dyDescent="0.3">
      <c r="A22" s="33"/>
      <c r="B22" s="33"/>
      <c r="C22" s="84"/>
      <c r="D22" s="85"/>
      <c r="E22" s="142"/>
      <c r="F22" s="1"/>
      <c r="G22" s="1"/>
      <c r="H22" s="1"/>
      <c r="I22" s="1"/>
      <c r="J22" s="1"/>
    </row>
    <row r="23" spans="1:10" ht="15" customHeight="1" x14ac:dyDescent="0.3">
      <c r="A23" s="21" t="s">
        <v>208</v>
      </c>
      <c r="B23" s="33"/>
      <c r="C23" s="81"/>
      <c r="D23" s="80"/>
      <c r="E23" s="142"/>
      <c r="F23" s="1"/>
      <c r="G23" s="1"/>
      <c r="H23" s="1"/>
      <c r="I23" s="1"/>
      <c r="J23" s="1"/>
    </row>
    <row r="24" spans="1:10" ht="15" customHeight="1" x14ac:dyDescent="0.3">
      <c r="A24" s="23" t="s">
        <v>209</v>
      </c>
      <c r="B24" s="33"/>
      <c r="C24" s="81">
        <v>0</v>
      </c>
      <c r="D24" s="80">
        <v>0</v>
      </c>
      <c r="E24" s="143" t="s">
        <v>210</v>
      </c>
      <c r="F24" s="1"/>
      <c r="G24" s="1"/>
      <c r="H24" s="1"/>
      <c r="I24" s="1"/>
      <c r="J24" s="1"/>
    </row>
    <row r="25" spans="1:10" ht="15" customHeight="1" x14ac:dyDescent="0.3">
      <c r="A25" s="23" t="s">
        <v>211</v>
      </c>
      <c r="B25" s="33"/>
      <c r="C25" s="81">
        <v>0</v>
      </c>
      <c r="D25" s="80">
        <v>-302</v>
      </c>
      <c r="E25" s="143" t="s">
        <v>212</v>
      </c>
      <c r="F25" s="1"/>
      <c r="G25" s="1"/>
      <c r="H25" s="1"/>
      <c r="I25" s="1"/>
      <c r="J25" s="1"/>
    </row>
    <row r="26" spans="1:10" ht="15" customHeight="1" x14ac:dyDescent="0.3">
      <c r="A26" s="23" t="s">
        <v>213</v>
      </c>
      <c r="B26" s="33"/>
      <c r="C26" s="81">
        <v>0</v>
      </c>
      <c r="D26" s="80">
        <v>0</v>
      </c>
      <c r="E26" s="143" t="s">
        <v>214</v>
      </c>
      <c r="F26" s="1"/>
      <c r="G26" s="1"/>
      <c r="H26" s="1"/>
      <c r="I26" s="1"/>
      <c r="J26" s="1"/>
    </row>
    <row r="27" spans="1:10" ht="15" customHeight="1" x14ac:dyDescent="0.3">
      <c r="A27" s="23" t="s">
        <v>215</v>
      </c>
      <c r="B27" s="33"/>
      <c r="C27" s="81">
        <v>0</v>
      </c>
      <c r="D27" s="80">
        <v>0</v>
      </c>
      <c r="E27" s="143" t="s">
        <v>216</v>
      </c>
      <c r="F27" s="1"/>
      <c r="G27" s="1"/>
      <c r="H27" s="1"/>
      <c r="I27" s="1"/>
      <c r="J27" s="1"/>
    </row>
    <row r="28" spans="1:10" ht="15" customHeight="1" x14ac:dyDescent="0.3">
      <c r="A28" s="23" t="s">
        <v>217</v>
      </c>
      <c r="B28" s="33"/>
      <c r="C28" s="81">
        <v>0</v>
      </c>
      <c r="D28" s="80">
        <v>0</v>
      </c>
      <c r="E28" s="143" t="s">
        <v>218</v>
      </c>
      <c r="F28" s="1"/>
      <c r="G28" s="1"/>
      <c r="H28" s="1"/>
      <c r="I28" s="1"/>
      <c r="J28" s="1"/>
    </row>
    <row r="29" spans="1:10" ht="15" customHeight="1" x14ac:dyDescent="0.3">
      <c r="A29" s="23" t="s">
        <v>219</v>
      </c>
      <c r="B29" s="33"/>
      <c r="C29" s="81">
        <v>0</v>
      </c>
      <c r="D29" s="80">
        <v>0</v>
      </c>
      <c r="E29" s="143" t="s">
        <v>220</v>
      </c>
      <c r="F29" s="1"/>
      <c r="G29" s="1"/>
      <c r="H29" s="1"/>
      <c r="I29" s="1"/>
      <c r="J29" s="1"/>
    </row>
    <row r="30" spans="1:10" ht="15" customHeight="1" x14ac:dyDescent="0.3">
      <c r="A30" s="36" t="s">
        <v>221</v>
      </c>
      <c r="B30" s="19"/>
      <c r="C30" s="82">
        <f>SUBTOTAL(9,C24:C29)</f>
        <v>0</v>
      </c>
      <c r="D30" s="83">
        <f>SUBTOTAL(9,D24:D29)</f>
        <v>-302</v>
      </c>
      <c r="E30" s="141" t="s">
        <v>222</v>
      </c>
      <c r="F30" s="1"/>
      <c r="G30" s="1"/>
      <c r="H30" s="1"/>
      <c r="I30" s="1"/>
      <c r="J30" s="1"/>
    </row>
    <row r="31" spans="1:10" ht="15" customHeight="1" x14ac:dyDescent="0.3">
      <c r="A31" s="33"/>
      <c r="B31" s="33"/>
      <c r="C31" s="84"/>
      <c r="D31" s="85"/>
      <c r="E31" s="142"/>
      <c r="F31" s="1"/>
      <c r="G31" s="1"/>
      <c r="H31" s="1"/>
      <c r="I31" s="1"/>
      <c r="J31" s="1"/>
    </row>
    <row r="32" spans="1:10" ht="15" customHeight="1" x14ac:dyDescent="0.3">
      <c r="A32" s="21" t="s">
        <v>223</v>
      </c>
      <c r="B32" s="33"/>
      <c r="C32" s="81"/>
      <c r="D32" s="80"/>
      <c r="E32" s="142"/>
      <c r="F32" s="1"/>
      <c r="G32" s="1"/>
      <c r="H32" s="1"/>
      <c r="I32" s="1"/>
      <c r="J32" s="1"/>
    </row>
    <row r="33" spans="1:10" ht="15" customHeight="1" x14ac:dyDescent="0.3">
      <c r="A33" s="23" t="s">
        <v>224</v>
      </c>
      <c r="B33" s="33"/>
      <c r="C33" s="81">
        <v>0</v>
      </c>
      <c r="D33" s="80">
        <v>0</v>
      </c>
      <c r="E33" s="143" t="s">
        <v>225</v>
      </c>
      <c r="F33" s="1"/>
      <c r="G33" s="1"/>
      <c r="H33" s="1"/>
      <c r="I33" s="1"/>
      <c r="J33" s="1"/>
    </row>
    <row r="34" spans="1:10" ht="15" customHeight="1" x14ac:dyDescent="0.3">
      <c r="A34" s="23" t="s">
        <v>226</v>
      </c>
      <c r="B34" s="33"/>
      <c r="C34" s="81">
        <v>0</v>
      </c>
      <c r="D34" s="80">
        <v>0</v>
      </c>
      <c r="E34" s="143" t="s">
        <v>227</v>
      </c>
      <c r="F34" s="1"/>
      <c r="G34" s="1"/>
      <c r="H34" s="1"/>
      <c r="I34" s="1"/>
      <c r="J34" s="1"/>
    </row>
    <row r="35" spans="1:10" ht="15" customHeight="1" x14ac:dyDescent="0.3">
      <c r="A35" s="23" t="s">
        <v>228</v>
      </c>
      <c r="B35" s="33"/>
      <c r="C35" s="81">
        <v>0</v>
      </c>
      <c r="D35" s="80">
        <v>0</v>
      </c>
      <c r="E35" s="143" t="s">
        <v>229</v>
      </c>
      <c r="F35" s="1"/>
      <c r="G35" s="1"/>
      <c r="H35" s="1"/>
      <c r="I35" s="1"/>
      <c r="J35" s="1"/>
    </row>
    <row r="36" spans="1:10" ht="15" customHeight="1" x14ac:dyDescent="0.3">
      <c r="A36" s="23" t="s">
        <v>230</v>
      </c>
      <c r="B36" s="33"/>
      <c r="C36" s="81">
        <v>0</v>
      </c>
      <c r="D36" s="80">
        <v>0</v>
      </c>
      <c r="E36" s="143" t="s">
        <v>231</v>
      </c>
      <c r="F36" s="1"/>
      <c r="G36" s="1"/>
      <c r="H36" s="1"/>
      <c r="I36" s="1"/>
      <c r="J36" s="1"/>
    </row>
    <row r="37" spans="1:10" ht="15" customHeight="1" x14ac:dyDescent="0.3">
      <c r="A37" s="23" t="s">
        <v>232</v>
      </c>
      <c r="B37" s="33"/>
      <c r="C37" s="81">
        <v>0</v>
      </c>
      <c r="D37" s="80">
        <v>0</v>
      </c>
      <c r="E37" s="143" t="s">
        <v>233</v>
      </c>
      <c r="F37" s="1"/>
      <c r="G37" s="1"/>
      <c r="H37" s="1"/>
      <c r="I37" s="1"/>
      <c r="J37" s="1"/>
    </row>
    <row r="38" spans="1:10" ht="15" customHeight="1" x14ac:dyDescent="0.3">
      <c r="A38" s="23" t="s">
        <v>590</v>
      </c>
      <c r="B38" s="33"/>
      <c r="C38" s="81">
        <v>0</v>
      </c>
      <c r="D38" s="80">
        <v>0</v>
      </c>
      <c r="E38" s="143" t="s">
        <v>234</v>
      </c>
      <c r="F38" s="1"/>
      <c r="G38" s="1"/>
      <c r="H38" s="1"/>
      <c r="I38" s="1"/>
      <c r="J38" s="1"/>
    </row>
    <row r="39" spans="1:10" ht="15" customHeight="1" x14ac:dyDescent="0.3">
      <c r="A39" s="23" t="s">
        <v>235</v>
      </c>
      <c r="B39" s="33"/>
      <c r="C39" s="81">
        <v>0</v>
      </c>
      <c r="D39" s="80">
        <v>0</v>
      </c>
      <c r="E39" s="143" t="s">
        <v>236</v>
      </c>
      <c r="F39" s="1"/>
      <c r="G39" s="1"/>
      <c r="H39" s="1"/>
      <c r="I39" s="1"/>
      <c r="J39" s="1"/>
    </row>
    <row r="40" spans="1:10" ht="15" customHeight="1" x14ac:dyDescent="0.3">
      <c r="A40" s="23" t="s">
        <v>237</v>
      </c>
      <c r="B40" s="33"/>
      <c r="C40" s="81">
        <v>0</v>
      </c>
      <c r="D40" s="80">
        <v>0</v>
      </c>
      <c r="E40" s="143" t="s">
        <v>238</v>
      </c>
      <c r="F40" s="1"/>
      <c r="G40" s="1"/>
      <c r="H40" s="1"/>
      <c r="I40" s="1"/>
      <c r="J40" s="1"/>
    </row>
    <row r="41" spans="1:10" ht="15" customHeight="1" x14ac:dyDescent="0.3">
      <c r="A41" s="23" t="s">
        <v>239</v>
      </c>
      <c r="B41" s="33"/>
      <c r="C41" s="81">
        <v>0</v>
      </c>
      <c r="D41" s="80">
        <v>0</v>
      </c>
      <c r="E41" s="143" t="s">
        <v>240</v>
      </c>
      <c r="F41" s="1"/>
      <c r="G41" s="1"/>
      <c r="H41" s="1"/>
      <c r="I41" s="1"/>
      <c r="J41" s="1"/>
    </row>
    <row r="42" spans="1:10" ht="15" customHeight="1" x14ac:dyDescent="0.3">
      <c r="A42" s="23" t="s">
        <v>241</v>
      </c>
      <c r="B42" s="33"/>
      <c r="C42" s="81">
        <v>0</v>
      </c>
      <c r="D42" s="80">
        <v>0</v>
      </c>
      <c r="E42" s="143" t="s">
        <v>242</v>
      </c>
      <c r="F42" s="1"/>
      <c r="G42" s="1"/>
      <c r="H42" s="1"/>
      <c r="I42" s="1"/>
      <c r="J42" s="1"/>
    </row>
    <row r="43" spans="1:10" ht="15" customHeight="1" x14ac:dyDescent="0.3">
      <c r="A43" s="23" t="s">
        <v>243</v>
      </c>
      <c r="B43" s="33"/>
      <c r="C43" s="81">
        <v>0</v>
      </c>
      <c r="D43" s="80">
        <v>0</v>
      </c>
      <c r="E43" s="143" t="s">
        <v>244</v>
      </c>
      <c r="F43" s="1"/>
      <c r="G43" s="1"/>
      <c r="H43" s="1"/>
      <c r="I43" s="1"/>
      <c r="J43" s="1"/>
    </row>
    <row r="44" spans="1:10" ht="15" customHeight="1" x14ac:dyDescent="0.3">
      <c r="A44" s="23" t="s">
        <v>245</v>
      </c>
      <c r="B44" s="33"/>
      <c r="C44" s="81">
        <v>0</v>
      </c>
      <c r="D44" s="80">
        <v>0</v>
      </c>
      <c r="E44" s="143" t="s">
        <v>246</v>
      </c>
      <c r="F44" s="1"/>
      <c r="G44" s="1"/>
      <c r="H44" s="1"/>
      <c r="I44" s="1"/>
      <c r="J44" s="1"/>
    </row>
    <row r="45" spans="1:10" ht="15" customHeight="1" x14ac:dyDescent="0.3">
      <c r="A45" s="23" t="s">
        <v>247</v>
      </c>
      <c r="B45" s="33"/>
      <c r="C45" s="81">
        <v>0</v>
      </c>
      <c r="D45" s="80">
        <v>0</v>
      </c>
      <c r="E45" s="143" t="s">
        <v>248</v>
      </c>
      <c r="F45" s="1"/>
      <c r="G45" s="1"/>
      <c r="H45" s="1"/>
      <c r="I45" s="1"/>
      <c r="J45" s="1"/>
    </row>
    <row r="46" spans="1:10" ht="15" customHeight="1" x14ac:dyDescent="0.3">
      <c r="A46" s="23" t="s">
        <v>249</v>
      </c>
      <c r="B46" s="33"/>
      <c r="C46" s="81">
        <v>0</v>
      </c>
      <c r="D46" s="80">
        <v>0</v>
      </c>
      <c r="E46" s="143" t="s">
        <v>250</v>
      </c>
      <c r="F46" s="1"/>
      <c r="G46" s="1"/>
      <c r="H46" s="1"/>
      <c r="I46" s="1"/>
      <c r="J46" s="1"/>
    </row>
    <row r="47" spans="1:10" ht="15" customHeight="1" x14ac:dyDescent="0.3">
      <c r="A47" s="23" t="s">
        <v>251</v>
      </c>
      <c r="B47" s="33"/>
      <c r="C47" s="81">
        <v>0</v>
      </c>
      <c r="D47" s="80">
        <v>0</v>
      </c>
      <c r="E47" s="143" t="s">
        <v>252</v>
      </c>
      <c r="F47" s="1"/>
      <c r="G47" s="1"/>
      <c r="H47" s="1"/>
      <c r="I47" s="1"/>
      <c r="J47" s="1"/>
    </row>
    <row r="48" spans="1:10" ht="15" customHeight="1" x14ac:dyDescent="0.3">
      <c r="A48" s="36" t="s">
        <v>253</v>
      </c>
      <c r="B48" s="19"/>
      <c r="C48" s="82">
        <f>SUBTOTAL(9,C33:C47)</f>
        <v>0</v>
      </c>
      <c r="D48" s="83">
        <f>SUBTOTAL(9,D33:D47)</f>
        <v>0</v>
      </c>
      <c r="E48" s="141" t="s">
        <v>254</v>
      </c>
      <c r="F48" s="1"/>
      <c r="G48" s="1"/>
      <c r="H48" s="1"/>
      <c r="I48" s="1"/>
      <c r="J48" s="1"/>
    </row>
    <row r="49" spans="1:10" ht="14.4" x14ac:dyDescent="0.3">
      <c r="A49" s="33"/>
      <c r="B49" s="33"/>
      <c r="C49" s="84"/>
      <c r="D49" s="85"/>
      <c r="E49" s="142"/>
      <c r="F49" s="1"/>
      <c r="G49" s="1"/>
      <c r="H49" s="1"/>
      <c r="I49" s="1"/>
      <c r="J49" s="1"/>
    </row>
    <row r="50" spans="1:10" ht="15" customHeight="1" x14ac:dyDescent="0.3">
      <c r="A50" s="21" t="s">
        <v>255</v>
      </c>
      <c r="B50" s="33"/>
      <c r="C50" s="89">
        <v>0</v>
      </c>
      <c r="D50" s="90">
        <v>0</v>
      </c>
      <c r="E50" s="142" t="s">
        <v>362</v>
      </c>
      <c r="F50" s="1"/>
      <c r="G50" s="1"/>
      <c r="H50" s="1"/>
      <c r="I50" s="1"/>
      <c r="J50" s="1"/>
    </row>
    <row r="51" spans="1:10" ht="15" customHeight="1" x14ac:dyDescent="0.3">
      <c r="A51" s="38" t="s">
        <v>256</v>
      </c>
      <c r="B51" s="19"/>
      <c r="C51" s="82">
        <f>SUBTOTAL(9,C9:C48)</f>
        <v>-2460</v>
      </c>
      <c r="D51" s="83">
        <f>SUBTOTAL(9,D9:D48)</f>
        <v>1284</v>
      </c>
      <c r="E51" s="144" t="s">
        <v>257</v>
      </c>
      <c r="F51" s="1"/>
      <c r="G51" s="1"/>
      <c r="H51" s="1"/>
      <c r="I51" s="1"/>
      <c r="J51" s="1"/>
    </row>
    <row r="52" spans="1:10" ht="15" customHeight="1" x14ac:dyDescent="0.3">
      <c r="A52" s="38" t="s">
        <v>258</v>
      </c>
      <c r="B52" s="19"/>
      <c r="C52" s="97">
        <v>12210</v>
      </c>
      <c r="D52" s="88">
        <v>10926</v>
      </c>
      <c r="E52" s="144" t="s">
        <v>259</v>
      </c>
      <c r="F52" s="1"/>
      <c r="G52" s="1"/>
      <c r="H52" s="1"/>
      <c r="I52" s="1"/>
      <c r="J52" s="1"/>
    </row>
    <row r="53" spans="1:10" ht="15" customHeight="1" x14ac:dyDescent="0.3">
      <c r="A53" s="29" t="s">
        <v>260</v>
      </c>
      <c r="B53" s="39"/>
      <c r="C53" s="82">
        <f>SUBTOTAL(9,C9:C52)</f>
        <v>9750</v>
      </c>
      <c r="D53" s="83">
        <f>SUBTOTAL(9,D9:D52)</f>
        <v>12210</v>
      </c>
      <c r="E53" s="145" t="s">
        <v>261</v>
      </c>
      <c r="F53" s="1"/>
      <c r="G53" s="1"/>
      <c r="H53" s="1"/>
      <c r="I53" s="1"/>
      <c r="J53" s="1"/>
    </row>
    <row r="54" spans="1:10" ht="15" customHeight="1" x14ac:dyDescent="0.3">
      <c r="A54" s="1"/>
      <c r="B54" s="1"/>
      <c r="C54" s="331"/>
      <c r="D54" s="331"/>
      <c r="E54" s="127"/>
      <c r="F5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74"/>
  <sheetViews>
    <sheetView topLeftCell="A26" workbookViewId="0">
      <selection activeCell="C72" sqref="C72"/>
    </sheetView>
  </sheetViews>
  <sheetFormatPr baseColWidth="10" defaultColWidth="17.33203125" defaultRowHeight="15.75" customHeight="1" x14ac:dyDescent="0.3"/>
  <cols>
    <col min="1" max="1" width="67.6640625" style="40" customWidth="1"/>
    <col min="2" max="2" width="7.33203125" style="40" customWidth="1"/>
    <col min="3" max="4" width="12.5546875" style="91" customWidth="1"/>
    <col min="5" max="5" width="13.6640625" style="70" bestFit="1" customWidth="1"/>
    <col min="6" max="6" width="11.44140625" style="40" customWidth="1"/>
    <col min="7" max="16384" width="17.33203125" style="40"/>
  </cols>
  <sheetData>
    <row r="1" spans="1:11" ht="13.5" customHeight="1" x14ac:dyDescent="0.3"/>
    <row r="2" spans="1:11" ht="15" customHeight="1" x14ac:dyDescent="0.3">
      <c r="A2" s="326" t="str">
        <f>Resultatregnskap!A2</f>
        <v>Virksomhetens navn: Ansgar Høyskole AS</v>
      </c>
      <c r="E2" s="127"/>
      <c r="F2" s="1"/>
    </row>
    <row r="3" spans="1:11" ht="15" customHeight="1" x14ac:dyDescent="0.3"/>
    <row r="4" spans="1:11" ht="15" customHeight="1" x14ac:dyDescent="0.3">
      <c r="A4" s="56" t="s">
        <v>623</v>
      </c>
      <c r="B4" s="18"/>
      <c r="C4" s="78"/>
      <c r="D4" s="78"/>
      <c r="E4" s="133"/>
      <c r="F4" s="1"/>
    </row>
    <row r="5" spans="1:11" ht="15" customHeight="1" x14ac:dyDescent="0.3">
      <c r="A5" s="175" t="str">
        <f>Resultatregnskap!A6</f>
        <v>Beløp i 1000 kroner</v>
      </c>
      <c r="E5" s="174"/>
      <c r="F5" s="1"/>
    </row>
    <row r="6" spans="1:11" ht="15" customHeight="1" x14ac:dyDescent="0.3">
      <c r="A6" s="57"/>
      <c r="E6" s="127"/>
      <c r="F6" s="1"/>
    </row>
    <row r="7" spans="1:11" ht="15" customHeight="1" x14ac:dyDescent="0.3">
      <c r="A7" s="39"/>
      <c r="B7" s="58" t="s">
        <v>27</v>
      </c>
      <c r="C7" s="153">
        <f>Resultatregnskap!C8</f>
        <v>45657</v>
      </c>
      <c r="D7" s="198">
        <f>' Kontantstrøm IND'!D7</f>
        <v>45291</v>
      </c>
      <c r="E7" s="141" t="str">
        <f>Resultatregnskap!E8</f>
        <v>DBH-referanse</v>
      </c>
      <c r="F7" s="1"/>
    </row>
    <row r="8" spans="1:11" ht="15" customHeight="1" x14ac:dyDescent="0.3">
      <c r="A8" s="21" t="s">
        <v>663</v>
      </c>
      <c r="B8" s="33"/>
      <c r="C8" s="81"/>
      <c r="D8" s="80"/>
      <c r="E8" s="142"/>
      <c r="F8" s="1"/>
      <c r="G8" s="1"/>
      <c r="H8" s="1"/>
      <c r="I8" s="1"/>
      <c r="J8" s="1"/>
      <c r="K8" s="1"/>
    </row>
    <row r="9" spans="1:11" ht="15" customHeight="1" x14ac:dyDescent="0.3">
      <c r="A9" s="21" t="s">
        <v>664</v>
      </c>
      <c r="B9" s="33"/>
      <c r="C9" s="81"/>
      <c r="D9" s="80"/>
      <c r="E9" s="142"/>
      <c r="F9" s="1"/>
      <c r="G9" s="1"/>
      <c r="H9" s="1"/>
      <c r="I9" s="1"/>
      <c r="J9" s="1"/>
    </row>
    <row r="10" spans="1:11" ht="15" customHeight="1" x14ac:dyDescent="0.3">
      <c r="A10" s="362" t="s">
        <v>666</v>
      </c>
      <c r="B10" s="33"/>
      <c r="C10" s="81">
        <v>33468</v>
      </c>
      <c r="D10" s="80">
        <v>33145</v>
      </c>
      <c r="E10" s="143" t="s">
        <v>635</v>
      </c>
      <c r="F10" s="1"/>
      <c r="G10" s="1"/>
      <c r="H10" s="1"/>
      <c r="I10" s="1"/>
      <c r="J10" s="1"/>
    </row>
    <row r="11" spans="1:11" ht="15" customHeight="1" x14ac:dyDescent="0.3">
      <c r="A11" s="362" t="s">
        <v>667</v>
      </c>
      <c r="B11" s="33"/>
      <c r="C11" s="81">
        <v>0</v>
      </c>
      <c r="D11" s="80">
        <v>0</v>
      </c>
      <c r="E11" s="143" t="s">
        <v>624</v>
      </c>
      <c r="F11" s="1"/>
      <c r="G11" s="1"/>
      <c r="H11" s="1"/>
      <c r="I11" s="1"/>
      <c r="J11" s="1"/>
    </row>
    <row r="12" spans="1:11" ht="15" customHeight="1" x14ac:dyDescent="0.3">
      <c r="A12" s="362" t="s">
        <v>668</v>
      </c>
      <c r="B12" s="33"/>
      <c r="C12" s="81">
        <f>3081-152</f>
        <v>2929</v>
      </c>
      <c r="D12" s="80">
        <v>3789</v>
      </c>
      <c r="E12" s="143" t="s">
        <v>625</v>
      </c>
      <c r="F12" s="1"/>
      <c r="G12" s="1"/>
      <c r="H12" s="1"/>
      <c r="I12" s="1"/>
      <c r="J12" s="1"/>
    </row>
    <row r="13" spans="1:11" ht="15" customHeight="1" x14ac:dyDescent="0.3">
      <c r="A13" s="362" t="s">
        <v>669</v>
      </c>
      <c r="B13" s="33"/>
      <c r="C13" s="81">
        <v>0</v>
      </c>
      <c r="D13" s="80">
        <v>0</v>
      </c>
      <c r="E13" s="113" t="s">
        <v>626</v>
      </c>
      <c r="F13" s="1"/>
      <c r="G13" s="1"/>
      <c r="H13" s="1"/>
      <c r="I13" s="1"/>
      <c r="J13" s="1"/>
    </row>
    <row r="14" spans="1:11" ht="15" customHeight="1" x14ac:dyDescent="0.3">
      <c r="A14" s="362" t="s">
        <v>670</v>
      </c>
      <c r="B14" s="33"/>
      <c r="C14" s="81">
        <v>0</v>
      </c>
      <c r="D14" s="80">
        <v>0</v>
      </c>
      <c r="E14" s="143" t="s">
        <v>627</v>
      </c>
      <c r="F14" s="1"/>
      <c r="G14" s="1"/>
      <c r="H14" s="1"/>
      <c r="I14" s="1"/>
      <c r="J14" s="1"/>
    </row>
    <row r="15" spans="1:11" ht="15" customHeight="1" x14ac:dyDescent="0.3">
      <c r="A15" s="362" t="s">
        <v>671</v>
      </c>
      <c r="B15" s="33"/>
      <c r="C15" s="81">
        <v>0</v>
      </c>
      <c r="D15" s="80">
        <v>0</v>
      </c>
      <c r="E15" s="143" t="s">
        <v>628</v>
      </c>
      <c r="F15" s="1"/>
      <c r="G15" s="1"/>
      <c r="H15" s="1"/>
      <c r="I15" s="1"/>
      <c r="J15" s="1"/>
    </row>
    <row r="16" spans="1:11" ht="15" customHeight="1" x14ac:dyDescent="0.3">
      <c r="A16" s="362" t="s">
        <v>806</v>
      </c>
      <c r="B16" s="33"/>
      <c r="C16" s="81">
        <v>0</v>
      </c>
      <c r="D16" s="80">
        <v>0</v>
      </c>
      <c r="E16" s="143" t="s">
        <v>821</v>
      </c>
      <c r="F16" s="1"/>
      <c r="G16" s="1"/>
      <c r="H16" s="1"/>
      <c r="I16" s="1"/>
      <c r="J16" s="1"/>
    </row>
    <row r="17" spans="1:10" ht="15" customHeight="1" x14ac:dyDescent="0.3">
      <c r="A17" s="362" t="s">
        <v>672</v>
      </c>
      <c r="B17" s="33"/>
      <c r="C17" s="81">
        <f>4255+511+841+152</f>
        <v>5759</v>
      </c>
      <c r="D17" s="80">
        <f>4892-50</f>
        <v>4842</v>
      </c>
      <c r="E17" s="143" t="s">
        <v>629</v>
      </c>
      <c r="F17" s="1"/>
      <c r="G17" s="508" t="s">
        <v>929</v>
      </c>
      <c r="H17" s="1"/>
      <c r="I17" s="1"/>
      <c r="J17" s="1"/>
    </row>
    <row r="18" spans="1:10" ht="15" customHeight="1" x14ac:dyDescent="0.3">
      <c r="A18" s="364" t="s">
        <v>665</v>
      </c>
      <c r="B18" s="19"/>
      <c r="C18" s="363">
        <f>SUBTOTAL(9,C10:C17)</f>
        <v>42156</v>
      </c>
      <c r="D18" s="97">
        <f>SUBTOTAL(9,D10:D17)</f>
        <v>41776</v>
      </c>
      <c r="E18" s="144" t="s">
        <v>673</v>
      </c>
      <c r="F18" s="1"/>
      <c r="G18" s="1"/>
      <c r="H18" s="1"/>
      <c r="I18" s="1"/>
      <c r="J18" s="1"/>
    </row>
    <row r="19" spans="1:10" ht="15" customHeight="1" x14ac:dyDescent="0.3">
      <c r="A19" s="21" t="s">
        <v>680</v>
      </c>
      <c r="B19" s="33"/>
      <c r="C19" s="96"/>
      <c r="D19" s="80"/>
      <c r="E19" s="143"/>
      <c r="F19" s="1"/>
      <c r="G19" s="1"/>
      <c r="H19" s="1"/>
      <c r="I19" s="1"/>
      <c r="J19" s="1"/>
    </row>
    <row r="20" spans="1:10" ht="15" customHeight="1" x14ac:dyDescent="0.3">
      <c r="A20" s="362" t="s">
        <v>674</v>
      </c>
      <c r="B20" s="33"/>
      <c r="C20" s="81">
        <v>-30773</v>
      </c>
      <c r="D20" s="80">
        <v>-28596</v>
      </c>
      <c r="E20" s="143" t="s">
        <v>630</v>
      </c>
      <c r="F20" s="1"/>
      <c r="G20" s="1"/>
      <c r="H20" s="1"/>
      <c r="I20" s="1"/>
      <c r="J20" s="1"/>
    </row>
    <row r="21" spans="1:10" ht="15" customHeight="1" x14ac:dyDescent="0.3">
      <c r="A21" s="362" t="s">
        <v>675</v>
      </c>
      <c r="B21" s="33"/>
      <c r="C21" s="81">
        <v>-13797</v>
      </c>
      <c r="D21" s="80">
        <f>-11929+302+50</f>
        <v>-11577</v>
      </c>
      <c r="E21" s="143" t="s">
        <v>631</v>
      </c>
      <c r="F21" s="1"/>
      <c r="G21" s="1" t="s">
        <v>930</v>
      </c>
      <c r="H21" s="1"/>
      <c r="I21" s="1"/>
      <c r="J21" s="1"/>
    </row>
    <row r="22" spans="1:10" ht="15" customHeight="1" x14ac:dyDescent="0.3">
      <c r="A22" s="362" t="s">
        <v>676</v>
      </c>
      <c r="B22" s="33"/>
      <c r="C22" s="81">
        <v>0</v>
      </c>
      <c r="D22" s="80">
        <v>0</v>
      </c>
      <c r="E22" s="143" t="s">
        <v>632</v>
      </c>
      <c r="F22" s="1"/>
      <c r="G22" s="1"/>
      <c r="H22" s="1"/>
      <c r="I22" s="1"/>
      <c r="J22" s="1"/>
    </row>
    <row r="23" spans="1:10" ht="15" customHeight="1" x14ac:dyDescent="0.3">
      <c r="A23" s="362" t="s">
        <v>677</v>
      </c>
      <c r="B23" s="33"/>
      <c r="C23" s="81">
        <v>0</v>
      </c>
      <c r="D23" s="80">
        <v>0</v>
      </c>
      <c r="E23" s="143" t="s">
        <v>633</v>
      </c>
      <c r="F23" s="1"/>
      <c r="G23" s="1"/>
      <c r="H23" s="1"/>
      <c r="I23" s="1"/>
      <c r="J23" s="1"/>
    </row>
    <row r="24" spans="1:10" ht="15" customHeight="1" x14ac:dyDescent="0.3">
      <c r="A24" s="362" t="s">
        <v>678</v>
      </c>
      <c r="B24" s="33"/>
      <c r="C24" s="81">
        <v>-46</v>
      </c>
      <c r="D24" s="80">
        <v>-17</v>
      </c>
      <c r="E24" s="143" t="s">
        <v>634</v>
      </c>
      <c r="F24" s="1"/>
      <c r="G24" s="1" t="s">
        <v>905</v>
      </c>
      <c r="H24" s="1"/>
      <c r="I24" s="1"/>
      <c r="J24" s="1"/>
    </row>
    <row r="25" spans="1:10" ht="15" customHeight="1" x14ac:dyDescent="0.3">
      <c r="A25" s="364" t="s">
        <v>679</v>
      </c>
      <c r="B25" s="19"/>
      <c r="C25" s="97">
        <f>SUBTOTAL(9,C20:C24)</f>
        <v>-44616</v>
      </c>
      <c r="D25" s="97">
        <f>SUBTOTAL(9,D20:D24)</f>
        <v>-40190</v>
      </c>
      <c r="E25" s="144" t="s">
        <v>681</v>
      </c>
      <c r="F25" s="1"/>
      <c r="G25" s="1"/>
      <c r="H25" s="1"/>
      <c r="I25" s="1"/>
      <c r="J25" s="1"/>
    </row>
    <row r="26" spans="1:10" ht="15" customHeight="1" x14ac:dyDescent="0.3">
      <c r="A26" s="23"/>
      <c r="B26" s="33"/>
      <c r="C26" s="81"/>
      <c r="D26" s="80"/>
      <c r="E26" s="143"/>
      <c r="F26" s="1"/>
      <c r="G26" s="1"/>
      <c r="H26" s="1"/>
      <c r="I26" s="1"/>
      <c r="J26" s="1"/>
    </row>
    <row r="27" spans="1:10" ht="15" customHeight="1" x14ac:dyDescent="0.3">
      <c r="A27" s="36" t="s">
        <v>684</v>
      </c>
      <c r="B27" s="19"/>
      <c r="C27" s="82">
        <f>SUBTOTAL(9,C10:C24)</f>
        <v>-2460</v>
      </c>
      <c r="D27" s="83">
        <f>SUBTOTAL(9,D10:D24)</f>
        <v>1586</v>
      </c>
      <c r="E27" s="141" t="s">
        <v>682</v>
      </c>
      <c r="F27" s="1"/>
      <c r="G27" s="1"/>
      <c r="H27" s="1"/>
      <c r="I27" s="1"/>
      <c r="J27" s="1"/>
    </row>
    <row r="28" spans="1:10" ht="15" customHeight="1" x14ac:dyDescent="0.3">
      <c r="A28" s="33"/>
      <c r="B28" s="33"/>
      <c r="C28" s="84"/>
      <c r="D28" s="85"/>
      <c r="E28" s="142"/>
      <c r="F28" s="1"/>
      <c r="G28" s="1"/>
      <c r="H28" s="1"/>
      <c r="I28" s="1"/>
      <c r="J28" s="1"/>
    </row>
    <row r="29" spans="1:10" ht="15" customHeight="1" x14ac:dyDescent="0.3">
      <c r="A29" s="21" t="s">
        <v>208</v>
      </c>
      <c r="B29" s="33"/>
      <c r="C29" s="81"/>
      <c r="D29" s="80"/>
      <c r="E29" s="142"/>
      <c r="F29" s="1"/>
      <c r="G29" s="1"/>
      <c r="H29" s="1"/>
      <c r="I29" s="1"/>
      <c r="J29" s="1"/>
    </row>
    <row r="30" spans="1:10" ht="15" customHeight="1" x14ac:dyDescent="0.3">
      <c r="A30" s="23" t="s">
        <v>209</v>
      </c>
      <c r="B30" s="33"/>
      <c r="C30" s="81">
        <v>0</v>
      </c>
      <c r="D30" s="80">
        <v>0</v>
      </c>
      <c r="E30" s="143" t="s">
        <v>636</v>
      </c>
      <c r="F30" s="1"/>
      <c r="G30" s="1"/>
      <c r="H30" s="1"/>
      <c r="I30" s="1"/>
      <c r="J30" s="1"/>
    </row>
    <row r="31" spans="1:10" ht="15" customHeight="1" x14ac:dyDescent="0.3">
      <c r="A31" s="23" t="s">
        <v>211</v>
      </c>
      <c r="B31" s="33"/>
      <c r="C31" s="81">
        <v>0</v>
      </c>
      <c r="D31" s="80">
        <v>-302</v>
      </c>
      <c r="E31" s="143" t="s">
        <v>637</v>
      </c>
      <c r="F31" s="1"/>
      <c r="G31" s="1"/>
      <c r="H31" s="1"/>
      <c r="I31" s="1"/>
      <c r="J31" s="1"/>
    </row>
    <row r="32" spans="1:10" ht="15" customHeight="1" x14ac:dyDescent="0.3">
      <c r="A32" s="23" t="s">
        <v>213</v>
      </c>
      <c r="B32" s="33"/>
      <c r="C32" s="81">
        <v>0</v>
      </c>
      <c r="D32" s="80">
        <v>0</v>
      </c>
      <c r="E32" s="143" t="s">
        <v>638</v>
      </c>
      <c r="F32" s="1"/>
      <c r="G32" s="1"/>
      <c r="H32" s="1"/>
      <c r="I32" s="1"/>
      <c r="J32" s="1"/>
    </row>
    <row r="33" spans="1:10" ht="15" customHeight="1" x14ac:dyDescent="0.3">
      <c r="A33" s="23" t="s">
        <v>215</v>
      </c>
      <c r="B33" s="33"/>
      <c r="C33" s="81">
        <v>0</v>
      </c>
      <c r="D33" s="80">
        <v>0</v>
      </c>
      <c r="E33" s="143" t="s">
        <v>639</v>
      </c>
      <c r="F33" s="1"/>
      <c r="G33" s="1"/>
      <c r="H33" s="1"/>
      <c r="I33" s="1"/>
      <c r="J33" s="1"/>
    </row>
    <row r="34" spans="1:10" ht="15" customHeight="1" x14ac:dyDescent="0.3">
      <c r="A34" s="23" t="s">
        <v>217</v>
      </c>
      <c r="B34" s="33"/>
      <c r="C34" s="81">
        <v>0</v>
      </c>
      <c r="D34" s="80">
        <v>0</v>
      </c>
      <c r="E34" s="143" t="s">
        <v>640</v>
      </c>
      <c r="F34" s="1"/>
      <c r="G34" s="1"/>
      <c r="H34" s="1"/>
      <c r="I34" s="1"/>
      <c r="J34" s="1"/>
    </row>
    <row r="35" spans="1:10" ht="15" customHeight="1" x14ac:dyDescent="0.3">
      <c r="A35" s="23" t="s">
        <v>219</v>
      </c>
      <c r="B35" s="33"/>
      <c r="C35" s="81">
        <v>0</v>
      </c>
      <c r="D35" s="80">
        <v>0</v>
      </c>
      <c r="E35" s="143" t="s">
        <v>641</v>
      </c>
      <c r="F35" s="1"/>
      <c r="G35" s="1"/>
      <c r="H35" s="1"/>
      <c r="I35" s="1"/>
      <c r="J35" s="1"/>
    </row>
    <row r="36" spans="1:10" ht="15" customHeight="1" x14ac:dyDescent="0.3">
      <c r="A36" s="36" t="s">
        <v>221</v>
      </c>
      <c r="B36" s="19"/>
      <c r="C36" s="82">
        <f>SUBTOTAL(9,C30:C35)</f>
        <v>0</v>
      </c>
      <c r="D36" s="83">
        <f>SUBTOTAL(9,D30:D35)</f>
        <v>-302</v>
      </c>
      <c r="E36" s="141" t="s">
        <v>642</v>
      </c>
      <c r="F36" s="1"/>
      <c r="G36" s="1"/>
      <c r="H36" s="1"/>
      <c r="I36" s="1"/>
      <c r="J36" s="1"/>
    </row>
    <row r="37" spans="1:10" ht="15" customHeight="1" x14ac:dyDescent="0.3">
      <c r="A37" s="33"/>
      <c r="B37" s="33"/>
      <c r="C37" s="84"/>
      <c r="D37" s="85"/>
      <c r="E37" s="142"/>
      <c r="F37" s="1"/>
      <c r="G37" s="1"/>
      <c r="H37" s="1"/>
      <c r="I37" s="1"/>
      <c r="J37" s="1"/>
    </row>
    <row r="38" spans="1:10" ht="15" customHeight="1" x14ac:dyDescent="0.3">
      <c r="A38" s="21" t="s">
        <v>223</v>
      </c>
      <c r="B38" s="33"/>
      <c r="C38" s="81"/>
      <c r="D38" s="80"/>
      <c r="E38" s="142"/>
      <c r="F38" s="1"/>
      <c r="G38" s="1"/>
      <c r="H38" s="1"/>
      <c r="I38" s="1"/>
      <c r="J38" s="1"/>
    </row>
    <row r="39" spans="1:10" ht="15" customHeight="1" x14ac:dyDescent="0.3">
      <c r="A39" s="23" t="s">
        <v>224</v>
      </c>
      <c r="B39" s="33"/>
      <c r="C39" s="81">
        <v>0</v>
      </c>
      <c r="D39" s="80">
        <v>0</v>
      </c>
      <c r="E39" s="143" t="s">
        <v>643</v>
      </c>
      <c r="F39" s="1"/>
      <c r="G39" s="1"/>
      <c r="H39" s="1"/>
      <c r="I39" s="1"/>
      <c r="J39" s="1"/>
    </row>
    <row r="40" spans="1:10" ht="15" customHeight="1" x14ac:dyDescent="0.3">
      <c r="A40" s="23" t="s">
        <v>226</v>
      </c>
      <c r="B40" s="33"/>
      <c r="C40" s="81">
        <v>0</v>
      </c>
      <c r="D40" s="80">
        <v>0</v>
      </c>
      <c r="E40" s="143" t="s">
        <v>644</v>
      </c>
      <c r="F40" s="1"/>
      <c r="G40" s="1"/>
      <c r="H40" s="1"/>
      <c r="I40" s="1"/>
      <c r="J40" s="1"/>
    </row>
    <row r="41" spans="1:10" ht="15" customHeight="1" x14ac:dyDescent="0.3">
      <c r="A41" s="23" t="s">
        <v>228</v>
      </c>
      <c r="B41" s="33"/>
      <c r="C41" s="81">
        <v>0</v>
      </c>
      <c r="D41" s="80">
        <v>0</v>
      </c>
      <c r="E41" s="143" t="s">
        <v>645</v>
      </c>
      <c r="F41" s="1"/>
      <c r="G41" s="1"/>
      <c r="H41" s="1"/>
      <c r="I41" s="1"/>
      <c r="J41" s="1"/>
    </row>
    <row r="42" spans="1:10" ht="15" customHeight="1" x14ac:dyDescent="0.3">
      <c r="A42" s="23" t="s">
        <v>230</v>
      </c>
      <c r="B42" s="33"/>
      <c r="C42" s="81">
        <v>0</v>
      </c>
      <c r="D42" s="80">
        <v>0</v>
      </c>
      <c r="E42" s="143" t="s">
        <v>646</v>
      </c>
      <c r="F42" s="1"/>
      <c r="G42" s="1"/>
      <c r="H42" s="1"/>
      <c r="I42" s="1"/>
      <c r="J42" s="1"/>
    </row>
    <row r="43" spans="1:10" ht="15" customHeight="1" x14ac:dyDescent="0.3">
      <c r="A43" s="23" t="s">
        <v>232</v>
      </c>
      <c r="B43" s="33"/>
      <c r="C43" s="81">
        <v>0</v>
      </c>
      <c r="D43" s="80">
        <v>0</v>
      </c>
      <c r="E43" s="143" t="s">
        <v>647</v>
      </c>
      <c r="F43" s="1"/>
      <c r="G43" s="1"/>
      <c r="H43" s="1"/>
      <c r="I43" s="1"/>
      <c r="J43" s="1"/>
    </row>
    <row r="44" spans="1:10" ht="15" customHeight="1" x14ac:dyDescent="0.3">
      <c r="A44" s="23" t="s">
        <v>590</v>
      </c>
      <c r="B44" s="33"/>
      <c r="C44" s="81">
        <v>0</v>
      </c>
      <c r="D44" s="80">
        <v>0</v>
      </c>
      <c r="E44" s="143" t="s">
        <v>648</v>
      </c>
      <c r="F44" s="1"/>
      <c r="G44" s="1"/>
      <c r="H44" s="1"/>
      <c r="I44" s="1"/>
      <c r="J44" s="1"/>
    </row>
    <row r="45" spans="1:10" ht="15" customHeight="1" x14ac:dyDescent="0.3">
      <c r="A45" s="23" t="s">
        <v>235</v>
      </c>
      <c r="B45" s="33"/>
      <c r="C45" s="81">
        <v>0</v>
      </c>
      <c r="D45" s="80">
        <v>0</v>
      </c>
      <c r="E45" s="143" t="s">
        <v>649</v>
      </c>
      <c r="F45" s="1"/>
      <c r="G45" s="1"/>
      <c r="H45" s="1"/>
      <c r="I45" s="1"/>
      <c r="J45" s="1"/>
    </row>
    <row r="46" spans="1:10" ht="15" customHeight="1" x14ac:dyDescent="0.3">
      <c r="A46" s="23" t="s">
        <v>237</v>
      </c>
      <c r="B46" s="33"/>
      <c r="C46" s="81">
        <v>0</v>
      </c>
      <c r="D46" s="80">
        <v>0</v>
      </c>
      <c r="E46" s="143" t="s">
        <v>650</v>
      </c>
      <c r="F46" s="1"/>
      <c r="G46" s="1"/>
      <c r="H46" s="1"/>
      <c r="I46" s="1"/>
      <c r="J46" s="1"/>
    </row>
    <row r="47" spans="1:10" ht="15" customHeight="1" x14ac:dyDescent="0.3">
      <c r="A47" s="23" t="s">
        <v>239</v>
      </c>
      <c r="B47" s="33"/>
      <c r="C47" s="81">
        <v>0</v>
      </c>
      <c r="D47" s="80">
        <v>0</v>
      </c>
      <c r="E47" s="143" t="s">
        <v>651</v>
      </c>
      <c r="F47" s="1"/>
      <c r="G47" s="1"/>
      <c r="H47" s="1"/>
      <c r="I47" s="1"/>
      <c r="J47" s="1"/>
    </row>
    <row r="48" spans="1:10" ht="15" customHeight="1" x14ac:dyDescent="0.3">
      <c r="A48" s="23" t="s">
        <v>241</v>
      </c>
      <c r="B48" s="33"/>
      <c r="C48" s="81">
        <v>0</v>
      </c>
      <c r="D48" s="80">
        <v>0</v>
      </c>
      <c r="E48" s="143" t="s">
        <v>652</v>
      </c>
      <c r="F48" s="1"/>
      <c r="G48" s="1"/>
      <c r="H48" s="1"/>
      <c r="I48" s="1"/>
      <c r="J48" s="1"/>
    </row>
    <row r="49" spans="1:10" ht="15" customHeight="1" x14ac:dyDescent="0.3">
      <c r="A49" s="23" t="s">
        <v>243</v>
      </c>
      <c r="B49" s="33"/>
      <c r="C49" s="81">
        <v>0</v>
      </c>
      <c r="D49" s="80">
        <v>0</v>
      </c>
      <c r="E49" s="143" t="s">
        <v>653</v>
      </c>
      <c r="F49" s="1"/>
      <c r="G49" s="1"/>
      <c r="H49" s="1"/>
      <c r="I49" s="1"/>
      <c r="J49" s="1"/>
    </row>
    <row r="50" spans="1:10" ht="15" customHeight="1" x14ac:dyDescent="0.3">
      <c r="A50" s="23" t="s">
        <v>245</v>
      </c>
      <c r="B50" s="33"/>
      <c r="C50" s="81">
        <v>0</v>
      </c>
      <c r="D50" s="80">
        <v>0</v>
      </c>
      <c r="E50" s="143" t="s">
        <v>654</v>
      </c>
      <c r="F50" s="1"/>
      <c r="G50" s="1"/>
      <c r="H50" s="1"/>
      <c r="I50" s="1"/>
      <c r="J50" s="1"/>
    </row>
    <row r="51" spans="1:10" ht="15" customHeight="1" x14ac:dyDescent="0.3">
      <c r="A51" s="23" t="s">
        <v>247</v>
      </c>
      <c r="B51" s="33"/>
      <c r="C51" s="81">
        <v>0</v>
      </c>
      <c r="D51" s="80">
        <v>0</v>
      </c>
      <c r="E51" s="143" t="s">
        <v>655</v>
      </c>
      <c r="F51" s="1"/>
      <c r="G51" s="1"/>
      <c r="H51" s="1"/>
      <c r="I51" s="1"/>
      <c r="J51" s="1"/>
    </row>
    <row r="52" spans="1:10" ht="15" customHeight="1" x14ac:dyDescent="0.3">
      <c r="A52" s="23" t="s">
        <v>249</v>
      </c>
      <c r="B52" s="33"/>
      <c r="C52" s="81">
        <v>0</v>
      </c>
      <c r="D52" s="80">
        <v>0</v>
      </c>
      <c r="E52" s="143" t="s">
        <v>656</v>
      </c>
      <c r="F52" s="1"/>
      <c r="G52" s="1"/>
      <c r="H52" s="1"/>
      <c r="I52" s="1"/>
      <c r="J52" s="1"/>
    </row>
    <row r="53" spans="1:10" ht="15" customHeight="1" x14ac:dyDescent="0.3">
      <c r="A53" s="23" t="s">
        <v>251</v>
      </c>
      <c r="B53" s="33"/>
      <c r="C53" s="81">
        <v>0</v>
      </c>
      <c r="D53" s="80">
        <v>0</v>
      </c>
      <c r="E53" s="143" t="s">
        <v>657</v>
      </c>
      <c r="F53" s="1"/>
      <c r="G53" s="1"/>
      <c r="H53" s="1"/>
      <c r="I53" s="1"/>
      <c r="J53" s="1"/>
    </row>
    <row r="54" spans="1:10" ht="15" customHeight="1" x14ac:dyDescent="0.3">
      <c r="A54" s="36" t="s">
        <v>253</v>
      </c>
      <c r="B54" s="19"/>
      <c r="C54" s="82">
        <f>SUBTOTAL(9,C39:C53)</f>
        <v>0</v>
      </c>
      <c r="D54" s="83">
        <f>SUBTOTAL(9,D39:D53)</f>
        <v>0</v>
      </c>
      <c r="E54" s="141" t="s">
        <v>658</v>
      </c>
      <c r="F54" s="1"/>
      <c r="G54" s="1"/>
      <c r="H54" s="1"/>
      <c r="I54" s="414"/>
      <c r="J54" s="1"/>
    </row>
    <row r="55" spans="1:10" ht="15" customHeight="1" x14ac:dyDescent="0.3">
      <c r="A55" s="33"/>
      <c r="B55" s="33"/>
      <c r="C55" s="84"/>
      <c r="D55" s="85"/>
      <c r="E55" s="142"/>
      <c r="F55" s="1"/>
      <c r="G55" s="1"/>
      <c r="H55" s="1"/>
      <c r="I55" s="1"/>
      <c r="J55" s="1"/>
    </row>
    <row r="56" spans="1:10" ht="15" customHeight="1" x14ac:dyDescent="0.3">
      <c r="A56" s="23" t="s">
        <v>255</v>
      </c>
      <c r="B56" s="33"/>
      <c r="C56" s="89">
        <v>0</v>
      </c>
      <c r="D56" s="90">
        <v>0</v>
      </c>
      <c r="E56" s="142" t="s">
        <v>659</v>
      </c>
      <c r="F56" s="1"/>
      <c r="G56" s="1"/>
      <c r="H56" s="1"/>
      <c r="I56" s="1"/>
      <c r="J56" s="1"/>
    </row>
    <row r="57" spans="1:10" ht="15" customHeight="1" x14ac:dyDescent="0.3">
      <c r="A57" s="38" t="s">
        <v>256</v>
      </c>
      <c r="B57" s="19"/>
      <c r="C57" s="82">
        <f>SUBTOTAL(9,C10:C54)</f>
        <v>-2460</v>
      </c>
      <c r="D57" s="83">
        <f>SUBTOTAL(9,D10:D54)</f>
        <v>1284</v>
      </c>
      <c r="E57" s="144" t="s">
        <v>660</v>
      </c>
      <c r="F57" s="1"/>
      <c r="G57" s="1"/>
      <c r="H57" s="1"/>
      <c r="I57" s="1"/>
      <c r="J57" s="1"/>
    </row>
    <row r="58" spans="1:10" ht="15" customHeight="1" x14ac:dyDescent="0.3">
      <c r="A58" s="38" t="s">
        <v>258</v>
      </c>
      <c r="B58" s="19"/>
      <c r="C58" s="97">
        <v>12210</v>
      </c>
      <c r="D58" s="88">
        <v>10926</v>
      </c>
      <c r="E58" s="144" t="s">
        <v>661</v>
      </c>
      <c r="F58" s="1"/>
      <c r="G58" s="1"/>
      <c r="H58" s="1"/>
      <c r="I58" s="1"/>
      <c r="J58" s="1"/>
    </row>
    <row r="59" spans="1:10" ht="15" customHeight="1" x14ac:dyDescent="0.3">
      <c r="A59" s="29" t="s">
        <v>260</v>
      </c>
      <c r="B59" s="39"/>
      <c r="C59" s="82">
        <f>SUBTOTAL(9,C10:C58)</f>
        <v>9750</v>
      </c>
      <c r="D59" s="83">
        <f>SUBTOTAL(9,D10:D58)</f>
        <v>12210</v>
      </c>
      <c r="E59" s="145" t="s">
        <v>662</v>
      </c>
      <c r="F59" s="1"/>
      <c r="G59" s="1"/>
      <c r="H59" s="1"/>
      <c r="I59" s="1"/>
      <c r="J59" s="1"/>
    </row>
    <row r="60" spans="1:10" ht="15.75" customHeight="1" x14ac:dyDescent="0.3">
      <c r="A60" s="1"/>
      <c r="B60" s="1"/>
      <c r="C60" s="331"/>
      <c r="D60" s="331"/>
      <c r="E60" s="127"/>
      <c r="F60" s="1"/>
      <c r="G60" s="1"/>
      <c r="H60" s="1"/>
      <c r="I60" s="1"/>
      <c r="J60" s="1"/>
    </row>
    <row r="61" spans="1:10" ht="15.75" customHeight="1" x14ac:dyDescent="0.3">
      <c r="A61" s="336" t="s">
        <v>683</v>
      </c>
      <c r="F61" s="1"/>
      <c r="G61" s="1"/>
      <c r="H61" s="1"/>
      <c r="I61" s="1"/>
      <c r="J61" s="1"/>
    </row>
    <row r="62" spans="1:10" ht="15.75" customHeight="1" x14ac:dyDescent="0.3">
      <c r="A62" s="366" t="s">
        <v>58</v>
      </c>
      <c r="B62" s="368"/>
      <c r="C62" s="369">
        <v>-2536</v>
      </c>
      <c r="D62" s="369">
        <v>-244</v>
      </c>
      <c r="E62" s="369" t="s">
        <v>722</v>
      </c>
      <c r="F62" s="1"/>
      <c r="G62" s="1"/>
      <c r="H62" s="1"/>
      <c r="I62" s="1"/>
      <c r="J62" s="1"/>
    </row>
    <row r="63" spans="1:10" ht="15.75" customHeight="1" x14ac:dyDescent="0.3">
      <c r="A63" s="367" t="s">
        <v>184</v>
      </c>
      <c r="B63" s="253"/>
      <c r="C63" s="163">
        <v>0</v>
      </c>
      <c r="D63" s="163">
        <v>0</v>
      </c>
      <c r="E63" s="163" t="s">
        <v>723</v>
      </c>
      <c r="F63" s="1"/>
      <c r="G63" s="1"/>
      <c r="H63" s="1"/>
      <c r="I63" s="1"/>
      <c r="J63" s="1"/>
    </row>
    <row r="64" spans="1:10" ht="15.75" customHeight="1" x14ac:dyDescent="0.3">
      <c r="A64" s="367" t="s">
        <v>186</v>
      </c>
      <c r="B64" s="253"/>
      <c r="C64" s="163">
        <v>0</v>
      </c>
      <c r="D64" s="163">
        <v>0</v>
      </c>
      <c r="E64" s="163" t="s">
        <v>724</v>
      </c>
      <c r="F64" s="1"/>
      <c r="G64" s="1"/>
      <c r="H64" s="1"/>
      <c r="I64" s="1"/>
      <c r="J64" s="1"/>
    </row>
    <row r="65" spans="1:10" ht="15.75" customHeight="1" x14ac:dyDescent="0.3">
      <c r="A65" s="367" t="s">
        <v>188</v>
      </c>
      <c r="B65" s="253"/>
      <c r="C65" s="163">
        <v>38</v>
      </c>
      <c r="D65" s="163">
        <v>19</v>
      </c>
      <c r="E65" s="163" t="s">
        <v>725</v>
      </c>
      <c r="F65" s="1"/>
      <c r="G65" s="1"/>
      <c r="H65" s="1"/>
      <c r="I65" s="1"/>
      <c r="J65" s="1"/>
    </row>
    <row r="66" spans="1:10" ht="15.75" customHeight="1" x14ac:dyDescent="0.3">
      <c r="A66" s="367" t="s">
        <v>190</v>
      </c>
      <c r="B66" s="253"/>
      <c r="C66" s="163">
        <v>0</v>
      </c>
      <c r="D66" s="163">
        <v>0</v>
      </c>
      <c r="E66" s="163" t="s">
        <v>726</v>
      </c>
      <c r="F66" s="1"/>
      <c r="G66" s="1"/>
      <c r="H66" s="1"/>
      <c r="I66" s="1"/>
      <c r="J66" s="1"/>
    </row>
    <row r="67" spans="1:10" ht="15.75" customHeight="1" x14ac:dyDescent="0.3">
      <c r="A67" s="367" t="s">
        <v>192</v>
      </c>
      <c r="B67" s="253"/>
      <c r="C67" s="163">
        <v>0</v>
      </c>
      <c r="D67" s="163">
        <v>0</v>
      </c>
      <c r="E67" s="163" t="s">
        <v>727</v>
      </c>
      <c r="F67" s="1"/>
      <c r="G67" s="1"/>
      <c r="H67" s="1"/>
      <c r="I67" s="1"/>
      <c r="J67" s="1"/>
    </row>
    <row r="68" spans="1:10" ht="15.75" customHeight="1" x14ac:dyDescent="0.3">
      <c r="A68" s="367" t="s">
        <v>194</v>
      </c>
      <c r="B68" s="253"/>
      <c r="C68" s="163">
        <v>0</v>
      </c>
      <c r="D68" s="163">
        <v>0</v>
      </c>
      <c r="E68" s="163" t="s">
        <v>728</v>
      </c>
      <c r="F68" s="1"/>
      <c r="G68" s="1"/>
      <c r="H68" s="1"/>
      <c r="I68" s="1"/>
      <c r="J68" s="1"/>
    </row>
    <row r="69" spans="1:10" ht="15.75" customHeight="1" x14ac:dyDescent="0.3">
      <c r="A69" s="367" t="s">
        <v>196</v>
      </c>
      <c r="B69" s="253"/>
      <c r="C69" s="163">
        <v>2538</v>
      </c>
      <c r="D69" s="163">
        <v>-228</v>
      </c>
      <c r="E69" s="163" t="s">
        <v>729</v>
      </c>
      <c r="F69" s="1"/>
      <c r="G69" s="1"/>
      <c r="H69" s="1"/>
      <c r="I69" s="1"/>
      <c r="J69" s="1"/>
    </row>
    <row r="70" spans="1:10" ht="15.75" customHeight="1" x14ac:dyDescent="0.3">
      <c r="A70" s="367" t="s">
        <v>198</v>
      </c>
      <c r="B70" s="253"/>
      <c r="C70" s="163">
        <v>-439</v>
      </c>
      <c r="D70" s="163">
        <v>595</v>
      </c>
      <c r="E70" s="163" t="s">
        <v>730</v>
      </c>
      <c r="F70" s="1"/>
      <c r="G70" s="1"/>
      <c r="H70" s="1"/>
      <c r="I70" s="1"/>
      <c r="J70" s="1"/>
    </row>
    <row r="71" spans="1:10" ht="15.75" customHeight="1" x14ac:dyDescent="0.3">
      <c r="A71" s="367" t="s">
        <v>200</v>
      </c>
      <c r="B71" s="253"/>
      <c r="C71" s="163">
        <v>0</v>
      </c>
      <c r="D71" s="163">
        <v>0</v>
      </c>
      <c r="E71" s="163" t="s">
        <v>731</v>
      </c>
      <c r="F71" s="1"/>
      <c r="G71" s="1"/>
      <c r="H71" s="1"/>
      <c r="I71" s="1"/>
      <c r="J71" s="1"/>
    </row>
    <row r="72" spans="1:10" ht="15.75" customHeight="1" x14ac:dyDescent="0.3">
      <c r="A72" s="367" t="s">
        <v>202</v>
      </c>
      <c r="B72" s="253"/>
      <c r="C72" s="163">
        <v>-1893</v>
      </c>
      <c r="D72" s="163">
        <v>1653</v>
      </c>
      <c r="E72" s="163" t="s">
        <v>732</v>
      </c>
      <c r="F72" s="1"/>
      <c r="G72" s="1"/>
      <c r="H72" s="1"/>
      <c r="I72" s="1"/>
      <c r="J72" s="1"/>
    </row>
    <row r="73" spans="1:10" ht="15.75" customHeight="1" x14ac:dyDescent="0.3">
      <c r="A73" s="367" t="s">
        <v>204</v>
      </c>
      <c r="B73" s="253"/>
      <c r="C73" s="163">
        <v>-168</v>
      </c>
      <c r="D73" s="163">
        <v>-209</v>
      </c>
      <c r="E73" s="163" t="s">
        <v>733</v>
      </c>
      <c r="F73" s="1"/>
      <c r="G73" s="1"/>
      <c r="H73" s="1"/>
      <c r="I73" s="1"/>
      <c r="J73" s="1"/>
    </row>
    <row r="74" spans="1:10" ht="15.75" customHeight="1" x14ac:dyDescent="0.3">
      <c r="A74" s="370" t="s">
        <v>684</v>
      </c>
      <c r="B74" s="148"/>
      <c r="C74" s="365">
        <f>SUBTOTAL(9,C62:C73)</f>
        <v>-2460</v>
      </c>
      <c r="D74" s="149">
        <f>SUBTOTAL(9,D62:D73)</f>
        <v>1586</v>
      </c>
      <c r="E74" s="145" t="s">
        <v>734</v>
      </c>
      <c r="F74" s="1"/>
      <c r="G74" s="1"/>
      <c r="H74" s="1"/>
      <c r="I74" s="1"/>
      <c r="J7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I94"/>
  <sheetViews>
    <sheetView zoomScaleNormal="100" workbookViewId="0">
      <selection activeCell="G84" sqref="G84"/>
    </sheetView>
  </sheetViews>
  <sheetFormatPr baseColWidth="10" defaultColWidth="17.33203125" defaultRowHeight="15.75" customHeight="1" x14ac:dyDescent="0.3"/>
  <cols>
    <col min="1" max="1" width="78" style="40" bestFit="1" customWidth="1"/>
    <col min="2" max="3" width="15.6640625" style="91" customWidth="1"/>
    <col min="4" max="4" width="13.6640625" style="70" bestFit="1" customWidth="1"/>
    <col min="5" max="6" width="10.6640625" style="40" customWidth="1"/>
    <col min="7" max="16384" width="17.33203125" style="40"/>
  </cols>
  <sheetData>
    <row r="1" spans="1:9" ht="12.75" customHeight="1" x14ac:dyDescent="0.3">
      <c r="B1" s="68"/>
      <c r="C1" s="68"/>
    </row>
    <row r="2" spans="1:9" ht="15.75" customHeight="1" x14ac:dyDescent="0.3">
      <c r="A2" s="326" t="str">
        <f>Resultatregnskap!A2</f>
        <v>Virksomhetens navn: Ansgar Høyskole AS</v>
      </c>
      <c r="D2" s="127"/>
      <c r="E2" s="11"/>
      <c r="F2" s="11"/>
    </row>
    <row r="3" spans="1:9" ht="12.75" customHeight="1" x14ac:dyDescent="0.3">
      <c r="A3" s="336" t="s">
        <v>833</v>
      </c>
      <c r="B3" s="68"/>
      <c r="C3" s="68"/>
      <c r="D3" s="127"/>
      <c r="F3" s="11"/>
    </row>
    <row r="4" spans="1:9" ht="14.4" x14ac:dyDescent="0.3">
      <c r="A4" s="3" t="s">
        <v>262</v>
      </c>
      <c r="B4" s="103"/>
      <c r="C4" s="103"/>
      <c r="D4" s="103"/>
      <c r="E4" s="11"/>
      <c r="F4" s="11"/>
    </row>
    <row r="5" spans="1:9" ht="14.4" x14ac:dyDescent="0.3">
      <c r="A5" s="12" t="str">
        <f>Resultatregnskap!A6</f>
        <v>Beløp i 1000 kroner</v>
      </c>
      <c r="B5" s="176"/>
      <c r="C5" s="176"/>
      <c r="D5" s="176"/>
      <c r="E5" s="11"/>
      <c r="F5" s="11"/>
    </row>
    <row r="6" spans="1:9" ht="16.2" customHeight="1" x14ac:dyDescent="0.3">
      <c r="A6" s="407" t="s">
        <v>29</v>
      </c>
      <c r="B6" s="322">
        <f>Resultatregnskap!C8</f>
        <v>45657</v>
      </c>
      <c r="C6" s="323">
        <f>Resultatregnskap!D8</f>
        <v>45291</v>
      </c>
      <c r="D6" s="177" t="str">
        <f>Resultatregnskap!E8</f>
        <v>DBH-referanse</v>
      </c>
      <c r="E6" s="11"/>
      <c r="F6" s="11"/>
      <c r="G6" s="11"/>
      <c r="H6" s="11"/>
      <c r="I6" s="11"/>
    </row>
    <row r="7" spans="1:9" ht="15" customHeight="1" x14ac:dyDescent="0.3">
      <c r="A7" s="8"/>
      <c r="B7" s="283"/>
      <c r="C7" s="283"/>
      <c r="D7" s="131"/>
      <c r="E7" s="11"/>
      <c r="F7" s="11"/>
      <c r="G7" s="11"/>
      <c r="H7" s="11"/>
    </row>
    <row r="8" spans="1:9" ht="15" customHeight="1" x14ac:dyDescent="0.3">
      <c r="A8" s="20" t="s">
        <v>364</v>
      </c>
      <c r="B8" s="283">
        <v>33468</v>
      </c>
      <c r="C8" s="283">
        <v>33145</v>
      </c>
      <c r="D8" s="132" t="s">
        <v>263</v>
      </c>
      <c r="E8" s="11"/>
      <c r="F8" s="11"/>
      <c r="G8" s="11"/>
      <c r="H8" s="11"/>
    </row>
    <row r="9" spans="1:9" ht="15" customHeight="1" x14ac:dyDescent="0.3">
      <c r="A9" s="20" t="s">
        <v>365</v>
      </c>
      <c r="B9" s="283">
        <v>0</v>
      </c>
      <c r="C9" s="283">
        <v>0</v>
      </c>
      <c r="D9" s="132" t="s">
        <v>264</v>
      </c>
      <c r="E9" s="11"/>
      <c r="F9" s="11"/>
      <c r="G9" s="11"/>
      <c r="H9" s="11"/>
    </row>
    <row r="10" spans="1:9" ht="15" customHeight="1" x14ac:dyDescent="0.3">
      <c r="A10" s="117" t="s">
        <v>777</v>
      </c>
      <c r="B10" s="284">
        <f>SUBTOTAL(9,B8:B9)</f>
        <v>33468</v>
      </c>
      <c r="C10" s="284">
        <f>SUBTOTAL(9,C8:C9)</f>
        <v>33145</v>
      </c>
      <c r="D10" s="130" t="s">
        <v>778</v>
      </c>
      <c r="E10" s="11"/>
      <c r="F10" s="11"/>
      <c r="G10" s="11"/>
      <c r="H10" s="11"/>
    </row>
    <row r="11" spans="1:9" ht="15" customHeight="1" x14ac:dyDescent="0.3">
      <c r="A11" s="20"/>
      <c r="B11" s="283"/>
      <c r="C11" s="283"/>
      <c r="D11" s="132"/>
      <c r="E11" s="11"/>
      <c r="F11" s="11"/>
      <c r="G11" s="11"/>
      <c r="H11" s="11"/>
    </row>
    <row r="12" spans="1:9" ht="15" customHeight="1" x14ac:dyDescent="0.3">
      <c r="A12" s="12" t="s">
        <v>370</v>
      </c>
      <c r="B12" s="283"/>
      <c r="C12" s="283"/>
      <c r="D12" s="132"/>
      <c r="E12" s="11"/>
      <c r="F12" s="11"/>
      <c r="G12" s="11"/>
      <c r="H12" s="11"/>
    </row>
    <row r="13" spans="1:9" ht="15" customHeight="1" x14ac:dyDescent="0.3">
      <c r="A13" s="115" t="s">
        <v>366</v>
      </c>
      <c r="B13" s="283">
        <v>0</v>
      </c>
      <c r="C13" s="283">
        <v>0</v>
      </c>
      <c r="D13" s="132" t="s">
        <v>369</v>
      </c>
      <c r="E13" s="11"/>
      <c r="F13" s="11"/>
      <c r="G13" s="11"/>
      <c r="H13" s="11"/>
    </row>
    <row r="14" spans="1:9" ht="15" customHeight="1" x14ac:dyDescent="0.3">
      <c r="A14" s="115" t="s">
        <v>367</v>
      </c>
      <c r="B14" s="283">
        <v>0</v>
      </c>
      <c r="C14" s="283">
        <v>0</v>
      </c>
      <c r="D14" s="132" t="s">
        <v>372</v>
      </c>
      <c r="E14" s="11"/>
      <c r="F14" s="11"/>
      <c r="G14" s="11"/>
      <c r="H14" s="11"/>
    </row>
    <row r="15" spans="1:9" ht="15" customHeight="1" x14ac:dyDescent="0.3">
      <c r="A15" s="115" t="s">
        <v>368</v>
      </c>
      <c r="B15" s="283">
        <v>0</v>
      </c>
      <c r="C15" s="283">
        <v>0</v>
      </c>
      <c r="D15" s="132" t="s">
        <v>373</v>
      </c>
      <c r="E15" s="11"/>
      <c r="F15" s="11"/>
      <c r="G15" s="11"/>
      <c r="H15" s="11"/>
    </row>
    <row r="16" spans="1:9" ht="15" customHeight="1" x14ac:dyDescent="0.3">
      <c r="A16" s="115" t="s">
        <v>371</v>
      </c>
      <c r="B16" s="283">
        <v>0</v>
      </c>
      <c r="C16" s="283">
        <v>0</v>
      </c>
      <c r="D16" s="132" t="s">
        <v>374</v>
      </c>
      <c r="E16" s="11"/>
      <c r="F16" s="11"/>
      <c r="G16" s="11"/>
      <c r="H16" s="11"/>
    </row>
    <row r="17" spans="1:8" ht="15" customHeight="1" x14ac:dyDescent="0.3">
      <c r="A17" s="116" t="s">
        <v>465</v>
      </c>
      <c r="B17" s="284">
        <f>SUBTOTAL(9,B13:B16)</f>
        <v>0</v>
      </c>
      <c r="C17" s="284">
        <f t="shared" ref="C17" si="0">SUBTOTAL(9,C13:C16)</f>
        <v>0</v>
      </c>
      <c r="D17" s="130" t="s">
        <v>265</v>
      </c>
      <c r="E17" s="11"/>
      <c r="F17" s="11"/>
      <c r="G17" s="11"/>
      <c r="H17" s="11"/>
    </row>
    <row r="18" spans="1:8" ht="15" customHeight="1" x14ac:dyDescent="0.3">
      <c r="A18" s="115"/>
      <c r="B18" s="283"/>
      <c r="C18" s="283"/>
      <c r="D18" s="132"/>
      <c r="E18" s="11"/>
      <c r="F18" s="11"/>
      <c r="G18" s="11"/>
      <c r="H18" s="11"/>
    </row>
    <row r="19" spans="1:8" ht="15" customHeight="1" x14ac:dyDescent="0.3">
      <c r="A19" s="115" t="s">
        <v>375</v>
      </c>
      <c r="B19" s="283">
        <v>0</v>
      </c>
      <c r="C19" s="283">
        <v>0</v>
      </c>
      <c r="D19" s="132" t="s">
        <v>379</v>
      </c>
      <c r="E19" s="11"/>
      <c r="F19" s="11"/>
      <c r="G19" s="11"/>
      <c r="H19" s="11"/>
    </row>
    <row r="20" spans="1:8" ht="15" customHeight="1" x14ac:dyDescent="0.3">
      <c r="A20" s="115" t="s">
        <v>376</v>
      </c>
      <c r="B20" s="283">
        <v>0</v>
      </c>
      <c r="C20" s="283">
        <v>0</v>
      </c>
      <c r="D20" s="132" t="s">
        <v>380</v>
      </c>
      <c r="E20" s="11"/>
      <c r="F20" s="11"/>
      <c r="G20" s="11"/>
      <c r="H20" s="11"/>
    </row>
    <row r="21" spans="1:8" ht="15" customHeight="1" x14ac:dyDescent="0.3">
      <c r="A21" s="115" t="s">
        <v>378</v>
      </c>
      <c r="B21" s="283">
        <v>0</v>
      </c>
      <c r="C21" s="283">
        <v>0</v>
      </c>
      <c r="D21" s="132" t="s">
        <v>381</v>
      </c>
      <c r="E21" s="11"/>
      <c r="F21" s="11"/>
      <c r="G21" s="11"/>
      <c r="H21" s="11"/>
    </row>
    <row r="22" spans="1:8" ht="15" customHeight="1" x14ac:dyDescent="0.3">
      <c r="A22" s="117" t="s">
        <v>377</v>
      </c>
      <c r="B22" s="284">
        <f>SUBTOTAL(9,B19:B21)</f>
        <v>0</v>
      </c>
      <c r="C22" s="284">
        <f t="shared" ref="C22" si="1">SUBTOTAL(9,C19:C21)</f>
        <v>0</v>
      </c>
      <c r="D22" s="130" t="s">
        <v>266</v>
      </c>
      <c r="E22" s="11"/>
      <c r="F22" s="11"/>
      <c r="G22" s="11"/>
      <c r="H22" s="11"/>
    </row>
    <row r="23" spans="1:8" ht="15" customHeight="1" x14ac:dyDescent="0.3">
      <c r="A23" s="20" t="s">
        <v>384</v>
      </c>
      <c r="B23" s="283"/>
      <c r="C23" s="283"/>
      <c r="D23" s="132" t="s">
        <v>382</v>
      </c>
      <c r="E23" s="11"/>
      <c r="F23" s="11"/>
      <c r="G23" s="11"/>
      <c r="H23" s="11"/>
    </row>
    <row r="24" spans="1:8" ht="15" customHeight="1" x14ac:dyDescent="0.3">
      <c r="A24" s="118" t="s">
        <v>383</v>
      </c>
      <c r="B24" s="284">
        <f>SUBTOTAL(9,B13:B23)</f>
        <v>0</v>
      </c>
      <c r="C24" s="284">
        <f t="shared" ref="C24" si="2">SUBTOTAL(9,C13:C23)</f>
        <v>0</v>
      </c>
      <c r="D24" s="130" t="s">
        <v>386</v>
      </c>
      <c r="E24" s="11"/>
      <c r="F24" s="11"/>
      <c r="G24" s="11"/>
      <c r="H24" s="11"/>
    </row>
    <row r="25" spans="1:8" ht="15" customHeight="1" x14ac:dyDescent="0.3">
      <c r="A25" s="20"/>
      <c r="B25" s="283"/>
      <c r="C25" s="283"/>
      <c r="D25" s="132"/>
      <c r="E25" s="11"/>
      <c r="F25" s="11"/>
      <c r="G25" s="11"/>
      <c r="H25" s="11"/>
    </row>
    <row r="26" spans="1:8" ht="15" customHeight="1" x14ac:dyDescent="0.3">
      <c r="A26" s="405" t="s">
        <v>387</v>
      </c>
      <c r="B26" s="285">
        <f>SUBTOTAL(9,B8:B24)</f>
        <v>33468</v>
      </c>
      <c r="C26" s="285">
        <f>SUBTOTAL(9,C8:C24)</f>
        <v>33145</v>
      </c>
      <c r="D26" s="130" t="s">
        <v>267</v>
      </c>
      <c r="E26" s="11"/>
      <c r="F26" s="11"/>
      <c r="G26" s="11"/>
      <c r="H26" s="11"/>
    </row>
    <row r="27" spans="1:8" ht="15" customHeight="1" x14ac:dyDescent="0.3">
      <c r="A27" s="12"/>
      <c r="B27" s="98"/>
      <c r="C27" s="98"/>
      <c r="D27" s="128"/>
      <c r="E27" s="11"/>
      <c r="F27" s="11"/>
      <c r="G27" s="11"/>
      <c r="H27" s="11"/>
    </row>
    <row r="28" spans="1:8" ht="15" customHeight="1" x14ac:dyDescent="0.3">
      <c r="A28" s="517" t="s">
        <v>824</v>
      </c>
      <c r="B28" s="517"/>
      <c r="C28" s="517"/>
      <c r="D28" s="517"/>
      <c r="E28" s="11"/>
      <c r="F28" s="11"/>
      <c r="G28" s="11"/>
      <c r="H28" s="11"/>
    </row>
    <row r="29" spans="1:8" ht="30" customHeight="1" x14ac:dyDescent="0.3">
      <c r="A29" s="517"/>
      <c r="B29" s="517"/>
      <c r="C29" s="517"/>
      <c r="D29" s="517"/>
      <c r="E29" s="11"/>
      <c r="F29" s="11"/>
      <c r="G29" s="11"/>
      <c r="H29" s="11"/>
    </row>
    <row r="30" spans="1:8" ht="15" customHeight="1" x14ac:dyDescent="0.3">
      <c r="A30" s="443"/>
      <c r="B30" s="443"/>
      <c r="C30" s="443"/>
      <c r="D30" s="443"/>
      <c r="E30" s="11"/>
      <c r="F30" s="11"/>
      <c r="G30" s="11"/>
      <c r="H30" s="11"/>
    </row>
    <row r="31" spans="1:8" ht="15" customHeight="1" x14ac:dyDescent="0.3">
      <c r="A31" s="517" t="s">
        <v>385</v>
      </c>
      <c r="B31" s="517"/>
      <c r="C31" s="517"/>
      <c r="D31" s="517"/>
      <c r="E31" s="11"/>
      <c r="F31" s="11"/>
      <c r="G31" s="11"/>
      <c r="H31" s="11"/>
    </row>
    <row r="32" spans="1:8" ht="15" customHeight="1" x14ac:dyDescent="0.3">
      <c r="A32" s="517"/>
      <c r="B32" s="517"/>
      <c r="C32" s="517"/>
      <c r="D32" s="517"/>
      <c r="E32" s="11"/>
      <c r="F32" s="11"/>
      <c r="G32" s="11"/>
      <c r="H32" s="11"/>
    </row>
    <row r="33" spans="1:8" ht="15" customHeight="1" x14ac:dyDescent="0.3">
      <c r="A33" s="443"/>
      <c r="B33" s="443"/>
      <c r="C33" s="443"/>
      <c r="D33" s="443"/>
      <c r="E33" s="11"/>
      <c r="F33" s="11"/>
      <c r="G33" s="11"/>
      <c r="H33" s="11"/>
    </row>
    <row r="34" spans="1:8" ht="15" customHeight="1" x14ac:dyDescent="0.3">
      <c r="A34" s="444" t="s">
        <v>825</v>
      </c>
      <c r="B34" s="445">
        <f>B6</f>
        <v>45657</v>
      </c>
      <c r="C34" s="446">
        <f>C6</f>
        <v>45291</v>
      </c>
      <c r="D34" s="177" t="s">
        <v>466</v>
      </c>
      <c r="E34" s="11"/>
      <c r="F34" s="11"/>
      <c r="G34" s="11"/>
      <c r="H34" s="11"/>
    </row>
    <row r="35" spans="1:8" ht="15" customHeight="1" x14ac:dyDescent="0.3">
      <c r="A35" s="443"/>
      <c r="B35" s="447"/>
      <c r="C35" s="448"/>
      <c r="D35" s="449"/>
      <c r="E35" s="11"/>
      <c r="F35" s="11"/>
      <c r="G35" s="11"/>
      <c r="H35" s="11"/>
    </row>
    <row r="36" spans="1:8" ht="15" customHeight="1" x14ac:dyDescent="0.3">
      <c r="A36" s="123" t="s">
        <v>396</v>
      </c>
      <c r="B36" s="456">
        <v>0</v>
      </c>
      <c r="C36" s="457">
        <v>0</v>
      </c>
      <c r="D36" s="132" t="s">
        <v>397</v>
      </c>
      <c r="E36" s="11"/>
      <c r="F36" s="11"/>
      <c r="G36" s="11"/>
      <c r="H36" s="11"/>
    </row>
    <row r="37" spans="1:8" ht="15" customHeight="1" x14ac:dyDescent="0.3">
      <c r="A37" s="124" t="s">
        <v>394</v>
      </c>
      <c r="B37" s="456">
        <v>0</v>
      </c>
      <c r="C37" s="457">
        <v>0</v>
      </c>
      <c r="D37" s="132" t="s">
        <v>398</v>
      </c>
      <c r="E37" s="11"/>
      <c r="F37" s="11"/>
      <c r="G37" s="11"/>
      <c r="H37" s="11"/>
    </row>
    <row r="38" spans="1:8" ht="15" customHeight="1" x14ac:dyDescent="0.3">
      <c r="A38" s="125" t="s">
        <v>395</v>
      </c>
      <c r="B38" s="458">
        <f>SUBTOTAL(9,B36:B37)</f>
        <v>0</v>
      </c>
      <c r="C38" s="459">
        <f t="shared" ref="C38" si="3">SUBTOTAL(9,C36:C37)</f>
        <v>0</v>
      </c>
      <c r="D38" s="130" t="s">
        <v>403</v>
      </c>
      <c r="E38" s="11"/>
      <c r="F38" s="11"/>
      <c r="G38" s="11"/>
      <c r="H38" s="11"/>
    </row>
    <row r="39" spans="1:8" ht="15" customHeight="1" x14ac:dyDescent="0.3">
      <c r="A39" s="443"/>
      <c r="B39" s="447"/>
      <c r="C39" s="448"/>
      <c r="D39" s="449"/>
      <c r="E39" s="11"/>
      <c r="F39" s="11"/>
      <c r="G39" s="11"/>
      <c r="H39" s="11"/>
    </row>
    <row r="40" spans="1:8" ht="15" customHeight="1" x14ac:dyDescent="0.3">
      <c r="A40" s="325" t="s">
        <v>807</v>
      </c>
      <c r="B40" s="81">
        <v>0</v>
      </c>
      <c r="C40" s="289">
        <v>0</v>
      </c>
      <c r="D40" s="132" t="s">
        <v>399</v>
      </c>
      <c r="E40" s="11"/>
      <c r="F40" s="11"/>
      <c r="G40" s="11"/>
      <c r="H40" s="11"/>
    </row>
    <row r="41" spans="1:8" ht="15" customHeight="1" x14ac:dyDescent="0.3">
      <c r="A41" s="115" t="s">
        <v>831</v>
      </c>
      <c r="B41" s="81">
        <v>0</v>
      </c>
      <c r="C41" s="289">
        <v>0</v>
      </c>
      <c r="D41" s="132" t="s">
        <v>400</v>
      </c>
      <c r="E41" s="11"/>
      <c r="F41" s="11"/>
      <c r="G41" s="11"/>
      <c r="H41" s="11"/>
    </row>
    <row r="42" spans="1:8" ht="15" customHeight="1" x14ac:dyDescent="0.3">
      <c r="A42" s="115" t="s">
        <v>832</v>
      </c>
      <c r="B42" s="81">
        <v>0</v>
      </c>
      <c r="C42" s="289">
        <v>0</v>
      </c>
      <c r="D42" s="132" t="s">
        <v>401</v>
      </c>
      <c r="E42" s="11"/>
      <c r="F42" s="11"/>
      <c r="G42" s="11"/>
      <c r="H42" s="11"/>
    </row>
    <row r="43" spans="1:8" ht="15" customHeight="1" x14ac:dyDescent="0.3">
      <c r="A43" s="117" t="s">
        <v>389</v>
      </c>
      <c r="B43" s="287">
        <f>SUBTOTAL(9,B40:B42)</f>
        <v>0</v>
      </c>
      <c r="C43" s="290">
        <f t="shared" ref="C43" si="4">SUBTOTAL(9,C40:C42)</f>
        <v>0</v>
      </c>
      <c r="D43" s="130" t="s">
        <v>402</v>
      </c>
      <c r="E43" s="11"/>
      <c r="F43" s="11"/>
      <c r="G43" s="11"/>
      <c r="H43" s="11"/>
    </row>
    <row r="44" spans="1:8" ht="15" customHeight="1" x14ac:dyDescent="0.3">
      <c r="A44" s="20"/>
      <c r="B44" s="81"/>
      <c r="C44" s="289"/>
      <c r="D44" s="132"/>
      <c r="E44" s="11"/>
      <c r="F44" s="11"/>
      <c r="G44" s="11"/>
      <c r="H44" s="11"/>
    </row>
    <row r="45" spans="1:8" ht="15" customHeight="1" x14ac:dyDescent="0.3">
      <c r="A45" s="20" t="s">
        <v>268</v>
      </c>
      <c r="B45" s="81">
        <v>0</v>
      </c>
      <c r="C45" s="289">
        <v>0</v>
      </c>
      <c r="D45" s="132" t="s">
        <v>392</v>
      </c>
      <c r="E45" s="11"/>
      <c r="F45" s="11"/>
      <c r="G45" s="11"/>
      <c r="H45" s="11"/>
    </row>
    <row r="46" spans="1:8" ht="15" customHeight="1" x14ac:dyDescent="0.3">
      <c r="A46" s="115" t="s">
        <v>388</v>
      </c>
      <c r="B46" s="81">
        <v>0</v>
      </c>
      <c r="C46" s="289">
        <v>0</v>
      </c>
      <c r="D46" s="132" t="s">
        <v>393</v>
      </c>
      <c r="E46" s="11"/>
      <c r="F46" s="11"/>
      <c r="G46" s="11"/>
      <c r="H46" s="11"/>
    </row>
    <row r="47" spans="1:8" ht="15" customHeight="1" x14ac:dyDescent="0.3">
      <c r="A47" s="115" t="s">
        <v>390</v>
      </c>
      <c r="B47" s="81">
        <v>0</v>
      </c>
      <c r="C47" s="289">
        <v>0</v>
      </c>
      <c r="D47" s="132" t="s">
        <v>620</v>
      </c>
      <c r="E47" s="11"/>
      <c r="F47" s="11"/>
      <c r="G47" s="11"/>
      <c r="H47" s="11"/>
    </row>
    <row r="48" spans="1:8" ht="15" customHeight="1" x14ac:dyDescent="0.3">
      <c r="A48" s="117" t="s">
        <v>391</v>
      </c>
      <c r="B48" s="287">
        <f>SUBTOTAL(9,B45:B47)</f>
        <v>0</v>
      </c>
      <c r="C48" s="290">
        <f t="shared" ref="C48" si="5">SUBTOTAL(9,C45:C47)</f>
        <v>0</v>
      </c>
      <c r="D48" s="130" t="s">
        <v>405</v>
      </c>
      <c r="E48" s="11"/>
      <c r="F48" s="11"/>
      <c r="G48" s="11"/>
      <c r="H48" s="11"/>
    </row>
    <row r="49" spans="1:8" ht="15" customHeight="1" x14ac:dyDescent="0.3">
      <c r="A49" s="20"/>
      <c r="B49" s="81"/>
      <c r="C49" s="289"/>
      <c r="D49" s="132"/>
      <c r="E49" s="11"/>
      <c r="F49" s="11"/>
      <c r="G49" s="11"/>
      <c r="H49" s="11"/>
    </row>
    <row r="50" spans="1:8" ht="15" customHeight="1" x14ac:dyDescent="0.3">
      <c r="A50" s="12" t="s">
        <v>555</v>
      </c>
      <c r="B50" s="81"/>
      <c r="C50" s="289"/>
      <c r="D50" s="132"/>
      <c r="E50" s="11"/>
      <c r="F50" s="11"/>
      <c r="G50" s="11"/>
      <c r="H50" s="11"/>
    </row>
    <row r="51" spans="1:8" ht="15" customHeight="1" x14ac:dyDescent="0.3">
      <c r="A51" s="20" t="s">
        <v>404</v>
      </c>
      <c r="B51" s="81">
        <v>0</v>
      </c>
      <c r="C51" s="289">
        <v>0</v>
      </c>
      <c r="D51" s="132" t="s">
        <v>406</v>
      </c>
      <c r="E51" s="11"/>
      <c r="F51" s="11"/>
      <c r="G51" s="11"/>
      <c r="H51" s="11"/>
    </row>
    <row r="52" spans="1:8" ht="15" customHeight="1" x14ac:dyDescent="0.3">
      <c r="A52" s="20" t="s">
        <v>407</v>
      </c>
      <c r="B52" s="81">
        <v>0</v>
      </c>
      <c r="C52" s="289">
        <v>0</v>
      </c>
      <c r="D52" s="132" t="s">
        <v>411</v>
      </c>
      <c r="E52" s="11"/>
      <c r="F52" s="11"/>
      <c r="G52" s="11"/>
      <c r="H52" s="11"/>
    </row>
    <row r="53" spans="1:8" ht="15" customHeight="1" x14ac:dyDescent="0.3">
      <c r="A53" s="20" t="s">
        <v>408</v>
      </c>
      <c r="B53" s="81">
        <v>0</v>
      </c>
      <c r="C53" s="289">
        <v>0</v>
      </c>
      <c r="D53" s="132" t="s">
        <v>412</v>
      </c>
      <c r="E53" s="11"/>
      <c r="F53" s="11"/>
      <c r="G53" s="11"/>
      <c r="H53" s="11"/>
    </row>
    <row r="54" spans="1:8" ht="15" customHeight="1" x14ac:dyDescent="0.3">
      <c r="A54" s="20" t="s">
        <v>409</v>
      </c>
      <c r="B54" s="81">
        <v>0</v>
      </c>
      <c r="C54" s="289">
        <v>0</v>
      </c>
      <c r="D54" s="132" t="s">
        <v>413</v>
      </c>
      <c r="E54" s="11"/>
      <c r="F54" s="11"/>
      <c r="G54" s="11"/>
      <c r="H54" s="11"/>
    </row>
    <row r="55" spans="1:8" ht="15" customHeight="1" x14ac:dyDescent="0.3">
      <c r="A55" s="20" t="s">
        <v>410</v>
      </c>
      <c r="B55" s="81">
        <v>0</v>
      </c>
      <c r="C55" s="289">
        <v>0</v>
      </c>
      <c r="D55" s="132" t="s">
        <v>414</v>
      </c>
      <c r="E55" s="11"/>
      <c r="F55" s="11"/>
      <c r="G55" s="11"/>
      <c r="H55" s="11"/>
    </row>
    <row r="56" spans="1:8" ht="15" customHeight="1" x14ac:dyDescent="0.3">
      <c r="A56" s="117" t="s">
        <v>416</v>
      </c>
      <c r="B56" s="287">
        <f>SUBTOTAL(9,B51:B55)</f>
        <v>0</v>
      </c>
      <c r="C56" s="290">
        <f t="shared" ref="C56" si="6">SUBTOTAL(9,C51:C55)</f>
        <v>0</v>
      </c>
      <c r="D56" s="130" t="s">
        <v>415</v>
      </c>
      <c r="E56" s="11"/>
      <c r="F56" s="11"/>
      <c r="G56" s="11"/>
      <c r="H56" s="11"/>
    </row>
    <row r="57" spans="1:8" ht="15" customHeight="1" x14ac:dyDescent="0.3">
      <c r="A57" s="20"/>
      <c r="B57" s="81"/>
      <c r="C57" s="289"/>
      <c r="D57" s="132"/>
      <c r="E57" s="11"/>
      <c r="F57" s="11"/>
      <c r="G57" s="11"/>
      <c r="H57" s="11"/>
    </row>
    <row r="58" spans="1:8" ht="15" customHeight="1" x14ac:dyDescent="0.3">
      <c r="A58" s="60" t="s">
        <v>455</v>
      </c>
      <c r="B58" s="89"/>
      <c r="C58" s="291"/>
      <c r="D58" s="132" t="s">
        <v>269</v>
      </c>
      <c r="E58" s="11"/>
      <c r="F58" s="11"/>
      <c r="G58" s="11"/>
      <c r="H58" s="11"/>
    </row>
    <row r="59" spans="1:8" ht="15" customHeight="1" x14ac:dyDescent="0.3">
      <c r="A59" s="61" t="s">
        <v>721</v>
      </c>
      <c r="B59" s="82">
        <f>SUBTOTAL(9,B36:B58)</f>
        <v>0</v>
      </c>
      <c r="C59" s="82">
        <f>SUBTOTAL(9,C36:C58)</f>
        <v>0</v>
      </c>
      <c r="D59" s="130" t="s">
        <v>270</v>
      </c>
      <c r="E59" s="11"/>
      <c r="F59" s="11"/>
      <c r="G59" s="11"/>
      <c r="H59" s="11"/>
    </row>
    <row r="60" spans="1:8" ht="15" customHeight="1" x14ac:dyDescent="0.3">
      <c r="A60" s="8"/>
      <c r="B60" s="119"/>
      <c r="C60" s="109"/>
      <c r="D60" s="128"/>
      <c r="E60" s="11"/>
      <c r="F60" s="11"/>
      <c r="G60" s="11"/>
      <c r="H60" s="11"/>
    </row>
    <row r="61" spans="1:8" ht="15" customHeight="1" x14ac:dyDescent="0.3">
      <c r="A61" s="517" t="s">
        <v>826</v>
      </c>
      <c r="B61" s="517"/>
      <c r="C61" s="517"/>
      <c r="D61" s="517"/>
      <c r="E61" s="11"/>
      <c r="F61" s="11"/>
      <c r="G61" s="11"/>
      <c r="H61" s="11"/>
    </row>
    <row r="62" spans="1:8" ht="27.75" customHeight="1" x14ac:dyDescent="0.3">
      <c r="A62" s="517"/>
      <c r="B62" s="517"/>
      <c r="C62" s="517"/>
      <c r="D62" s="517"/>
      <c r="E62" s="11"/>
      <c r="F62" s="11"/>
      <c r="G62" s="11"/>
      <c r="H62" s="11"/>
    </row>
    <row r="63" spans="1:8" ht="15" customHeight="1" x14ac:dyDescent="0.3">
      <c r="A63" s="443"/>
      <c r="B63" s="443"/>
      <c r="C63" s="443"/>
      <c r="D63" s="443"/>
      <c r="E63" s="11"/>
      <c r="F63" s="11"/>
      <c r="G63" s="11"/>
      <c r="H63" s="11"/>
    </row>
    <row r="64" spans="1:8" ht="33" customHeight="1" x14ac:dyDescent="0.3">
      <c r="A64" s="517" t="s">
        <v>417</v>
      </c>
      <c r="B64" s="517"/>
      <c r="C64" s="517"/>
      <c r="D64" s="517"/>
      <c r="E64" s="11"/>
      <c r="F64" s="11"/>
      <c r="G64" s="11"/>
      <c r="H64" s="11"/>
    </row>
    <row r="65" spans="1:8" ht="15" customHeight="1" x14ac:dyDescent="0.3">
      <c r="A65" s="443"/>
      <c r="B65" s="443"/>
      <c r="C65" s="443"/>
      <c r="D65" s="443"/>
      <c r="E65" s="11"/>
      <c r="F65" s="11"/>
      <c r="G65" s="11"/>
      <c r="H65" s="11"/>
    </row>
    <row r="66" spans="1:8" ht="15" customHeight="1" x14ac:dyDescent="0.3">
      <c r="A66" s="450" t="s">
        <v>31</v>
      </c>
      <c r="B66" s="451">
        <f>B34</f>
        <v>45657</v>
      </c>
      <c r="C66" s="452">
        <f>C34</f>
        <v>45291</v>
      </c>
      <c r="D66" s="177" t="s">
        <v>466</v>
      </c>
      <c r="E66" s="11"/>
      <c r="F66" s="11"/>
      <c r="G66" s="11"/>
      <c r="H66" s="11"/>
    </row>
    <row r="67" spans="1:8" ht="15" customHeight="1" x14ac:dyDescent="0.3">
      <c r="A67" s="443" t="s">
        <v>780</v>
      </c>
      <c r="B67" s="449"/>
      <c r="C67" s="449"/>
      <c r="D67" s="449"/>
      <c r="E67" s="11"/>
      <c r="F67" s="11"/>
      <c r="G67" s="11"/>
      <c r="H67" s="11"/>
    </row>
    <row r="68" spans="1:8" ht="15" customHeight="1" x14ac:dyDescent="0.3">
      <c r="A68" s="20" t="s">
        <v>418</v>
      </c>
      <c r="B68" s="283">
        <v>0</v>
      </c>
      <c r="C68" s="283">
        <v>0</v>
      </c>
      <c r="D68" s="132" t="s">
        <v>422</v>
      </c>
      <c r="E68" s="11"/>
      <c r="F68" s="11"/>
      <c r="G68" s="11"/>
      <c r="H68" s="11"/>
    </row>
    <row r="69" spans="1:8" ht="15" customHeight="1" x14ac:dyDescent="0.3">
      <c r="A69" s="20" t="s">
        <v>419</v>
      </c>
      <c r="B69" s="283">
        <v>0</v>
      </c>
      <c r="C69" s="283">
        <v>0</v>
      </c>
      <c r="D69" s="132" t="s">
        <v>424</v>
      </c>
      <c r="E69" s="11"/>
      <c r="F69" s="11"/>
      <c r="G69" s="11"/>
      <c r="H69" s="11"/>
    </row>
    <row r="70" spans="1:8" ht="15" customHeight="1" x14ac:dyDescent="0.3">
      <c r="A70" s="20" t="s">
        <v>420</v>
      </c>
      <c r="B70" s="283">
        <v>0</v>
      </c>
      <c r="C70" s="283">
        <v>0</v>
      </c>
      <c r="D70" s="132" t="s">
        <v>425</v>
      </c>
      <c r="E70" s="11"/>
      <c r="F70" s="11"/>
      <c r="G70" s="11"/>
      <c r="H70" s="11"/>
    </row>
    <row r="71" spans="1:8" ht="15" customHeight="1" x14ac:dyDescent="0.3">
      <c r="A71" s="20" t="s">
        <v>421</v>
      </c>
      <c r="B71" s="283">
        <v>3081</v>
      </c>
      <c r="C71" s="283">
        <f>4226+50</f>
        <v>4276</v>
      </c>
      <c r="D71" s="132" t="s">
        <v>426</v>
      </c>
      <c r="E71" s="11"/>
      <c r="F71" s="11"/>
      <c r="G71" s="11"/>
      <c r="H71" s="11"/>
    </row>
    <row r="72" spans="1:8" ht="15" customHeight="1" x14ac:dyDescent="0.3">
      <c r="A72" s="20" t="s">
        <v>428</v>
      </c>
      <c r="B72" s="283">
        <v>0</v>
      </c>
      <c r="C72" s="283">
        <v>0</v>
      </c>
      <c r="D72" s="132" t="s">
        <v>427</v>
      </c>
      <c r="E72" s="11"/>
      <c r="F72" s="11"/>
      <c r="G72" s="11"/>
      <c r="H72" s="11"/>
    </row>
    <row r="73" spans="1:8" ht="15" customHeight="1" x14ac:dyDescent="0.3">
      <c r="A73" s="384" t="s">
        <v>823</v>
      </c>
      <c r="B73" s="377">
        <f>SUBTOTAL(9,B68:B72)</f>
        <v>3081</v>
      </c>
      <c r="C73" s="284">
        <f t="shared" ref="C73" si="7">SUBTOTAL(9,C68:C72)</f>
        <v>4276</v>
      </c>
      <c r="D73" s="130" t="s">
        <v>423</v>
      </c>
      <c r="E73" s="11"/>
      <c r="F73" s="11"/>
      <c r="G73" s="11"/>
      <c r="H73" s="11"/>
    </row>
    <row r="74" spans="1:8" ht="15" customHeight="1" x14ac:dyDescent="0.3">
      <c r="A74" s="442"/>
      <c r="B74" s="453"/>
      <c r="C74" s="454"/>
      <c r="D74" s="455"/>
      <c r="E74" s="11"/>
      <c r="F74" s="11"/>
      <c r="G74" s="11"/>
      <c r="H74" s="11"/>
    </row>
    <row r="75" spans="1:8" ht="15" customHeight="1" x14ac:dyDescent="0.3">
      <c r="A75" s="20" t="s">
        <v>887</v>
      </c>
      <c r="B75" s="283">
        <v>4255</v>
      </c>
      <c r="C75" s="283">
        <v>3626</v>
      </c>
      <c r="D75" s="132" t="s">
        <v>271</v>
      </c>
      <c r="E75" s="11"/>
      <c r="F75" s="11"/>
      <c r="G75" s="11"/>
      <c r="H75" s="11"/>
    </row>
    <row r="76" spans="1:8" ht="15" customHeight="1" x14ac:dyDescent="0.3">
      <c r="A76" s="20" t="s">
        <v>888</v>
      </c>
      <c r="B76" s="283">
        <v>0</v>
      </c>
      <c r="C76" s="283">
        <v>0</v>
      </c>
      <c r="D76" s="132" t="s">
        <v>864</v>
      </c>
      <c r="E76" s="11"/>
      <c r="F76" s="11"/>
      <c r="G76" s="11"/>
      <c r="H76" s="11"/>
    </row>
    <row r="77" spans="1:8" ht="15" customHeight="1" x14ac:dyDescent="0.3">
      <c r="A77" s="20" t="s">
        <v>429</v>
      </c>
      <c r="B77" s="283">
        <v>0</v>
      </c>
      <c r="C77" s="283">
        <v>0</v>
      </c>
      <c r="D77" s="132" t="s">
        <v>272</v>
      </c>
      <c r="E77" s="11"/>
      <c r="F77" s="11"/>
      <c r="G77" s="11"/>
      <c r="H77" s="11"/>
    </row>
    <row r="78" spans="1:8" ht="15" customHeight="1" x14ac:dyDescent="0.3">
      <c r="A78" s="233" t="s">
        <v>756</v>
      </c>
      <c r="B78" s="295">
        <f>SUBTOTAL(9,B68:B77)</f>
        <v>7336</v>
      </c>
      <c r="C78" s="324">
        <f>SUBTOTAL(9,C68:C77)</f>
        <v>7902</v>
      </c>
      <c r="D78" s="130" t="s">
        <v>273</v>
      </c>
      <c r="E78" s="11"/>
      <c r="F78" s="11"/>
      <c r="G78" s="11"/>
      <c r="H78" s="11"/>
    </row>
    <row r="79" spans="1:8" ht="15" customHeight="1" x14ac:dyDescent="0.3">
      <c r="A79" s="20"/>
      <c r="B79" s="62"/>
      <c r="C79" s="68"/>
      <c r="D79" s="127"/>
      <c r="E79" s="11"/>
      <c r="F79" s="11"/>
      <c r="G79" s="11"/>
      <c r="H79" s="11"/>
    </row>
    <row r="80" spans="1:8" ht="29.25" customHeight="1" x14ac:dyDescent="0.3">
      <c r="A80" s="517" t="s">
        <v>827</v>
      </c>
      <c r="B80" s="517"/>
      <c r="C80" s="517"/>
      <c r="D80" s="517"/>
      <c r="E80" s="11"/>
      <c r="F80" s="11"/>
      <c r="G80" s="11"/>
      <c r="H80" s="11"/>
    </row>
    <row r="81" spans="1:8" ht="15" customHeight="1" x14ac:dyDescent="0.3">
      <c r="A81" s="443"/>
      <c r="B81" s="443"/>
      <c r="C81" s="443"/>
      <c r="D81" s="443"/>
      <c r="E81" s="11"/>
      <c r="F81" s="11"/>
      <c r="G81" s="11"/>
      <c r="H81" s="11"/>
    </row>
    <row r="82" spans="1:8" ht="15" hidden="1" customHeight="1" x14ac:dyDescent="0.3">
      <c r="A82" s="443"/>
      <c r="B82" s="443"/>
      <c r="C82" s="443"/>
      <c r="D82" s="443"/>
      <c r="E82" s="11"/>
      <c r="F82" s="11"/>
      <c r="G82" s="11"/>
      <c r="H82" s="11"/>
    </row>
    <row r="83" spans="1:8" ht="27" customHeight="1" x14ac:dyDescent="0.3">
      <c r="A83" s="517" t="s">
        <v>442</v>
      </c>
      <c r="B83" s="517"/>
      <c r="C83" s="517"/>
      <c r="D83" s="517"/>
      <c r="E83" s="11"/>
      <c r="F83" s="11"/>
      <c r="G83" s="11"/>
      <c r="H83" s="11"/>
    </row>
    <row r="84" spans="1:8" ht="15" customHeight="1" x14ac:dyDescent="0.3">
      <c r="A84" s="443"/>
      <c r="B84" s="443"/>
      <c r="C84" s="443"/>
      <c r="D84" s="443"/>
      <c r="E84" s="11"/>
      <c r="F84" s="11"/>
      <c r="G84" s="11"/>
      <c r="H84" s="11"/>
    </row>
    <row r="85" spans="1:8" ht="15" customHeight="1" x14ac:dyDescent="0.3">
      <c r="A85" s="407" t="s">
        <v>33</v>
      </c>
      <c r="B85" s="451">
        <f>B66</f>
        <v>45657</v>
      </c>
      <c r="C85" s="452">
        <f>C66</f>
        <v>45291</v>
      </c>
      <c r="D85" s="177" t="s">
        <v>466</v>
      </c>
      <c r="E85" s="11"/>
      <c r="F85" s="11"/>
      <c r="G85" s="11"/>
      <c r="H85" s="11"/>
    </row>
    <row r="86" spans="1:8" ht="15" customHeight="1" x14ac:dyDescent="0.3">
      <c r="B86" s="297"/>
      <c r="C86" s="283"/>
      <c r="D86" s="131"/>
      <c r="E86" s="11"/>
      <c r="F86" s="11"/>
      <c r="G86" s="11"/>
      <c r="H86" s="11"/>
    </row>
    <row r="87" spans="1:8" ht="15" customHeight="1" x14ac:dyDescent="0.3">
      <c r="A87" s="20" t="s">
        <v>274</v>
      </c>
      <c r="B87" s="283">
        <v>0</v>
      </c>
      <c r="C87" s="283">
        <v>0</v>
      </c>
      <c r="D87" s="132" t="s">
        <v>275</v>
      </c>
      <c r="E87" s="11"/>
      <c r="F87" s="11"/>
      <c r="G87" s="11"/>
      <c r="H87" s="11"/>
    </row>
    <row r="88" spans="1:8" ht="15" customHeight="1" x14ac:dyDescent="0.3">
      <c r="A88" s="20" t="s">
        <v>276</v>
      </c>
      <c r="B88" s="283">
        <v>511</v>
      </c>
      <c r="C88" s="283">
        <v>593</v>
      </c>
      <c r="D88" s="132" t="s">
        <v>277</v>
      </c>
      <c r="E88" s="11"/>
      <c r="F88" s="11"/>
      <c r="G88" s="11"/>
      <c r="H88" s="11"/>
    </row>
    <row r="89" spans="1:8" ht="15" customHeight="1" x14ac:dyDescent="0.3">
      <c r="A89" s="20" t="s">
        <v>278</v>
      </c>
      <c r="B89" s="283">
        <v>0</v>
      </c>
      <c r="C89" s="283">
        <v>0</v>
      </c>
      <c r="D89" s="132" t="s">
        <v>279</v>
      </c>
      <c r="E89" s="11"/>
      <c r="F89" s="11"/>
      <c r="G89" s="11"/>
      <c r="H89" s="11"/>
    </row>
    <row r="90" spans="1:8" ht="15" customHeight="1" x14ac:dyDescent="0.3">
      <c r="A90" s="20" t="s">
        <v>280</v>
      </c>
      <c r="B90" s="283">
        <v>0</v>
      </c>
      <c r="C90" s="283">
        <v>0</v>
      </c>
      <c r="D90" s="132" t="s">
        <v>281</v>
      </c>
      <c r="E90" s="11"/>
      <c r="F90" s="11"/>
      <c r="G90" s="11"/>
      <c r="H90" s="11"/>
    </row>
    <row r="91" spans="1:8" ht="15" customHeight="1" x14ac:dyDescent="0.3">
      <c r="A91" s="233" t="s">
        <v>282</v>
      </c>
      <c r="B91" s="298">
        <f>SUBTOTAL(9,B87:B90)</f>
        <v>511</v>
      </c>
      <c r="C91" s="296">
        <f>SUBTOTAL(9,C87:C90)</f>
        <v>593</v>
      </c>
      <c r="D91" s="130" t="s">
        <v>283</v>
      </c>
      <c r="E91" s="11"/>
      <c r="F91" s="11"/>
      <c r="G91" s="11"/>
      <c r="H91" s="11"/>
    </row>
    <row r="92" spans="1:8" ht="15.75" customHeight="1" x14ac:dyDescent="0.3">
      <c r="A92" s="63"/>
      <c r="B92" s="299"/>
      <c r="C92" s="301"/>
      <c r="D92" s="131"/>
      <c r="E92" s="11"/>
      <c r="F92" s="11"/>
      <c r="G92" s="11"/>
      <c r="H92" s="11"/>
    </row>
    <row r="93" spans="1:8" ht="15.75" customHeight="1" x14ac:dyDescent="0.3">
      <c r="A93" s="64" t="s">
        <v>35</v>
      </c>
      <c r="B93" s="300">
        <f>B26+B59+B78+B91</f>
        <v>41315</v>
      </c>
      <c r="C93" s="300">
        <f>C26+C59+C78+C91</f>
        <v>41640</v>
      </c>
      <c r="D93" s="130" t="s">
        <v>284</v>
      </c>
      <c r="E93" s="11"/>
      <c r="F93" s="11"/>
      <c r="G93" s="11"/>
      <c r="H93" s="11"/>
    </row>
    <row r="94" spans="1:8" ht="15.75" customHeight="1" x14ac:dyDescent="0.3">
      <c r="A94" s="11"/>
      <c r="B94" s="68"/>
      <c r="C94" s="68"/>
      <c r="D94" s="127"/>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1A42-B9CA-4760-8C07-C4E836300AB4}">
  <sheetPr>
    <tabColor rgb="FF00B050"/>
  </sheetPr>
  <dimension ref="A1:H87"/>
  <sheetViews>
    <sheetView topLeftCell="A43" zoomScale="76" zoomScaleNormal="76" workbookViewId="0">
      <selection activeCell="F63" sqref="F63"/>
    </sheetView>
  </sheetViews>
  <sheetFormatPr baseColWidth="10" defaultColWidth="17.33203125" defaultRowHeight="14.4" x14ac:dyDescent="0.3"/>
  <cols>
    <col min="1" max="1" width="77" style="40" customWidth="1"/>
    <col min="2" max="3" width="15.6640625" style="91" customWidth="1"/>
    <col min="4" max="5" width="10.6640625" style="40" customWidth="1"/>
    <col min="6" max="16384" width="17.33203125" style="40"/>
  </cols>
  <sheetData>
    <row r="1" spans="1:8" ht="12.75" customHeight="1" x14ac:dyDescent="0.3">
      <c r="B1" s="68"/>
      <c r="C1" s="68"/>
    </row>
    <row r="2" spans="1:8" ht="15.75" customHeight="1" x14ac:dyDescent="0.3">
      <c r="A2" s="326" t="str">
        <f>Resultatregnskap!A2</f>
        <v>Virksomhetens navn: Ansgar Høyskole AS</v>
      </c>
      <c r="D2" s="11"/>
      <c r="E2" s="11"/>
    </row>
    <row r="3" spans="1:8" ht="12.75" customHeight="1" x14ac:dyDescent="0.3">
      <c r="A3" s="6" t="s">
        <v>834</v>
      </c>
      <c r="B3" s="68"/>
      <c r="C3" s="68"/>
      <c r="D3" s="11"/>
    </row>
    <row r="4" spans="1:8" x14ac:dyDescent="0.3">
      <c r="A4" s="3" t="s">
        <v>804</v>
      </c>
      <c r="B4" s="103"/>
      <c r="C4" s="103"/>
      <c r="D4" s="11"/>
      <c r="E4" s="11"/>
    </row>
    <row r="5" spans="1:8" x14ac:dyDescent="0.3">
      <c r="A5" s="12" t="str">
        <f>Resultatregnskap!A6</f>
        <v>Beløp i 1000 kroner</v>
      </c>
      <c r="B5" s="176"/>
      <c r="C5" s="176"/>
      <c r="D5" s="11"/>
      <c r="E5" s="11"/>
    </row>
    <row r="6" spans="1:8" ht="16.2" customHeight="1" x14ac:dyDescent="0.3">
      <c r="A6" s="407" t="s">
        <v>29</v>
      </c>
      <c r="B6" s="322">
        <f>Resultatregnskap!C8</f>
        <v>45657</v>
      </c>
      <c r="C6" s="323">
        <f>Resultatregnskap!D8</f>
        <v>45291</v>
      </c>
      <c r="D6" s="11"/>
      <c r="E6" s="11"/>
      <c r="F6" s="11"/>
      <c r="G6" s="11"/>
      <c r="H6" s="11"/>
    </row>
    <row r="7" spans="1:8" ht="15" customHeight="1" x14ac:dyDescent="0.3">
      <c r="A7" s="8"/>
      <c r="B7" s="283"/>
      <c r="C7" s="283"/>
      <c r="D7" s="11"/>
      <c r="E7" s="11"/>
      <c r="F7" s="11"/>
      <c r="G7" s="11"/>
    </row>
    <row r="8" spans="1:8" ht="15" customHeight="1" x14ac:dyDescent="0.3">
      <c r="A8" s="20" t="s">
        <v>364</v>
      </c>
      <c r="B8" s="283">
        <v>33468</v>
      </c>
      <c r="C8" s="283">
        <v>33145</v>
      </c>
      <c r="D8" s="11"/>
      <c r="E8" s="11"/>
      <c r="F8" s="11"/>
      <c r="G8" s="11"/>
    </row>
    <row r="9" spans="1:8" ht="15" customHeight="1" x14ac:dyDescent="0.3">
      <c r="A9" s="20" t="s">
        <v>365</v>
      </c>
      <c r="B9" s="283">
        <v>0</v>
      </c>
      <c r="C9" s="283">
        <v>0</v>
      </c>
      <c r="D9" s="11"/>
      <c r="E9" s="11"/>
      <c r="F9" s="11"/>
      <c r="G9" s="11"/>
    </row>
    <row r="10" spans="1:8" ht="15" customHeight="1" x14ac:dyDescent="0.3">
      <c r="A10" s="117" t="s">
        <v>777</v>
      </c>
      <c r="B10" s="284">
        <f>SUBTOTAL(9,B8:B9)</f>
        <v>33468</v>
      </c>
      <c r="C10" s="284">
        <f>SUBTOTAL(9,C8:C9)</f>
        <v>33145</v>
      </c>
      <c r="D10" s="11"/>
      <c r="E10" s="11"/>
      <c r="F10" s="11"/>
      <c r="G10" s="11"/>
    </row>
    <row r="11" spans="1:8" ht="15" customHeight="1" x14ac:dyDescent="0.3">
      <c r="A11" s="20"/>
      <c r="B11" s="283"/>
      <c r="C11" s="283"/>
      <c r="D11" s="11"/>
      <c r="E11" s="11"/>
      <c r="F11" s="11"/>
      <c r="G11" s="11"/>
    </row>
    <row r="12" spans="1:8" ht="15" customHeight="1" x14ac:dyDescent="0.3">
      <c r="A12" s="12" t="s">
        <v>370</v>
      </c>
      <c r="B12" s="283"/>
      <c r="C12" s="283"/>
      <c r="D12" s="11"/>
      <c r="E12" s="11"/>
      <c r="F12" s="11"/>
      <c r="G12" s="11"/>
    </row>
    <row r="13" spans="1:8" ht="15" customHeight="1" x14ac:dyDescent="0.3">
      <c r="A13" s="115" t="s">
        <v>366</v>
      </c>
      <c r="B13" s="283">
        <v>0</v>
      </c>
      <c r="C13" s="283">
        <v>0</v>
      </c>
      <c r="D13" s="11"/>
      <c r="E13" s="11"/>
      <c r="F13" s="11"/>
      <c r="G13" s="11"/>
    </row>
    <row r="14" spans="1:8" ht="15" customHeight="1" x14ac:dyDescent="0.3">
      <c r="A14" s="115" t="s">
        <v>367</v>
      </c>
      <c r="B14" s="283">
        <v>0</v>
      </c>
      <c r="C14" s="283">
        <v>0</v>
      </c>
      <c r="D14" s="11"/>
      <c r="E14" s="11"/>
      <c r="F14" s="11"/>
      <c r="G14" s="11"/>
    </row>
    <row r="15" spans="1:8" ht="15" customHeight="1" x14ac:dyDescent="0.3">
      <c r="A15" s="115" t="s">
        <v>368</v>
      </c>
      <c r="B15" s="283">
        <v>0</v>
      </c>
      <c r="C15" s="283">
        <v>0</v>
      </c>
      <c r="D15" s="11"/>
      <c r="E15" s="11"/>
      <c r="F15" s="11"/>
      <c r="G15" s="11"/>
    </row>
    <row r="16" spans="1:8" ht="15" customHeight="1" x14ac:dyDescent="0.3">
      <c r="A16" s="115" t="s">
        <v>371</v>
      </c>
      <c r="B16" s="283">
        <v>0</v>
      </c>
      <c r="C16" s="283">
        <v>0</v>
      </c>
      <c r="D16" s="11"/>
      <c r="E16" s="11"/>
      <c r="F16" s="11"/>
      <c r="G16" s="11"/>
    </row>
    <row r="17" spans="1:7" ht="15" customHeight="1" x14ac:dyDescent="0.3">
      <c r="A17" s="116" t="s">
        <v>465</v>
      </c>
      <c r="B17" s="284">
        <f>SUBTOTAL(9,B13:B16)</f>
        <v>0</v>
      </c>
      <c r="C17" s="284">
        <f t="shared" ref="C17" si="0">SUBTOTAL(9,C13:C16)</f>
        <v>0</v>
      </c>
      <c r="D17" s="11"/>
      <c r="E17" s="11"/>
      <c r="F17" s="11"/>
      <c r="G17" s="11"/>
    </row>
    <row r="18" spans="1:7" ht="15" customHeight="1" x14ac:dyDescent="0.3">
      <c r="A18" s="115"/>
      <c r="B18" s="283"/>
      <c r="C18" s="283"/>
      <c r="D18" s="11"/>
      <c r="E18" s="11"/>
      <c r="F18" s="11"/>
      <c r="G18" s="11"/>
    </row>
    <row r="19" spans="1:7" ht="15" customHeight="1" x14ac:dyDescent="0.3">
      <c r="A19" s="115" t="s">
        <v>375</v>
      </c>
      <c r="B19" s="283">
        <v>0</v>
      </c>
      <c r="C19" s="283">
        <v>0</v>
      </c>
      <c r="D19" s="11"/>
      <c r="E19" s="11"/>
      <c r="F19" s="11"/>
      <c r="G19" s="11"/>
    </row>
    <row r="20" spans="1:7" ht="15" customHeight="1" x14ac:dyDescent="0.3">
      <c r="A20" s="115" t="s">
        <v>376</v>
      </c>
      <c r="B20" s="283">
        <v>0</v>
      </c>
      <c r="C20" s="283">
        <v>0</v>
      </c>
      <c r="D20" s="11"/>
      <c r="E20" s="11"/>
      <c r="F20" s="11"/>
      <c r="G20" s="11"/>
    </row>
    <row r="21" spans="1:7" ht="15" customHeight="1" x14ac:dyDescent="0.3">
      <c r="A21" s="115" t="s">
        <v>378</v>
      </c>
      <c r="B21" s="283">
        <v>0</v>
      </c>
      <c r="C21" s="283">
        <v>0</v>
      </c>
      <c r="D21" s="11"/>
      <c r="E21" s="11"/>
      <c r="F21" s="11"/>
      <c r="G21" s="11"/>
    </row>
    <row r="22" spans="1:7" ht="15" customHeight="1" x14ac:dyDescent="0.3">
      <c r="A22" s="117" t="s">
        <v>377</v>
      </c>
      <c r="B22" s="284">
        <f>SUBTOTAL(9,B19:B21)</f>
        <v>0</v>
      </c>
      <c r="C22" s="284">
        <f t="shared" ref="C22" si="1">SUBTOTAL(9,C19:C21)</f>
        <v>0</v>
      </c>
      <c r="D22" s="11"/>
      <c r="E22" s="11"/>
      <c r="F22" s="11"/>
      <c r="G22" s="11"/>
    </row>
    <row r="23" spans="1:7" ht="15" customHeight="1" x14ac:dyDescent="0.3">
      <c r="A23" s="20" t="s">
        <v>384</v>
      </c>
      <c r="B23" s="283"/>
      <c r="C23" s="283"/>
      <c r="D23" s="11"/>
      <c r="E23" s="11"/>
      <c r="F23" s="11"/>
      <c r="G23" s="11"/>
    </row>
    <row r="24" spans="1:7" ht="15" customHeight="1" x14ac:dyDescent="0.3">
      <c r="A24" s="118" t="s">
        <v>383</v>
      </c>
      <c r="B24" s="284">
        <f>SUBTOTAL(9,B13:B23)</f>
        <v>0</v>
      </c>
      <c r="C24" s="284">
        <f t="shared" ref="C24" si="2">SUBTOTAL(9,C13:C23)</f>
        <v>0</v>
      </c>
      <c r="D24" s="11"/>
      <c r="E24" s="11"/>
      <c r="F24" s="11"/>
      <c r="G24" s="11"/>
    </row>
    <row r="25" spans="1:7" ht="15" customHeight="1" x14ac:dyDescent="0.3">
      <c r="A25" s="20"/>
      <c r="B25" s="283"/>
      <c r="C25" s="283"/>
      <c r="D25" s="11"/>
      <c r="E25" s="11"/>
      <c r="F25" s="11"/>
      <c r="G25" s="11"/>
    </row>
    <row r="26" spans="1:7" ht="15" customHeight="1" x14ac:dyDescent="0.3">
      <c r="A26" s="405" t="s">
        <v>387</v>
      </c>
      <c r="B26" s="285">
        <f>SUBTOTAL(9,B8:B24)</f>
        <v>33468</v>
      </c>
      <c r="C26" s="285">
        <f>SUBTOTAL(9,C8:C24)</f>
        <v>33145</v>
      </c>
      <c r="D26" s="11"/>
      <c r="E26" s="11"/>
      <c r="F26" s="11"/>
      <c r="G26" s="11"/>
    </row>
    <row r="27" spans="1:7" ht="15" customHeight="1" x14ac:dyDescent="0.3">
      <c r="A27" s="12"/>
      <c r="B27" s="98"/>
      <c r="C27" s="98"/>
      <c r="D27" s="11"/>
      <c r="E27" s="11"/>
      <c r="F27" s="11"/>
      <c r="G27" s="11"/>
    </row>
    <row r="28" spans="1:7" ht="15" customHeight="1" x14ac:dyDescent="0.3">
      <c r="A28" s="500" t="s">
        <v>828</v>
      </c>
      <c r="B28" s="500"/>
      <c r="C28" s="500"/>
      <c r="D28" s="11"/>
      <c r="E28" s="11"/>
      <c r="F28" s="11"/>
      <c r="G28" s="11"/>
    </row>
    <row r="29" spans="1:7" ht="15" customHeight="1" x14ac:dyDescent="0.3">
      <c r="A29" s="500" t="s">
        <v>829</v>
      </c>
      <c r="B29" s="500"/>
      <c r="C29" s="500"/>
      <c r="D29" s="11"/>
      <c r="E29" s="11"/>
      <c r="F29" s="11"/>
      <c r="G29" s="11"/>
    </row>
    <row r="30" spans="1:7" ht="15" customHeight="1" x14ac:dyDescent="0.3">
      <c r="A30" s="412"/>
      <c r="B30" s="412"/>
      <c r="C30" s="412"/>
      <c r="D30" s="11"/>
      <c r="E30" s="11"/>
      <c r="F30" s="11"/>
      <c r="G30" s="11"/>
    </row>
    <row r="31" spans="1:7" ht="15" customHeight="1" x14ac:dyDescent="0.3">
      <c r="A31" s="408" t="s">
        <v>779</v>
      </c>
      <c r="B31" s="307">
        <f>B6</f>
        <v>45657</v>
      </c>
      <c r="C31" s="308">
        <f>C6</f>
        <v>45291</v>
      </c>
      <c r="D31" s="11"/>
      <c r="E31" s="11"/>
      <c r="F31" s="11"/>
      <c r="G31" s="11"/>
    </row>
    <row r="32" spans="1:7" ht="15" customHeight="1" x14ac:dyDescent="0.3">
      <c r="A32" s="412"/>
      <c r="B32" s="286"/>
      <c r="C32" s="288"/>
      <c r="D32" s="11"/>
      <c r="E32" s="11"/>
      <c r="F32" s="11"/>
      <c r="G32" s="11"/>
    </row>
    <row r="33" spans="1:7" ht="15" customHeight="1" x14ac:dyDescent="0.3">
      <c r="A33" s="123" t="s">
        <v>396</v>
      </c>
      <c r="B33" s="460">
        <v>0</v>
      </c>
      <c r="C33" s="461">
        <v>0</v>
      </c>
      <c r="D33" s="11"/>
      <c r="E33" s="11"/>
      <c r="F33" s="11"/>
      <c r="G33" s="11"/>
    </row>
    <row r="34" spans="1:7" ht="15" customHeight="1" x14ac:dyDescent="0.3">
      <c r="A34" s="124" t="s">
        <v>394</v>
      </c>
      <c r="B34" s="460">
        <v>0</v>
      </c>
      <c r="C34" s="461">
        <v>0</v>
      </c>
      <c r="D34" s="11"/>
      <c r="E34" s="11"/>
      <c r="F34" s="11"/>
      <c r="G34" s="11"/>
    </row>
    <row r="35" spans="1:7" ht="15" customHeight="1" x14ac:dyDescent="0.3">
      <c r="A35" s="125" t="s">
        <v>395</v>
      </c>
      <c r="B35" s="462">
        <f>SUBTOTAL(9,B33:B34)</f>
        <v>0</v>
      </c>
      <c r="C35" s="463">
        <f t="shared" ref="C35" si="3">SUBTOTAL(9,C33:C34)</f>
        <v>0</v>
      </c>
      <c r="D35" s="11"/>
      <c r="E35" s="11"/>
      <c r="F35" s="11"/>
      <c r="G35" s="11"/>
    </row>
    <row r="36" spans="1:7" ht="15" customHeight="1" x14ac:dyDescent="0.3">
      <c r="A36" s="412"/>
      <c r="B36" s="286"/>
      <c r="C36" s="288"/>
      <c r="D36" s="11"/>
      <c r="E36" s="11"/>
      <c r="F36" s="11"/>
      <c r="G36" s="11"/>
    </row>
    <row r="37" spans="1:7" ht="15" customHeight="1" x14ac:dyDescent="0.3">
      <c r="A37" s="325" t="s">
        <v>807</v>
      </c>
      <c r="B37" s="81">
        <v>0</v>
      </c>
      <c r="C37" s="289">
        <v>0</v>
      </c>
      <c r="D37" s="11"/>
      <c r="E37" s="11"/>
      <c r="F37" s="11"/>
      <c r="G37" s="11"/>
    </row>
    <row r="38" spans="1:7" ht="15" customHeight="1" x14ac:dyDescent="0.3">
      <c r="A38" s="115" t="s">
        <v>831</v>
      </c>
      <c r="B38" s="81">
        <v>0</v>
      </c>
      <c r="C38" s="289">
        <v>0</v>
      </c>
      <c r="D38" s="11"/>
      <c r="E38" s="11"/>
      <c r="F38" s="11"/>
      <c r="G38" s="11"/>
    </row>
    <row r="39" spans="1:7" ht="15" customHeight="1" x14ac:dyDescent="0.3">
      <c r="A39" s="115" t="s">
        <v>832</v>
      </c>
      <c r="B39" s="81">
        <v>0</v>
      </c>
      <c r="C39" s="289">
        <v>0</v>
      </c>
      <c r="D39" s="11"/>
      <c r="E39" s="11"/>
      <c r="F39" s="11"/>
      <c r="G39" s="11"/>
    </row>
    <row r="40" spans="1:7" ht="15" customHeight="1" x14ac:dyDescent="0.3">
      <c r="A40" s="117" t="s">
        <v>389</v>
      </c>
      <c r="B40" s="287">
        <f>SUBTOTAL(9,B37:B39)</f>
        <v>0</v>
      </c>
      <c r="C40" s="290">
        <f t="shared" ref="C40" si="4">SUBTOTAL(9,C37:C39)</f>
        <v>0</v>
      </c>
      <c r="D40" s="11"/>
      <c r="E40" s="11"/>
      <c r="F40" s="11"/>
      <c r="G40" s="11"/>
    </row>
    <row r="41" spans="1:7" ht="15" customHeight="1" x14ac:dyDescent="0.3">
      <c r="A41" s="20"/>
      <c r="B41" s="81"/>
      <c r="C41" s="289"/>
      <c r="D41" s="11"/>
      <c r="E41" s="11"/>
      <c r="F41" s="11"/>
      <c r="G41" s="11"/>
    </row>
    <row r="42" spans="1:7" ht="15" customHeight="1" x14ac:dyDescent="0.3">
      <c r="A42" s="20" t="s">
        <v>268</v>
      </c>
      <c r="B42" s="81">
        <v>0</v>
      </c>
      <c r="C42" s="289">
        <v>0</v>
      </c>
      <c r="D42" s="11"/>
      <c r="E42" s="11"/>
      <c r="F42" s="11"/>
      <c r="G42" s="11"/>
    </row>
    <row r="43" spans="1:7" ht="15" customHeight="1" x14ac:dyDescent="0.3">
      <c r="A43" s="115" t="s">
        <v>388</v>
      </c>
      <c r="B43" s="81">
        <v>0</v>
      </c>
      <c r="C43" s="289">
        <v>0</v>
      </c>
      <c r="D43" s="11"/>
      <c r="E43" s="11"/>
      <c r="F43" s="11"/>
      <c r="G43" s="11"/>
    </row>
    <row r="44" spans="1:7" ht="15" customHeight="1" x14ac:dyDescent="0.3">
      <c r="A44" s="115" t="s">
        <v>390</v>
      </c>
      <c r="B44" s="81">
        <v>0</v>
      </c>
      <c r="C44" s="289">
        <v>0</v>
      </c>
      <c r="D44" s="11"/>
      <c r="E44" s="11"/>
      <c r="F44" s="11"/>
      <c r="G44" s="11"/>
    </row>
    <row r="45" spans="1:7" ht="15" customHeight="1" x14ac:dyDescent="0.3">
      <c r="A45" s="117" t="s">
        <v>391</v>
      </c>
      <c r="B45" s="287">
        <f>SUBTOTAL(9,B42:B44)</f>
        <v>0</v>
      </c>
      <c r="C45" s="290">
        <f t="shared" ref="C45" si="5">SUBTOTAL(9,C42:C44)</f>
        <v>0</v>
      </c>
      <c r="D45" s="11"/>
      <c r="E45" s="11"/>
      <c r="F45" s="11"/>
      <c r="G45" s="11"/>
    </row>
    <row r="46" spans="1:7" ht="15" customHeight="1" x14ac:dyDescent="0.3">
      <c r="A46" s="20"/>
      <c r="B46" s="81"/>
      <c r="C46" s="289"/>
      <c r="D46" s="11"/>
      <c r="E46" s="11"/>
      <c r="F46" s="11"/>
      <c r="G46" s="11"/>
    </row>
    <row r="47" spans="1:7" ht="15" customHeight="1" x14ac:dyDescent="0.3">
      <c r="A47" s="12" t="s">
        <v>555</v>
      </c>
      <c r="B47" s="81"/>
      <c r="C47" s="289"/>
      <c r="D47" s="11"/>
      <c r="E47" s="11"/>
      <c r="F47" s="11"/>
      <c r="G47" s="11"/>
    </row>
    <row r="48" spans="1:7" ht="15" customHeight="1" x14ac:dyDescent="0.3">
      <c r="A48" s="20" t="s">
        <v>404</v>
      </c>
      <c r="B48" s="81">
        <v>0</v>
      </c>
      <c r="C48" s="289">
        <v>0</v>
      </c>
      <c r="D48" s="11"/>
      <c r="E48" s="11"/>
      <c r="F48" s="11"/>
      <c r="G48" s="11"/>
    </row>
    <row r="49" spans="1:7" ht="15" customHeight="1" x14ac:dyDescent="0.3">
      <c r="A49" s="20" t="s">
        <v>407</v>
      </c>
      <c r="B49" s="81">
        <v>0</v>
      </c>
      <c r="C49" s="289">
        <v>0</v>
      </c>
      <c r="D49" s="11"/>
      <c r="E49" s="11"/>
      <c r="F49" s="11"/>
      <c r="G49" s="11"/>
    </row>
    <row r="50" spans="1:7" ht="15" customHeight="1" x14ac:dyDescent="0.3">
      <c r="A50" s="20" t="s">
        <v>408</v>
      </c>
      <c r="B50" s="81">
        <v>0</v>
      </c>
      <c r="C50" s="289">
        <v>0</v>
      </c>
      <c r="D50" s="11"/>
      <c r="E50" s="11"/>
      <c r="F50" s="11"/>
      <c r="G50" s="11"/>
    </row>
    <row r="51" spans="1:7" ht="15" customHeight="1" x14ac:dyDescent="0.3">
      <c r="A51" s="20" t="s">
        <v>409</v>
      </c>
      <c r="B51" s="81">
        <v>0</v>
      </c>
      <c r="C51" s="289">
        <v>0</v>
      </c>
      <c r="D51" s="11"/>
      <c r="E51" s="11"/>
      <c r="F51" s="11"/>
      <c r="G51" s="11"/>
    </row>
    <row r="52" spans="1:7" ht="15" customHeight="1" x14ac:dyDescent="0.3">
      <c r="A52" s="20" t="s">
        <v>410</v>
      </c>
      <c r="B52" s="81">
        <v>0</v>
      </c>
      <c r="C52" s="289">
        <v>0</v>
      </c>
      <c r="D52" s="11"/>
      <c r="E52" s="11"/>
      <c r="F52" s="11"/>
      <c r="G52" s="11"/>
    </row>
    <row r="53" spans="1:7" ht="15" customHeight="1" x14ac:dyDescent="0.3">
      <c r="A53" s="117" t="s">
        <v>416</v>
      </c>
      <c r="B53" s="287">
        <f>SUBTOTAL(9,B48:B52)</f>
        <v>0</v>
      </c>
      <c r="C53" s="290">
        <f t="shared" ref="C53" si="6">SUBTOTAL(9,C48:C52)</f>
        <v>0</v>
      </c>
      <c r="D53" s="11"/>
      <c r="E53" s="11"/>
      <c r="F53" s="11"/>
      <c r="G53" s="11"/>
    </row>
    <row r="54" spans="1:7" ht="15" customHeight="1" x14ac:dyDescent="0.3">
      <c r="A54" s="20"/>
      <c r="B54" s="81"/>
      <c r="C54" s="289"/>
      <c r="D54" s="11"/>
      <c r="E54" s="11"/>
      <c r="F54" s="11"/>
      <c r="G54" s="11"/>
    </row>
    <row r="55" spans="1:7" ht="15" customHeight="1" x14ac:dyDescent="0.3">
      <c r="A55" s="60" t="s">
        <v>455</v>
      </c>
      <c r="B55" s="89"/>
      <c r="C55" s="291"/>
      <c r="D55" s="11"/>
      <c r="E55" s="11"/>
      <c r="F55" s="11"/>
      <c r="G55" s="11"/>
    </row>
    <row r="56" spans="1:7" ht="15" customHeight="1" x14ac:dyDescent="0.3">
      <c r="A56" s="61" t="s">
        <v>721</v>
      </c>
      <c r="B56" s="82">
        <f>SUBTOTAL(9,B33:B55)</f>
        <v>0</v>
      </c>
      <c r="C56" s="82">
        <f>SUBTOTAL(9,C33:C55)</f>
        <v>0</v>
      </c>
      <c r="D56" s="11"/>
      <c r="E56" s="11"/>
      <c r="F56" s="11"/>
      <c r="G56" s="11"/>
    </row>
    <row r="57" spans="1:7" ht="15" customHeight="1" x14ac:dyDescent="0.3">
      <c r="A57" s="8"/>
      <c r="B57" s="119"/>
      <c r="C57" s="109"/>
      <c r="D57" s="11"/>
      <c r="E57" s="11"/>
      <c r="F57" s="11"/>
      <c r="G57" s="11"/>
    </row>
    <row r="58" spans="1:7" ht="15" customHeight="1" x14ac:dyDescent="0.3">
      <c r="A58" s="500" t="s">
        <v>828</v>
      </c>
      <c r="B58" s="500"/>
      <c r="C58" s="500"/>
      <c r="D58" s="11"/>
      <c r="E58" s="11"/>
      <c r="F58" s="11"/>
      <c r="G58" s="11"/>
    </row>
    <row r="59" spans="1:7" ht="15" customHeight="1" x14ac:dyDescent="0.3">
      <c r="A59" s="518" t="s">
        <v>829</v>
      </c>
      <c r="B59" s="518"/>
      <c r="C59" s="518"/>
      <c r="D59" s="11"/>
      <c r="E59" s="11"/>
      <c r="F59" s="11"/>
      <c r="G59" s="11"/>
    </row>
    <row r="60" spans="1:7" ht="15" customHeight="1" x14ac:dyDescent="0.3">
      <c r="A60" s="412"/>
      <c r="B60" s="412"/>
      <c r="C60" s="412"/>
      <c r="D60" s="11"/>
      <c r="E60" s="11"/>
      <c r="F60" s="11"/>
      <c r="G60" s="11"/>
    </row>
    <row r="61" spans="1:7" ht="15" customHeight="1" x14ac:dyDescent="0.3">
      <c r="A61" s="409" t="s">
        <v>31</v>
      </c>
      <c r="B61" s="302">
        <f>B31</f>
        <v>45657</v>
      </c>
      <c r="C61" s="303">
        <f>C31</f>
        <v>45291</v>
      </c>
      <c r="D61" s="11"/>
      <c r="E61" s="11"/>
      <c r="F61" s="11"/>
      <c r="G61" s="11"/>
    </row>
    <row r="62" spans="1:7" ht="15" customHeight="1" x14ac:dyDescent="0.3">
      <c r="A62" s="412" t="s">
        <v>780</v>
      </c>
      <c r="B62" s="292"/>
      <c r="C62" s="292"/>
      <c r="D62" s="11"/>
      <c r="E62" s="11"/>
      <c r="F62" s="11"/>
      <c r="G62" s="11"/>
    </row>
    <row r="63" spans="1:7" ht="15" customHeight="1" x14ac:dyDescent="0.3">
      <c r="A63" s="20" t="s">
        <v>418</v>
      </c>
      <c r="B63" s="283">
        <v>0</v>
      </c>
      <c r="C63" s="283">
        <v>0</v>
      </c>
      <c r="D63" s="11"/>
      <c r="E63" s="11"/>
      <c r="F63" s="11"/>
      <c r="G63" s="11"/>
    </row>
    <row r="64" spans="1:7" ht="15" customHeight="1" x14ac:dyDescent="0.3">
      <c r="A64" s="20" t="s">
        <v>419</v>
      </c>
      <c r="B64" s="283">
        <v>0</v>
      </c>
      <c r="C64" s="283">
        <v>0</v>
      </c>
      <c r="D64" s="11"/>
      <c r="E64" s="11"/>
      <c r="F64" s="11"/>
      <c r="G64" s="11"/>
    </row>
    <row r="65" spans="1:7" ht="15" customHeight="1" x14ac:dyDescent="0.3">
      <c r="A65" s="20" t="s">
        <v>420</v>
      </c>
      <c r="B65" s="283">
        <v>0</v>
      </c>
      <c r="C65" s="283">
        <v>0</v>
      </c>
      <c r="D65" s="11"/>
      <c r="E65" s="11"/>
      <c r="F65" s="11"/>
      <c r="G65" s="11"/>
    </row>
    <row r="66" spans="1:7" ht="15" customHeight="1" x14ac:dyDescent="0.3">
      <c r="A66" s="20" t="s">
        <v>421</v>
      </c>
      <c r="B66" s="283">
        <v>3081</v>
      </c>
      <c r="C66" s="283">
        <v>4276</v>
      </c>
      <c r="D66" s="11"/>
      <c r="E66" s="11"/>
      <c r="F66" s="11"/>
      <c r="G66" s="11"/>
    </row>
    <row r="67" spans="1:7" ht="15" customHeight="1" x14ac:dyDescent="0.3">
      <c r="A67" s="20" t="s">
        <v>428</v>
      </c>
      <c r="B67" s="283">
        <v>0</v>
      </c>
      <c r="C67" s="283">
        <v>0</v>
      </c>
      <c r="D67" s="11"/>
      <c r="E67" s="11"/>
      <c r="F67" s="11"/>
      <c r="G67" s="11"/>
    </row>
    <row r="68" spans="1:7" ht="15" customHeight="1" x14ac:dyDescent="0.3">
      <c r="A68" s="384" t="s">
        <v>781</v>
      </c>
      <c r="B68" s="377">
        <f>SUBTOTAL(9,B63:B67)</f>
        <v>3081</v>
      </c>
      <c r="C68" s="284">
        <f t="shared" ref="C68" si="7">SUBTOTAL(9,C63:C67)</f>
        <v>4276</v>
      </c>
      <c r="D68" s="11"/>
      <c r="E68" s="11"/>
      <c r="F68" s="11"/>
      <c r="G68" s="11"/>
    </row>
    <row r="69" spans="1:7" ht="15" customHeight="1" x14ac:dyDescent="0.3">
      <c r="A69" s="126"/>
      <c r="B69" s="294"/>
      <c r="C69" s="293"/>
      <c r="D69" s="11"/>
      <c r="E69" s="11"/>
      <c r="F69" s="11"/>
      <c r="G69" s="11"/>
    </row>
    <row r="70" spans="1:7" ht="15" customHeight="1" x14ac:dyDescent="0.3">
      <c r="A70" s="20" t="s">
        <v>889</v>
      </c>
      <c r="B70" s="283">
        <v>4255</v>
      </c>
      <c r="C70" s="283">
        <v>3626</v>
      </c>
      <c r="D70" s="11"/>
      <c r="E70" s="11"/>
      <c r="F70" s="11"/>
      <c r="G70" s="11"/>
    </row>
    <row r="71" spans="1:7" ht="15" customHeight="1" x14ac:dyDescent="0.3">
      <c r="A71" s="20" t="s">
        <v>890</v>
      </c>
      <c r="B71" s="283">
        <v>0</v>
      </c>
      <c r="C71" s="283">
        <v>0</v>
      </c>
      <c r="D71" s="11"/>
      <c r="E71" s="11"/>
      <c r="F71" s="11"/>
      <c r="G71" s="11"/>
    </row>
    <row r="72" spans="1:7" ht="15" customHeight="1" x14ac:dyDescent="0.3">
      <c r="A72" s="20" t="s">
        <v>429</v>
      </c>
      <c r="B72" s="283">
        <v>0</v>
      </c>
      <c r="C72" s="283">
        <v>0</v>
      </c>
      <c r="D72" s="11"/>
      <c r="E72" s="11"/>
      <c r="F72" s="11"/>
      <c r="G72" s="11"/>
    </row>
    <row r="73" spans="1:7" ht="15" customHeight="1" x14ac:dyDescent="0.3">
      <c r="A73" s="233" t="s">
        <v>756</v>
      </c>
      <c r="B73" s="295">
        <f>SUBTOTAL(9,B63:B72)</f>
        <v>7336</v>
      </c>
      <c r="C73" s="324">
        <f>SUBTOTAL(9,C63:C72)</f>
        <v>7902</v>
      </c>
      <c r="D73" s="11"/>
      <c r="E73" s="11"/>
      <c r="F73" s="11"/>
      <c r="G73" s="11"/>
    </row>
    <row r="74" spans="1:7" ht="15" customHeight="1" x14ac:dyDescent="0.3">
      <c r="A74" s="20"/>
      <c r="B74" s="62"/>
      <c r="C74" s="68"/>
      <c r="D74" s="11"/>
      <c r="E74" s="11"/>
      <c r="F74" s="11"/>
      <c r="G74" s="11"/>
    </row>
    <row r="75" spans="1:7" ht="15.75" customHeight="1" x14ac:dyDescent="0.3">
      <c r="A75" s="500" t="s">
        <v>828</v>
      </c>
      <c r="B75" s="500"/>
      <c r="C75" s="500"/>
      <c r="D75" s="11"/>
      <c r="E75" s="11"/>
      <c r="F75" s="11"/>
    </row>
    <row r="76" spans="1:7" ht="17.25" customHeight="1" x14ac:dyDescent="0.3">
      <c r="A76" s="500" t="s">
        <v>830</v>
      </c>
      <c r="B76" s="500"/>
      <c r="C76" s="500"/>
      <c r="D76" s="11"/>
      <c r="E76" s="11"/>
      <c r="F76" s="11"/>
      <c r="G76" s="11"/>
    </row>
    <row r="77" spans="1:7" ht="15" customHeight="1" x14ac:dyDescent="0.3">
      <c r="A77" s="412"/>
      <c r="B77" s="412"/>
      <c r="C77" s="412"/>
      <c r="D77" s="11"/>
      <c r="E77" s="11"/>
      <c r="F77" s="11"/>
      <c r="G77" s="11"/>
    </row>
    <row r="78" spans="1:7" ht="15" customHeight="1" x14ac:dyDescent="0.3">
      <c r="A78" s="407" t="s">
        <v>33</v>
      </c>
      <c r="B78" s="302">
        <f>B61</f>
        <v>45657</v>
      </c>
      <c r="C78" s="303">
        <f>C61</f>
        <v>45291</v>
      </c>
      <c r="D78" s="11"/>
      <c r="E78" s="11"/>
      <c r="F78" s="11"/>
      <c r="G78" s="11"/>
    </row>
    <row r="79" spans="1:7" ht="15" customHeight="1" x14ac:dyDescent="0.3">
      <c r="B79" s="297"/>
      <c r="C79" s="283"/>
      <c r="D79" s="11"/>
      <c r="E79" s="11"/>
      <c r="F79" s="11"/>
      <c r="G79" s="11"/>
    </row>
    <row r="80" spans="1:7" ht="15" customHeight="1" x14ac:dyDescent="0.3">
      <c r="A80" s="20" t="s">
        <v>274</v>
      </c>
      <c r="B80" s="283">
        <v>0</v>
      </c>
      <c r="C80" s="283">
        <v>0</v>
      </c>
      <c r="D80" s="11"/>
      <c r="E80" s="11"/>
      <c r="F80" s="11"/>
      <c r="G80" s="11"/>
    </row>
    <row r="81" spans="1:7" ht="15" customHeight="1" x14ac:dyDescent="0.3">
      <c r="A81" s="20" t="s">
        <v>276</v>
      </c>
      <c r="B81" s="283">
        <v>511</v>
      </c>
      <c r="C81" s="283">
        <v>593</v>
      </c>
      <c r="D81" s="11"/>
      <c r="E81" s="11"/>
      <c r="F81" s="11"/>
      <c r="G81" s="11"/>
    </row>
    <row r="82" spans="1:7" ht="15" customHeight="1" x14ac:dyDescent="0.3">
      <c r="A82" s="20" t="s">
        <v>278</v>
      </c>
      <c r="B82" s="283">
        <v>0</v>
      </c>
      <c r="C82" s="283">
        <v>0</v>
      </c>
      <c r="D82" s="11"/>
      <c r="E82" s="11"/>
      <c r="F82" s="11"/>
      <c r="G82" s="11"/>
    </row>
    <row r="83" spans="1:7" ht="15" customHeight="1" x14ac:dyDescent="0.3">
      <c r="A83" s="20" t="s">
        <v>280</v>
      </c>
      <c r="B83" s="283">
        <v>0</v>
      </c>
      <c r="C83" s="283">
        <v>0</v>
      </c>
      <c r="D83" s="11"/>
      <c r="E83" s="11"/>
      <c r="F83" s="11"/>
      <c r="G83" s="11"/>
    </row>
    <row r="84" spans="1:7" ht="15" customHeight="1" x14ac:dyDescent="0.3">
      <c r="A84" s="233" t="s">
        <v>282</v>
      </c>
      <c r="B84" s="298">
        <f>SUBTOTAL(9,B80:B83)</f>
        <v>511</v>
      </c>
      <c r="C84" s="296">
        <f>SUBTOTAL(9,C80:C83)</f>
        <v>593</v>
      </c>
      <c r="D84" s="11"/>
      <c r="E84" s="11"/>
      <c r="F84" s="11"/>
      <c r="G84" s="11"/>
    </row>
    <row r="85" spans="1:7" ht="15.75" customHeight="1" x14ac:dyDescent="0.3">
      <c r="A85" s="63"/>
      <c r="B85" s="299"/>
      <c r="C85" s="301"/>
      <c r="D85" s="11"/>
      <c r="E85" s="11"/>
      <c r="F85" s="11"/>
      <c r="G85" s="11"/>
    </row>
    <row r="86" spans="1:7" ht="15.75" customHeight="1" x14ac:dyDescent="0.3">
      <c r="A86" s="64" t="s">
        <v>35</v>
      </c>
      <c r="B86" s="300">
        <f>B26+B56+B73+B84</f>
        <v>41315</v>
      </c>
      <c r="C86" s="300">
        <f>C26+C56+C73+C84</f>
        <v>41640</v>
      </c>
      <c r="D86" s="11"/>
      <c r="E86" s="11"/>
      <c r="F86" s="11"/>
      <c r="G86" s="11"/>
    </row>
    <row r="87" spans="1:7" ht="15.75" customHeight="1" x14ac:dyDescent="0.3">
      <c r="A87" s="11"/>
      <c r="B87" s="68"/>
      <c r="C87" s="68"/>
    </row>
  </sheetData>
  <mergeCells count="1">
    <mergeCell ref="A59:C59"/>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H30"/>
  <sheetViews>
    <sheetView zoomScaleNormal="100" workbookViewId="0">
      <selection activeCell="M23" sqref="M23"/>
    </sheetView>
  </sheetViews>
  <sheetFormatPr baseColWidth="10" defaultColWidth="17.33203125" defaultRowHeight="15.75" customHeight="1" x14ac:dyDescent="0.3"/>
  <cols>
    <col min="1" max="1" width="53.33203125" style="40" customWidth="1"/>
    <col min="2" max="2" width="12" style="91" customWidth="1"/>
    <col min="3" max="3" width="12.33203125" style="91" customWidth="1"/>
    <col min="4" max="4" width="13.6640625" style="91" customWidth="1"/>
    <col min="5" max="5" width="13.6640625" style="40" bestFit="1" customWidth="1"/>
    <col min="6" max="7" width="10.6640625" style="40" customWidth="1"/>
    <col min="8" max="16384" width="17.33203125" style="40"/>
  </cols>
  <sheetData>
    <row r="1" spans="1:8" ht="15" customHeight="1" x14ac:dyDescent="0.3">
      <c r="A1" s="2"/>
      <c r="B1" s="331"/>
      <c r="C1" s="331"/>
      <c r="D1" s="331"/>
      <c r="E1" s="1"/>
      <c r="F1" s="1"/>
      <c r="G1" s="1"/>
    </row>
    <row r="2" spans="1:8" ht="15" customHeight="1" x14ac:dyDescent="0.3">
      <c r="A2" s="327" t="str">
        <f>Resultatregnskap!A2</f>
        <v>Virksomhetens navn: Ansgar Høyskole AS</v>
      </c>
      <c r="B2" s="102"/>
      <c r="C2" s="102"/>
      <c r="D2" s="102"/>
      <c r="E2" s="1"/>
      <c r="F2" s="1"/>
      <c r="G2" s="1"/>
    </row>
    <row r="3" spans="1:8" ht="15" customHeight="1" x14ac:dyDescent="0.3">
      <c r="A3" s="1"/>
      <c r="B3" s="331"/>
      <c r="C3" s="331"/>
      <c r="D3" s="331"/>
      <c r="E3" s="1"/>
      <c r="F3" s="1"/>
      <c r="G3" s="1"/>
    </row>
    <row r="4" spans="1:8" ht="14.4" x14ac:dyDescent="0.3">
      <c r="A4" s="65" t="s">
        <v>285</v>
      </c>
      <c r="B4" s="99"/>
      <c r="C4" s="99"/>
      <c r="D4" s="99"/>
      <c r="E4" s="1"/>
      <c r="F4" s="1"/>
    </row>
    <row r="5" spans="1:8" ht="14.4" x14ac:dyDescent="0.3">
      <c r="A5" s="178" t="str">
        <f>Resultatregnskap!A6</f>
        <v>Beløp i 1000 kroner</v>
      </c>
      <c r="B5" s="331"/>
      <c r="C5" s="331"/>
      <c r="D5" s="331"/>
      <c r="E5" s="1"/>
      <c r="F5" s="1"/>
    </row>
    <row r="6" spans="1:8" ht="14.4" x14ac:dyDescent="0.3">
      <c r="A6" s="152"/>
      <c r="B6" s="331"/>
      <c r="C6" s="331"/>
      <c r="D6" s="331"/>
      <c r="E6" s="1"/>
      <c r="F6" s="1"/>
    </row>
    <row r="7" spans="1:8" ht="14.4" x14ac:dyDescent="0.3">
      <c r="A7" s="152" t="s">
        <v>461</v>
      </c>
      <c r="B7" s="331"/>
      <c r="C7" s="331"/>
      <c r="D7" s="331"/>
      <c r="E7" s="1"/>
      <c r="F7" s="1"/>
    </row>
    <row r="8" spans="1:8" ht="14.4" x14ac:dyDescent="0.3">
      <c r="A8" s="361"/>
      <c r="B8" s="199">
        <f>Resultatregnskap!C8</f>
        <v>45657</v>
      </c>
      <c r="C8" s="200">
        <f>Resultatregnskap!D8</f>
        <v>45291</v>
      </c>
      <c r="D8" s="265" t="str">
        <f>Resultatregnskap!E8</f>
        <v>DBH-referanse</v>
      </c>
      <c r="E8" s="1"/>
      <c r="F8" s="1"/>
      <c r="G8" s="1"/>
      <c r="H8" s="1"/>
    </row>
    <row r="9" spans="1:8" ht="15" customHeight="1" x14ac:dyDescent="0.3">
      <c r="A9" s="255" t="s">
        <v>458</v>
      </c>
      <c r="B9" s="266">
        <v>22219</v>
      </c>
      <c r="C9" s="244">
        <v>21065</v>
      </c>
      <c r="D9" s="255" t="s">
        <v>286</v>
      </c>
      <c r="E9" s="1"/>
      <c r="F9" s="1"/>
      <c r="G9" s="1"/>
      <c r="H9" s="1"/>
    </row>
    <row r="10" spans="1:8" ht="15" customHeight="1" x14ac:dyDescent="0.3">
      <c r="A10" s="255" t="s">
        <v>287</v>
      </c>
      <c r="B10" s="266">
        <v>2726</v>
      </c>
      <c r="C10" s="244">
        <v>2633</v>
      </c>
      <c r="D10" s="255" t="s">
        <v>288</v>
      </c>
      <c r="E10" s="1"/>
      <c r="F10" s="1"/>
      <c r="G10" s="1"/>
      <c r="H10" s="1"/>
    </row>
    <row r="11" spans="1:8" ht="15" customHeight="1" x14ac:dyDescent="0.3">
      <c r="A11" s="255" t="s">
        <v>289</v>
      </c>
      <c r="B11" s="266">
        <v>3739</v>
      </c>
      <c r="C11" s="244">
        <v>3486</v>
      </c>
      <c r="D11" s="255" t="s">
        <v>290</v>
      </c>
      <c r="E11" s="1"/>
      <c r="F11" s="1"/>
      <c r="G11" s="1"/>
      <c r="H11" s="1"/>
    </row>
    <row r="12" spans="1:8" ht="15" customHeight="1" x14ac:dyDescent="0.3">
      <c r="A12" s="255" t="s">
        <v>291</v>
      </c>
      <c r="B12" s="266">
        <v>1617</v>
      </c>
      <c r="C12" s="244">
        <v>1905</v>
      </c>
      <c r="D12" s="255" t="s">
        <v>292</v>
      </c>
      <c r="E12" s="1"/>
      <c r="F12" s="1"/>
      <c r="G12" s="1"/>
      <c r="H12" s="1"/>
    </row>
    <row r="13" spans="1:8" ht="15" customHeight="1" x14ac:dyDescent="0.3">
      <c r="A13" s="255" t="s">
        <v>293</v>
      </c>
      <c r="B13" s="266">
        <v>-454</v>
      </c>
      <c r="C13" s="244">
        <v>-1040</v>
      </c>
      <c r="D13" s="255" t="s">
        <v>294</v>
      </c>
      <c r="E13" s="1"/>
      <c r="F13" s="1"/>
      <c r="G13" s="1"/>
      <c r="H13" s="1"/>
    </row>
    <row r="14" spans="1:8" ht="15" customHeight="1" x14ac:dyDescent="0.3">
      <c r="A14" s="256" t="s">
        <v>295</v>
      </c>
      <c r="B14" s="266">
        <v>926</v>
      </c>
      <c r="C14" s="244">
        <v>547</v>
      </c>
      <c r="D14" s="255" t="s">
        <v>296</v>
      </c>
      <c r="E14" s="1"/>
      <c r="F14" s="1"/>
      <c r="G14" s="1"/>
      <c r="H14" s="1"/>
    </row>
    <row r="15" spans="1:8" ht="15" customHeight="1" x14ac:dyDescent="0.3">
      <c r="A15" s="267" t="s">
        <v>297</v>
      </c>
      <c r="B15" s="263">
        <f>SUBTOTAL(9,B9:B14)</f>
        <v>30773</v>
      </c>
      <c r="C15" s="264">
        <f>SUBTOTAL(9,C9:C14)</f>
        <v>28596</v>
      </c>
      <c r="D15" s="268" t="s">
        <v>298</v>
      </c>
      <c r="E15" s="1"/>
      <c r="F15" s="1"/>
      <c r="G15" s="1"/>
      <c r="H15" s="1"/>
    </row>
    <row r="16" spans="1:8" ht="15" customHeight="1" x14ac:dyDescent="0.3">
      <c r="A16" s="66"/>
      <c r="B16" s="100"/>
      <c r="C16" s="331"/>
      <c r="D16" s="1"/>
      <c r="E16" s="1"/>
      <c r="F16" s="1"/>
      <c r="G16" s="1"/>
      <c r="H16" s="1"/>
    </row>
    <row r="17" spans="1:8" ht="12.75" customHeight="1" x14ac:dyDescent="0.3">
      <c r="A17" s="1"/>
      <c r="B17" s="100"/>
      <c r="C17" s="331"/>
      <c r="D17" s="1"/>
      <c r="E17" s="1"/>
      <c r="F17" s="1"/>
      <c r="G17" s="1"/>
      <c r="H17" s="1"/>
    </row>
    <row r="18" spans="1:8" ht="15" customHeight="1" x14ac:dyDescent="0.3">
      <c r="A18" s="268" t="s">
        <v>299</v>
      </c>
      <c r="B18" s="154">
        <v>35</v>
      </c>
      <c r="C18" s="304">
        <v>30</v>
      </c>
      <c r="D18" s="268" t="s">
        <v>300</v>
      </c>
      <c r="E18" s="1"/>
      <c r="F18" s="1"/>
      <c r="G18" s="1"/>
      <c r="H18" s="1"/>
    </row>
    <row r="19" spans="1:8" ht="15.75" customHeight="1" x14ac:dyDescent="0.3">
      <c r="D19" s="40"/>
      <c r="E19" s="1"/>
      <c r="F19" s="1"/>
      <c r="G19" s="1"/>
      <c r="H19" s="1"/>
    </row>
    <row r="20" spans="1:8" ht="15.75" customHeight="1" x14ac:dyDescent="0.3">
      <c r="A20" s="336" t="s">
        <v>456</v>
      </c>
      <c r="E20" s="1"/>
      <c r="F20" s="1"/>
      <c r="G20" s="1"/>
      <c r="H20" s="1"/>
    </row>
    <row r="21" spans="1:8" ht="29.7" customHeight="1" x14ac:dyDescent="0.3">
      <c r="A21" s="150" t="s">
        <v>457</v>
      </c>
      <c r="B21" s="151" t="s">
        <v>458</v>
      </c>
      <c r="C21" s="147" t="s">
        <v>459</v>
      </c>
      <c r="D21" s="389" t="s">
        <v>466</v>
      </c>
      <c r="E21" s="1"/>
      <c r="F21" s="1"/>
      <c r="G21" s="1"/>
      <c r="H21" s="1"/>
    </row>
    <row r="22" spans="1:8" ht="15.75" customHeight="1" x14ac:dyDescent="0.3">
      <c r="A22" s="148"/>
      <c r="B22" s="149"/>
      <c r="C22" s="149"/>
      <c r="D22" s="149"/>
      <c r="E22" s="1"/>
      <c r="F22" s="1"/>
      <c r="G22" s="1"/>
      <c r="H22" s="1"/>
    </row>
    <row r="23" spans="1:8" ht="15.75" customHeight="1" x14ac:dyDescent="0.3">
      <c r="A23" s="148" t="s">
        <v>460</v>
      </c>
      <c r="B23" s="149">
        <f>597+79-86+299</f>
        <v>889</v>
      </c>
      <c r="C23" s="149">
        <f>3+3-3</f>
        <v>3</v>
      </c>
      <c r="D23" s="149" t="s">
        <v>717</v>
      </c>
      <c r="E23" s="1"/>
      <c r="F23" s="1"/>
      <c r="G23" s="1"/>
      <c r="H23" s="1"/>
    </row>
    <row r="24" spans="1:8" ht="15.75" customHeight="1" x14ac:dyDescent="0.3">
      <c r="A24" s="148" t="s">
        <v>617</v>
      </c>
      <c r="B24" s="149"/>
      <c r="C24" s="149"/>
      <c r="D24" s="149" t="s">
        <v>718</v>
      </c>
      <c r="E24" s="1"/>
      <c r="F24" s="1"/>
      <c r="G24" s="1"/>
      <c r="H24" s="1"/>
    </row>
    <row r="25" spans="1:8" ht="15.75" customHeight="1" x14ac:dyDescent="0.3">
      <c r="A25" s="148" t="s">
        <v>462</v>
      </c>
      <c r="B25" s="149"/>
      <c r="C25" s="149"/>
      <c r="D25" s="149" t="s">
        <v>719</v>
      </c>
      <c r="E25" s="1"/>
      <c r="F25" s="1"/>
      <c r="G25" s="1"/>
      <c r="H25" s="1"/>
    </row>
    <row r="26" spans="1:8" ht="15.75" customHeight="1" x14ac:dyDescent="0.3">
      <c r="A26" s="148" t="s">
        <v>716</v>
      </c>
      <c r="B26" s="149"/>
      <c r="C26" s="149"/>
      <c r="D26" s="149" t="s">
        <v>720</v>
      </c>
      <c r="E26" s="1"/>
      <c r="F26" s="1"/>
      <c r="G26" s="1"/>
      <c r="H26" s="1"/>
    </row>
    <row r="27" spans="1:8" ht="15.75" customHeight="1" x14ac:dyDescent="0.3">
      <c r="A27" s="380"/>
      <c r="B27" s="381"/>
      <c r="C27" s="381"/>
      <c r="E27" s="1"/>
      <c r="F27" s="1"/>
      <c r="G27" s="1"/>
      <c r="H27" s="1"/>
    </row>
    <row r="28" spans="1:8" ht="15.75" customHeight="1" x14ac:dyDescent="0.3">
      <c r="A28" s="410" t="s">
        <v>782</v>
      </c>
      <c r="B28" s="410"/>
      <c r="C28" s="410"/>
      <c r="D28" s="410"/>
    </row>
    <row r="29" spans="1:8" ht="15.75" customHeight="1" x14ac:dyDescent="0.3">
      <c r="A29" s="410"/>
      <c r="B29" s="410"/>
      <c r="C29" s="410"/>
      <c r="D29" s="410"/>
    </row>
    <row r="30" spans="1:8" ht="14.4" x14ac:dyDescent="0.3">
      <c r="A30" s="410"/>
      <c r="B30" s="410"/>
      <c r="C30" s="410"/>
      <c r="D30" s="410"/>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Regneark" ma:contentTypeID="0x0101002C1B27F07ED111E5A8370800200C9A66010200773A1EF9571EA24F994D980B5AE4B7C2" ma:contentTypeVersion="26" ma:contentTypeDescription="Opprett et nytt dokument." ma:contentTypeScope="" ma:versionID="9b1145da1566cb573bb588b51b5f9bb5">
  <xsd:schema xmlns:xsd="http://www.w3.org/2001/XMLSchema" xmlns:xs="http://www.w3.org/2001/XMLSchema" xmlns:p="http://schemas.microsoft.com/office/2006/metadata/properties" xmlns:ns1="http://schemas.microsoft.com/sharepoint/v3" xmlns:ns2="fd6f65e9-49f3-49b1-a477-b0ee2712806c" xmlns:ns3="793ad56b-b905-482f-99c7-e0ad214f35d2" targetNamespace="http://schemas.microsoft.com/office/2006/metadata/properties" ma:root="true" ma:fieldsID="0f45cfc5bdb64ea8c39388dc1bf223c4" ns1:_="" ns2:_="" ns3:_="">
    <xsd:import namespace="http://schemas.microsoft.com/sharepoint/v3"/>
    <xsd:import namespace="fd6f65e9-49f3-49b1-a477-b0ee2712806c"/>
    <xsd:import namespace="793ad56b-b905-482f-99c7-e0ad214f35d2"/>
    <xsd:element name="properties">
      <xsd:complexType>
        <xsd:sequence>
          <xsd:element name="documentManagement">
            <xsd:complexType>
              <xsd:all>
                <xsd:element ref="ns2:DssDokumenttypeChoice" minOccurs="0"/>
                <xsd:element ref="ns2:Område_x002f_prosess" minOccurs="0"/>
                <xsd:element ref="ns2:DssNotater" minOccurs="0"/>
                <xsd:element ref="ns3:DssArchivable" minOccurs="0"/>
                <xsd:element ref="ns3:DssWebsakRef" minOccurs="0"/>
                <xsd:element ref="ns3:DssInnspillArkivert" minOccurs="0"/>
                <xsd:element ref="ns1:AssignedTo" minOccurs="0"/>
                <xsd:element ref="ns2:DssFremhevet" minOccurs="0"/>
                <xsd:element ref="ns2:ofdc76af098e4c7f98490d5710fce5b2" minOccurs="0"/>
                <xsd:element ref="ns2:ec4548291c174201804f8d6e346b5e78" minOccurs="0"/>
                <xsd:element ref="ns2:ja062c7924ed4f31b584a4220ff29390" minOccurs="0"/>
                <xsd:element ref="ns2:l917ce326c5a48e1a29f6235eea1cd41" minOccurs="0"/>
                <xsd:element ref="ns2:TaxCatchAll" minOccurs="0"/>
                <xsd:element ref="ns2:TaxCatchAllLabel" minOccurs="0"/>
                <xsd:element ref="ns2:f2f49eccf7d24422907cdfb28d8257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ssignedTo" ma:index="8" nillable="true" ma:displayName="Tilordnet til"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6f65e9-49f3-49b1-a477-b0ee2712806c" elementFormDefault="qualified">
    <xsd:import namespace="http://schemas.microsoft.com/office/2006/documentManagement/types"/>
    <xsd:import namespace="http://schemas.microsoft.com/office/infopath/2007/PartnerControls"/>
    <xsd:element name="DssDokumenttypeChoice" ma:index="2" nillable="true" ma:displayName="Dokumenttypevalg" ma:format="Dropdown" ma:internalName="DssDokumenttypeChoice">
      <xsd:simpleType>
        <xsd:restriction base="dms:Choice">
          <xsd:enumeration value="Avklaringsnotat"/>
          <xsd:enumeration value="Bakgrunnsinformasjon"/>
          <xsd:enumeration value="Beslutningsnotat"/>
          <xsd:enumeration value="Brukerveiledning"/>
          <xsd:enumeration value="Brev"/>
          <xsd:enumeration value="Budsjettdokument"/>
          <xsd:enumeration value="Budskapsplattform"/>
          <xsd:enumeration value="Dokumentasjon"/>
          <xsd:enumeration value="Eksempel"/>
          <xsd:enumeration value="Figur"/>
          <xsd:enumeration value="Flak"/>
          <xsd:enumeration value="Forskrift"/>
          <xsd:enumeration value="Håndnotat"/>
          <xsd:enumeration value="Illustrasjon"/>
          <xsd:enumeration value="Instruks"/>
          <xsd:enumeration value="Kapittelutkast"/>
          <xsd:enumeration value="Kommunikasjonsmateriell"/>
          <xsd:enumeration value="Kronikk/innlegg"/>
          <xsd:enumeration value="Læringsmateriell"/>
          <xsd:enumeration value="Mal"/>
          <xsd:enumeration value="Media"/>
          <xsd:enumeration value="Melding til Stortinget"/>
          <xsd:enumeration value="Møtereferat"/>
          <xsd:enumeration value="Møtedokument"/>
          <xsd:enumeration value="Nettside"/>
          <xsd:enumeration value="Notat"/>
          <xsd:enumeration value="NOU"/>
          <xsd:enumeration value="Presentasjon"/>
          <xsd:enumeration value="Presseinvitasjon"/>
          <xsd:enumeration value="Pressemelding"/>
          <xsd:enumeration value="Proposisjon"/>
          <xsd:enumeration value="Rapport"/>
          <xsd:enumeration value="Regneark"/>
          <xsd:enumeration value="Rutine/retningslinje/håndbok"/>
          <xsd:enumeration value="Satsingsforslag"/>
          <xsd:enumeration value="Sluttrapport"/>
          <xsd:enumeration value="Statistikk"/>
          <xsd:enumeration value="Strategi/plan"/>
          <xsd:enumeration value="Tale"/>
          <xsd:enumeration value="Talepunkt"/>
          <xsd:enumeration value="Tildelingsbrev"/>
          <xsd:enumeration value="Utkast til r-notat"/>
          <xsd:enumeration value="Utredningsnotat"/>
        </xsd:restriction>
      </xsd:simpleType>
    </xsd:element>
    <xsd:element name="Område_x002f_prosess" ma:index="3" nillable="true" ma:displayName="Område/prosess" ma:format="Dropdown" ma:internalName="Omr_x00e5_de_x002F_prosess">
      <xsd:simpleType>
        <xsd:restriction base="dms:Choice">
          <xsd:enumeration value="Regnskap"/>
          <xsd:enumeration value="Nøkkeltall"/>
          <xsd:enumeration value="Saldobalanse"/>
          <xsd:enumeration value="Standard oppgjørspakke"/>
        </xsd:restriction>
      </xsd:simpleType>
    </xsd:element>
    <xsd:element name="DssNotater" ma:index="4" nillable="true" ma:displayName="Notater" ma:internalName="DssNotater" ma:readOnly="false">
      <xsd:simpleType>
        <xsd:restriction base="dms:Note">
          <xsd:maxLength value="255"/>
        </xsd:restriction>
      </xsd:simpleType>
    </xsd:element>
    <xsd:element name="DssFremhevet" ma:index="9" nillable="true" ma:displayName="Fremhevet" ma:default="False" ma:description="Fremhevet dokument vises på Om rommet siden." ma:internalName="DssFremhevet">
      <xsd:simpleType>
        <xsd:restriction base="dms:Boolean"/>
      </xsd:simpleType>
    </xsd:element>
    <xsd:element name="ofdc76af098e4c7f98490d5710fce5b2" ma:index="14" nillable="true" ma:taxonomy="true" ma:internalName="ofdc76af098e4c7f98490d5710fce5b2" ma:taxonomyFieldName="DssAvdeling" ma:displayName="Avdeling" ma:readOnly="false" ma:fieldId="{8fdc76af-098e-4c7f-9849-0d5710fce5b2}" ma:sspId="dd1c9695-082f-4d62-9abb-ef5a22d84609" ma:termSetId="13c90cc6-0f43-4adb-b19c-c400e157a76b" ma:anchorId="81227de6-cb8e-4f0f-82fe-a653bcaf2db4" ma:open="false" ma:isKeyword="false">
      <xsd:complexType>
        <xsd:sequence>
          <xsd:element ref="pc:Terms" minOccurs="0" maxOccurs="1"/>
        </xsd:sequence>
      </xsd:complexType>
    </xsd:element>
    <xsd:element name="ec4548291c174201804f8d6e346b5e78" ma:index="16" nillable="true" ma:taxonomy="true" ma:internalName="ec4548291c174201804f8d6e346b5e78" ma:taxonomyFieldName="DssFunksjon" ma:displayName="Funksjon" ma:readOnly="false" ma:fieldId="{ec454829-1c17-4201-804f-8d6e346b5e78}" ma:sspId="dd1c9695-082f-4d62-9abb-ef5a22d84609" ma:termSetId="1d0cee9e-e85d-4bdd-9786-976123513522" ma:anchorId="00000000-0000-0000-0000-000000000000" ma:open="false" ma:isKeyword="false">
      <xsd:complexType>
        <xsd:sequence>
          <xsd:element ref="pc:Terms" minOccurs="0" maxOccurs="1"/>
        </xsd:sequence>
      </xsd:complexType>
    </xsd:element>
    <xsd:element name="ja062c7924ed4f31b584a4220ff29390" ma:index="18" nillable="true" ma:taxonomy="true" ma:internalName="ja062c7924ed4f31b584a4220ff29390" ma:taxonomyFieldName="DssEmneord" ma:displayName="Emneord" ma:readOnly="false" ma:fieldId="{3a062c79-24ed-4f31-b584-a4220ff29390}" ma:taxonomyMulti="true" ma:sspId="dd1c9695-082f-4d62-9abb-ef5a22d84609" ma:termSetId="76727dcf-a431-492e-96ad-c8e0e60c175f" ma:anchorId="ac101e7e-eda8-43fa-95b1-c9b89560a57e" ma:open="false" ma:isKeyword="false">
      <xsd:complexType>
        <xsd:sequence>
          <xsd:element ref="pc:Terms" minOccurs="0" maxOccurs="1"/>
        </xsd:sequence>
      </xsd:complexType>
    </xsd:element>
    <xsd:element name="l917ce326c5a48e1a29f6235eea1cd41" ma:index="21" nillable="true" ma:taxonomy="true" ma:internalName="l917ce326c5a48e1a29f6235eea1cd41" ma:taxonomyFieldName="DssRomtype" ma:displayName="Romtype" ma:readOnly="false" ma:fieldId="{5917ce32-6c5a-48e1-a29f-6235eea1cd41}" ma:sspId="dd1c9695-082f-4d62-9abb-ef5a22d84609" ma:termSetId="8e869b01-24d9-45a0-980a-bd4a553ad3c2" ma:anchorId="00000000-0000-0000-0000-000000000000" ma:open="false" ma:isKeyword="false">
      <xsd:complexType>
        <xsd:sequence>
          <xsd:element ref="pc:Terms" minOccurs="0" maxOccurs="1"/>
        </xsd:sequence>
      </xsd:complexType>
    </xsd:element>
    <xsd:element name="TaxCatchAll" ma:index="22" nillable="true" ma:displayName="Global taksonomikolonne" ma:hidden="true" ma:list="{56ab7ab7-a954-4981-9895-b607dbf57c39}" ma:internalName="TaxCatchAll" ma:showField="CatchAllData"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TaxCatchAllLabel" ma:index="23" nillable="true" ma:displayName="Global taksonomikolonne1" ma:hidden="true" ma:list="{56ab7ab7-a954-4981-9895-b607dbf57c39}" ma:internalName="TaxCatchAllLabel" ma:readOnly="true" ma:showField="CatchAllDataLabel"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f2f49eccf7d24422907cdfb28d82571e" ma:index="25" nillable="true" ma:taxonomy="true" ma:internalName="f2f49eccf7d24422907cdfb28d82571e" ma:taxonomyFieldName="DssDepartement" ma:displayName="Departement" ma:readOnly="false" ma:fieldId="{f2f49ecc-f7d2-4422-907c-dfb28d82571e}" ma:sspId="dd1c9695-082f-4d62-9abb-ef5a22d84609" ma:termSetId="13c90cc6-0f43-4adb-b19c-c400e157a76b"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3ad56b-b905-482f-99c7-e0ad214f35d2" elementFormDefault="qualified">
    <xsd:import namespace="http://schemas.microsoft.com/office/2006/documentManagement/types"/>
    <xsd:import namespace="http://schemas.microsoft.com/office/infopath/2007/PartnerControls"/>
    <xsd:element name="DssArchivable" ma:index="5" nillable="true" ma:displayName="Arkivpliktig" ma:default="Ikke satt" ma:description="Er dokumentet arkivpliktig?" ma:internalName="DssArchivable">
      <xsd:simpleType>
        <xsd:restriction base="dms:Choice">
          <xsd:enumeration value="Ikke satt"/>
          <xsd:enumeration value="Ja"/>
          <xsd:enumeration value="Nei"/>
        </xsd:restriction>
      </xsd:simpleType>
    </xsd:element>
    <xsd:element name="DssWebsakRef" ma:index="6" nillable="true" ma:displayName="Arkivreferanse" ma:description="Referanse i arkivsystem" ma:internalName="DssWebsakRef">
      <xsd:simpleType>
        <xsd:restriction base="dms:Text"/>
      </xsd:simpleType>
    </xsd:element>
    <xsd:element name="DssInnspillArkivert" ma:index="7" nillable="true" ma:displayName="Er arkivert" ma:description="" ma:internalName="DssInnspillArkivert">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Innholdstype"/>
        <xsd:element ref="dc:title" minOccurs="0" maxOccurs="1" ma:index="1"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http://schemas.microsoft.com/sharepoint/v3">
      <UserInfo>
        <DisplayName/>
        <AccountId xsi:nil="true"/>
        <AccountType/>
      </UserInfo>
    </AssignedTo>
    <DssArchivable xmlns="793ad56b-b905-482f-99c7-e0ad214f35d2" xsi:nil="true"/>
    <DssWebsakRef xmlns="793ad56b-b905-482f-99c7-e0ad214f35d2" xsi:nil="true"/>
    <DssInnspillArkivert xmlns="793ad56b-b905-482f-99c7-e0ad214f35d2">false</DssInnspillArkivert>
    <ofdc76af098e4c7f98490d5710fce5b2 xmlns="fd6f65e9-49f3-49b1-a477-b0ee2712806c">
      <Terms xmlns="http://schemas.microsoft.com/office/infopath/2007/PartnerControls">
        <TermInfo xmlns="http://schemas.microsoft.com/office/infopath/2007/PartnerControls">
          <TermName xmlns="http://schemas.microsoft.com/office/infopath/2007/PartnerControls">Universitets- og h�yskoleavdelingen</TermName>
          <TermId xmlns="http://schemas.microsoft.com/office/infopath/2007/PartnerControls">12365462-7fd7-4411-aa23-52336f678b67</TermId>
        </TermInfo>
      </Terms>
    </ofdc76af098e4c7f98490d5710fce5b2>
    <TaxCatchAll xmlns="fd6f65e9-49f3-49b1-a477-b0ee2712806c">
      <Value>6</Value>
      <Value>3</Value>
      <Value>1</Value>
      <Value>7</Value>
    </TaxCatchAll>
    <f2f49eccf7d24422907cdfb28d82571e xmlns="fd6f65e9-49f3-49b1-a477-b0ee2712806c">
      <Terms xmlns="http://schemas.microsoft.com/office/infopath/2007/PartnerControls">
        <TermInfo xmlns="http://schemas.microsoft.com/office/infopath/2007/PartnerControls">
          <TermName xmlns="http://schemas.microsoft.com/office/infopath/2007/PartnerControls">Kunnskapsdepartementet</TermName>
          <TermId xmlns="http://schemas.microsoft.com/office/infopath/2007/PartnerControls">81227de6-cb8e-4f0f-82fe-a653bcaf2db4</TermId>
        </TermInfo>
      </Terms>
    </f2f49eccf7d24422907cdfb28d82571e>
    <l917ce326c5a48e1a29f6235eea1cd41 xmlns="fd6f65e9-49f3-49b1-a477-b0ee2712806c">
      <Terms xmlns="http://schemas.microsoft.com/office/infopath/2007/PartnerControls"/>
    </l917ce326c5a48e1a29f6235eea1cd41>
    <ec4548291c174201804f8d6e346b5e78 xmlns="fd6f65e9-49f3-49b1-a477-b0ee2712806c">
      <Terms xmlns="http://schemas.microsoft.com/office/infopath/2007/PartnerControls">
        <TermInfo xmlns="http://schemas.microsoft.com/office/infopath/2007/PartnerControls">
          <TermName xmlns="http://schemas.microsoft.com/office/infopath/2007/PartnerControls">Kontroll</TermName>
          <TermId xmlns="http://schemas.microsoft.com/office/infopath/2007/PartnerControls">463643d5-ce49-409b-a124-2da4fba05cfb</TermId>
        </TermInfo>
      </Terms>
    </ec4548291c174201804f8d6e346b5e78>
    <DssFremhevet xmlns="fd6f65e9-49f3-49b1-a477-b0ee2712806c">false</DssFremhevet>
    <DssNotater xmlns="fd6f65e9-49f3-49b1-a477-b0ee2712806c" xsi:nil="true"/>
    <ja062c7924ed4f31b584a4220ff29390 xmlns="fd6f65e9-49f3-49b1-a477-b0ee2712806c">
      <Terms xmlns="http://schemas.microsoft.com/office/infopath/2007/PartnerControls">
        <TermInfo xmlns="http://schemas.microsoft.com/office/infopath/2007/PartnerControls">
          <TermName xmlns="http://schemas.microsoft.com/office/infopath/2007/PartnerControls">Fagskoleutdanning</TermName>
          <TermId xmlns="http://schemas.microsoft.com/office/infopath/2007/PartnerControls">2f2de0c0-2ca5-4e36-b56a-80a3e7a483fa</TermId>
        </TermInfo>
        <TermInfo xmlns="http://schemas.microsoft.com/office/infopath/2007/PartnerControls">
          <TermName xmlns="http://schemas.microsoft.com/office/infopath/2007/PartnerControls">H�yere utdanning</TermName>
          <TermId xmlns="http://schemas.microsoft.com/office/infopath/2007/PartnerControls">dc318931-fe29-41de-8830-f91bec213162</TermId>
        </TermInfo>
      </Terms>
    </ja062c7924ed4f31b584a4220ff29390>
    <DssDokumenttypeChoice xmlns="fd6f65e9-49f3-49b1-a477-b0ee2712806c">Regneark</DssDokumenttypeChoice>
    <Område_x002f_prosess xmlns="fd6f65e9-49f3-49b1-a477-b0ee2712806c">Standard oppgjørspakke</Område_x002f_prosess>
  </documentManagement>
</p:properties>
</file>

<file path=customXml/itemProps1.xml><?xml version="1.0" encoding="utf-8"?>
<ds:datastoreItem xmlns:ds="http://schemas.openxmlformats.org/officeDocument/2006/customXml" ds:itemID="{01D1C667-D9D4-4FC7-98BC-ED3BA9151F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6f65e9-49f3-49b1-a477-b0ee2712806c"/>
    <ds:schemaRef ds:uri="793ad56b-b905-482f-99c7-e0ad214f35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889CE2-4C63-45A0-8359-A20B93F3E5BB}">
  <ds:schemaRefs>
    <ds:schemaRef ds:uri="http://schemas.microsoft.com/sharepoint/v3/contenttype/forms"/>
  </ds:schemaRefs>
</ds:datastoreItem>
</file>

<file path=customXml/itemProps3.xml><?xml version="1.0" encoding="utf-8"?>
<ds:datastoreItem xmlns:ds="http://schemas.openxmlformats.org/officeDocument/2006/customXml" ds:itemID="{7E4FD963-60ED-448D-9B35-545889DDE41F}">
  <ds:schemaRefs>
    <ds:schemaRef ds:uri="http://www.w3.org/XML/1998/namespace"/>
    <ds:schemaRef ds:uri="http://purl.org/dc/elements/1.1/"/>
    <ds:schemaRef ds:uri="http://schemas.microsoft.com/office/2006/metadata/properties"/>
    <ds:schemaRef ds:uri="fd6f65e9-49f3-49b1-a477-b0ee2712806c"/>
    <ds:schemaRef ds:uri="http://schemas.microsoft.com/sharepoint/v3"/>
    <ds:schemaRef ds:uri="http://purl.org/dc/terms/"/>
    <ds:schemaRef ds:uri="793ad56b-b905-482f-99c7-e0ad214f35d2"/>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21</vt:i4>
      </vt:variant>
    </vt:vector>
  </HeadingPairs>
  <TitlesOfParts>
    <vt:vector size="21" baseType="lpstr">
      <vt:lpstr>Prinsippnote</vt:lpstr>
      <vt:lpstr>Resultatregnskap</vt:lpstr>
      <vt:lpstr>Balanse - eiendeler</vt:lpstr>
      <vt:lpstr>Balanse - gjeld og egenkapital</vt:lpstr>
      <vt:lpstr> Kontantstrøm IND</vt:lpstr>
      <vt:lpstr>Kontantstrøm DIR</vt:lpstr>
      <vt:lpstr>Note 1</vt:lpstr>
      <vt:lpstr>Note 1B</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(med note 1b)</dc:title>
  <dc:creator>Skjefstad, Kenneth</dc:creator>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Jakob Berglund</cp:lastModifiedBy>
  <cp:lastPrinted>2021-11-18T14:49:15Z</cp:lastPrinted>
  <dcterms:created xsi:type="dcterms:W3CDTF">2014-12-23T04:09:07Z</dcterms:created>
  <dcterms:modified xsi:type="dcterms:W3CDTF">2025-02-12T09:23:20Z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0x0101002C1B27F07ED111E5A8370800200C9A66010200773A1EF9571EA24F994D980B5AE4B7C2</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y fmtid="{D5CDD505-2E9C-101B-9397-08002B2CF9AE}" pid="16" name="MSIP_Label_4012811f-b717-4099-a412-3cacd3519ab9_Enabled">
    <vt:lpwstr>true</vt:lpwstr>
  </property>
  <property fmtid="{D5CDD505-2E9C-101B-9397-08002B2CF9AE}" pid="17" name="MSIP_Label_4012811f-b717-4099-a412-3cacd3519ab9_SetDate">
    <vt:lpwstr>2025-02-04T21:19:35Z</vt:lpwstr>
  </property>
  <property fmtid="{D5CDD505-2E9C-101B-9397-08002B2CF9AE}" pid="18" name="MSIP_Label_4012811f-b717-4099-a412-3cacd3519ab9_Method">
    <vt:lpwstr>Privileged</vt:lpwstr>
  </property>
  <property fmtid="{D5CDD505-2E9C-101B-9397-08002B2CF9AE}" pid="19" name="MSIP_Label_4012811f-b717-4099-a412-3cacd3519ab9_Name">
    <vt:lpwstr>Åpen</vt:lpwstr>
  </property>
  <property fmtid="{D5CDD505-2E9C-101B-9397-08002B2CF9AE}" pid="20" name="MSIP_Label_4012811f-b717-4099-a412-3cacd3519ab9_SiteId">
    <vt:lpwstr>1ec46890-73f8-4a2a-9b2c-9a6611f1c922</vt:lpwstr>
  </property>
  <property fmtid="{D5CDD505-2E9C-101B-9397-08002B2CF9AE}" pid="21" name="MSIP_Label_4012811f-b717-4099-a412-3cacd3519ab9_ActionId">
    <vt:lpwstr>98040618-d412-49ee-9234-4597a53d79be</vt:lpwstr>
  </property>
  <property fmtid="{D5CDD505-2E9C-101B-9397-08002B2CF9AE}" pid="22" name="MSIP_Label_4012811f-b717-4099-a412-3cacd3519ab9_ContentBits">
    <vt:lpwstr>0</vt:lpwstr>
  </property>
</Properties>
</file>