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J:\Teknisk administrasjon\Økonomi\DBH-rapportering\2024 12 foreløpig regnskap og ledelseskommentarer\"/>
    </mc:Choice>
  </mc:AlternateContent>
  <xr:revisionPtr revIDLastSave="0" documentId="13_ncr:1_{4263CE0E-6208-46D3-B1CA-D86B02985F33}" xr6:coauthVersionLast="47" xr6:coauthVersionMax="47" xr10:uidLastSave="{00000000-0000-0000-0000-000000000000}"/>
  <bookViews>
    <workbookView xWindow="-108" yWindow="-108" windowWidth="41496" windowHeight="16896" tabRatio="715" firstSheet="1" activeTab="12"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5" l="1"/>
  <c r="C21" i="27" l="1"/>
  <c r="C14" i="27"/>
  <c r="C10" i="27" l="1"/>
  <c r="B30" i="19" l="1"/>
  <c r="B29" i="19"/>
  <c r="B28" i="19"/>
  <c r="B27" i="19"/>
  <c r="B21" i="19"/>
  <c r="B20" i="19"/>
  <c r="B19" i="19"/>
  <c r="B18" i="19"/>
  <c r="B17" i="19"/>
  <c r="B13" i="19"/>
  <c r="B12" i="19"/>
  <c r="B11" i="19"/>
  <c r="B10" i="19"/>
  <c r="B24" i="25"/>
  <c r="B33" i="13"/>
  <c r="B30" i="13"/>
  <c r="B31" i="13" s="1"/>
  <c r="B29" i="13"/>
  <c r="B34" i="13" l="1"/>
  <c r="B36" i="13"/>
  <c r="C39" i="9" l="1"/>
  <c r="B39" i="9"/>
  <c r="D40" i="3" l="1"/>
  <c r="A2" i="34"/>
  <c r="B101" i="7" l="1"/>
  <c r="C31" i="19" l="1"/>
  <c r="D31" i="19"/>
  <c r="B31" i="19"/>
  <c r="H12" i="34"/>
  <c r="H8" i="34"/>
  <c r="H11" i="34"/>
  <c r="H10" i="34"/>
  <c r="H9" i="34"/>
  <c r="E29" i="19"/>
  <c r="E27" i="19"/>
  <c r="E10" i="19"/>
  <c r="C13" i="17"/>
  <c r="C12" i="17"/>
  <c r="B13" i="17"/>
  <c r="B12" i="17"/>
  <c r="C30" i="6" l="1"/>
  <c r="C32" i="4"/>
  <c r="C25" i="27"/>
  <c r="C18" i="27"/>
  <c r="C27" i="27" s="1"/>
  <c r="C21" i="4"/>
  <c r="D31" i="3"/>
  <c r="C31" i="3"/>
  <c r="E28" i="19"/>
  <c r="E30" i="19"/>
  <c r="E35" i="19"/>
  <c r="E42" i="19"/>
  <c r="E41" i="19"/>
  <c r="E18" i="19"/>
  <c r="E19" i="19"/>
  <c r="E20" i="19"/>
  <c r="E21" i="19"/>
  <c r="E17" i="19"/>
  <c r="E12" i="19"/>
  <c r="E13" i="19"/>
  <c r="E11" i="19"/>
  <c r="E67" i="12"/>
  <c r="D67" i="12"/>
  <c r="E28" i="12"/>
  <c r="D28" i="12"/>
  <c r="E14" i="19" l="1"/>
  <c r="E22" i="19"/>
  <c r="C59" i="12"/>
  <c r="G12" i="34" l="1"/>
  <c r="F12" i="34"/>
  <c r="E12" i="34"/>
  <c r="D12" i="34"/>
  <c r="C12" i="34"/>
  <c r="D21" i="6" l="1"/>
  <c r="D74" i="27" l="1"/>
  <c r="C74" i="27"/>
  <c r="D7" i="27" l="1"/>
  <c r="D37" i="12" l="1"/>
  <c r="D14" i="19" l="1"/>
  <c r="C14" i="19"/>
  <c r="B14" i="19"/>
  <c r="B11" i="26"/>
  <c r="B17" i="31"/>
  <c r="C13" i="25"/>
  <c r="B13" i="25"/>
  <c r="B14" i="13"/>
  <c r="B22" i="13"/>
  <c r="D53" i="12"/>
  <c r="B25" i="9"/>
  <c r="B19" i="9"/>
  <c r="B15" i="8"/>
  <c r="D36" i="27"/>
  <c r="D48" i="6"/>
  <c r="C48" i="6"/>
  <c r="D30" i="6"/>
  <c r="C21" i="6"/>
  <c r="D57" i="4"/>
  <c r="C57" i="4"/>
  <c r="D52" i="4"/>
  <c r="C52" i="4"/>
  <c r="D44" i="4"/>
  <c r="C44" i="4"/>
  <c r="C59" i="4" s="1"/>
  <c r="D38" i="4"/>
  <c r="C38" i="4"/>
  <c r="D32" i="4"/>
  <c r="C14" i="4"/>
  <c r="D43" i="3"/>
  <c r="D22" i="3"/>
  <c r="C22" i="3"/>
  <c r="C14" i="3"/>
  <c r="D14" i="3"/>
  <c r="C22" i="19"/>
  <c r="B22" i="19"/>
  <c r="D43" i="19"/>
  <c r="C43" i="19"/>
  <c r="D22" i="19"/>
  <c r="E31" i="19" l="1"/>
  <c r="D24" i="3"/>
  <c r="D33" i="3" s="1"/>
  <c r="D37" i="3" s="1"/>
  <c r="C24" i="3"/>
  <c r="C33" i="3" s="1"/>
  <c r="C37" i="3" s="1"/>
  <c r="D24" i="19"/>
  <c r="D33" i="19" s="1"/>
  <c r="D37" i="19" s="1"/>
  <c r="C24" i="19"/>
  <c r="C33" i="19" s="1"/>
  <c r="C37" i="19" s="1"/>
  <c r="B24" i="19"/>
  <c r="B11" i="24"/>
  <c r="B17" i="24" s="1"/>
  <c r="B20" i="17" l="1"/>
  <c r="C40" i="3"/>
  <c r="B33" i="19"/>
  <c r="E24" i="19"/>
  <c r="F11" i="24"/>
  <c r="F17" i="24" s="1"/>
  <c r="E11" i="24"/>
  <c r="E17" i="24" s="1"/>
  <c r="D11" i="24"/>
  <c r="D17" i="24" s="1"/>
  <c r="C11" i="24"/>
  <c r="C17" i="24" s="1"/>
  <c r="C11" i="23"/>
  <c r="C17" i="23" s="1"/>
  <c r="D11" i="23"/>
  <c r="D17" i="23" s="1"/>
  <c r="B11" i="23"/>
  <c r="B17" i="23" s="1"/>
  <c r="B40" i="19" l="1"/>
  <c r="C43" i="3"/>
  <c r="B37" i="19"/>
  <c r="E37" i="19" s="1"/>
  <c r="E33" i="19"/>
  <c r="E17" i="23"/>
  <c r="G17" i="24"/>
  <c r="C11" i="26"/>
  <c r="C22" i="13"/>
  <c r="E40" i="19" l="1"/>
  <c r="E43" i="19" s="1"/>
  <c r="B43" i="19"/>
  <c r="G16" i="31"/>
  <c r="G15" i="31"/>
  <c r="G14" i="31"/>
  <c r="G13" i="31"/>
  <c r="G12" i="31"/>
  <c r="F16" i="31"/>
  <c r="F15" i="31"/>
  <c r="F14" i="31"/>
  <c r="H14" i="31" s="1"/>
  <c r="F13" i="31"/>
  <c r="F12" i="31"/>
  <c r="H12" i="31" s="1"/>
  <c r="C10" i="7"/>
  <c r="B10" i="7"/>
  <c r="F17" i="31" l="1"/>
  <c r="G17" i="31"/>
  <c r="E41" i="12"/>
  <c r="C41" i="12"/>
  <c r="E47" i="12"/>
  <c r="C47" i="12"/>
  <c r="E53" i="12"/>
  <c r="C53" i="12"/>
  <c r="E59" i="12"/>
  <c r="E12" i="12"/>
  <c r="C12" i="12"/>
  <c r="E20" i="12"/>
  <c r="C20" i="12"/>
  <c r="A2" i="31"/>
  <c r="H16" i="31"/>
  <c r="H15" i="31"/>
  <c r="H13" i="31"/>
  <c r="E17" i="31"/>
  <c r="D17" i="31"/>
  <c r="C17" i="31"/>
  <c r="H17" i="31" l="1"/>
  <c r="D25" i="27" l="1"/>
  <c r="D18" i="27"/>
  <c r="D54" i="27" l="1"/>
  <c r="C54" i="27"/>
  <c r="C36" i="27"/>
  <c r="D27" i="27"/>
  <c r="E7" i="27"/>
  <c r="C7" i="27"/>
  <c r="A5" i="27"/>
  <c r="A2" i="27"/>
  <c r="C57" i="27" l="1"/>
  <c r="C59" i="27" s="1"/>
  <c r="D57" i="27"/>
  <c r="D59" i="27" s="1"/>
  <c r="C6" i="26"/>
  <c r="B6" i="26"/>
  <c r="D6" i="13"/>
  <c r="A5" i="13"/>
  <c r="D6" i="18"/>
  <c r="A2" i="26"/>
  <c r="C6" i="25"/>
  <c r="B6" i="25"/>
  <c r="C6" i="13"/>
  <c r="C11" i="13" s="1"/>
  <c r="C18" i="13" s="1"/>
  <c r="B6" i="13"/>
  <c r="B11" i="13" s="1"/>
  <c r="B18" i="13" s="1"/>
  <c r="A2" i="13"/>
  <c r="C14" i="13"/>
  <c r="C9" i="13"/>
  <c r="B9" i="13"/>
  <c r="A2" i="25" l="1"/>
  <c r="D59" i="12" l="1"/>
  <c r="B59" i="12"/>
  <c r="B53" i="12"/>
  <c r="D47" i="12"/>
  <c r="B47" i="12"/>
  <c r="D41" i="12"/>
  <c r="B41" i="12"/>
  <c r="C56" i="9"/>
  <c r="B56" i="9"/>
  <c r="C49" i="9"/>
  <c r="B49" i="9"/>
  <c r="C58" i="9" l="1"/>
  <c r="B58" i="9"/>
  <c r="A2" i="17" l="1"/>
  <c r="G16" i="24" l="1"/>
  <c r="G15" i="24"/>
  <c r="G14" i="24"/>
  <c r="G13" i="24"/>
  <c r="G12" i="24"/>
  <c r="G11" i="24"/>
  <c r="G10" i="24"/>
  <c r="G9" i="24"/>
  <c r="G8" i="24"/>
  <c r="G7" i="24"/>
  <c r="A5" i="24"/>
  <c r="A2" i="24"/>
  <c r="E16" i="23"/>
  <c r="E15" i="23"/>
  <c r="E14" i="23"/>
  <c r="E13" i="23"/>
  <c r="E12" i="23"/>
  <c r="E11" i="23"/>
  <c r="E10" i="23"/>
  <c r="E9" i="23"/>
  <c r="E8" i="23"/>
  <c r="E7" i="23"/>
  <c r="A5" i="23"/>
  <c r="A2" i="23"/>
  <c r="A5" i="12" l="1"/>
  <c r="A5" i="9"/>
  <c r="A5" i="8"/>
  <c r="A5" i="7"/>
  <c r="A5" i="6"/>
  <c r="A5" i="5"/>
  <c r="A5" i="4"/>
  <c r="A2" i="19" l="1"/>
  <c r="D20" i="12"/>
  <c r="B20" i="12"/>
  <c r="D12" i="12"/>
  <c r="B12" i="12"/>
  <c r="D7" i="5" l="1"/>
  <c r="A2" i="18" l="1"/>
  <c r="C6" i="18" l="1"/>
  <c r="B6" i="18"/>
  <c r="B10" i="17" l="1"/>
  <c r="C15" i="8"/>
  <c r="D8" i="8"/>
  <c r="C8" i="8"/>
  <c r="B8" i="8"/>
  <c r="C38" i="7"/>
  <c r="B38" i="7"/>
  <c r="C73" i="7"/>
  <c r="B73" i="7"/>
  <c r="B78" i="7" s="1"/>
  <c r="C56" i="7"/>
  <c r="B56" i="7"/>
  <c r="C48" i="7"/>
  <c r="B48" i="7"/>
  <c r="C43" i="7"/>
  <c r="B43" i="7"/>
  <c r="C22" i="7"/>
  <c r="B22" i="7"/>
  <c r="C17" i="7"/>
  <c r="B17" i="7"/>
  <c r="C14" i="17" l="1"/>
  <c r="C78" i="7"/>
  <c r="B59" i="7"/>
  <c r="B14" i="17" s="1"/>
  <c r="C59" i="7"/>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7" i="12" s="1"/>
  <c r="A2" i="12"/>
  <c r="D6" i="9"/>
  <c r="C6" i="9"/>
  <c r="C21" i="9" s="1"/>
  <c r="C44" i="9" s="1"/>
  <c r="B6" i="9"/>
  <c r="B21" i="9" s="1"/>
  <c r="B44"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55" i="12"/>
  <c r="B49" i="12"/>
  <c r="B43" i="12"/>
  <c r="D55" i="12"/>
  <c r="D43" i="12"/>
  <c r="D49"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B36" i="17"/>
  <c r="B34" i="17"/>
  <c r="C19" i="17"/>
  <c r="C34" i="17" s="1"/>
  <c r="B40" i="17"/>
  <c r="C29" i="17" l="1"/>
  <c r="C37" i="17" s="1"/>
  <c r="C20" i="17"/>
  <c r="C51" i="6" l="1"/>
  <c r="C53" i="6" s="1"/>
  <c r="C20" i="5"/>
  <c r="C22" i="5" l="1"/>
  <c r="B26" i="17" s="1"/>
  <c r="B38" i="17" s="1"/>
  <c r="C52" i="5" l="1"/>
  <c r="B29" i="17" l="1"/>
  <c r="B37" i="17" s="1"/>
  <c r="C41" i="17"/>
  <c r="B41" i="17"/>
</calcChain>
</file>

<file path=xl/sharedStrings.xml><?xml version="1.0" encoding="utf-8"?>
<sst xmlns="http://schemas.openxmlformats.org/spreadsheetml/2006/main" count="1128" uniqueCount="937">
  <si>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</si>
  <si>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</si>
  <si>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</si>
  <si>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</si>
  <si>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</si>
  <si>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</si>
  <si>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</si>
  <si>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</si>
  <si>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</si>
  <si>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</si>
  <si>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</si>
  <si>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</si>
  <si>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</si>
  <si>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</si>
  <si>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</si>
  <si>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</si>
  <si>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</si>
  <si>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</si>
  <si>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</si>
  <si>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</si>
  <si>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</si>
  <si>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</si>
  <si>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</si>
  <si>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</si>
  <si>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</si>
  <si>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</si>
  <si>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</si>
  <si>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</si>
  <si>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</si>
  <si>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</si>
  <si>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</si>
  <si>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</si>
  <si>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</si>
  <si>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</si>
  <si>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</si>
  <si>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</si>
  <si>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</si>
  <si>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</si>
  <si>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</si>
  <si>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</si>
  <si>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</si>
  <si>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</si>
  <si>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</si>
  <si>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</si>
  <si>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</si>
  <si>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</si>
  <si>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</si>
  <si>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</si>
  <si>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</si>
  <si>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</si>
  <si>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</si>
  <si>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</si>
  <si>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</si>
  <si>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</si>
  <si>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</si>
  <si>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</si>
  <si>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</si>
  <si>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</si>
  <si>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</si>
  <si>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</si>
  <si>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</si>
  <si>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</si>
  <si>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</si>
  <si>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</si>
  <si>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</si>
  <si>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</si>
  <si>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</si>
  <si>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</si>
  <si>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</si>
  <si>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</si>
  <si>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</si>
  <si>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</si>
  <si>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</si>
  <si>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</si>
  <si>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</si>
  <si>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</si>
  <si>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</si>
  <si>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</si>
  <si>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</si>
  <si>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</si>
  <si>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</si>
  <si>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</si>
  <si>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</si>
  <si>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</si>
  <si>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</si>
  <si>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</si>
  <si>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</si>
  <si>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</si>
  <si>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</si>
  <si>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</si>
  <si>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</si>
  <si>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</si>
  <si>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</si>
  <si>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</si>
  <si>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</si>
  <si>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</si>
  <si>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</si>
  <si>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</si>
  <si>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</si>
  <si>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</si>
  <si>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</si>
  <si>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</si>
  <si>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</si>
  <si>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</si>
  <si>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</si>
  <si>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</si>
  <si>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</si>
  <si>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</si>
  <si>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</si>
  <si>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</si>
  <si>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</si>
  <si>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</si>
  <si>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</si>
  <si>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</si>
  <si>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</si>
  <si>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</si>
  <si>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</si>
  <si>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</si>
  <si>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</si>
  <si>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</si>
  <si>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</si>
  <si>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</si>
  <si>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</si>
  <si>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</si>
  <si>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</si>
  <si>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</si>
  <si>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</si>
  <si>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</si>
  <si>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</si>
  <si>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</si>
  <si>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</si>
  <si>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</si>
  <si>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</si>
  <si>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</si>
  <si>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</si>
  <si>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</si>
  <si>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</si>
  <si>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</si>
  <si>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</si>
  <si>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</si>
  <si>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</si>
  <si>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</si>
  <si>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</si>
  <si>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</si>
  <si>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</si>
  <si>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</si>
  <si>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</si>
  <si>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</si>
  <si>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</si>
  <si>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</si>
  <si>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</si>
  <si>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</si>
  <si>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</si>
  <si>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</si>
  <si>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</si>
  <si>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</si>
  <si>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</si>
  <si>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</si>
  <si>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</si>
  <si>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</si>
  <si>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</si>
  <si>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</si>
  <si>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</si>
  <si>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</si>
  <si>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</si>
  <si>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</si>
  <si>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</si>
  <si>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</si>
  <si>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</si>
  <si>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</si>
  <si>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</si>
  <si>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</si>
  <si>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</si>
  <si>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</si>
  <si>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</si>
  <si>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</si>
  <si>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</si>
  <si>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</si>
  <si>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</si>
  <si>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</si>
  <si>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</si>
  <si>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</si>
  <si>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</si>
  <si>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</si>
  <si>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</si>
  <si>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</si>
  <si>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</si>
  <si>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</si>
  <si>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</si>
  <si>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</si>
  <si>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</si>
  <si>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</si>
  <si>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</si>
  <si>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</si>
  <si>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</si>
  <si>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</si>
  <si>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</si>
  <si>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</si>
  <si>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</si>
  <si>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</si>
  <si>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</si>
  <si>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</si>
  <si>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</si>
  <si>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</si>
  <si>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</si>
  <si>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</si>
  <si>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</si>
  <si>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</si>
  <si>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</si>
  <si>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</si>
  <si>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</si>
  <si>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</si>
  <si>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</si>
  <si>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</si>
  <si>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</si>
  <si>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</si>
  <si>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</si>
  <si>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</si>
  <si>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</si>
  <si>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</si>
  <si>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</si>
  <si>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</si>
  <si>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</si>
  <si>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</si>
  <si>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</si>
  <si>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</si>
  <si>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</si>
  <si>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</si>
  <si>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</si>
  <si>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</si>
  <si>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</si>
  <si>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</si>
  <si>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</si>
  <si>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</si>
  <si>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</si>
  <si>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</si>
  <si>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</si>
  <si>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</si>
  <si>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</si>
  <si>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</si>
  <si>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</si>
  <si>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</si>
  <si>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</si>
  <si>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</si>
  <si>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</si>
  <si>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</si>
  <si>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</si>
  <si>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</si>
  <si>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</si>
  <si>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</si>
  <si>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</si>
  <si>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</si>
  <si>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</si>
  <si>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</si>
  <si>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</si>
  <si>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</si>
  <si>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</si>
  <si>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</si>
  <si>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</si>
  <si>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</si>
  <si>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</si>
  <si>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</si>
  <si>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</si>
  <si>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</si>
  <si>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</si>
  <si>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</si>
  <si>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</si>
  <si>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</si>
  <si>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</si>
  <si>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</si>
  <si>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</si>
  <si>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</si>
  <si>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</si>
  <si>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</si>
  <si>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</si>
  <si>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</si>
  <si>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</si>
  <si>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</si>
  <si>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</si>
  <si>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</si>
  <si>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</si>
  <si>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</si>
  <si>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</si>
  <si>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</si>
  <si>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</si>
  <si>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</si>
  <si>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</si>
  <si>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</si>
  <si>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</si>
  <si>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</si>
  <si>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</si>
  <si>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</si>
  <si>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</si>
  <si>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</si>
  <si>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</si>
  <si>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</si>
  <si>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</si>
  <si>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</si>
  <si>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</si>
  <si>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</si>
  <si>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</si>
  <si>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</si>
  <si>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</si>
  <si>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</si>
  <si>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</si>
  <si>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</si>
  <si>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</si>
  <si>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</si>
  <si>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</si>
  <si>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</si>
  <si>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</si>
  <si>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</si>
  <si>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</si>
  <si>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</si>
  <si>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</si>
  <si>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</si>
  <si>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</si>
  <si>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</si>
  <si>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</si>
  <si>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</si>
  <si>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</si>
  <si>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</si>
  <si>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</si>
  <si>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</si>
  <si>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</si>
  <si>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</si>
  <si>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</si>
  <si>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</si>
  <si>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</si>
  <si>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</si>
  <si>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</si>
  <si>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</si>
  <si>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</si>
  <si>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</si>
  <si>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</si>
  <si>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</si>
  <si>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</si>
  <si>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</si>
  <si>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</si>
  <si>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</si>
  <si>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</si>
  <si>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</si>
  <si>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</si>
  <si>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</si>
  <si>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</si>
  <si>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</si>
  <si>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</si>
  <si>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</si>
  <si>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</si>
  <si>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</si>
  <si>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</si>
  <si>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</si>
  <si>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</si>
  <si>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</si>
  <si>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</si>
  <si>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</si>
  <si>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</si>
  <si>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</si>
  <si>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</si>
  <si>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</si>
  <si>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</si>
  <si>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</si>
  <si>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</si>
  <si>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</si>
  <si>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</si>
  <si>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</si>
  <si>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</si>
  <si>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</si>
  <si>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</si>
  <si>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</si>
  <si>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</si>
  <si>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</si>
  <si>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</si>
  <si>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</si>
  <si>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</si>
  <si>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</si>
  <si>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</si>
  <si>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</si>
  <si>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</si>
  <si>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</si>
  <si>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</si>
  <si>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</si>
  <si>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</si>
  <si>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</si>
  <si>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</si>
  <si>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</si>
  <si>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</si>
  <si>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</si>
  <si>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</si>
  <si>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</si>
  <si>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</si>
  <si>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</si>
  <si>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</si>
  <si>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</si>
  <si>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</si>
  <si>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</si>
  <si>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</si>
  <si>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</si>
  <si>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</si>
  <si>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</si>
  <si>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</si>
  <si>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</si>
  <si>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</si>
  <si>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</si>
  <si>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</si>
  <si>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</si>
  <si>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</si>
  <si>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</si>
  <si>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</si>
  <si>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</si>
  <si>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</si>
  <si>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</si>
  <si>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</si>
  <si>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</si>
  <si>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</si>
  <si>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</si>
  <si>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</si>
  <si>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</si>
  <si>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</si>
  <si>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</si>
  <si>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</si>
  <si>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</si>
  <si>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</si>
  <si>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</si>
  <si>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</si>
  <si>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</si>
  <si>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</si>
  <si>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</si>
  <si>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</si>
  <si>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</si>
  <si>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</si>
  <si>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</si>
  <si>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</si>
  <si>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</si>
  <si>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</si>
  <si>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</si>
  <si>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</si>
  <si>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</si>
  <si>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</si>
  <si>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</si>
  <si>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</si>
  <si>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</si>
  <si>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</si>
  <si>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</si>
  <si>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</si>
  <si>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</si>
  <si>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</si>
  <si>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</si>
  <si>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</si>
  <si>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</si>
  <si>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</si>
  <si>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</si>
  <si>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</si>
  <si>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</si>
  <si>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</si>
  <si>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</si>
  <si>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</si>
  <si>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</si>
  <si>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</si>
  <si>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</si>
  <si>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</si>
  <si>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</si>
  <si>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</si>
  <si>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</si>
  <si>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</si>
  <si>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</si>
  <si>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</si>
  <si>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</si>
  <si>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</si>
  <si>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</si>
  <si>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</si>
  <si>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</si>
  <si>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</si>
  <si>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</si>
  <si>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</si>
  <si>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</si>
  <si>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</si>
  <si>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</si>
  <si>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</si>
  <si>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</si>
  <si>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</si>
  <si>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</si>
  <si>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</si>
  <si>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</si>
  <si>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</si>
  <si>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</si>
  <si>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</si>
  <si>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</si>
  <si>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</si>
  <si>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</si>
  <si>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</si>
  <si>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</si>
  <si>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</si>
  <si>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</si>
  <si>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</si>
  <si>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</si>
  <si>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</si>
  <si>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</si>
  <si>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</si>
  <si>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</si>
  <si>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</si>
  <si>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</si>
  <si>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</si>
  <si>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</si>
  <si>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</si>
  <si>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</si>
  <si>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</si>
  <si>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</si>
  <si>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</si>
  <si>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</si>
  <si>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</si>
  <si>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</si>
  <si>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</si>
  <si>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</si>
  <si>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</si>
  <si>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</si>
  <si>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</si>
  <si>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</si>
  <si>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</si>
  <si>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</si>
  <si>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</si>
  <si>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</si>
  <si>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</si>
  <si>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</si>
  <si>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</si>
  <si>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</si>
  <si>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</si>
  <si>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</si>
  <si>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</si>
  <si>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</si>
  <si>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</si>
  <si>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</si>
  <si>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</si>
  <si>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</si>
  <si>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</si>
  <si>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</si>
  <si>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</si>
  <si>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</si>
  <si>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</si>
  <si>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</si>
  <si>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</si>
  <si>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</si>
  <si>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</si>
  <si>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</si>
  <si>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</si>
  <si>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</si>
  <si>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</si>
  <si>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</si>
  <si>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</si>
  <si>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</si>
  <si>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</si>
  <si>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</si>
  <si>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</si>
  <si>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</si>
  <si>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</si>
  <si>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</si>
  <si>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</si>
  <si>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</si>
  <si>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</si>
  <si>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</si>
  <si>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</si>
  <si>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</si>
  <si>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</si>
  <si>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</si>
  <si>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</si>
  <si>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</si>
  <si>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</si>
  <si>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</si>
  <si>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</si>
  <si>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</si>
  <si>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</si>
  <si>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</si>
  <si>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</si>
  <si>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</si>
  <si>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</si>
  <si>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</si>
  <si>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</si>
  <si>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</si>
  <si>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</si>
  <si>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</si>
  <si>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</si>
  <si>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</si>
  <si>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</si>
  <si>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</si>
  <si>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</si>
  <si>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</si>
  <si>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</si>
  <si>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</si>
  <si>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</si>
  <si>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</si>
  <si>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</si>
  <si>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</si>
  <si>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</si>
  <si>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</si>
  <si>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</si>
  <si>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</si>
  <si>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</si>
  <si>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</si>
  <si>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</si>
  <si>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</si>
  <si>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</si>
  <si>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</si>
  <si>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</si>
  <si>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</si>
  <si>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</si>
  <si>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</si>
  <si>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</si>
  <si>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</si>
  <si>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</si>
  <si>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</si>
  <si>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</si>
  <si>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</si>
  <si>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</si>
  <si>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</si>
  <si>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</si>
  <si>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</si>
  <si>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</si>
  <si>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</si>
  <si>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</si>
  <si>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</si>
  <si>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</si>
  <si>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</si>
  <si>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</si>
  <si>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</si>
  <si>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</si>
  <si>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</si>
  <si>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</si>
  <si>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</si>
  <si>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</si>
  <si>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</si>
  <si>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</si>
  <si>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</si>
  <si>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</si>
  <si>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</si>
  <si>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</si>
  <si>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</si>
  <si>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</si>
  <si>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</si>
  <si>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</si>
  <si>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</si>
  <si>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</si>
  <si>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</si>
  <si>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</si>
  <si>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</si>
  <si>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</si>
  <si>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</si>
  <si>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</si>
  <si>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</si>
  <si>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</si>
  <si>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</si>
  <si>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</si>
  <si>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</si>
  <si>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</si>
  <si>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</si>
  <si>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</si>
  <si>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</si>
  <si>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</si>
  <si>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</si>
  <si>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</si>
  <si>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</si>
  <si>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</si>
  <si>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</si>
  <si>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</si>
  <si>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</si>
  <si>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</si>
  <si>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</si>
  <si>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</si>
  <si>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</si>
  <si>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</si>
  <si>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</si>
  <si>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</si>
  <si>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</si>
  <si>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</si>
  <si>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</si>
  <si>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</si>
  <si>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</si>
  <si>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</si>
  <si>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</si>
  <si>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</si>
  <si>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</si>
  <si>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</si>
  <si>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</si>
  <si>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</si>
  <si>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</si>
  <si>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</si>
  <si>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</si>
  <si>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</si>
  <si>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</si>
  <si>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</si>
  <si>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</si>
  <si>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</si>
  <si>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</si>
  <si>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</si>
  <si>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</si>
  <si>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</si>
  <si>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</si>
  <si>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</si>
  <si>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</si>
  <si>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</si>
  <si>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</si>
  <si>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</si>
  <si>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</si>
  <si>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</si>
  <si>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</si>
  <si>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</si>
  <si>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</si>
  <si>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</si>
  <si>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</si>
  <si>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</si>
  <si>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</si>
  <si>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</si>
  <si>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</si>
  <si>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</si>
  <si>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</si>
  <si>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</si>
  <si>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</si>
  <si>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</si>
  <si>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</si>
  <si>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</si>
  <si>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</si>
  <si>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</si>
  <si>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</si>
  <si>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</si>
  <si>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</si>
  <si>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</si>
  <si>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</si>
  <si>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</si>
  <si>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</si>
  <si>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</si>
  <si>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</si>
  <si>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</si>
  <si>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</si>
  <si>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</si>
  <si>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</si>
  <si>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</si>
  <si>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</si>
  <si>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</si>
  <si>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</si>
  <si>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</si>
  <si>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</si>
  <si>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</si>
  <si>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</si>
  <si>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</si>
  <si>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</si>
  <si>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</si>
  <si>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</si>
  <si>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</si>
  <si>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</si>
  <si>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</si>
  <si>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</si>
  <si>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</si>
  <si>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</si>
  <si>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</si>
  <si>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</si>
  <si>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</si>
  <si>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</si>
  <si>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</si>
  <si>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</si>
  <si>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</si>
  <si>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</si>
  <si>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</si>
  <si>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</si>
  <si>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</si>
  <si>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</si>
  <si>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</si>
  <si>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</si>
  <si>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</si>
  <si>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</si>
  <si>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</si>
  <si>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</si>
  <si>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</si>
  <si>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</si>
  <si>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</si>
  <si>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</si>
  <si>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</si>
  <si>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</si>
  <si>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</si>
  <si>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</si>
  <si>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</si>
  <si>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</si>
  <si>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</si>
  <si>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</si>
  <si>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</si>
  <si>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</si>
  <si>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</si>
  <si>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</si>
  <si>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</si>
  <si>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</si>
  <si>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</si>
  <si>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</si>
  <si>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</si>
  <si>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</si>
  <si>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</si>
  <si>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</si>
  <si>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</si>
  <si>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</si>
  <si>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</si>
  <si>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</si>
  <si>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</si>
  <si>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</si>
  <si>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</si>
  <si>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</si>
  <si>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</si>
  <si>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</si>
  <si>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</si>
  <si>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</si>
  <si>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</si>
  <si>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</si>
  <si>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</si>
  <si>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</si>
  <si>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</si>
  <si>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</si>
  <si>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</si>
  <si>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</si>
  <si>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</si>
  <si>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</si>
  <si>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</si>
  <si>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</si>
  <si>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</si>
  <si>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</si>
  <si>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</si>
  <si>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</si>
  <si>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</si>
  <si>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</si>
  <si>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</si>
  <si>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</si>
  <si>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</si>
  <si>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</si>
  <si>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</si>
  <si>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</si>
  <si>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</si>
  <si>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</si>
  <si>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</si>
  <si>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</si>
  <si>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</si>
  <si>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</si>
  <si>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</si>
  <si>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</si>
  <si>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</si>
  <si>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</si>
  <si>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</si>
  <si>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</si>
  <si>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</si>
  <si>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</si>
  <si>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</si>
  <si>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</si>
  <si>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</si>
  <si>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</si>
  <si>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</si>
  <si>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</si>
  <si>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</si>
  <si>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</si>
  <si>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</si>
  <si>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</si>
  <si>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</si>
  <si>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</si>
  <si>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</si>
  <si>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</si>
  <si>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</si>
  <si>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</si>
  <si>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</si>
  <si>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</si>
  <si>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</si>
  <si>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</si>
  <si>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</si>
  <si>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</si>
  <si>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</si>
  <si>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</si>
  <si>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</si>
  <si>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</si>
  <si>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</si>
  <si>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</si>
  <si>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</si>
  <si>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</si>
  <si>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</si>
  <si>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</si>
  <si>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</si>
  <si>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</si>
  <si>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</si>
  <si>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</si>
  <si>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</si>
  <si>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</si>
  <si>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Ad Oppdragsinntekter, salgs- og leieinntekter - statlige etater</t>
  </si>
  <si>
    <t>Spesifikasjon av vesentlige bidrag</t>
  </si>
  <si>
    <t>Statsforvalteren i Trøndelag</t>
  </si>
  <si>
    <t>Utdanningsdirektoratet</t>
  </si>
  <si>
    <t>HK-dir (DIKU)</t>
  </si>
  <si>
    <t>Øvrige statlige etater</t>
  </si>
  <si>
    <t>Totalt - spesifikasjon statlige etater</t>
  </si>
  <si>
    <r>
      <t xml:space="preserve">Daglig leder                                                             </t>
    </r>
    <r>
      <rPr>
        <b/>
        <sz val="11"/>
        <color rgb="FFFF0000"/>
        <rFont val="Calibri"/>
        <family val="2"/>
        <scheme val="minor"/>
      </rPr>
      <t>i/a - se under</t>
    </r>
  </si>
  <si>
    <t>Ad Lønn og godtgjørelser til ledende personer</t>
  </si>
  <si>
    <t xml:space="preserve"> - Rektor er også daglig leder/administrerende direktør for høgskolen/stiftelsen. Det er   </t>
  </si>
  <si>
    <t>derfor ikke angitt lønn og godtgjørelser for "Daglig leder".</t>
  </si>
  <si>
    <t>Virksomhetens navn: Dronning Mauds Minne Høgskole for barnehagelærerutdanning</t>
  </si>
  <si>
    <t>Org.nr: 971574747</t>
  </si>
  <si>
    <t>Spesifikasjon av felleskostnader</t>
  </si>
  <si>
    <t>Inventar, møbler, tekstiler og kontorutstyr</t>
  </si>
  <si>
    <t>Undervisningsmatriell</t>
  </si>
  <si>
    <t>Bøker, aviser, tidsskrifter og publikasjoner</t>
  </si>
  <si>
    <t>Kurs, konferanser og kompetanseheving ansatte</t>
  </si>
  <si>
    <t>Avgifter Kopinor, SiT, Tono, mv.</t>
  </si>
  <si>
    <t>Kontorrekvisita, forbruksmatriell og papir</t>
  </si>
  <si>
    <t>Porto</t>
  </si>
  <si>
    <t>Telefonikostnader</t>
  </si>
  <si>
    <t>Øvrige felles kostnader</t>
  </si>
  <si>
    <t>DMMH har ikke hatt transaksjoner med nærstående parter verken i 2023 eller 2024</t>
  </si>
  <si>
    <t>DMMH har ikke mellomværender med eier(e) eller nærstående parter pr 31.12.2023 eller 31.12.2023</t>
  </si>
  <si>
    <t>DMMH har ingen immatrielle eiendeler pr 31.12.2024</t>
  </si>
  <si>
    <t>Dato siste avdrag</t>
  </si>
  <si>
    <t xml:space="preserve"> - Lån flytende rente, 10 års løpetid</t>
  </si>
  <si>
    <t xml:space="preserve"> - Lån renteswap, 15 års løpetid</t>
  </si>
  <si>
    <t>Sum Gjeld til kredittinstitusjoner (langsiktig gjeld)</t>
  </si>
  <si>
    <t xml:space="preserve"> - Påløpte renter, kortsiktig gjeld</t>
  </si>
  <si>
    <t>Sum Gjeld til kredittinstitusjoner (kortsiktig gjeld)</t>
  </si>
  <si>
    <t>Annen langsiktig gjeld, Stipendiefond</t>
  </si>
  <si>
    <t>Sum Annen langsiktig gjeld</t>
  </si>
  <si>
    <t>Totalt</t>
  </si>
  <si>
    <t>Beregnet restgjeld om 5 år</t>
  </si>
  <si>
    <t>Gjeld sikret ved pant</t>
  </si>
  <si>
    <t xml:space="preserve">Lån i Danske Bank </t>
  </si>
  <si>
    <t>Spesifikasjon av Annen kortsiktig gjeld</t>
  </si>
  <si>
    <t>Prosjektmidler</t>
  </si>
  <si>
    <t>Periodiserte inntekter</t>
  </si>
  <si>
    <t>Periodiserte kostnader</t>
  </si>
  <si>
    <t>Sum Øvrig annen kortsiktig gjeld</t>
  </si>
  <si>
    <t>Periodisert statstilskudd (kap 275, post 70)</t>
  </si>
  <si>
    <t>Periodisert statstilskudd (kap. 231, post 21)</t>
  </si>
  <si>
    <t>DMMH har valgt å ikke ta i bruk denne noten</t>
  </si>
  <si>
    <t>DMMH har ikke hatt noen EU-finansierte prosjekter i 2023</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</si>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</sst>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 #,##0.00_ ;_ * \-#,##0.00_ ;_ * &quot;-&quot;??_ ;_ @_ "/>
    <numFmt numFmtId="165" formatCode="#,##0.0"/>
    <numFmt numFmtId="166" formatCode="_ * #,##0_ ;_ * \-#,##0_ ;_ * &quot;-&quot;??_ ;_ @_ "/>
    <numFmt numFmtId="167" formatCode="dd/mm/yyyy;@"/>
    <numFmt numFmtId="168" formatCode="#,##0.00000"/>
    <numFmt numFmtId="171" formatCode="#,##0.000000"/>
    <numFmt numFmtId="174" formatCode="0.0000"/>
  </numFmts>
  <fonts count="83" x14ac:knownFonts="1">
    <font>
      <sz val="10"/>
      <name val="Arial"/>
      <family val="2"/>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b/>
      <sz val="11"/>
      <color rgb="FFFF0000"/>
      <name val="Calibri"/>
      <family val="2"/>
      <scheme val="minor"/>
    </font>
    <font>
      <i/>
      <sz val="10"/>
      <name val="Calibri"/>
      <family val="2"/>
      <scheme val="minor"/>
    </font>
    <font>
      <sz val="10"/>
      <color rgb="FF000000"/>
      <name val="Calibri"/>
      <family val="2"/>
      <scheme val="minor"/>
    </font>
    <font>
      <sz val="10"/>
      <name val="Calibri"/>
      <family val="2"/>
      <scheme val="minor"/>
    </font>
    <font>
      <b/>
      <sz val="10"/>
      <color theme="1"/>
      <name val="Calibri"/>
      <family val="2"/>
      <scheme val="minor"/>
    </font>
    <font>
      <i/>
      <sz val="10"/>
      <color theme="1"/>
      <name val="Calibri"/>
      <family val="2"/>
      <scheme val="minor"/>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right/>
      <top style="thin">
        <color indexed="64"/>
      </top>
      <bottom style="medium">
        <color indexed="64"/>
      </bottom>
      <diagonal/>
    </border>
  </borders>
  <cellStyleXfs count="2479">
    <xf numFmtId="0" fontId="0"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4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42" fillId="30" borderId="0" applyNumberFormat="0" applyBorder="0" applyAlignment="0" applyProtection="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3"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2" fillId="18" borderId="0" applyNumberFormat="0" applyBorder="0" applyAlignment="0" applyProtection="0"/>
    <xf numFmtId="0" fontId="48" fillId="38"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7" borderId="0" applyNumberFormat="0" applyBorder="0" applyAlignment="0" applyProtection="0"/>
    <xf numFmtId="0" fontId="42" fillId="15" borderId="0" applyNumberFormat="0" applyBorder="0" applyAlignment="0" applyProtection="0"/>
    <xf numFmtId="0" fontId="42" fillId="19"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34" borderId="0" applyNumberFormat="0" applyBorder="0" applyAlignment="0" applyProtection="0"/>
    <xf numFmtId="0" fontId="33" fillId="9" borderId="0" applyNumberFormat="0" applyBorder="0" applyAlignment="0" applyProtection="0"/>
    <xf numFmtId="0" fontId="37" fillId="12" borderId="53" applyNumberFormat="0" applyAlignment="0" applyProtection="0"/>
    <xf numFmtId="0" fontId="39" fillId="13" borderId="56" applyNumberFormat="0" applyAlignment="0" applyProtection="0"/>
    <xf numFmtId="164" fontId="49" fillId="0" borderId="0" applyFont="0" applyFill="0" applyBorder="0" applyAlignment="0" applyProtection="0"/>
    <xf numFmtId="0" fontId="40" fillId="0" borderId="0" applyNumberFormat="0" applyFill="0" applyBorder="0" applyAlignment="0" applyProtection="0"/>
    <xf numFmtId="0" fontId="32" fillId="8" borderId="0" applyNumberFormat="0" applyBorder="0" applyAlignment="0" applyProtection="0"/>
    <xf numFmtId="0" fontId="29" fillId="0" borderId="50" applyNumberFormat="0" applyFill="0" applyAlignment="0" applyProtection="0"/>
    <xf numFmtId="0" fontId="30" fillId="0" borderId="51" applyNumberFormat="0" applyFill="0" applyAlignment="0" applyProtection="0"/>
    <xf numFmtId="0" fontId="31" fillId="0" borderId="52" applyNumberFormat="0" applyFill="0" applyAlignment="0" applyProtection="0"/>
    <xf numFmtId="0" fontId="31" fillId="0" borderId="0" applyNumberFormat="0" applyFill="0" applyBorder="0" applyAlignment="0" applyProtection="0"/>
    <xf numFmtId="0" fontId="35" fillId="11" borderId="53" applyNumberFormat="0" applyAlignment="0" applyProtection="0"/>
    <xf numFmtId="0" fontId="38" fillId="0" borderId="55" applyNumberFormat="0" applyFill="0" applyAlignment="0" applyProtection="0"/>
    <xf numFmtId="0" fontId="34" fillId="10" borderId="0" applyNumberFormat="0" applyBorder="0" applyAlignment="0" applyProtection="0"/>
    <xf numFmtId="0" fontId="1" fillId="14" borderId="57" applyNumberFormat="0" applyFont="0" applyAlignment="0" applyProtection="0"/>
    <xf numFmtId="0" fontId="36" fillId="12" borderId="54" applyNumberFormat="0" applyAlignment="0" applyProtection="0"/>
    <xf numFmtId="0" fontId="47" fillId="0" borderId="0" applyNumberFormat="0" applyFill="0" applyBorder="0" applyAlignment="0" applyProtection="0"/>
    <xf numFmtId="0" fontId="41" fillId="0" borderId="58" applyNumberFormat="0" applyFill="0" applyAlignment="0" applyProtection="0"/>
    <xf numFmtId="0" fontId="26"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45" fillId="40" borderId="0" applyNumberFormat="0" applyBorder="0" applyAlignment="0" applyProtection="0"/>
    <xf numFmtId="0" fontId="45"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45" fillId="38" borderId="0" applyNumberFormat="0" applyBorder="0" applyAlignment="0" applyProtection="0"/>
    <xf numFmtId="0" fontId="45" fillId="46" borderId="0" applyNumberFormat="0" applyBorder="0" applyAlignment="0" applyProtection="0"/>
    <xf numFmtId="0" fontId="45"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5"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7" borderId="0" applyNumberFormat="0" applyBorder="0" applyAlignment="0" applyProtection="0"/>
    <xf numFmtId="0" fontId="48" fillId="48" borderId="0" applyNumberFormat="0" applyBorder="0" applyAlignment="0" applyProtection="0"/>
    <xf numFmtId="0" fontId="48" fillId="38" borderId="0" applyNumberFormat="0" applyBorder="0" applyAlignment="0" applyProtection="0"/>
    <xf numFmtId="0" fontId="48" fillId="46"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50" fillId="52" borderId="60" applyNumberFormat="0" applyAlignment="0" applyProtection="0"/>
    <xf numFmtId="0" fontId="51" fillId="41" borderId="0" applyNumberFormat="0" applyBorder="0" applyAlignment="0" applyProtection="0"/>
    <xf numFmtId="0" fontId="52" fillId="0" borderId="0" applyNumberFormat="0" applyFill="0" applyBorder="0" applyAlignment="0" applyProtection="0"/>
    <xf numFmtId="0" fontId="53" fillId="42" borderId="0" applyNumberFormat="0" applyBorder="0" applyAlignment="0" applyProtection="0"/>
    <xf numFmtId="0" fontId="54" fillId="44" borderId="60" applyNumberFormat="0" applyAlignment="0" applyProtection="0"/>
    <xf numFmtId="0" fontId="55" fillId="0" borderId="61" applyNumberFormat="0" applyFill="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6" fillId="53" borderId="6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54" borderId="0" applyNumberFormat="0" applyBorder="0" applyAlignment="0" applyProtection="0"/>
    <xf numFmtId="0" fontId="58" fillId="0" borderId="63" applyNumberFormat="0" applyFill="0" applyAlignment="0" applyProtection="0"/>
    <xf numFmtId="0" fontId="59" fillId="0" borderId="64" applyNumberFormat="0" applyFill="0" applyAlignment="0" applyProtection="0"/>
    <xf numFmtId="0" fontId="60" fillId="0" borderId="65" applyNumberFormat="0" applyFill="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44" fillId="0" borderId="66" applyNumberFormat="0" applyFill="0" applyAlignment="0" applyProtection="0"/>
    <xf numFmtId="0" fontId="62" fillId="52" borderId="67" applyNumberFormat="0" applyAlignment="0" applyProtection="0"/>
    <xf numFmtId="0" fontId="48"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8" borderId="0" applyNumberFormat="0" applyBorder="0" applyAlignment="0" applyProtection="0"/>
    <xf numFmtId="0" fontId="46" fillId="0" borderId="0" applyNumberForma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0" fillId="52" borderId="60" applyNumberFormat="0" applyAlignment="0" applyProtection="0"/>
    <xf numFmtId="0" fontId="54" fillId="44" borderId="60"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66" applyNumberFormat="0" applyFill="0" applyAlignment="0" applyProtection="0"/>
    <xf numFmtId="0" fontId="62" fillId="52" borderId="67" applyNumberFormat="0" applyAlignment="0" applyProtection="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3" fillId="39" borderId="59" applyNumberFormat="0" applyFont="0" applyAlignment="0" applyProtection="0"/>
    <xf numFmtId="43" fontId="49" fillId="0" borderId="0" applyFont="0" applyFill="0" applyBorder="0" applyAlignment="0" applyProtection="0"/>
    <xf numFmtId="0" fontId="1"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4" fillId="0" borderId="66" applyNumberFormat="0" applyFill="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 fillId="39" borderId="5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31" borderId="0" applyNumberFormat="0" applyBorder="0" applyAlignment="0" applyProtection="0"/>
    <xf numFmtId="0" fontId="1" fillId="0" borderId="0"/>
    <xf numFmtId="43" fontId="3" fillId="0" borderId="0" applyFont="0" applyFill="0" applyBorder="0" applyAlignment="0" applyProtection="0"/>
    <xf numFmtId="0" fontId="3" fillId="0" borderId="0"/>
    <xf numFmtId="0" fontId="54" fillId="44" borderId="60" applyNumberFormat="0" applyAlignment="0" applyProtection="0"/>
    <xf numFmtId="0" fontId="3" fillId="39" borderId="59" applyNumberFormat="0" applyFont="0" applyAlignment="0" applyProtection="0"/>
    <xf numFmtId="0" fontId="62" fillId="52" borderId="67" applyNumberFormat="0" applyAlignment="0" applyProtection="0"/>
    <xf numFmtId="0" fontId="3" fillId="39" borderId="59" applyNumberFormat="0" applyFont="0" applyAlignment="0" applyProtection="0"/>
    <xf numFmtId="0" fontId="3" fillId="39" borderId="59" applyNumberFormat="0" applyFont="0" applyAlignment="0" applyProtection="0"/>
    <xf numFmtId="0" fontId="50" fillId="52" borderId="60" applyNumberForma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76" fillId="0" borderId="0" applyNumberFormat="0" applyFill="0" applyBorder="0" applyAlignment="0" applyProtection="0"/>
    <xf numFmtId="43" fontId="3" fillId="0" borderId="0" applyFont="0" applyFill="0" applyBorder="0" applyAlignment="0" applyProtection="0"/>
  </cellStyleXfs>
  <cellXfs count="578">
    <xf numFmtId="0" fontId="0" fillId="0" borderId="0" xfId="0"/>
    <xf numFmtId="0" fontId="6" fillId="0" borderId="0" xfId="0" applyFont="1" applyAlignment="1" applyProtection="1">
      <alignment wrapText="1"/>
      <protection locked="0"/>
    </xf>
    <xf numFmtId="0" fontId="4" fillId="0" borderId="0" xfId="0" applyFont="1" applyAlignment="1" applyProtection="1">
      <alignment wrapText="1"/>
      <protection locked="0"/>
    </xf>
    <xf numFmtId="0" fontId="5" fillId="2" borderId="0" xfId="0" applyFont="1" applyFill="1"/>
    <xf numFmtId="0" fontId="5" fillId="3" borderId="0" xfId="0" applyFont="1" applyFill="1" applyAlignment="1" applyProtection="1">
      <alignment horizontal="center"/>
      <protection locked="0"/>
    </xf>
    <xf numFmtId="0" fontId="6" fillId="2" borderId="0" xfId="0" applyFont="1" applyFill="1" applyAlignment="1" applyProtection="1">
      <alignment wrapText="1"/>
      <protection locked="0"/>
    </xf>
    <xf numFmtId="0" fontId="5" fillId="0" borderId="0" xfId="0" applyFont="1" applyProtection="1">
      <protection locked="0"/>
    </xf>
    <xf numFmtId="0" fontId="5" fillId="0" borderId="0" xfId="0" applyFont="1" applyAlignment="1" applyProtection="1">
      <alignment horizontal="center"/>
      <protection locked="0"/>
    </xf>
    <xf numFmtId="0" fontId="7" fillId="0" borderId="0" xfId="0" applyFont="1"/>
    <xf numFmtId="0" fontId="7" fillId="0" borderId="0" xfId="0" applyFont="1" applyProtection="1">
      <protection locked="0"/>
    </xf>
    <xf numFmtId="0" fontId="6" fillId="0" borderId="0" xfId="0" applyFont="1" applyAlignment="1" applyProtection="1">
      <alignment horizontal="center" wrapText="1"/>
      <protection locked="0"/>
    </xf>
    <xf numFmtId="0" fontId="6" fillId="0" borderId="0" xfId="0" applyFont="1" applyProtection="1">
      <protection locked="0"/>
    </xf>
    <xf numFmtId="0" fontId="8" fillId="0" borderId="0" xfId="0" applyFont="1"/>
    <xf numFmtId="0" fontId="8" fillId="0" borderId="0" xfId="0" applyFont="1" applyProtection="1">
      <protection locked="0"/>
    </xf>
    <xf numFmtId="0" fontId="6" fillId="0" borderId="0" xfId="0" applyFont="1" applyAlignment="1" applyProtection="1">
      <alignment vertical="center" wrapText="1"/>
      <protection locked="0"/>
    </xf>
    <xf numFmtId="0" fontId="8" fillId="0" borderId="0" xfId="0" applyFont="1" applyAlignment="1">
      <alignment wrapText="1"/>
    </xf>
    <xf numFmtId="0" fontId="8" fillId="0" borderId="0" xfId="0" applyFont="1" applyAlignment="1" applyProtection="1">
      <alignment wrapText="1"/>
      <protection locked="0"/>
    </xf>
    <xf numFmtId="0" fontId="5" fillId="4" borderId="0" xfId="0" applyFont="1" applyFill="1" applyAlignment="1">
      <alignment wrapText="1"/>
    </xf>
    <xf numFmtId="0" fontId="4" fillId="5" borderId="0" xfId="0" applyFont="1" applyFill="1" applyProtection="1">
      <protection locked="0"/>
    </xf>
    <xf numFmtId="0" fontId="6" fillId="0" borderId="1" xfId="0" applyFont="1" applyBorder="1" applyProtection="1">
      <protection locked="0"/>
    </xf>
    <xf numFmtId="0" fontId="6" fillId="0" borderId="0" xfId="0" applyFont="1"/>
    <xf numFmtId="0" fontId="5" fillId="0" borderId="3" xfId="0" applyFont="1" applyBorder="1"/>
    <xf numFmtId="0" fontId="6" fillId="0" borderId="3" xfId="0" applyFont="1" applyBorder="1" applyAlignment="1" applyProtection="1">
      <alignment horizontal="center"/>
      <protection locked="0"/>
    </xf>
    <xf numFmtId="0" fontId="6" fillId="0" borderId="3" xfId="0" applyFont="1" applyBorder="1"/>
    <xf numFmtId="0" fontId="6" fillId="0" borderId="3" xfId="0" applyFont="1" applyBorder="1" applyAlignment="1">
      <alignment horizontal="center"/>
    </xf>
    <xf numFmtId="0" fontId="6" fillId="0" borderId="5" xfId="0" applyFont="1" applyBorder="1" applyAlignment="1">
      <alignment horizontal="left"/>
    </xf>
    <xf numFmtId="0" fontId="6" fillId="0" borderId="5" xfId="0" applyFont="1" applyBorder="1" applyAlignment="1">
      <alignment horizontal="center"/>
    </xf>
    <xf numFmtId="37" fontId="6" fillId="0" borderId="3" xfId="0" applyNumberFormat="1" applyFont="1" applyBorder="1" applyProtection="1">
      <protection locked="0"/>
    </xf>
    <xf numFmtId="37" fontId="6" fillId="0" borderId="4" xfId="0" applyNumberFormat="1" applyFont="1" applyBorder="1" applyProtection="1">
      <protection locked="0"/>
    </xf>
    <xf numFmtId="0" fontId="5" fillId="0" borderId="5" xfId="0" applyFont="1" applyBorder="1"/>
    <xf numFmtId="0" fontId="6" fillId="0" borderId="5" xfId="0" applyFont="1" applyBorder="1" applyAlignment="1" applyProtection="1">
      <alignment horizontal="center"/>
      <protection locked="0"/>
    </xf>
    <xf numFmtId="37" fontId="5" fillId="0" borderId="1" xfId="0" applyNumberFormat="1" applyFont="1" applyBorder="1"/>
    <xf numFmtId="37" fontId="6" fillId="0" borderId="1" xfId="0" applyNumberFormat="1" applyFont="1" applyBorder="1"/>
    <xf numFmtId="0" fontId="6" fillId="0" borderId="3" xfId="0" applyFont="1" applyBorder="1" applyProtection="1">
      <protection locked="0"/>
    </xf>
    <xf numFmtId="0" fontId="5" fillId="0" borderId="3" xfId="0" applyFont="1" applyBorder="1" applyAlignment="1">
      <alignment horizontal="left"/>
    </xf>
    <xf numFmtId="0" fontId="6" fillId="0" borderId="3" xfId="0" applyFont="1" applyBorder="1" applyAlignment="1">
      <alignment horizontal="left"/>
    </xf>
    <xf numFmtId="0" fontId="5" fillId="0" borderId="1" xfId="0" applyFont="1" applyBorder="1"/>
    <xf numFmtId="0" fontId="6" fillId="0" borderId="1" xfId="0" applyFont="1" applyBorder="1" applyAlignment="1" applyProtection="1">
      <alignment horizontal="center"/>
      <protection locked="0"/>
    </xf>
    <xf numFmtId="0" fontId="6" fillId="0" borderId="1" xfId="0" applyFont="1" applyBorder="1"/>
    <xf numFmtId="0" fontId="6" fillId="0" borderId="5" xfId="0" applyFont="1" applyBorder="1" applyProtection="1">
      <protection locked="0"/>
    </xf>
    <xf numFmtId="0" fontId="4" fillId="0" borderId="0" xfId="0" applyFont="1" applyProtection="1">
      <protection locked="0"/>
    </xf>
    <xf numFmtId="0" fontId="5" fillId="0" borderId="0" xfId="0" applyFont="1" applyAlignment="1" applyProtection="1">
      <alignment horizontal="left"/>
      <protection locked="0"/>
    </xf>
    <xf numFmtId="49" fontId="6" fillId="0" borderId="1" xfId="0" applyNumberFormat="1" applyFont="1" applyBorder="1" applyAlignment="1">
      <alignment horizontal="center"/>
    </xf>
    <xf numFmtId="0" fontId="5" fillId="0" borderId="9" xfId="0" applyFont="1" applyBorder="1"/>
    <xf numFmtId="37" fontId="6" fillId="0" borderId="6" xfId="0" applyNumberFormat="1" applyFont="1" applyBorder="1" applyProtection="1">
      <protection locked="0"/>
    </xf>
    <xf numFmtId="37" fontId="6" fillId="0" borderId="7" xfId="0" applyNumberFormat="1" applyFont="1" applyBorder="1" applyProtection="1">
      <protection locked="0"/>
    </xf>
    <xf numFmtId="0" fontId="6" fillId="0" borderId="9" xfId="0" applyFont="1" applyBorder="1" applyProtection="1">
      <protection locked="0"/>
    </xf>
    <xf numFmtId="0" fontId="6" fillId="0" borderId="9" xfId="0" applyFont="1" applyBorder="1" applyAlignment="1">
      <alignment horizontal="left"/>
    </xf>
    <xf numFmtId="0" fontId="6" fillId="0" borderId="10" xfId="0" applyFont="1" applyBorder="1" applyAlignment="1">
      <alignment horizontal="left"/>
    </xf>
    <xf numFmtId="0" fontId="5" fillId="0" borderId="11" xfId="0" applyFont="1" applyBorder="1"/>
    <xf numFmtId="0" fontId="5" fillId="0" borderId="9" xfId="0" applyFont="1" applyBorder="1" applyProtection="1">
      <protection locked="0"/>
    </xf>
    <xf numFmtId="37" fontId="5" fillId="0" borderId="6" xfId="0" applyNumberFormat="1" applyFont="1" applyBorder="1" applyProtection="1">
      <protection locked="0"/>
    </xf>
    <xf numFmtId="0" fontId="5" fillId="0" borderId="10" xfId="0" applyFont="1" applyBorder="1"/>
    <xf numFmtId="0" fontId="5" fillId="0" borderId="13" xfId="0" applyFont="1" applyBorder="1"/>
    <xf numFmtId="49" fontId="6" fillId="0" borderId="14" xfId="0" applyNumberFormat="1" applyFont="1" applyBorder="1" applyAlignment="1">
      <alignment horizontal="center"/>
    </xf>
    <xf numFmtId="0" fontId="5" fillId="0" borderId="3" xfId="0" applyFont="1" applyBorder="1" applyProtection="1">
      <protection locked="0"/>
    </xf>
    <xf numFmtId="0" fontId="9" fillId="4" borderId="0" xfId="0" applyFont="1" applyFill="1"/>
    <xf numFmtId="0" fontId="5" fillId="0" borderId="12" xfId="0" applyFont="1" applyBorder="1" applyAlignment="1" applyProtection="1">
      <alignment horizontal="left"/>
      <protection locked="0"/>
    </xf>
    <xf numFmtId="0" fontId="6" fillId="0" borderId="15" xfId="0" applyFont="1" applyBorder="1" applyAlignment="1">
      <alignment horizontal="center"/>
    </xf>
    <xf numFmtId="0" fontId="6" fillId="0" borderId="5" xfId="0" applyFont="1" applyBorder="1"/>
    <xf numFmtId="0" fontId="6" fillId="0" borderId="12" xfId="0" applyFont="1" applyBorder="1"/>
    <xf numFmtId="0" fontId="7" fillId="0" borderId="16" xfId="0" applyFont="1" applyBorder="1"/>
    <xf numFmtId="3" fontId="6" fillId="0" borderId="0" xfId="0" applyNumberFormat="1" applyFont="1" applyAlignment="1" applyProtection="1">
      <alignment horizontal="right"/>
      <protection locked="0"/>
    </xf>
    <xf numFmtId="0" fontId="5" fillId="0" borderId="16" xfId="0" applyFont="1" applyBorder="1" applyProtection="1">
      <protection locked="0"/>
    </xf>
    <xf numFmtId="0" fontId="5" fillId="0" borderId="12" xfId="0" applyFont="1" applyBorder="1"/>
    <xf numFmtId="0" fontId="5" fillId="3" borderId="0" xfId="0" applyFont="1" applyFill="1" applyAlignment="1">
      <alignment vertical="center"/>
    </xf>
    <xf numFmtId="0" fontId="7" fillId="0" borderId="0" xfId="0" applyFont="1" applyAlignment="1" applyProtection="1">
      <alignment wrapText="1"/>
      <protection locked="0"/>
    </xf>
    <xf numFmtId="0" fontId="6" fillId="0" borderId="17" xfId="0" applyFont="1" applyBorder="1" applyAlignment="1" applyProtection="1">
      <alignment wrapText="1"/>
      <protection locked="0"/>
    </xf>
    <xf numFmtId="3" fontId="6" fillId="0" borderId="0" xfId="0" applyNumberFormat="1" applyFont="1" applyProtection="1">
      <protection locked="0"/>
    </xf>
    <xf numFmtId="0" fontId="6" fillId="0" borderId="0" xfId="0" applyFont="1" applyAlignment="1" applyProtection="1">
      <alignment horizontal="left" wrapText="1"/>
      <protection locked="0"/>
    </xf>
    <xf numFmtId="0" fontId="4" fillId="0" borderId="0" xfId="0" applyFont="1" applyAlignment="1" applyProtection="1">
      <alignment horizontal="left"/>
      <protection locked="0"/>
    </xf>
    <xf numFmtId="3" fontId="6" fillId="0" borderId="1" xfId="0" applyNumberFormat="1" applyFont="1" applyBorder="1" applyAlignment="1">
      <alignment horizontal="right"/>
    </xf>
    <xf numFmtId="3" fontId="6" fillId="6" borderId="1" xfId="0" applyNumberFormat="1" applyFont="1" applyFill="1" applyBorder="1" applyAlignment="1">
      <alignment horizontal="right"/>
    </xf>
    <xf numFmtId="3" fontId="6" fillId="0" borderId="1" xfId="0" applyNumberFormat="1" applyFont="1" applyBorder="1" applyAlignment="1" applyProtection="1">
      <alignment horizontal="right"/>
      <protection locked="0"/>
    </xf>
    <xf numFmtId="0" fontId="6" fillId="0" borderId="17" xfId="0" applyFont="1" applyBorder="1" applyProtection="1">
      <protection locked="0"/>
    </xf>
    <xf numFmtId="0" fontId="6" fillId="0" borderId="12" xfId="0" applyFont="1" applyBorder="1" applyProtection="1">
      <protection locked="0"/>
    </xf>
    <xf numFmtId="0" fontId="5" fillId="0" borderId="1" xfId="0" applyFont="1" applyBorder="1" applyAlignment="1">
      <alignment wrapText="1"/>
    </xf>
    <xf numFmtId="0" fontId="6" fillId="0" borderId="1" xfId="0" applyFont="1" applyBorder="1" applyAlignment="1">
      <alignment wrapText="1"/>
    </xf>
    <xf numFmtId="3" fontId="4" fillId="5" borderId="0" xfId="0" applyNumberFormat="1" applyFont="1" applyFill="1" applyProtection="1">
      <protection locked="0"/>
    </xf>
    <xf numFmtId="3" fontId="6" fillId="0" borderId="3" xfId="0" applyNumberFormat="1" applyFont="1" applyBorder="1" applyAlignment="1" applyProtection="1">
      <alignment wrapText="1"/>
      <protection locked="0"/>
    </xf>
    <xf numFmtId="3" fontId="6" fillId="0" borderId="4" xfId="0" applyNumberFormat="1" applyFont="1" applyBorder="1" applyProtection="1">
      <protection locked="0"/>
    </xf>
    <xf numFmtId="3" fontId="6" fillId="0" borderId="3" xfId="0" applyNumberFormat="1" applyFont="1" applyBorder="1" applyProtection="1">
      <protection locked="0"/>
    </xf>
    <xf numFmtId="3" fontId="5" fillId="0" borderId="1" xfId="0" applyNumberFormat="1" applyFont="1" applyBorder="1"/>
    <xf numFmtId="3" fontId="6" fillId="0" borderId="1" xfId="0" applyNumberFormat="1" applyFont="1" applyBorder="1"/>
    <xf numFmtId="3" fontId="6" fillId="0" borderId="6" xfId="0" applyNumberFormat="1" applyFont="1" applyBorder="1" applyProtection="1">
      <protection locked="0"/>
    </xf>
    <xf numFmtId="3" fontId="6" fillId="0" borderId="7" xfId="0" applyNumberFormat="1" applyFont="1" applyBorder="1" applyProtection="1">
      <protection locked="0"/>
    </xf>
    <xf numFmtId="3" fontId="5" fillId="0" borderId="5" xfId="0" applyNumberFormat="1" applyFont="1" applyBorder="1"/>
    <xf numFmtId="3" fontId="6" fillId="0" borderId="5" xfId="0" applyNumberFormat="1" applyFont="1" applyBorder="1"/>
    <xf numFmtId="3" fontId="6" fillId="0" borderId="2" xfId="0" applyNumberFormat="1" applyFont="1" applyBorder="1" applyProtection="1">
      <protection locked="0"/>
    </xf>
    <xf numFmtId="3" fontId="6" fillId="0" borderId="5" xfId="0" applyNumberFormat="1" applyFont="1" applyBorder="1" applyProtection="1">
      <protection locked="0"/>
    </xf>
    <xf numFmtId="3" fontId="6" fillId="0" borderId="8" xfId="0" applyNumberFormat="1" applyFont="1" applyBorder="1" applyProtection="1">
      <protection locked="0"/>
    </xf>
    <xf numFmtId="3" fontId="4" fillId="0" borderId="0" xfId="0" applyNumberFormat="1" applyFont="1" applyProtection="1">
      <protection locked="0"/>
    </xf>
    <xf numFmtId="3" fontId="6" fillId="0" borderId="0" xfId="0" applyNumberFormat="1" applyFont="1" applyAlignment="1" applyProtection="1">
      <alignment horizontal="center" wrapText="1"/>
      <protection locked="0"/>
    </xf>
    <xf numFmtId="3" fontId="5" fillId="0" borderId="0" xfId="0" applyNumberFormat="1" applyFont="1" applyAlignment="1" applyProtection="1">
      <alignment horizontal="left"/>
      <protection locked="0"/>
    </xf>
    <xf numFmtId="3" fontId="6" fillId="0" borderId="0" xfId="0" applyNumberFormat="1" applyFont="1" applyAlignment="1" applyProtection="1">
      <alignment horizontal="left"/>
      <protection locked="0"/>
    </xf>
    <xf numFmtId="3" fontId="5" fillId="0" borderId="6" xfId="0" applyNumberFormat="1" applyFont="1" applyBorder="1" applyProtection="1">
      <protection locked="0"/>
    </xf>
    <xf numFmtId="3" fontId="5" fillId="0" borderId="3" xfId="0" applyNumberFormat="1" applyFont="1" applyBorder="1" applyProtection="1">
      <protection locked="0"/>
    </xf>
    <xf numFmtId="3" fontId="6" fillId="0" borderId="1" xfId="0" applyNumberFormat="1" applyFont="1" applyBorder="1" applyProtection="1">
      <protection locked="0"/>
    </xf>
    <xf numFmtId="3" fontId="8" fillId="0" borderId="0" xfId="0" applyNumberFormat="1" applyFont="1"/>
    <xf numFmtId="3" fontId="6" fillId="3" borderId="0" xfId="0" applyNumberFormat="1" applyFont="1" applyFill="1" applyAlignment="1" applyProtection="1">
      <alignment wrapText="1"/>
      <protection locked="0"/>
    </xf>
    <xf numFmtId="3" fontId="5" fillId="0" borderId="0" xfId="0" applyNumberFormat="1" applyFont="1" applyAlignment="1" applyProtection="1">
      <alignment wrapText="1"/>
      <protection locked="0"/>
    </xf>
    <xf numFmtId="3" fontId="6" fillId="3" borderId="0" xfId="0" applyNumberFormat="1" applyFont="1" applyFill="1" applyAlignment="1" applyProtection="1">
      <alignment horizontal="center" wrapText="1"/>
      <protection locked="0"/>
    </xf>
    <xf numFmtId="3" fontId="4" fillId="0" borderId="0" xfId="0" applyNumberFormat="1" applyFont="1" applyAlignment="1" applyProtection="1">
      <alignment wrapText="1"/>
      <protection locked="0"/>
    </xf>
    <xf numFmtId="3" fontId="6" fillId="3" borderId="0" xfId="0" applyNumberFormat="1" applyFont="1" applyFill="1" applyProtection="1">
      <protection locked="0"/>
    </xf>
    <xf numFmtId="3" fontId="6" fillId="4" borderId="0" xfId="0" applyNumberFormat="1" applyFont="1" applyFill="1" applyAlignment="1" applyProtection="1">
      <alignment wrapText="1"/>
      <protection locked="0"/>
    </xf>
    <xf numFmtId="3" fontId="6" fillId="0" borderId="17" xfId="0" applyNumberFormat="1" applyFont="1" applyBorder="1" applyProtection="1">
      <protection locked="0"/>
    </xf>
    <xf numFmtId="3" fontId="6" fillId="0" borderId="12" xfId="0" applyNumberFormat="1" applyFont="1" applyBorder="1" applyProtection="1">
      <protection locked="0"/>
    </xf>
    <xf numFmtId="37" fontId="4" fillId="0" borderId="0" xfId="0" applyNumberFormat="1" applyFont="1" applyProtection="1">
      <protection locked="0"/>
    </xf>
    <xf numFmtId="37" fontId="6" fillId="0" borderId="0" xfId="0" applyNumberFormat="1" applyFont="1" applyAlignment="1" applyProtection="1">
      <alignment wrapText="1"/>
      <protection locked="0"/>
    </xf>
    <xf numFmtId="3" fontId="6" fillId="0" borderId="0" xfId="0" applyNumberFormat="1" applyFont="1"/>
    <xf numFmtId="3" fontId="6" fillId="0" borderId="9" xfId="0" applyNumberFormat="1" applyFont="1" applyBorder="1" applyProtection="1">
      <protection locked="0"/>
    </xf>
    <xf numFmtId="3" fontId="6" fillId="0" borderId="11" xfId="0" applyNumberFormat="1" applyFont="1" applyBorder="1"/>
    <xf numFmtId="0" fontId="6" fillId="0" borderId="24" xfId="0" applyFont="1" applyBorder="1" applyProtection="1">
      <protection locked="0"/>
    </xf>
    <xf numFmtId="0" fontId="6" fillId="0" borderId="24" xfId="0" applyFont="1" applyBorder="1"/>
    <xf numFmtId="0" fontId="6" fillId="0" borderId="23" xfId="0" applyFont="1" applyBorder="1"/>
    <xf numFmtId="0" fontId="6" fillId="0" borderId="0" xfId="0" applyFont="1" applyAlignment="1">
      <alignment horizontal="left" indent="1"/>
    </xf>
    <xf numFmtId="0" fontId="6" fillId="0" borderId="27" xfId="0" applyFont="1" applyBorder="1" applyAlignment="1">
      <alignment horizontal="left"/>
    </xf>
    <xf numFmtId="0" fontId="6" fillId="0" borderId="27" xfId="0" applyFont="1" applyBorder="1"/>
    <xf numFmtId="0" fontId="8" fillId="0" borderId="27" xfId="0" applyFont="1" applyBorder="1"/>
    <xf numFmtId="3" fontId="5" fillId="0" borderId="0" xfId="0" applyNumberFormat="1" applyFont="1"/>
    <xf numFmtId="0" fontId="5" fillId="0" borderId="1" xfId="0" applyFont="1" applyBorder="1" applyAlignment="1">
      <alignment vertical="center"/>
    </xf>
    <xf numFmtId="0" fontId="17" fillId="0" borderId="0" xfId="0" applyFont="1"/>
    <xf numFmtId="0" fontId="5" fillId="0" borderId="0" xfId="0" applyFont="1" applyAlignment="1">
      <alignment horizontal="left"/>
    </xf>
    <xf numFmtId="0" fontId="4" fillId="0" borderId="0" xfId="0" applyFont="1" applyAlignment="1" applyProtection="1">
      <alignment horizontal="left" vertical="top" wrapText="1"/>
      <protection locked="0"/>
    </xf>
    <xf numFmtId="0" fontId="4" fillId="0" borderId="0" xfId="0" applyFont="1" applyAlignment="1" applyProtection="1">
      <alignment horizontal="left" vertical="top" wrapText="1" indent="1"/>
      <protection locked="0"/>
    </xf>
    <xf numFmtId="0" fontId="4" fillId="0" borderId="27" xfId="0" applyFont="1" applyBorder="1" applyAlignment="1" applyProtection="1">
      <alignment horizontal="left" vertical="top" wrapText="1"/>
      <protection locked="0"/>
    </xf>
    <xf numFmtId="0" fontId="6" fillId="0" borderId="0" xfId="0" applyFont="1" applyAlignment="1" applyProtection="1">
      <alignment horizontal="left"/>
      <protection locked="0"/>
    </xf>
    <xf numFmtId="0" fontId="6" fillId="0" borderId="0" xfId="0" applyFont="1" applyAlignment="1">
      <alignment horizontal="left"/>
    </xf>
    <xf numFmtId="0" fontId="5" fillId="4" borderId="0" xfId="0" applyFont="1" applyFill="1"/>
    <xf numFmtId="0" fontId="6" fillId="0" borderId="13" xfId="0" applyFont="1" applyBorder="1" applyAlignment="1">
      <alignment horizontal="left"/>
    </xf>
    <xf numFmtId="0" fontId="6" fillId="0" borderId="21" xfId="0" applyFont="1" applyBorder="1" applyAlignment="1" applyProtection="1">
      <alignment horizontal="left"/>
      <protection locked="0"/>
    </xf>
    <xf numFmtId="0" fontId="6" fillId="0" borderId="21" xfId="0" applyFont="1" applyBorder="1" applyAlignment="1">
      <alignment horizontal="left"/>
    </xf>
    <xf numFmtId="3" fontId="4" fillId="5" borderId="0" xfId="0" applyNumberFormat="1" applyFont="1" applyFill="1" applyAlignment="1" applyProtection="1">
      <alignment horizontal="left"/>
      <protection locked="0"/>
    </xf>
    <xf numFmtId="0" fontId="6" fillId="0" borderId="18" xfId="0" applyFont="1" applyBorder="1" applyAlignment="1" applyProtection="1">
      <alignment horizontal="left" wrapText="1"/>
      <protection locked="0"/>
    </xf>
    <xf numFmtId="0" fontId="6" fillId="0" borderId="3" xfId="0" applyFont="1" applyBorder="1" applyAlignment="1">
      <alignment horizontal="left" wrapText="1"/>
    </xf>
    <xf numFmtId="0" fontId="6" fillId="0" borderId="19" xfId="0" applyFont="1" applyBorder="1" applyAlignment="1">
      <alignment horizontal="left" wrapText="1"/>
    </xf>
    <xf numFmtId="0" fontId="6" fillId="0" borderId="3" xfId="0" applyFont="1" applyBorder="1" applyAlignment="1" applyProtection="1">
      <alignment horizontal="left" wrapText="1"/>
      <protection locked="0"/>
    </xf>
    <xf numFmtId="0" fontId="6" fillId="0" borderId="1" xfId="0" applyFont="1" applyBorder="1" applyAlignment="1">
      <alignment horizontal="left" wrapText="1"/>
    </xf>
    <xf numFmtId="0" fontId="6" fillId="0" borderId="20" xfId="0" applyFont="1" applyBorder="1" applyAlignment="1">
      <alignment horizontal="left" wrapText="1"/>
    </xf>
    <xf numFmtId="0" fontId="6" fillId="0" borderId="15" xfId="0" applyFont="1" applyBorder="1" applyAlignment="1">
      <alignment horizontal="left" wrapText="1"/>
    </xf>
    <xf numFmtId="0" fontId="6" fillId="0" borderId="23" xfId="0" applyFont="1" applyBorder="1" applyAlignment="1">
      <alignment horizontal="left"/>
    </xf>
    <xf numFmtId="0" fontId="6" fillId="0" borderId="24" xfId="0" applyFont="1" applyBorder="1" applyAlignment="1" applyProtection="1">
      <alignment horizontal="left"/>
      <protection locked="0"/>
    </xf>
    <xf numFmtId="0" fontId="6" fillId="0" borderId="24" xfId="0" applyFont="1" applyBorder="1" applyAlignment="1">
      <alignment horizontal="left"/>
    </xf>
    <xf numFmtId="0" fontId="6" fillId="0" borderId="26" xfId="0" applyFont="1" applyBorder="1" applyAlignment="1">
      <alignment horizontal="left"/>
    </xf>
    <xf numFmtId="0" fontId="6" fillId="0" borderId="25" xfId="0" applyFont="1" applyBorder="1" applyAlignment="1">
      <alignment horizontal="left"/>
    </xf>
    <xf numFmtId="0" fontId="0" fillId="0" borderId="0" xfId="0" applyAlignment="1">
      <alignment horizontal="left"/>
    </xf>
    <xf numFmtId="3" fontId="4" fillId="0" borderId="13" xfId="0" applyNumberFormat="1" applyFont="1" applyBorder="1" applyAlignment="1" applyProtection="1">
      <alignment horizontal="center" wrapText="1"/>
      <protection locked="0"/>
    </xf>
    <xf numFmtId="0" fontId="4" fillId="0" borderId="13" xfId="0" applyFont="1" applyBorder="1" applyProtection="1">
      <protection locked="0"/>
    </xf>
    <xf numFmtId="3" fontId="4" fillId="0" borderId="13" xfId="0" applyNumberFormat="1" applyFont="1" applyBorder="1" applyProtection="1">
      <protection locked="0"/>
    </xf>
    <xf numFmtId="0" fontId="9" fillId="0" borderId="13" xfId="0" applyFont="1" applyBorder="1" applyAlignment="1" applyProtection="1">
      <alignment vertical="center"/>
      <protection locked="0"/>
    </xf>
    <xf numFmtId="3" fontId="4" fillId="0" borderId="13" xfId="0" applyNumberFormat="1" applyFont="1" applyBorder="1" applyAlignment="1" applyProtection="1">
      <alignment horizontal="center" vertical="center"/>
      <protection locked="0"/>
    </xf>
    <xf numFmtId="0" fontId="5" fillId="0" borderId="0" xfId="0" applyFont="1" applyAlignment="1">
      <alignment vertical="center"/>
    </xf>
    <xf numFmtId="14" fontId="5" fillId="0" borderId="1" xfId="0" applyNumberFormat="1" applyFont="1" applyBorder="1" applyAlignment="1">
      <alignment horizontal="right" wrapText="1"/>
    </xf>
    <xf numFmtId="3" fontId="5" fillId="0" borderId="13" xfId="0" applyNumberFormat="1" applyFont="1" applyBorder="1" applyAlignment="1" applyProtection="1">
      <alignment wrapText="1"/>
      <protection locked="0"/>
    </xf>
    <xf numFmtId="0" fontId="4" fillId="0" borderId="0" xfId="0" applyFont="1" applyAlignment="1" applyProtection="1">
      <alignment horizontal="center"/>
      <protection locked="0"/>
    </xf>
    <xf numFmtId="0" fontId="8" fillId="0" borderId="13" xfId="0" applyFont="1" applyBorder="1" applyAlignment="1">
      <alignment wrapText="1"/>
    </xf>
    <xf numFmtId="0" fontId="6" fillId="0" borderId="0" xfId="0" applyFont="1" applyAlignment="1" applyProtection="1">
      <alignment horizontal="right" wrapText="1"/>
      <protection locked="0"/>
    </xf>
    <xf numFmtId="3" fontId="6" fillId="0" borderId="31" xfId="0" applyNumberFormat="1" applyFont="1" applyBorder="1" applyAlignment="1" applyProtection="1">
      <alignment horizontal="right" wrapText="1"/>
      <protection locked="0"/>
    </xf>
    <xf numFmtId="3" fontId="6" fillId="0" borderId="22" xfId="0" applyNumberFormat="1" applyFont="1" applyBorder="1" applyAlignment="1" applyProtection="1">
      <alignment horizontal="right" wrapText="1"/>
      <protection locked="0"/>
    </xf>
    <xf numFmtId="3" fontId="5" fillId="0" borderId="13" xfId="0" applyNumberFormat="1" applyFont="1" applyBorder="1" applyAlignment="1">
      <alignment horizontal="right" wrapText="1"/>
    </xf>
    <xf numFmtId="3" fontId="6" fillId="0" borderId="13" xfId="0" applyNumberFormat="1" applyFont="1" applyBorder="1" applyAlignment="1">
      <alignment horizontal="right" wrapText="1"/>
    </xf>
    <xf numFmtId="0" fontId="4" fillId="0" borderId="0" xfId="0" applyFont="1" applyAlignment="1" applyProtection="1">
      <alignment horizontal="right"/>
      <protection locked="0"/>
    </xf>
    <xf numFmtId="3" fontId="4" fillId="0" borderId="21" xfId="0" applyNumberFormat="1" applyFont="1" applyBorder="1" applyProtection="1">
      <protection locked="0"/>
    </xf>
    <xf numFmtId="0" fontId="6" fillId="0" borderId="9" xfId="0" applyFont="1" applyBorder="1"/>
    <xf numFmtId="0" fontId="5" fillId="0" borderId="9" xfId="0" applyFont="1" applyBorder="1" applyAlignment="1">
      <alignment horizontal="left"/>
    </xf>
    <xf numFmtId="0" fontId="6" fillId="0" borderId="11" xfId="0" applyFont="1" applyBorder="1" applyProtection="1">
      <protection locked="0"/>
    </xf>
    <xf numFmtId="0" fontId="6"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1" fillId="0" borderId="13" xfId="1" applyFont="1" applyBorder="1"/>
    <xf numFmtId="38" fontId="21" fillId="0" borderId="13" xfId="1" applyNumberFormat="1" applyFont="1" applyBorder="1" applyAlignment="1">
      <alignment wrapText="1"/>
    </xf>
    <xf numFmtId="3" fontId="4" fillId="0" borderId="0" xfId="0" applyNumberFormat="1" applyFont="1" applyAlignment="1" applyProtection="1">
      <alignment horizontal="left"/>
      <protection locked="0"/>
    </xf>
    <xf numFmtId="0" fontId="19" fillId="0" borderId="0" xfId="0" applyFont="1"/>
    <xf numFmtId="3" fontId="6" fillId="0" borderId="0" xfId="0" applyNumberFormat="1" applyFont="1" applyAlignment="1" applyProtection="1">
      <alignment horizontal="center"/>
      <protection locked="0"/>
    </xf>
    <xf numFmtId="0" fontId="6" fillId="0" borderId="35" xfId="0" applyFont="1" applyBorder="1" applyAlignment="1">
      <alignment horizontal="left" vertical="center"/>
    </xf>
    <xf numFmtId="0" fontId="8" fillId="0" borderId="0" xfId="0" applyFont="1" applyAlignment="1">
      <alignment vertical="center"/>
    </xf>
    <xf numFmtId="3" fontId="6" fillId="0" borderId="0" xfId="0" applyNumberFormat="1" applyFont="1" applyAlignment="1" applyProtection="1">
      <alignment horizontal="left" wrapText="1"/>
      <protection locked="0"/>
    </xf>
    <xf numFmtId="14" fontId="9" fillId="0" borderId="13" xfId="0" applyNumberFormat="1" applyFont="1" applyBorder="1" applyAlignment="1">
      <alignment horizontal="center"/>
    </xf>
    <xf numFmtId="14" fontId="4" fillId="0" borderId="13" xfId="0" applyNumberFormat="1" applyFont="1" applyBorder="1" applyAlignment="1">
      <alignment horizontal="center"/>
    </xf>
    <xf numFmtId="0" fontId="18" fillId="0" borderId="0" xfId="0" applyFont="1"/>
    <xf numFmtId="0" fontId="4" fillId="0" borderId="13" xfId="0" applyFont="1" applyBorder="1"/>
    <xf numFmtId="0" fontId="9" fillId="5" borderId="0" xfId="0" applyFont="1" applyFill="1"/>
    <xf numFmtId="0" fontId="0" fillId="5" borderId="21" xfId="0" applyFill="1" applyBorder="1"/>
    <xf numFmtId="0" fontId="24" fillId="0" borderId="0" xfId="0" applyFont="1"/>
    <xf numFmtId="3" fontId="6" fillId="0" borderId="11" xfId="0" applyNumberFormat="1" applyFont="1" applyBorder="1" applyAlignment="1">
      <alignment horizontal="right"/>
    </xf>
    <xf numFmtId="3" fontId="6" fillId="0" borderId="11" xfId="0" applyNumberFormat="1" applyFont="1" applyBorder="1" applyAlignment="1" applyProtection="1">
      <alignment horizontal="right"/>
      <protection locked="0"/>
    </xf>
    <xf numFmtId="3" fontId="6" fillId="0" borderId="11" xfId="0" applyNumberFormat="1" applyFont="1" applyBorder="1" applyProtection="1">
      <protection locked="0"/>
    </xf>
    <xf numFmtId="49" fontId="6" fillId="0" borderId="1" xfId="0" applyNumberFormat="1" applyFont="1" applyBorder="1" applyAlignment="1">
      <alignment horizontal="left" indent="1"/>
    </xf>
    <xf numFmtId="0" fontId="13" fillId="0" borderId="13" xfId="0" applyFont="1" applyBorder="1" applyProtection="1">
      <protection locked="0"/>
    </xf>
    <xf numFmtId="38" fontId="13" fillId="0" borderId="13" xfId="0" applyNumberFormat="1" applyFont="1" applyBorder="1" applyProtection="1">
      <protection locked="0"/>
    </xf>
    <xf numFmtId="0" fontId="4" fillId="0" borderId="0" xfId="0" applyFont="1" applyAlignment="1">
      <alignment horizontal="center"/>
    </xf>
    <xf numFmtId="0" fontId="4" fillId="0" borderId="0" xfId="0" applyFont="1" applyAlignment="1">
      <alignment vertical="center"/>
    </xf>
    <xf numFmtId="0" fontId="6" fillId="0" borderId="6" xfId="0" applyFont="1" applyBorder="1" applyAlignment="1">
      <alignment horizontal="left"/>
    </xf>
    <xf numFmtId="14" fontId="5" fillId="0" borderId="1" xfId="0" quotePrefix="1" applyNumberFormat="1" applyFont="1" applyBorder="1" applyAlignment="1" applyProtection="1">
      <alignment horizontal="right" wrapText="1"/>
      <protection locked="0"/>
    </xf>
    <xf numFmtId="14" fontId="6" fillId="0" borderId="2" xfId="0" applyNumberFormat="1" applyFont="1" applyBorder="1" applyAlignment="1">
      <alignment horizontal="right" wrapText="1"/>
    </xf>
    <xf numFmtId="14" fontId="5" fillId="0" borderId="13" xfId="0" applyNumberFormat="1" applyFont="1" applyBorder="1" applyAlignment="1">
      <alignment horizontal="right" wrapText="1"/>
    </xf>
    <xf numFmtId="14" fontId="6" fillId="0" borderId="13" xfId="0" applyNumberFormat="1" applyFont="1" applyBorder="1" applyAlignment="1">
      <alignment horizontal="right" wrapText="1"/>
    </xf>
    <xf numFmtId="3" fontId="6" fillId="0" borderId="21" xfId="0" applyNumberFormat="1" applyFont="1" applyBorder="1" applyAlignment="1" applyProtection="1">
      <alignment horizontal="right" wrapText="1"/>
      <protection locked="0"/>
    </xf>
    <xf numFmtId="3" fontId="5" fillId="0" borderId="13"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0" fontId="4" fillId="0" borderId="13" xfId="0" applyFont="1" applyBorder="1" applyAlignment="1" applyProtection="1">
      <alignment horizontal="left"/>
      <protection locked="0"/>
    </xf>
    <xf numFmtId="0" fontId="4" fillId="0" borderId="21" xfId="0" applyFont="1" applyBorder="1" applyAlignment="1" applyProtection="1">
      <alignment horizontal="left"/>
      <protection locked="0"/>
    </xf>
    <xf numFmtId="3" fontId="4" fillId="0" borderId="0" xfId="0" applyNumberFormat="1" applyFont="1" applyAlignment="1" applyProtection="1">
      <alignment horizontal="right" wrapText="1"/>
      <protection locked="0"/>
    </xf>
    <xf numFmtId="14" fontId="5" fillId="0" borderId="13" xfId="0" applyNumberFormat="1" applyFont="1" applyBorder="1" applyAlignment="1">
      <alignment horizontal="right" vertical="top"/>
    </xf>
    <xf numFmtId="14" fontId="6" fillId="0" borderId="13" xfId="0" applyNumberFormat="1" applyFont="1" applyBorder="1" applyAlignment="1">
      <alignment horizontal="right" vertical="top"/>
    </xf>
    <xf numFmtId="14" fontId="5" fillId="0" borderId="13" xfId="0" applyNumberFormat="1" applyFont="1" applyBorder="1" applyAlignment="1" applyProtection="1">
      <alignment horizontal="right" wrapText="1"/>
      <protection locked="0"/>
    </xf>
    <xf numFmtId="14" fontId="6" fillId="0" borderId="13" xfId="0" applyNumberFormat="1" applyFont="1" applyBorder="1" applyAlignment="1" applyProtection="1">
      <alignment horizontal="right" wrapText="1"/>
      <protection locked="0"/>
    </xf>
    <xf numFmtId="0" fontId="6" fillId="0" borderId="13" xfId="0" applyFont="1" applyBorder="1" applyAlignment="1">
      <alignment horizontal="left" vertical="top"/>
    </xf>
    <xf numFmtId="0" fontId="6" fillId="0" borderId="31" xfId="0" applyFont="1" applyBorder="1" applyAlignment="1">
      <alignment horizontal="left" wrapText="1"/>
    </xf>
    <xf numFmtId="0" fontId="6" fillId="0" borderId="22" xfId="0" applyFont="1" applyBorder="1" applyAlignment="1">
      <alignment horizontal="left" wrapText="1"/>
    </xf>
    <xf numFmtId="0" fontId="6" fillId="0" borderId="13" xfId="0" applyFont="1" applyBorder="1" applyAlignment="1">
      <alignment horizontal="left" wrapText="1"/>
    </xf>
    <xf numFmtId="49" fontId="6" fillId="0" borderId="13" xfId="0" applyNumberFormat="1" applyFont="1" applyBorder="1" applyAlignment="1" applyProtection="1">
      <alignment horizontal="left" wrapText="1"/>
      <protection locked="0"/>
    </xf>
    <xf numFmtId="0" fontId="6" fillId="0" borderId="31" xfId="0" applyFont="1" applyBorder="1" applyAlignment="1" applyProtection="1">
      <alignment horizontal="left" wrapText="1"/>
      <protection locked="0"/>
    </xf>
    <xf numFmtId="0" fontId="6" fillId="0" borderId="13" xfId="0" applyFont="1" applyBorder="1" applyAlignment="1" applyProtection="1">
      <alignment horizontal="left" wrapText="1"/>
      <protection locked="0"/>
    </xf>
    <xf numFmtId="0" fontId="0" fillId="0" borderId="13" xfId="0" applyBorder="1" applyAlignment="1">
      <alignment horizontal="left"/>
    </xf>
    <xf numFmtId="14" fontId="6" fillId="0" borderId="11" xfId="0" applyNumberFormat="1" applyFont="1" applyBorder="1" applyAlignment="1">
      <alignment horizontal="right" vertical="center" wrapText="1"/>
    </xf>
    <xf numFmtId="0" fontId="6" fillId="0" borderId="29" xfId="0" applyFont="1" applyBorder="1" applyAlignment="1" applyProtection="1">
      <alignment horizontal="left" wrapText="1"/>
      <protection locked="0"/>
    </xf>
    <xf numFmtId="0" fontId="6" fillId="0" borderId="28" xfId="0" applyFont="1" applyBorder="1" applyAlignment="1" applyProtection="1">
      <alignment horizontal="left" wrapText="1"/>
      <protection locked="0"/>
    </xf>
    <xf numFmtId="0" fontId="4" fillId="5" borderId="0" xfId="0" applyFont="1" applyFill="1"/>
    <xf numFmtId="3" fontId="6" fillId="0" borderId="33" xfId="0" applyNumberFormat="1" applyFont="1" applyBorder="1" applyAlignment="1" applyProtection="1">
      <alignment wrapText="1"/>
      <protection locked="0"/>
    </xf>
    <xf numFmtId="3" fontId="4" fillId="0" borderId="33" xfId="0" applyNumberFormat="1" applyFont="1" applyBorder="1" applyProtection="1">
      <protection locked="0"/>
    </xf>
    <xf numFmtId="0" fontId="6" fillId="0" borderId="33" xfId="0" applyFont="1" applyBorder="1"/>
    <xf numFmtId="0" fontId="5" fillId="0" borderId="37" xfId="0" applyFont="1" applyBorder="1"/>
    <xf numFmtId="0" fontId="8" fillId="0" borderId="33" xfId="0" applyFont="1" applyBorder="1" applyAlignment="1" applyProtection="1">
      <alignment wrapText="1"/>
      <protection locked="0"/>
    </xf>
    <xf numFmtId="0" fontId="6" fillId="0" borderId="33" xfId="0" applyFont="1" applyBorder="1" applyProtection="1">
      <protection locked="0"/>
    </xf>
    <xf numFmtId="0" fontId="6" fillId="0" borderId="33" xfId="0" applyFont="1" applyBorder="1" applyAlignment="1" applyProtection="1">
      <alignment wrapText="1"/>
      <protection locked="0"/>
    </xf>
    <xf numFmtId="0" fontId="5" fillId="0" borderId="30" xfId="0" applyFont="1" applyBorder="1" applyAlignment="1" applyProtection="1">
      <alignment wrapText="1"/>
      <protection locked="0"/>
    </xf>
    <xf numFmtId="49" fontId="0" fillId="0" borderId="13" xfId="0" applyNumberFormat="1" applyBorder="1"/>
    <xf numFmtId="0" fontId="7" fillId="0" borderId="38" xfId="0" applyFont="1" applyBorder="1"/>
    <xf numFmtId="0" fontId="4" fillId="0" borderId="21" xfId="0" applyFont="1" applyBorder="1" applyAlignment="1">
      <alignment horizontal="left" vertical="center"/>
    </xf>
    <xf numFmtId="0" fontId="4" fillId="0" borderId="13" xfId="0" applyFont="1" applyBorder="1" applyAlignment="1">
      <alignment horizontal="left"/>
    </xf>
    <xf numFmtId="0" fontId="19" fillId="0" borderId="21" xfId="0" applyFont="1" applyBorder="1"/>
    <xf numFmtId="0" fontId="4" fillId="0" borderId="21" xfId="0" applyFont="1" applyBorder="1" applyAlignment="1">
      <alignment horizontal="left"/>
    </xf>
    <xf numFmtId="0" fontId="4" fillId="0" borderId="21" xfId="0" applyFont="1" applyBorder="1"/>
    <xf numFmtId="0" fontId="4" fillId="0" borderId="21" xfId="0" applyFont="1" applyBorder="1" applyAlignment="1">
      <alignment horizontal="left" indent="1"/>
    </xf>
    <xf numFmtId="49" fontId="4" fillId="0" borderId="21" xfId="0" applyNumberFormat="1" applyFont="1" applyBorder="1" applyAlignment="1">
      <alignment horizontal="left" indent="1"/>
    </xf>
    <xf numFmtId="0" fontId="4" fillId="0" borderId="21" xfId="0" quotePrefix="1" applyFont="1" applyBorder="1" applyAlignment="1">
      <alignment horizontal="left" indent="1"/>
    </xf>
    <xf numFmtId="0" fontId="5" fillId="0" borderId="13" xfId="0" applyFont="1" applyBorder="1" applyProtection="1">
      <protection locked="0"/>
    </xf>
    <xf numFmtId="0" fontId="6" fillId="0" borderId="21" xfId="0" applyFont="1" applyBorder="1" applyAlignment="1" applyProtection="1">
      <alignment wrapText="1"/>
      <protection locked="0"/>
    </xf>
    <xf numFmtId="3" fontId="6" fillId="0" borderId="21" xfId="0" applyNumberFormat="1" applyFont="1" applyBorder="1" applyAlignment="1" applyProtection="1">
      <alignment wrapText="1"/>
      <protection locked="0"/>
    </xf>
    <xf numFmtId="0" fontId="6" fillId="0" borderId="21" xfId="0" applyFont="1" applyBorder="1" applyAlignment="1" applyProtection="1">
      <alignment horizontal="left" wrapText="1"/>
      <protection locked="0"/>
    </xf>
    <xf numFmtId="0" fontId="6" fillId="0" borderId="21" xfId="0" applyFont="1" applyBorder="1"/>
    <xf numFmtId="0" fontId="6" fillId="0" borderId="21" xfId="0" applyFont="1" applyBorder="1" applyAlignment="1">
      <alignment horizontal="left" wrapText="1"/>
    </xf>
    <xf numFmtId="0" fontId="6" fillId="0" borderId="39" xfId="0" applyFont="1" applyBorder="1"/>
    <xf numFmtId="0" fontId="5" fillId="0" borderId="40" xfId="0" applyFont="1" applyBorder="1" applyAlignment="1">
      <alignment wrapText="1"/>
    </xf>
    <xf numFmtId="3" fontId="5" fillId="0" borderId="40" xfId="0" applyNumberFormat="1" applyFont="1" applyBorder="1" applyAlignment="1">
      <alignment wrapText="1"/>
    </xf>
    <xf numFmtId="3" fontId="6" fillId="0" borderId="40" xfId="0" applyNumberFormat="1" applyFont="1" applyBorder="1" applyAlignment="1">
      <alignment wrapText="1"/>
    </xf>
    <xf numFmtId="14" fontId="6" fillId="0" borderId="13" xfId="0" applyNumberFormat="1" applyFont="1" applyBorder="1" applyAlignment="1" applyProtection="1">
      <alignment wrapText="1"/>
      <protection locked="0"/>
    </xf>
    <xf numFmtId="0" fontId="4" fillId="0" borderId="21" xfId="0" applyFont="1" applyBorder="1" applyProtection="1">
      <protection locked="0"/>
    </xf>
    <xf numFmtId="0" fontId="7" fillId="0" borderId="13" xfId="0" applyFont="1" applyBorder="1" applyAlignment="1">
      <alignment wrapText="1"/>
    </xf>
    <xf numFmtId="0" fontId="6" fillId="0" borderId="21" xfId="0" applyFont="1" applyBorder="1" applyAlignment="1">
      <alignment wrapText="1"/>
    </xf>
    <xf numFmtId="0" fontId="6" fillId="0" borderId="39" xfId="0" applyFont="1" applyBorder="1" applyAlignment="1">
      <alignment wrapText="1"/>
    </xf>
    <xf numFmtId="0" fontId="7" fillId="0" borderId="40" xfId="0" applyFont="1" applyBorder="1" applyAlignment="1">
      <alignment wrapText="1"/>
    </xf>
    <xf numFmtId="0" fontId="6" fillId="0" borderId="41" xfId="0" applyFont="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40" xfId="0" applyFont="1" applyBorder="1" applyAlignment="1" applyProtection="1">
      <alignment wrapText="1"/>
      <protection locked="0"/>
    </xf>
    <xf numFmtId="3" fontId="6" fillId="0" borderId="40" xfId="0" applyNumberFormat="1" applyFont="1" applyBorder="1" applyAlignment="1" applyProtection="1">
      <alignment wrapText="1"/>
      <protection locked="0"/>
    </xf>
    <xf numFmtId="0" fontId="5" fillId="0" borderId="42" xfId="0" applyFont="1" applyBorder="1" applyAlignment="1">
      <alignment wrapText="1"/>
    </xf>
    <xf numFmtId="3" fontId="5" fillId="0" borderId="42" xfId="0" applyNumberFormat="1" applyFont="1" applyBorder="1" applyAlignment="1">
      <alignment wrapText="1"/>
    </xf>
    <xf numFmtId="3" fontId="6" fillId="0" borderId="42" xfId="0" applyNumberFormat="1" applyFont="1" applyBorder="1" applyAlignment="1">
      <alignment wrapText="1"/>
    </xf>
    <xf numFmtId="0" fontId="6" fillId="0" borderId="13" xfId="0" applyFont="1" applyBorder="1"/>
    <xf numFmtId="3" fontId="5" fillId="0" borderId="21" xfId="0" applyNumberFormat="1" applyFont="1" applyBorder="1" applyAlignment="1" applyProtection="1">
      <alignment wrapText="1"/>
      <protection locked="0"/>
    </xf>
    <xf numFmtId="0" fontId="7" fillId="0" borderId="42" xfId="0" applyFont="1" applyBorder="1" applyAlignment="1">
      <alignment wrapText="1"/>
    </xf>
    <xf numFmtId="0" fontId="6" fillId="0" borderId="13" xfId="0" applyFont="1" applyBorder="1" applyAlignment="1">
      <alignment wrapText="1"/>
    </xf>
    <xf numFmtId="0" fontId="5" fillId="0" borderId="34" xfId="0" applyFont="1" applyBorder="1" applyAlignment="1">
      <alignment wrapText="1"/>
    </xf>
    <xf numFmtId="3" fontId="5" fillId="0" borderId="28" xfId="0" applyNumberFormat="1" applyFont="1" applyBorder="1" applyAlignment="1">
      <alignment wrapText="1"/>
    </xf>
    <xf numFmtId="3" fontId="6" fillId="0" borderId="28" xfId="0" applyNumberFormat="1" applyFont="1" applyBorder="1" applyAlignment="1">
      <alignment wrapText="1"/>
    </xf>
    <xf numFmtId="0" fontId="6" fillId="0" borderId="36" xfId="0" applyFont="1" applyBorder="1" applyAlignment="1">
      <alignment horizontal="left" wrapText="1"/>
    </xf>
    <xf numFmtId="0" fontId="9" fillId="0" borderId="13" xfId="0" applyFont="1" applyBorder="1" applyProtection="1">
      <protection locked="0"/>
    </xf>
    <xf numFmtId="14" fontId="5" fillId="0" borderId="1" xfId="0" applyNumberFormat="1" applyFont="1" applyBorder="1" applyAlignment="1">
      <alignment horizontal="right" vertical="center" wrapText="1"/>
    </xf>
    <xf numFmtId="14" fontId="5" fillId="0" borderId="13" xfId="0" applyNumberFormat="1" applyFont="1" applyBorder="1" applyAlignment="1" applyProtection="1">
      <alignment wrapText="1"/>
      <protection locked="0"/>
    </xf>
    <xf numFmtId="0" fontId="9" fillId="0" borderId="13" xfId="0" applyFont="1" applyBorder="1"/>
    <xf numFmtId="14" fontId="9" fillId="0" borderId="13" xfId="0" applyNumberFormat="1" applyFont="1" applyBorder="1" applyAlignment="1">
      <alignment horizontal="right" vertical="center"/>
    </xf>
    <xf numFmtId="14" fontId="4" fillId="0" borderId="13" xfId="0" applyNumberFormat="1" applyFont="1" applyBorder="1" applyAlignment="1">
      <alignment horizontal="right" vertical="center"/>
    </xf>
    <xf numFmtId="14" fontId="4" fillId="0" borderId="21" xfId="0" applyNumberFormat="1" applyFont="1" applyBorder="1" applyAlignment="1">
      <alignment horizontal="center" vertical="center"/>
    </xf>
    <xf numFmtId="3" fontId="4" fillId="0" borderId="21" xfId="0" applyNumberFormat="1" applyFont="1" applyBorder="1" applyAlignment="1">
      <alignment horizontal="right" vertical="center"/>
    </xf>
    <xf numFmtId="3" fontId="4" fillId="0" borderId="13" xfId="0" applyNumberFormat="1" applyFont="1" applyBorder="1" applyAlignment="1">
      <alignment horizontal="right"/>
    </xf>
    <xf numFmtId="3" fontId="4" fillId="0" borderId="21" xfId="0" applyNumberFormat="1" applyFont="1" applyBorder="1" applyAlignment="1">
      <alignment horizontal="right"/>
    </xf>
    <xf numFmtId="3" fontId="6" fillId="0" borderId="21" xfId="0" applyNumberFormat="1" applyFont="1" applyBorder="1" applyProtection="1">
      <protection locked="0"/>
    </xf>
    <xf numFmtId="3" fontId="6" fillId="0" borderId="13" xfId="0" applyNumberFormat="1" applyFont="1" applyBorder="1" applyProtection="1">
      <protection locked="0"/>
    </xf>
    <xf numFmtId="3" fontId="5" fillId="0" borderId="13" xfId="0" applyNumberFormat="1" applyFont="1" applyBorder="1"/>
    <xf numFmtId="3" fontId="6" fillId="0" borderId="19" xfId="0" applyNumberFormat="1" applyFont="1" applyBorder="1" applyProtection="1">
      <protection locked="0"/>
    </xf>
    <xf numFmtId="3" fontId="6" fillId="0" borderId="24" xfId="0" applyNumberFormat="1" applyFont="1" applyBorder="1" applyProtection="1">
      <protection locked="0"/>
    </xf>
    <xf numFmtId="3" fontId="6" fillId="0" borderId="23" xfId="0" applyNumberFormat="1" applyFont="1" applyBorder="1" applyProtection="1">
      <protection locked="0"/>
    </xf>
    <xf numFmtId="3" fontId="6" fillId="0" borderId="43" xfId="0" applyNumberFormat="1" applyFont="1" applyBorder="1" applyProtection="1">
      <protection locked="0"/>
    </xf>
    <xf numFmtId="3" fontId="5" fillId="0" borderId="13" xfId="0" applyNumberFormat="1" applyFont="1" applyBorder="1" applyAlignment="1">
      <alignment horizontal="right"/>
    </xf>
    <xf numFmtId="3" fontId="6" fillId="0" borderId="44" xfId="0" applyNumberFormat="1" applyFont="1" applyBorder="1" applyAlignment="1">
      <alignment horizontal="right"/>
    </xf>
    <xf numFmtId="3" fontId="6" fillId="0" borderId="21" xfId="0" applyNumberFormat="1" applyFont="1" applyBorder="1" applyAlignment="1" applyProtection="1">
      <alignment horizontal="right"/>
      <protection locked="0"/>
    </xf>
    <xf numFmtId="3" fontId="5" fillId="0" borderId="44" xfId="0" applyNumberFormat="1" applyFont="1" applyBorder="1" applyAlignment="1">
      <alignment horizontal="right"/>
    </xf>
    <xf numFmtId="3" fontId="5" fillId="0" borderId="40" xfId="0" applyNumberFormat="1" applyFont="1" applyBorder="1" applyProtection="1">
      <protection locked="0"/>
    </xf>
    <xf numFmtId="3" fontId="5" fillId="0" borderId="22" xfId="0" applyNumberFormat="1" applyFont="1" applyBorder="1" applyAlignment="1">
      <alignment horizontal="right"/>
    </xf>
    <xf numFmtId="3" fontId="6" fillId="0" borderId="40" xfId="0" applyNumberFormat="1" applyFont="1" applyBorder="1" applyProtection="1">
      <protection locked="0"/>
    </xf>
    <xf numFmtId="14" fontId="5" fillId="0" borderId="13" xfId="0" applyNumberFormat="1" applyFont="1" applyBorder="1" applyAlignment="1">
      <alignment horizontal="right"/>
    </xf>
    <xf numFmtId="14" fontId="6" fillId="0" borderId="13" xfId="0" applyNumberFormat="1" applyFont="1" applyBorder="1" applyAlignment="1">
      <alignment horizontal="right"/>
    </xf>
    <xf numFmtId="0" fontId="5" fillId="0" borderId="45" xfId="0" applyFont="1" applyBorder="1"/>
    <xf numFmtId="0" fontId="6" fillId="0" borderId="15" xfId="0" applyFont="1" applyBorder="1" applyAlignment="1" applyProtection="1">
      <alignment horizontal="center"/>
      <protection locked="0"/>
    </xf>
    <xf numFmtId="3" fontId="5" fillId="0" borderId="15" xfId="0" applyNumberFormat="1" applyFont="1" applyBorder="1"/>
    <xf numFmtId="3" fontId="6" fillId="0" borderId="45" xfId="0" applyNumberFormat="1" applyFont="1" applyBorder="1"/>
    <xf numFmtId="0" fontId="6" fillId="0" borderId="46" xfId="0" applyFont="1" applyBorder="1" applyAlignment="1">
      <alignment horizontal="left"/>
    </xf>
    <xf numFmtId="0" fontId="5" fillId="0" borderId="15" xfId="0" applyFont="1" applyBorder="1"/>
    <xf numFmtId="37" fontId="5" fillId="0" borderId="15" xfId="0" applyNumberFormat="1" applyFont="1" applyBorder="1"/>
    <xf numFmtId="37" fontId="6" fillId="0" borderId="15" xfId="0" applyNumberFormat="1" applyFont="1" applyBorder="1"/>
    <xf numFmtId="0" fontId="6" fillId="0" borderId="15" xfId="0" applyFont="1" applyBorder="1" applyProtection="1">
      <protection locked="0"/>
    </xf>
    <xf numFmtId="0" fontId="26" fillId="0" borderId="0" xfId="0" applyFont="1" applyProtection="1">
      <protection locked="0"/>
    </xf>
    <xf numFmtId="0" fontId="4" fillId="0" borderId="3" xfId="0" applyFont="1" applyBorder="1" applyAlignment="1" applyProtection="1">
      <alignment horizontal="center"/>
      <protection locked="0"/>
    </xf>
    <xf numFmtId="14" fontId="6" fillId="0" borderId="2" xfId="0" quotePrefix="1" applyNumberFormat="1" applyFont="1" applyBorder="1" applyAlignment="1" applyProtection="1">
      <alignment horizontal="center" wrapText="1"/>
      <protection locked="0"/>
    </xf>
    <xf numFmtId="14" fontId="6" fillId="0" borderId="16" xfId="0" applyNumberFormat="1" applyFont="1" applyBorder="1" applyAlignment="1">
      <alignment horizontal="center" wrapText="1"/>
    </xf>
    <xf numFmtId="14" fontId="5" fillId="0" borderId="13" xfId="0" applyNumberFormat="1" applyFont="1" applyBorder="1" applyAlignment="1">
      <alignment horizontal="center" vertical="center"/>
    </xf>
    <xf numFmtId="14" fontId="6" fillId="0" borderId="13" xfId="0" applyNumberFormat="1" applyFont="1" applyBorder="1" applyAlignment="1">
      <alignment horizontal="center" vertical="center"/>
    </xf>
    <xf numFmtId="3" fontId="6" fillId="0" borderId="13" xfId="0" applyNumberFormat="1" applyFont="1" applyBorder="1" applyAlignment="1">
      <alignment horizontal="right"/>
    </xf>
    <xf numFmtId="0" fontId="4" fillId="0" borderId="0" xfId="0" applyFont="1"/>
    <xf numFmtId="0" fontId="5" fillId="0" borderId="0" xfId="0" applyFont="1"/>
    <xf numFmtId="0" fontId="5"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3" fontId="5" fillId="0" borderId="0" xfId="0" applyNumberFormat="1" applyFont="1" applyAlignment="1">
      <alignment wrapText="1"/>
    </xf>
    <xf numFmtId="3" fontId="6" fillId="0" borderId="0" xfId="0" applyNumberFormat="1" applyFont="1" applyAlignment="1" applyProtection="1">
      <alignment wrapText="1"/>
      <protection locked="0"/>
    </xf>
    <xf numFmtId="3" fontId="5" fillId="3" borderId="0" xfId="0" applyNumberFormat="1" applyFont="1" applyFill="1"/>
    <xf numFmtId="0" fontId="9" fillId="0" borderId="0" xfId="0" applyFont="1"/>
    <xf numFmtId="0" fontId="18" fillId="5" borderId="0" xfId="0" applyFont="1" applyFill="1"/>
    <xf numFmtId="0" fontId="19" fillId="0" borderId="0" xfId="0" applyFont="1" applyProtection="1">
      <protection locked="0"/>
    </xf>
    <xf numFmtId="0" fontId="9" fillId="0" borderId="0" xfId="0" applyFont="1" applyProtection="1">
      <protection locked="0"/>
    </xf>
    <xf numFmtId="0" fontId="15" fillId="7" borderId="0" xfId="0" applyFont="1" applyFill="1"/>
    <xf numFmtId="14" fontId="6" fillId="0" borderId="13" xfId="0" applyNumberFormat="1" applyFont="1" applyBorder="1" applyAlignment="1">
      <alignment horizontal="left"/>
    </xf>
    <xf numFmtId="0" fontId="5" fillId="3" borderId="0" xfId="0" applyFont="1" applyFill="1"/>
    <xf numFmtId="3" fontId="4" fillId="0" borderId="21" xfId="0" applyNumberFormat="1" applyFont="1" applyBorder="1"/>
    <xf numFmtId="0" fontId="4" fillId="0" borderId="21" xfId="0" applyFont="1" applyBorder="1" applyAlignment="1">
      <alignment vertical="center"/>
    </xf>
    <xf numFmtId="0" fontId="6" fillId="0" borderId="10" xfId="0" applyFont="1" applyBorder="1"/>
    <xf numFmtId="0" fontId="6" fillId="0" borderId="13" xfId="0" applyFont="1" applyBorder="1" applyAlignment="1" applyProtection="1">
      <alignment wrapText="1"/>
      <protection locked="0"/>
    </xf>
    <xf numFmtId="3" fontId="6" fillId="0" borderId="22" xfId="0" applyNumberFormat="1" applyFont="1" applyBorder="1" applyAlignment="1" applyProtection="1">
      <alignment wrapText="1"/>
      <protection locked="0"/>
    </xf>
    <xf numFmtId="0" fontId="6" fillId="0" borderId="22" xfId="0" applyFont="1" applyBorder="1" applyAlignment="1" applyProtection="1">
      <alignment wrapText="1"/>
      <protection locked="0"/>
    </xf>
    <xf numFmtId="0" fontId="6" fillId="0" borderId="19" xfId="0" applyFont="1" applyBorder="1" applyAlignment="1">
      <alignment wrapText="1"/>
    </xf>
    <xf numFmtId="0" fontId="11" fillId="0" borderId="0" xfId="0" applyFont="1" applyProtection="1">
      <protection locked="0"/>
    </xf>
    <xf numFmtId="0" fontId="27" fillId="0" borderId="0" xfId="0" applyFont="1"/>
    <xf numFmtId="0" fontId="4" fillId="0" borderId="0" xfId="0" applyFont="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19" fillId="0" borderId="0" xfId="0" applyFont="1" applyAlignment="1">
      <alignment horizontal="left" vertical="top"/>
    </xf>
    <xf numFmtId="0" fontId="4" fillId="0" borderId="21" xfId="0" applyFont="1" applyBorder="1" applyAlignment="1">
      <alignment horizontal="left" vertical="top"/>
    </xf>
    <xf numFmtId="49" fontId="4" fillId="0" borderId="21" xfId="0" applyNumberFormat="1" applyFont="1" applyBorder="1" applyAlignment="1">
      <alignment horizontal="left" vertical="top" indent="1"/>
    </xf>
    <xf numFmtId="0" fontId="4" fillId="0" borderId="21" xfId="0" quotePrefix="1" applyFont="1" applyBorder="1" applyAlignment="1">
      <alignment horizontal="left" vertical="top" indent="1"/>
    </xf>
    <xf numFmtId="0" fontId="0" fillId="0" borderId="0" xfId="0" applyAlignment="1">
      <alignment horizontal="left" vertical="top"/>
    </xf>
    <xf numFmtId="0" fontId="4" fillId="0" borderId="13" xfId="0" applyFont="1" applyBorder="1" applyAlignment="1">
      <alignment horizontal="center"/>
    </xf>
    <xf numFmtId="0" fontId="4" fillId="0" borderId="13" xfId="0" applyFont="1" applyBorder="1" applyAlignment="1">
      <alignment horizontal="center" wrapText="1"/>
    </xf>
    <xf numFmtId="0" fontId="4" fillId="0" borderId="13" xfId="0" applyFont="1" applyBorder="1" applyAlignment="1">
      <alignment horizontal="left" wrapText="1"/>
    </xf>
    <xf numFmtId="0" fontId="5" fillId="0" borderId="13" xfId="0" applyFont="1" applyBorder="1" applyAlignment="1" applyProtection="1">
      <alignment vertical="center"/>
      <protection locked="0"/>
    </xf>
    <xf numFmtId="0" fontId="6" fillId="0" borderId="3" xfId="0" applyFont="1" applyBorder="1" applyAlignment="1">
      <alignment horizontal="left" indent="1"/>
    </xf>
    <xf numFmtId="3" fontId="5" fillId="0" borderId="1" xfId="0" applyNumberFormat="1" applyFont="1" applyBorder="1" applyProtection="1">
      <protection locked="0"/>
    </xf>
    <xf numFmtId="0" fontId="5" fillId="0" borderId="1" xfId="0" applyFont="1" applyBorder="1" applyAlignment="1">
      <alignment horizontal="left" indent="1"/>
    </xf>
    <xf numFmtId="3" fontId="9" fillId="0" borderId="13" xfId="0" applyNumberFormat="1" applyFont="1" applyBorder="1" applyProtection="1">
      <protection locked="0"/>
    </xf>
    <xf numFmtId="0" fontId="4" fillId="0" borderId="32" xfId="0" applyFont="1" applyBorder="1" applyAlignment="1" applyProtection="1">
      <alignment horizontal="left" indent="1"/>
      <protection locked="0"/>
    </xf>
    <xf numFmtId="0" fontId="4" fillId="0" borderId="33" xfId="0" applyFont="1" applyBorder="1" applyAlignment="1" applyProtection="1">
      <alignment horizontal="left" indent="1"/>
      <protection locked="0"/>
    </xf>
    <xf numFmtId="0" fontId="4" fillId="0" borderId="31" xfId="0" applyFont="1" applyBorder="1" applyProtection="1">
      <protection locked="0"/>
    </xf>
    <xf numFmtId="3" fontId="4" fillId="0" borderId="31" xfId="0" applyNumberFormat="1" applyFont="1" applyBorder="1" applyProtection="1">
      <protection locked="0"/>
    </xf>
    <xf numFmtId="0" fontId="9" fillId="0" borderId="30" xfId="0" applyFont="1" applyBorder="1" applyProtection="1">
      <protection locked="0"/>
    </xf>
    <xf numFmtId="9" fontId="6" fillId="0" borderId="1" xfId="3" applyFont="1" applyFill="1" applyBorder="1" applyProtection="1"/>
    <xf numFmtId="9" fontId="6" fillId="0" borderId="11" xfId="3" applyFont="1" applyFill="1" applyBorder="1" applyProtection="1"/>
    <xf numFmtId="38" fontId="9" fillId="0" borderId="13" xfId="0" applyNumberFormat="1" applyFont="1" applyBorder="1" applyProtection="1">
      <protection locked="0"/>
    </xf>
    <xf numFmtId="0" fontId="0" fillId="0" borderId="31" xfId="0" applyBorder="1"/>
    <xf numFmtId="0" fontId="9" fillId="0" borderId="13" xfId="0" applyFont="1" applyBorder="1" applyAlignment="1">
      <alignment horizontal="left" vertical="top"/>
    </xf>
    <xf numFmtId="0" fontId="4" fillId="0" borderId="9" xfId="0" applyFont="1" applyBorder="1"/>
    <xf numFmtId="3" fontId="5" fillId="0" borderId="13" xfId="0" applyNumberFormat="1" applyFont="1" applyBorder="1" applyProtection="1">
      <protection locked="0"/>
    </xf>
    <xf numFmtId="0" fontId="2" fillId="0" borderId="3" xfId="0" applyFont="1" applyBorder="1" applyProtection="1">
      <protection locked="0"/>
    </xf>
    <xf numFmtId="0" fontId="2" fillId="0" borderId="5" xfId="0" applyFont="1" applyBorder="1" applyProtection="1">
      <protection locked="0"/>
    </xf>
    <xf numFmtId="0" fontId="4" fillId="0" borderId="32" xfId="0" applyFont="1" applyBorder="1" applyProtection="1">
      <protection locked="0"/>
    </xf>
    <xf numFmtId="3" fontId="4" fillId="0" borderId="29" xfId="0" applyNumberFormat="1" applyFont="1" applyBorder="1" applyProtection="1">
      <protection locked="0"/>
    </xf>
    <xf numFmtId="0" fontId="7" fillId="0" borderId="22" xfId="0" applyFont="1" applyBorder="1" applyAlignment="1">
      <alignment wrapText="1"/>
    </xf>
    <xf numFmtId="0" fontId="6" fillId="0" borderId="22" xfId="0" applyFont="1" applyBorder="1" applyAlignment="1" applyProtection="1">
      <alignment horizontal="left" wrapText="1"/>
      <protection locked="0"/>
    </xf>
    <xf numFmtId="0" fontId="6" fillId="0" borderId="35" xfId="0" applyFont="1" applyBorder="1"/>
    <xf numFmtId="0" fontId="4" fillId="0" borderId="3" xfId="0" applyFont="1" applyBorder="1"/>
    <xf numFmtId="0" fontId="4" fillId="0" borderId="3" xfId="0" applyFont="1" applyBorder="1" applyAlignment="1">
      <alignment horizontal="center"/>
    </xf>
    <xf numFmtId="3" fontId="4" fillId="0" borderId="3" xfId="0" applyNumberFormat="1" applyFont="1" applyBorder="1" applyAlignment="1" applyProtection="1">
      <alignment wrapText="1"/>
      <protection locked="0"/>
    </xf>
    <xf numFmtId="0" fontId="4" fillId="0" borderId="3" xfId="0" applyFont="1" applyBorder="1" applyAlignment="1">
      <alignment horizontal="left" wrapText="1"/>
    </xf>
    <xf numFmtId="3" fontId="4"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5" fillId="0" borderId="13" xfId="0" applyNumberFormat="1" applyFont="1" applyBorder="1" applyAlignment="1">
      <alignment horizontal="center" wrapText="1"/>
    </xf>
    <xf numFmtId="14" fontId="5" fillId="0" borderId="48" xfId="0" applyNumberFormat="1" applyFont="1" applyBorder="1" applyAlignment="1">
      <alignment horizontal="center" wrapText="1"/>
    </xf>
    <xf numFmtId="3" fontId="5" fillId="0" borderId="31" xfId="0" applyNumberFormat="1" applyFont="1" applyBorder="1" applyAlignment="1" applyProtection="1">
      <alignment wrapText="1"/>
      <protection locked="0"/>
    </xf>
    <xf numFmtId="3" fontId="5" fillId="0" borderId="36" xfId="0" applyNumberFormat="1" applyFont="1" applyBorder="1" applyAlignment="1" applyProtection="1">
      <alignment wrapText="1"/>
      <protection locked="0"/>
    </xf>
    <xf numFmtId="0" fontId="18" fillId="0" borderId="27" xfId="0" applyFont="1" applyBorder="1"/>
    <xf numFmtId="3" fontId="5" fillId="0" borderId="33" xfId="0" applyNumberFormat="1" applyFont="1" applyBorder="1" applyAlignment="1" applyProtection="1">
      <alignment wrapText="1"/>
      <protection locked="0"/>
    </xf>
    <xf numFmtId="14" fontId="5" fillId="0" borderId="31" xfId="0" applyNumberFormat="1" applyFont="1" applyBorder="1" applyAlignment="1">
      <alignment horizontal="center" wrapText="1"/>
    </xf>
    <xf numFmtId="3" fontId="4" fillId="0" borderId="31" xfId="0" applyNumberFormat="1" applyFont="1" applyBorder="1" applyAlignment="1" applyProtection="1">
      <alignment vertical="top"/>
      <protection locked="0"/>
    </xf>
    <xf numFmtId="0" fontId="4" fillId="0" borderId="31" xfId="0" applyFont="1" applyBorder="1" applyAlignment="1" applyProtection="1">
      <alignment horizontal="left"/>
      <protection locked="0"/>
    </xf>
    <xf numFmtId="0" fontId="18" fillId="0" borderId="31" xfId="0" applyFont="1" applyBorder="1"/>
    <xf numFmtId="0" fontId="6" fillId="0" borderId="4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9" fillId="0" borderId="13" xfId="0" applyFont="1" applyBorder="1" applyAlignment="1" applyProtection="1">
      <alignment horizontal="left" vertical="top"/>
      <protection locked="0"/>
    </xf>
    <xf numFmtId="0" fontId="7" fillId="0" borderId="27" xfId="0" applyFont="1" applyBorder="1"/>
    <xf numFmtId="0" fontId="4" fillId="0" borderId="0" xfId="0" applyFont="1" applyAlignment="1" applyProtection="1">
      <alignment horizontal="left" wrapText="1"/>
      <protection locked="0"/>
    </xf>
    <xf numFmtId="0" fontId="7" fillId="0" borderId="35" xfId="0" applyFont="1" applyBorder="1"/>
    <xf numFmtId="0" fontId="19" fillId="0" borderId="0" xfId="0" applyFont="1" applyAlignment="1" applyProtection="1">
      <alignment vertical="top"/>
      <protection locked="0"/>
    </xf>
    <xf numFmtId="14" fontId="5" fillId="0" borderId="16" xfId="0" applyNumberFormat="1" applyFont="1" applyBorder="1" applyAlignment="1">
      <alignment horizontal="center" wrapText="1"/>
    </xf>
    <xf numFmtId="0" fontId="26" fillId="0" borderId="0" xfId="0" applyFont="1"/>
    <xf numFmtId="0" fontId="5" fillId="0" borderId="0" xfId="0" applyFont="1" applyAlignment="1" applyProtection="1">
      <alignment wrapText="1"/>
      <protection locked="0"/>
    </xf>
    <xf numFmtId="0" fontId="18" fillId="0" borderId="0" xfId="0" applyFont="1" applyProtection="1">
      <protection locked="0"/>
    </xf>
    <xf numFmtId="0" fontId="0" fillId="0" borderId="0" xfId="0" applyProtection="1">
      <protection locked="0"/>
    </xf>
    <xf numFmtId="0" fontId="63" fillId="0" borderId="0" xfId="0" applyFont="1" applyAlignment="1" applyProtection="1">
      <alignment horizontal="center" vertical="center"/>
      <protection locked="0"/>
    </xf>
    <xf numFmtId="0" fontId="24" fillId="0" borderId="0" xfId="0" applyFont="1" applyAlignment="1" applyProtection="1">
      <alignment horizontal="center" wrapText="1"/>
      <protection locked="0"/>
    </xf>
    <xf numFmtId="0" fontId="64" fillId="5" borderId="0" xfId="1" applyFont="1" applyFill="1" applyProtection="1">
      <protection locked="0"/>
    </xf>
    <xf numFmtId="0" fontId="65" fillId="5" borderId="0" xfId="1" applyFont="1" applyFill="1" applyProtection="1">
      <protection locked="0"/>
    </xf>
    <xf numFmtId="0" fontId="66" fillId="5" borderId="0" xfId="1" applyFont="1" applyFill="1" applyAlignment="1" applyProtection="1">
      <alignment wrapText="1"/>
      <protection locked="0"/>
    </xf>
    <xf numFmtId="0" fontId="3" fillId="5" borderId="0" xfId="1" applyFill="1" applyAlignment="1" applyProtection="1">
      <alignment wrapText="1"/>
      <protection locked="0"/>
    </xf>
    <xf numFmtId="0" fontId="67" fillId="0" borderId="0" xfId="1" applyFont="1" applyProtection="1">
      <protection locked="0"/>
    </xf>
    <xf numFmtId="0" fontId="64" fillId="0" borderId="0" xfId="1" applyFont="1" applyProtection="1">
      <protection locked="0"/>
    </xf>
    <xf numFmtId="0" fontId="65" fillId="0" borderId="0" xfId="1" applyFont="1" applyProtection="1">
      <protection locked="0"/>
    </xf>
    <xf numFmtId="0" fontId="66" fillId="0" borderId="0" xfId="1" applyFont="1" applyAlignment="1" applyProtection="1">
      <alignment wrapText="1"/>
      <protection locked="0"/>
    </xf>
    <xf numFmtId="0" fontId="3" fillId="0" borderId="0" xfId="1" applyAlignment="1" applyProtection="1">
      <alignment wrapText="1"/>
      <protection locked="0"/>
    </xf>
    <xf numFmtId="0" fontId="68" fillId="0" borderId="0" xfId="1" applyFont="1" applyProtection="1">
      <protection locked="0"/>
    </xf>
    <xf numFmtId="0" fontId="69" fillId="0" borderId="13" xfId="1" applyFont="1" applyBorder="1" applyAlignment="1" applyProtection="1">
      <alignment horizontal="center" wrapText="1"/>
      <protection locked="0"/>
    </xf>
    <xf numFmtId="0" fontId="18" fillId="0" borderId="13" xfId="1" applyFont="1" applyBorder="1" applyAlignment="1" applyProtection="1">
      <alignment horizontal="center" wrapText="1"/>
      <protection locked="0"/>
    </xf>
    <xf numFmtId="0" fontId="0" fillId="0" borderId="0" xfId="0" applyAlignment="1">
      <alignment horizontal="center"/>
    </xf>
    <xf numFmtId="0" fontId="65" fillId="0" borderId="13" xfId="1" applyFont="1" applyBorder="1" applyAlignment="1" applyProtection="1">
      <alignment vertical="top" wrapText="1"/>
      <protection locked="0"/>
    </xf>
    <xf numFmtId="0" fontId="3" fillId="0" borderId="13" xfId="1" applyBorder="1" applyAlignment="1" applyProtection="1">
      <alignment wrapText="1"/>
      <protection locked="0"/>
    </xf>
    <xf numFmtId="0" fontId="3" fillId="0" borderId="0" xfId="0" applyFont="1"/>
    <xf numFmtId="0" fontId="69" fillId="0" borderId="13" xfId="1" applyFont="1" applyBorder="1" applyAlignment="1" applyProtection="1">
      <alignment vertical="top" wrapText="1"/>
      <protection locked="0"/>
    </xf>
    <xf numFmtId="0" fontId="66" fillId="0" borderId="0" xfId="1" applyFont="1" applyAlignment="1" applyProtection="1">
      <alignment vertical="top" wrapText="1"/>
      <protection locked="0"/>
    </xf>
    <xf numFmtId="0" fontId="66" fillId="0" borderId="0" xfId="1" applyFont="1" applyAlignment="1" applyProtection="1">
      <alignment vertical="top"/>
      <protection locked="0"/>
    </xf>
    <xf numFmtId="0" fontId="66" fillId="0" borderId="0" xfId="1" applyFont="1" applyProtection="1">
      <protection locked="0"/>
    </xf>
    <xf numFmtId="0" fontId="3" fillId="0" borderId="0" xfId="1" applyProtection="1">
      <protection locked="0"/>
    </xf>
    <xf numFmtId="0" fontId="69" fillId="0" borderId="0" xfId="1" applyFont="1" applyAlignment="1" applyProtection="1">
      <alignment vertical="top" wrapText="1"/>
      <protection locked="0"/>
    </xf>
    <xf numFmtId="0" fontId="3" fillId="0" borderId="0" xfId="0" applyFont="1" applyProtection="1">
      <protection locked="0"/>
    </xf>
    <xf numFmtId="0" fontId="72" fillId="0" borderId="0" xfId="0" applyFont="1" applyProtection="1">
      <protection locked="0"/>
    </xf>
    <xf numFmtId="0" fontId="19" fillId="0" borderId="0" xfId="0" applyFont="1" applyAlignment="1" applyProtection="1">
      <alignment horizontal="left" vertical="top" wrapText="1"/>
      <protection locked="0"/>
    </xf>
    <xf numFmtId="0" fontId="74" fillId="0" borderId="1" xfId="0" applyFont="1" applyBorder="1" applyAlignment="1" applyProtection="1">
      <alignment horizontal="left" vertical="top" wrapText="1"/>
      <protection locked="0"/>
    </xf>
    <xf numFmtId="14" fontId="9" fillId="0" borderId="19" xfId="0" quotePrefix="1" applyNumberFormat="1" applyFont="1" applyBorder="1" applyAlignment="1" applyProtection="1">
      <alignment horizontal="center" vertical="top" wrapText="1"/>
      <protection locked="0"/>
    </xf>
    <xf numFmtId="14" fontId="4" fillId="0" borderId="19" xfId="0" quotePrefix="1" applyNumberFormat="1" applyFont="1" applyBorder="1" applyAlignment="1" applyProtection="1">
      <alignment horizontal="center" vertical="top" wrapText="1"/>
      <protection locked="0"/>
    </xf>
    <xf numFmtId="0" fontId="19" fillId="0" borderId="3" xfId="0" applyFont="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9" fillId="0" borderId="35" xfId="0" applyFont="1" applyBorder="1" applyAlignment="1" applyProtection="1">
      <alignment horizontal="left" vertical="top" wrapText="1"/>
      <protection locked="0"/>
    </xf>
    <xf numFmtId="14" fontId="9" fillId="0" borderId="13" xfId="0" applyNumberFormat="1" applyFont="1" applyBorder="1" applyAlignment="1" applyProtection="1">
      <alignment horizontal="center" vertical="top" wrapText="1"/>
      <protection locked="0"/>
    </xf>
    <xf numFmtId="14" fontId="4" fillId="0" borderId="13" xfId="0" applyNumberFormat="1" applyFont="1" applyBorder="1" applyAlignment="1" applyProtection="1">
      <alignment horizontal="center" vertical="top" wrapText="1"/>
      <protection locked="0"/>
    </xf>
    <xf numFmtId="0" fontId="9" fillId="0" borderId="21" xfId="0" applyFont="1" applyBorder="1" applyAlignment="1" applyProtection="1">
      <alignment horizontal="right" vertical="top" wrapText="1"/>
      <protection locked="0"/>
    </xf>
    <xf numFmtId="0" fontId="4" fillId="0" borderId="21" xfId="0" applyFont="1" applyBorder="1" applyAlignment="1" applyProtection="1">
      <alignment horizontal="right" vertical="top" wrapText="1"/>
      <protection locked="0"/>
    </xf>
    <xf numFmtId="0" fontId="4" fillId="0" borderId="21" xfId="0" applyFont="1" applyBorder="1" applyAlignment="1" applyProtection="1">
      <alignment horizontal="left" vertical="top" wrapText="1"/>
      <protection locked="0"/>
    </xf>
    <xf numFmtId="3" fontId="4" fillId="0" borderId="3" xfId="0" applyNumberFormat="1" applyFont="1" applyBorder="1" applyAlignment="1" applyProtection="1">
      <alignment horizontal="right" vertical="top" wrapText="1"/>
      <protection locked="0"/>
    </xf>
    <xf numFmtId="3" fontId="4" fillId="0" borderId="24" xfId="0" applyNumberFormat="1" applyFont="1" applyBorder="1" applyAlignment="1" applyProtection="1">
      <alignment horizontal="right" vertical="top" wrapText="1"/>
      <protection locked="0"/>
    </xf>
    <xf numFmtId="3" fontId="4" fillId="0" borderId="19" xfId="0" applyNumberFormat="1" applyFont="1" applyBorder="1" applyAlignment="1" applyProtection="1">
      <alignment horizontal="right" vertical="top" wrapText="1"/>
      <protection locked="0"/>
    </xf>
    <xf numFmtId="3" fontId="4" fillId="0" borderId="23" xfId="0" applyNumberFormat="1" applyFont="1" applyBorder="1" applyAlignment="1" applyProtection="1">
      <alignment horizontal="right" vertical="top" wrapText="1"/>
      <protection locked="0"/>
    </xf>
    <xf numFmtId="3" fontId="9" fillId="0" borderId="13" xfId="0" applyNumberFormat="1" applyFont="1" applyBorder="1"/>
    <xf numFmtId="3" fontId="4"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8" fillId="0" borderId="30" xfId="0" applyNumberFormat="1" applyFont="1" applyBorder="1"/>
    <xf numFmtId="1" fontId="18" fillId="0" borderId="35" xfId="0" applyNumberFormat="1" applyFont="1" applyBorder="1"/>
    <xf numFmtId="1" fontId="18" fillId="0" borderId="13" xfId="0" applyNumberFormat="1" applyFont="1" applyBorder="1"/>
    <xf numFmtId="3" fontId="0" fillId="0" borderId="13" xfId="0" applyNumberFormat="1" applyBorder="1" applyAlignment="1">
      <alignment horizontal="right"/>
    </xf>
    <xf numFmtId="3" fontId="18"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5" fillId="0" borderId="13" xfId="1" applyNumberFormat="1" applyFont="1" applyBorder="1" applyAlignment="1" applyProtection="1">
      <alignment vertical="top" wrapText="1"/>
      <protection locked="0"/>
    </xf>
    <xf numFmtId="3" fontId="65" fillId="0" borderId="13" xfId="1" applyNumberFormat="1" applyFont="1" applyBorder="1" applyProtection="1">
      <protection locked="0"/>
    </xf>
    <xf numFmtId="3" fontId="69" fillId="0" borderId="13" xfId="1" applyNumberFormat="1" applyFont="1" applyBorder="1" applyAlignment="1" applyProtection="1">
      <alignment vertical="top" wrapText="1"/>
      <protection locked="0"/>
    </xf>
    <xf numFmtId="3" fontId="6" fillId="0" borderId="0" xfId="0" applyNumberFormat="1" applyFont="1" applyAlignment="1" applyProtection="1">
      <alignment horizontal="left" vertical="top" wrapText="1"/>
      <protection locked="0"/>
    </xf>
    <xf numFmtId="14" fontId="75" fillId="0" borderId="30" xfId="0" applyNumberFormat="1" applyFont="1" applyBorder="1" applyAlignment="1">
      <alignment wrapText="1"/>
    </xf>
    <xf numFmtId="14" fontId="49" fillId="0" borderId="30" xfId="0" applyNumberFormat="1" applyFont="1" applyBorder="1" applyAlignment="1">
      <alignment wrapText="1"/>
    </xf>
    <xf numFmtId="0" fontId="0" fillId="0" borderId="13" xfId="0" applyBorder="1" applyAlignment="1" applyProtection="1">
      <alignment horizontal="left"/>
      <protection locked="0"/>
    </xf>
    <xf numFmtId="3" fontId="75" fillId="0" borderId="13" xfId="0" applyNumberFormat="1" applyFont="1" applyBorder="1" applyAlignment="1" applyProtection="1">
      <alignment wrapText="1"/>
      <protection locked="0"/>
    </xf>
    <xf numFmtId="14" fontId="75" fillId="0" borderId="69" xfId="0" applyNumberFormat="1" applyFont="1" applyBorder="1" applyAlignment="1">
      <alignment horizontal="center" wrapText="1"/>
    </xf>
    <xf numFmtId="14" fontId="75" fillId="0" borderId="13" xfId="0" applyNumberFormat="1" applyFont="1" applyBorder="1" applyAlignment="1">
      <alignment horizontal="center" wrapText="1"/>
    </xf>
    <xf numFmtId="0" fontId="18" fillId="0" borderId="13" xfId="0" applyFont="1" applyBorder="1" applyAlignment="1" applyProtection="1">
      <alignment horizontal="left" vertical="top"/>
      <protection locked="0"/>
    </xf>
    <xf numFmtId="3" fontId="49" fillId="0" borderId="0" xfId="0" applyNumberFormat="1" applyFont="1" applyAlignment="1" applyProtection="1">
      <alignment wrapText="1"/>
      <protection locked="0"/>
    </xf>
    <xf numFmtId="3" fontId="49" fillId="0" borderId="31" xfId="0" applyNumberFormat="1" applyFont="1" applyBorder="1" applyAlignment="1" applyProtection="1">
      <alignment horizontal="right" wrapText="1"/>
      <protection locked="0"/>
    </xf>
    <xf numFmtId="3" fontId="49" fillId="0" borderId="21" xfId="0" applyNumberFormat="1" applyFont="1" applyBorder="1" applyAlignment="1" applyProtection="1">
      <alignment horizontal="right" wrapText="1"/>
      <protection locked="0"/>
    </xf>
    <xf numFmtId="0" fontId="0" fillId="0" borderId="21" xfId="0" applyBorder="1" applyAlignment="1" applyProtection="1">
      <alignment horizontal="left"/>
      <protection locked="0"/>
    </xf>
    <xf numFmtId="3" fontId="49" fillId="0" borderId="22" xfId="0" applyNumberFormat="1" applyFont="1" applyBorder="1" applyAlignment="1" applyProtection="1">
      <alignment horizontal="right" wrapText="1"/>
      <protection locked="0"/>
    </xf>
    <xf numFmtId="3" fontId="75" fillId="0" borderId="13" xfId="0" applyNumberFormat="1" applyFont="1" applyBorder="1" applyAlignment="1" applyProtection="1">
      <alignment horizontal="right" wrapText="1"/>
      <protection locked="0"/>
    </xf>
    <xf numFmtId="3" fontId="49" fillId="0" borderId="13" xfId="0" applyNumberFormat="1" applyFont="1" applyBorder="1" applyAlignment="1" applyProtection="1">
      <alignment horizontal="right" wrapText="1"/>
      <protection locked="0"/>
    </xf>
    <xf numFmtId="3" fontId="5" fillId="0" borderId="0" xfId="0" applyNumberFormat="1" applyFont="1" applyAlignment="1" applyProtection="1">
      <alignment horizontal="right" wrapText="1"/>
      <protection locked="0"/>
    </xf>
    <xf numFmtId="3" fontId="75" fillId="0" borderId="13" xfId="0" applyNumberFormat="1" applyFont="1" applyBorder="1" applyAlignment="1" applyProtection="1">
      <alignment horizontal="left" wrapText="1"/>
      <protection locked="0"/>
    </xf>
    <xf numFmtId="0" fontId="5" fillId="0" borderId="30" xfId="0" applyFont="1" applyBorder="1" applyAlignment="1">
      <alignment horizontal="left" wrapText="1"/>
    </xf>
    <xf numFmtId="0" fontId="76" fillId="0" borderId="0" xfId="2477"/>
    <xf numFmtId="0" fontId="76" fillId="0" borderId="0" xfId="2477" applyFill="1"/>
    <xf numFmtId="0" fontId="6" fillId="0" borderId="0" xfId="0" applyFont="1" applyAlignment="1">
      <alignment horizontal="left" wrapText="1"/>
    </xf>
    <xf numFmtId="0" fontId="6" fillId="0" borderId="0" xfId="0" applyFont="1" applyAlignment="1">
      <alignment wrapText="1"/>
    </xf>
    <xf numFmtId="0" fontId="6" fillId="0" borderId="33" xfId="0" applyFont="1" applyBorder="1" applyAlignment="1">
      <alignment horizontal="center"/>
    </xf>
    <xf numFmtId="3" fontId="6" fillId="0" borderId="70" xfId="0" applyNumberFormat="1" applyFont="1" applyBorder="1" applyAlignment="1" applyProtection="1">
      <alignment wrapText="1"/>
      <protection locked="0"/>
    </xf>
    <xf numFmtId="3" fontId="6" fillId="0" borderId="46" xfId="0" applyNumberFormat="1" applyFont="1" applyBorder="1" applyAlignment="1" applyProtection="1">
      <alignment wrapText="1"/>
      <protection locked="0"/>
    </xf>
    <xf numFmtId="0" fontId="19" fillId="0" borderId="0" xfId="0" applyFont="1" applyAlignment="1" applyProtection="1">
      <alignment horizontal="right"/>
      <protection locked="0"/>
    </xf>
    <xf numFmtId="0" fontId="4" fillId="0" borderId="28" xfId="0" applyFont="1" applyBorder="1" applyProtection="1">
      <protection locked="0"/>
    </xf>
    <xf numFmtId="3" fontId="4" fillId="0" borderId="28" xfId="0" applyNumberFormat="1" applyFont="1" applyBorder="1" applyProtection="1">
      <protection locked="0"/>
    </xf>
    <xf numFmtId="3" fontId="72" fillId="0" borderId="0" xfId="0" applyNumberFormat="1" applyFont="1" applyProtection="1">
      <protection locked="0"/>
    </xf>
    <xf numFmtId="165" fontId="6" fillId="0" borderId="13" xfId="0" applyNumberFormat="1" applyFont="1" applyBorder="1" applyAlignment="1" applyProtection="1">
      <alignment wrapText="1"/>
      <protection locked="0"/>
    </xf>
    <xf numFmtId="165" fontId="5" fillId="0" borderId="13" xfId="0" applyNumberFormat="1" applyFont="1" applyBorder="1" applyAlignment="1" applyProtection="1">
      <alignment wrapText="1"/>
      <protection locked="0"/>
    </xf>
    <xf numFmtId="0" fontId="19" fillId="0" borderId="28" xfId="0" applyFont="1" applyBorder="1" applyProtection="1">
      <protection locked="0"/>
    </xf>
    <xf numFmtId="14" fontId="19" fillId="0" borderId="28" xfId="0" applyNumberFormat="1" applyFont="1" applyBorder="1" applyProtection="1">
      <protection locked="0"/>
    </xf>
    <xf numFmtId="166" fontId="4" fillId="0" borderId="0" xfId="2478" applyNumberFormat="1" applyFont="1" applyProtection="1">
      <protection locked="0"/>
    </xf>
    <xf numFmtId="166" fontId="4" fillId="0" borderId="28" xfId="2478" applyNumberFormat="1" applyFont="1" applyBorder="1" applyProtection="1">
      <protection locked="0"/>
    </xf>
    <xf numFmtId="166" fontId="19" fillId="0" borderId="0" xfId="0" applyNumberFormat="1" applyFont="1" applyProtection="1">
      <protection locked="0"/>
    </xf>
    <xf numFmtId="3" fontId="8" fillId="0" borderId="0" xfId="0" applyNumberFormat="1" applyFont="1" applyAlignment="1" applyProtection="1">
      <alignment horizontal="left" wrapText="1"/>
      <protection locked="0"/>
    </xf>
    <xf numFmtId="0" fontId="78" fillId="0" borderId="28" xfId="0" applyFont="1" applyBorder="1"/>
    <xf numFmtId="14" fontId="78" fillId="0" borderId="28" xfId="0" applyNumberFormat="1" applyFont="1" applyBorder="1"/>
    <xf numFmtId="0" fontId="4" fillId="0" borderId="28" xfId="0" applyFont="1" applyBorder="1" applyAlignment="1" applyProtection="1">
      <alignment horizontal="left"/>
      <protection locked="0"/>
    </xf>
    <xf numFmtId="0" fontId="78" fillId="0" borderId="28" xfId="0" applyFont="1" applyBorder="1" applyAlignment="1">
      <alignment horizontal="right"/>
    </xf>
    <xf numFmtId="0" fontId="79" fillId="0" borderId="0" xfId="6" applyFont="1"/>
    <xf numFmtId="166" fontId="80" fillId="0" borderId="0" xfId="8" applyNumberFormat="1" applyFont="1"/>
    <xf numFmtId="167" fontId="80" fillId="0" borderId="0" xfId="8" applyNumberFormat="1" applyFont="1"/>
    <xf numFmtId="0" fontId="79" fillId="0" borderId="28" xfId="6" applyFont="1" applyBorder="1"/>
    <xf numFmtId="166" fontId="80" fillId="0" borderId="28" xfId="8" applyNumberFormat="1" applyFont="1" applyBorder="1"/>
    <xf numFmtId="167" fontId="80" fillId="0" borderId="28" xfId="8" applyNumberFormat="1" applyFont="1" applyBorder="1"/>
    <xf numFmtId="0" fontId="81" fillId="0" borderId="0" xfId="6" applyFont="1"/>
    <xf numFmtId="166" fontId="81" fillId="0" borderId="0" xfId="8" applyNumberFormat="1" applyFont="1"/>
    <xf numFmtId="0" fontId="81" fillId="0" borderId="71" xfId="6" applyFont="1" applyBorder="1"/>
    <xf numFmtId="166" fontId="81" fillId="0" borderId="71" xfId="6" applyNumberFormat="1" applyFont="1" applyBorder="1"/>
    <xf numFmtId="0" fontId="82" fillId="0" borderId="0" xfId="6" applyFont="1"/>
    <xf numFmtId="166" fontId="82" fillId="0" borderId="0" xfId="6" applyNumberFormat="1" applyFont="1"/>
    <xf numFmtId="166" fontId="0" fillId="0" borderId="0" xfId="0" applyNumberFormat="1"/>
    <xf numFmtId="166" fontId="81" fillId="0" borderId="71" xfId="8" applyNumberFormat="1" applyFont="1" applyBorder="1"/>
    <xf numFmtId="168" fontId="4" fillId="0" borderId="0" xfId="0" applyNumberFormat="1" applyFont="1" applyProtection="1">
      <protection locked="0"/>
    </xf>
    <xf numFmtId="0" fontId="6" fillId="0" borderId="0" xfId="0" applyFont="1" applyAlignment="1">
      <alignment horizontal="left" vertical="center"/>
    </xf>
    <xf numFmtId="0" fontId="6" fillId="0" borderId="0" xfId="0" applyFont="1" applyAlignment="1">
      <alignment horizontal="left" wrapText="1"/>
    </xf>
    <xf numFmtId="0" fontId="6" fillId="0" borderId="0" xfId="0" applyFont="1" applyAlignment="1">
      <alignment horizontal="left" vertical="top" wrapText="1"/>
    </xf>
    <xf numFmtId="0" fontId="9" fillId="0" borderId="0" xfId="0" applyFont="1" applyAlignment="1" applyProtection="1">
      <alignment horizontal="left" wrapText="1"/>
      <protection locked="0"/>
    </xf>
    <xf numFmtId="0" fontId="19" fillId="0" borderId="0" xfId="0" applyFont="1" applyAlignment="1" applyProtection="1">
      <alignment horizontal="left" vertical="top" wrapText="1"/>
      <protection locked="0"/>
    </xf>
    <xf numFmtId="3" fontId="49" fillId="0" borderId="34" xfId="0" applyNumberFormat="1" applyFont="1" applyBorder="1" applyAlignment="1" applyProtection="1">
      <alignment horizontal="center" wrapText="1"/>
      <protection locked="0"/>
    </xf>
    <xf numFmtId="3" fontId="49" fillId="0" borderId="36" xfId="0" applyNumberFormat="1" applyFont="1" applyBorder="1" applyAlignment="1" applyProtection="1">
      <alignment horizontal="center" wrapText="1"/>
      <protection locked="0"/>
    </xf>
    <xf numFmtId="3" fontId="4" fillId="0" borderId="0" xfId="0" applyNumberFormat="1" applyFont="1" applyAlignment="1" applyProtection="1">
      <alignment vertical="center" wrapText="1"/>
      <protection locked="0"/>
    </xf>
    <xf numFmtId="14" fontId="5" fillId="0" borderId="30" xfId="0" applyNumberFormat="1" applyFont="1" applyBorder="1" applyAlignment="1">
      <alignment horizontal="center" wrapText="1"/>
    </xf>
    <xf numFmtId="14" fontId="5" fillId="0" borderId="35" xfId="0" applyNumberFormat="1" applyFont="1" applyBorder="1" applyAlignment="1">
      <alignment horizontal="center" wrapText="1"/>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3" fontId="75" fillId="0" borderId="32" xfId="0" applyNumberFormat="1" applyFont="1" applyBorder="1" applyAlignment="1" applyProtection="1">
      <alignment horizontal="left" wrapText="1"/>
      <protection locked="0"/>
    </xf>
    <xf numFmtId="3" fontId="75" fillId="0" borderId="68" xfId="0" applyNumberFormat="1" applyFont="1" applyBorder="1" applyAlignment="1" applyProtection="1">
      <alignment horizontal="left" wrapText="1"/>
      <protection locked="0"/>
    </xf>
    <xf numFmtId="3" fontId="75" fillId="0" borderId="69" xfId="0" applyNumberFormat="1" applyFont="1" applyBorder="1" applyAlignment="1" applyProtection="1">
      <alignment horizontal="left" wrapText="1"/>
      <protection locked="0"/>
    </xf>
    <xf numFmtId="14" fontId="75" fillId="0" borderId="30" xfId="0" applyNumberFormat="1" applyFont="1" applyBorder="1" applyAlignment="1">
      <alignment horizontal="center" wrapText="1"/>
    </xf>
    <xf numFmtId="14" fontId="75" fillId="0" borderId="35" xfId="0" applyNumberFormat="1" applyFont="1" applyBorder="1" applyAlignment="1">
      <alignment horizontal="center" wrapText="1"/>
    </xf>
    <xf numFmtId="3" fontId="49" fillId="0" borderId="32" xfId="0" applyNumberFormat="1" applyFont="1" applyBorder="1" applyAlignment="1" applyProtection="1">
      <alignment horizontal="center" wrapText="1"/>
      <protection locked="0"/>
    </xf>
    <xf numFmtId="3" fontId="49" fillId="0" borderId="69" xfId="0" applyNumberFormat="1" applyFont="1" applyBorder="1" applyAlignment="1" applyProtection="1">
      <alignment horizontal="center" wrapText="1"/>
      <protection locked="0"/>
    </xf>
    <xf numFmtId="3" fontId="49" fillId="0" borderId="33" xfId="0" applyNumberFormat="1" applyFont="1" applyBorder="1" applyAlignment="1" applyProtection="1">
      <alignment horizontal="center" wrapText="1"/>
      <protection locked="0"/>
    </xf>
    <xf numFmtId="3" fontId="49" fillId="0" borderId="47" xfId="0" applyNumberFormat="1" applyFont="1" applyBorder="1" applyAlignment="1" applyProtection="1">
      <alignment horizontal="center" wrapText="1"/>
      <protection locked="0"/>
    </xf>
    <xf numFmtId="3" fontId="8" fillId="0" borderId="0" xfId="0" applyNumberFormat="1" applyFont="1" applyAlignment="1" applyProtection="1">
      <alignment horizontal="left" wrapText="1"/>
      <protection locked="0"/>
    </xf>
    <xf numFmtId="3" fontId="6" fillId="0" borderId="0" xfId="0" applyNumberFormat="1" applyFont="1" applyAlignment="1" applyProtection="1">
      <alignment horizontal="left" vertical="top" wrapText="1"/>
      <protection locked="0"/>
    </xf>
    <xf numFmtId="3" fontId="4" fillId="0" borderId="0" xfId="0" applyNumberFormat="1" applyFont="1" applyAlignment="1" applyProtection="1">
      <alignment horizontal="left" vertical="top"/>
      <protection locked="0"/>
    </xf>
    <xf numFmtId="14" fontId="6" fillId="0" borderId="27" xfId="0" applyNumberFormat="1" applyFont="1" applyBorder="1" applyAlignment="1">
      <alignment horizontal="center" wrapText="1"/>
    </xf>
    <xf numFmtId="3" fontId="49" fillId="0" borderId="0" xfId="0" applyNumberFormat="1" applyFont="1" applyAlignment="1" applyProtection="1">
      <alignment horizontal="left" vertical="top" wrapText="1"/>
      <protection locked="0"/>
    </xf>
    <xf numFmtId="0" fontId="24" fillId="0" borderId="0" xfId="0" applyFont="1" applyAlignment="1">
      <alignment horizontal="left"/>
    </xf>
    <xf numFmtId="0" fontId="19" fillId="0" borderId="0" xfId="0" applyFont="1" applyAlignment="1" applyProtection="1">
      <alignment horizontal="left"/>
      <protection locked="0"/>
    </xf>
    <xf numFmtId="0" fontId="18" fillId="0" borderId="0" xfId="0" applyFont="1"/>
    <xf numFmtId="0" fontId="18" fillId="0" borderId="32" xfId="0" applyFont="1" applyBorder="1" applyAlignment="1">
      <alignment horizontal="center" wrapText="1"/>
    </xf>
    <xf numFmtId="0" fontId="18" fillId="0" borderId="34" xfId="0" applyFont="1" applyBorder="1" applyAlignment="1">
      <alignment horizontal="center" wrapText="1"/>
    </xf>
    <xf numFmtId="0" fontId="18" fillId="0" borderId="48" xfId="0" applyFont="1" applyBorder="1" applyAlignment="1">
      <alignment horizontal="center" wrapText="1"/>
    </xf>
    <xf numFmtId="0" fontId="18" fillId="0" borderId="36" xfId="0" applyFont="1" applyBorder="1" applyAlignment="1">
      <alignment horizontal="center" wrapText="1"/>
    </xf>
    <xf numFmtId="0" fontId="18" fillId="0" borderId="32"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2" xfId="0" applyFont="1" applyBorder="1" applyAlignment="1">
      <alignment horizontal="center" vertical="center"/>
    </xf>
    <xf numFmtId="0" fontId="18" fillId="0" borderId="29" xfId="0" applyFont="1" applyBorder="1" applyAlignment="1">
      <alignment horizontal="center" vertical="center"/>
    </xf>
    <xf numFmtId="0" fontId="18" fillId="0" borderId="48" xfId="0" applyFont="1" applyBorder="1" applyAlignment="1">
      <alignment horizontal="center" vertical="center"/>
    </xf>
    <xf numFmtId="0" fontId="18" fillId="0" borderId="34" xfId="0" applyFont="1" applyBorder="1" applyAlignment="1">
      <alignment horizontal="center" vertical="center"/>
    </xf>
    <xf numFmtId="0" fontId="18" fillId="0" borderId="28" xfId="0" applyFont="1" applyBorder="1" applyAlignment="1">
      <alignment horizontal="center" vertical="center"/>
    </xf>
    <xf numFmtId="0" fontId="18" fillId="0" borderId="36" xfId="0" applyFont="1" applyBorder="1" applyAlignment="1">
      <alignment horizontal="center" vertical="center"/>
    </xf>
    <xf numFmtId="0" fontId="18" fillId="0" borderId="31" xfId="0" applyFont="1" applyBorder="1" applyAlignment="1">
      <alignment horizontal="center" wrapText="1"/>
    </xf>
    <xf numFmtId="0" fontId="18" fillId="0" borderId="22" xfId="0" applyFont="1" applyBorder="1" applyAlignment="1">
      <alignment horizontal="center" wrapText="1"/>
    </xf>
    <xf numFmtId="0" fontId="0" fillId="0" borderId="0" xfId="0"/>
    <xf numFmtId="0" fontId="18" fillId="0" borderId="39" xfId="0" applyFont="1" applyBorder="1" applyAlignment="1">
      <alignment horizontal="center" wrapText="1"/>
    </xf>
    <xf numFmtId="0" fontId="18" fillId="0" borderId="31" xfId="0" applyFont="1" applyBorder="1" applyAlignment="1">
      <alignment horizontal="center" vertical="top" wrapText="1"/>
    </xf>
    <xf numFmtId="0" fontId="18" fillId="0" borderId="39" xfId="0" applyFont="1" applyBorder="1" applyAlignment="1">
      <alignment horizontal="center" vertical="top" wrapText="1"/>
    </xf>
    <xf numFmtId="0" fontId="18"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8" fillId="0" borderId="31" xfId="0" applyFont="1" applyBorder="1" applyAlignment="1">
      <alignment horizontal="center" vertical="center" wrapText="1"/>
    </xf>
    <xf numFmtId="0" fontId="18" fillId="0" borderId="22" xfId="0" applyFont="1" applyBorder="1" applyAlignment="1">
      <alignment horizontal="center" vertical="center" wrapText="1"/>
    </xf>
    <xf numFmtId="0" fontId="65" fillId="0" borderId="0" xfId="1" applyFont="1" applyAlignment="1" applyProtection="1">
      <alignment horizontal="left" vertical="top" wrapText="1"/>
      <protection locked="0"/>
    </xf>
    <xf numFmtId="0" fontId="16" fillId="0" borderId="0" xfId="0" applyFont="1" applyAlignment="1">
      <alignment horizontal="left" vertical="top" wrapText="1"/>
    </xf>
    <xf numFmtId="171" fontId="9" fillId="0" borderId="13" xfId="0" applyNumberFormat="1" applyFont="1" applyBorder="1"/>
    <xf numFmtId="174" fontId="0" fillId="0" borderId="21" xfId="0" applyNumberFormat="1" applyBorder="1"/>
  </cellXfs>
  <cellStyles count="2479">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xfId="2478" builtinId="3"/>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71"/>
  <sheetViews>
    <sheetView workbookViewId="0"/>
  </sheetViews>
  <sheetFormatPr baseColWidth="10" defaultColWidth="17.33203125" defaultRowHeight="15.75" customHeight="1" x14ac:dyDescent="0.3"/>
  <cols>
    <col min="1" max="1" width="46.5546875" style="40" customWidth="1"/>
    <col min="2" max="2" width="10.6640625" style="40" customWidth="1"/>
    <col min="3" max="3" width="26.6640625" style="40" customWidth="1"/>
    <col min="4" max="6" width="10.6640625" style="40" customWidth="1"/>
    <col min="7" max="16384" width="17.33203125" style="40"/>
  </cols>
  <sheetData>
    <row r="1" spans="1:6" ht="12.75" customHeight="1" x14ac:dyDescent="0.3">
      <c r="A1" s="2"/>
    </row>
    <row r="2" spans="1:6" ht="15" customHeight="1" x14ac:dyDescent="0.3">
      <c r="A2" s="3" t="s">
        <v>801</v>
      </c>
      <c r="B2" s="4"/>
      <c r="C2" s="5"/>
      <c r="D2" s="1"/>
      <c r="E2" s="1"/>
      <c r="F2" s="1"/>
    </row>
    <row r="3" spans="1:6" ht="15" customHeight="1" x14ac:dyDescent="0.3">
      <c r="A3" s="6"/>
      <c r="B3" s="7"/>
      <c r="C3" s="1"/>
      <c r="D3" s="1"/>
      <c r="E3" s="1"/>
      <c r="F3" s="1"/>
    </row>
    <row r="4" spans="1:6" ht="15" customHeight="1" x14ac:dyDescent="0.3">
      <c r="A4" s="8" t="s">
        <v>0</v>
      </c>
      <c r="B4" s="1"/>
      <c r="C4" s="1"/>
      <c r="D4" s="1"/>
      <c r="E4" s="1"/>
      <c r="F4" s="1"/>
    </row>
    <row r="5" spans="1:6" ht="15" customHeight="1" x14ac:dyDescent="0.3">
      <c r="A5" s="9"/>
      <c r="B5" s="1"/>
      <c r="C5" s="1"/>
      <c r="D5" s="1"/>
      <c r="E5" s="1"/>
      <c r="F5" s="1"/>
    </row>
    <row r="6" spans="1:6" ht="12.75" customHeight="1" x14ac:dyDescent="0.3">
      <c r="A6" s="521" t="s">
        <v>1</v>
      </c>
      <c r="B6" s="521"/>
      <c r="C6" s="521"/>
      <c r="D6" s="1"/>
      <c r="E6" s="1"/>
      <c r="F6" s="1"/>
    </row>
    <row r="7" spans="1:6" ht="12.75" customHeight="1" x14ac:dyDescent="0.3">
      <c r="A7" s="521"/>
      <c r="B7" s="521"/>
      <c r="C7" s="521"/>
      <c r="D7" s="1"/>
      <c r="E7" s="1"/>
      <c r="F7" s="1"/>
    </row>
    <row r="8" spans="1:6" ht="15" customHeight="1" x14ac:dyDescent="0.3">
      <c r="A8" s="521"/>
      <c r="B8" s="521"/>
      <c r="C8" s="521"/>
      <c r="D8" s="1"/>
      <c r="E8" s="1"/>
      <c r="F8" s="1"/>
    </row>
    <row r="9" spans="1:6" ht="15" customHeight="1" x14ac:dyDescent="0.3">
      <c r="A9" s="10"/>
      <c r="B9" s="10"/>
      <c r="C9" s="10"/>
      <c r="D9" s="1"/>
      <c r="E9" s="1"/>
      <c r="F9" s="1"/>
    </row>
    <row r="10" spans="1:6" ht="15" customHeight="1" x14ac:dyDescent="0.3">
      <c r="A10" s="8" t="s">
        <v>2</v>
      </c>
      <c r="B10" s="11"/>
      <c r="C10" s="11"/>
      <c r="D10" s="1"/>
      <c r="E10" s="1"/>
      <c r="F10" s="1"/>
    </row>
    <row r="11" spans="1:6" ht="15" customHeight="1" x14ac:dyDescent="0.3">
      <c r="A11" s="11"/>
      <c r="B11" s="1"/>
      <c r="C11" s="1"/>
      <c r="D11" s="1"/>
      <c r="E11" s="1"/>
      <c r="F11" s="1"/>
    </row>
    <row r="12" spans="1:6" ht="15" customHeight="1" x14ac:dyDescent="0.3">
      <c r="A12" s="12" t="s">
        <v>3</v>
      </c>
      <c r="B12" s="11"/>
      <c r="C12" s="1"/>
      <c r="D12" s="1"/>
      <c r="E12" s="1"/>
      <c r="F12" s="1"/>
    </row>
    <row r="13" spans="1:6" ht="15" customHeight="1" x14ac:dyDescent="0.3">
      <c r="A13" s="521" t="s">
        <v>454</v>
      </c>
      <c r="B13" s="521"/>
      <c r="C13" s="521"/>
      <c r="D13" s="1"/>
      <c r="E13" s="1"/>
      <c r="F13" s="1"/>
    </row>
    <row r="14" spans="1:6" ht="15" customHeight="1" x14ac:dyDescent="0.3">
      <c r="A14" s="521"/>
      <c r="B14" s="521"/>
      <c r="C14" s="521"/>
      <c r="D14" s="1"/>
      <c r="E14" s="1"/>
      <c r="F14" s="1"/>
    </row>
    <row r="15" spans="1:6" ht="15" customHeight="1" x14ac:dyDescent="0.3">
      <c r="A15" s="521"/>
      <c r="B15" s="521"/>
      <c r="C15" s="521"/>
      <c r="D15" s="1"/>
      <c r="E15" s="1"/>
      <c r="F15" s="1"/>
    </row>
    <row r="16" spans="1:6" ht="15" customHeight="1" x14ac:dyDescent="0.3">
      <c r="A16" s="521"/>
      <c r="B16" s="521"/>
      <c r="C16" s="521"/>
      <c r="D16" s="1"/>
      <c r="E16" s="1"/>
      <c r="F16" s="1"/>
    </row>
    <row r="17" spans="1:6" ht="15" customHeight="1" x14ac:dyDescent="0.3">
      <c r="A17" s="316"/>
      <c r="B17" s="316"/>
      <c r="C17" s="316"/>
      <c r="D17" s="1"/>
      <c r="E17" s="1"/>
      <c r="F17" s="1"/>
    </row>
    <row r="18" spans="1:6" ht="15" customHeight="1" x14ac:dyDescent="0.3">
      <c r="A18" s="12" t="s">
        <v>4</v>
      </c>
      <c r="B18" s="11"/>
      <c r="C18" s="1"/>
      <c r="D18" s="1"/>
      <c r="E18" s="1"/>
      <c r="F18" s="1"/>
    </row>
    <row r="19" spans="1:6" ht="15" customHeight="1" x14ac:dyDescent="0.3">
      <c r="A19" s="521" t="s">
        <v>5</v>
      </c>
      <c r="B19" s="521"/>
      <c r="C19" s="521"/>
      <c r="D19" s="1"/>
      <c r="E19" s="1"/>
      <c r="F19" s="1"/>
    </row>
    <row r="20" spans="1:6" ht="15" customHeight="1" x14ac:dyDescent="0.3">
      <c r="A20" s="521"/>
      <c r="B20" s="521"/>
      <c r="C20" s="521"/>
      <c r="D20" s="1"/>
      <c r="E20" s="1"/>
      <c r="F20" s="1"/>
    </row>
    <row r="21" spans="1:6" ht="15" customHeight="1" x14ac:dyDescent="0.3">
      <c r="A21" s="521"/>
      <c r="B21" s="521"/>
      <c r="C21" s="521"/>
      <c r="D21" s="1"/>
      <c r="E21" s="1"/>
      <c r="F21" s="1"/>
    </row>
    <row r="22" spans="1:6" ht="15" customHeight="1" x14ac:dyDescent="0.3">
      <c r="A22" s="521"/>
      <c r="B22" s="521"/>
      <c r="C22" s="521"/>
      <c r="D22" s="1"/>
      <c r="E22" s="1"/>
      <c r="F22" s="1"/>
    </row>
    <row r="23" spans="1:6" ht="15" customHeight="1" x14ac:dyDescent="0.3">
      <c r="A23" s="13"/>
      <c r="B23" s="11"/>
      <c r="C23" s="1"/>
      <c r="D23" s="1"/>
      <c r="E23" s="1"/>
      <c r="F23" s="1"/>
    </row>
    <row r="24" spans="1:6" ht="15" customHeight="1" x14ac:dyDescent="0.3">
      <c r="A24" s="12" t="s">
        <v>6</v>
      </c>
      <c r="B24" s="11"/>
      <c r="C24" s="1"/>
      <c r="D24" s="1"/>
      <c r="E24" s="1"/>
      <c r="F24" s="1"/>
    </row>
    <row r="25" spans="1:6" ht="15" customHeight="1" x14ac:dyDescent="0.3">
      <c r="A25" s="521" t="s">
        <v>7</v>
      </c>
      <c r="B25" s="521"/>
      <c r="C25" s="521"/>
      <c r="D25" s="1"/>
      <c r="E25" s="1"/>
      <c r="F25" s="1"/>
    </row>
    <row r="26" spans="1:6" ht="15" customHeight="1" x14ac:dyDescent="0.3">
      <c r="A26" s="521"/>
      <c r="B26" s="521"/>
      <c r="C26" s="521"/>
      <c r="D26" s="1"/>
      <c r="E26" s="1"/>
      <c r="F26" s="1"/>
    </row>
    <row r="27" spans="1:6" ht="15" customHeight="1" x14ac:dyDescent="0.3">
      <c r="A27" s="521"/>
      <c r="B27" s="521"/>
      <c r="C27" s="521"/>
      <c r="D27" s="1"/>
      <c r="E27" s="1"/>
      <c r="F27" s="1"/>
    </row>
    <row r="28" spans="1:6" ht="15" customHeight="1" x14ac:dyDescent="0.3">
      <c r="A28" s="521"/>
      <c r="B28" s="521"/>
      <c r="C28" s="521"/>
      <c r="D28" s="1"/>
      <c r="E28" s="1"/>
      <c r="F28" s="1"/>
    </row>
    <row r="29" spans="1:6" ht="15" customHeight="1" x14ac:dyDescent="0.3">
      <c r="A29" s="316"/>
      <c r="B29" s="316"/>
      <c r="C29" s="316"/>
      <c r="D29" s="1"/>
      <c r="E29" s="1"/>
      <c r="F29" s="1"/>
    </row>
    <row r="30" spans="1:6" ht="15" customHeight="1" x14ac:dyDescent="0.3">
      <c r="A30" s="12" t="s">
        <v>8</v>
      </c>
      <c r="B30" s="11"/>
      <c r="C30" s="1"/>
      <c r="D30" s="1"/>
      <c r="E30" s="1"/>
      <c r="F30" s="1"/>
    </row>
    <row r="31" spans="1:6" ht="15" customHeight="1" x14ac:dyDescent="0.3">
      <c r="A31" s="521" t="s">
        <v>9</v>
      </c>
      <c r="B31" s="521"/>
      <c r="C31" s="521"/>
      <c r="D31" s="1"/>
      <c r="E31" s="1"/>
      <c r="F31" s="1"/>
    </row>
    <row r="32" spans="1:6" ht="15" customHeight="1" x14ac:dyDescent="0.3">
      <c r="A32" s="521"/>
      <c r="B32" s="521"/>
      <c r="C32" s="521"/>
      <c r="D32" s="1"/>
      <c r="E32" s="1"/>
      <c r="F32" s="1"/>
    </row>
    <row r="33" spans="1:6" ht="15" customHeight="1" x14ac:dyDescent="0.3">
      <c r="A33" s="521"/>
      <c r="B33" s="521"/>
      <c r="C33" s="521"/>
      <c r="D33" s="1"/>
      <c r="E33" s="1"/>
      <c r="F33" s="1"/>
    </row>
    <row r="34" spans="1:6" ht="15" customHeight="1" x14ac:dyDescent="0.3">
      <c r="A34" s="521"/>
      <c r="B34" s="521"/>
      <c r="C34" s="521"/>
      <c r="D34" s="1"/>
      <c r="E34" s="1"/>
      <c r="F34" s="1"/>
    </row>
    <row r="35" spans="1:6" ht="15" customHeight="1" x14ac:dyDescent="0.3">
      <c r="A35" s="521"/>
      <c r="B35" s="521"/>
      <c r="C35" s="521"/>
      <c r="D35" s="1"/>
      <c r="E35" s="1"/>
      <c r="F35" s="1"/>
    </row>
    <row r="36" spans="1:6" ht="15" customHeight="1" x14ac:dyDescent="0.3">
      <c r="A36" s="521"/>
      <c r="B36" s="521"/>
      <c r="C36" s="521"/>
      <c r="D36" s="1"/>
      <c r="E36" s="1"/>
      <c r="F36" s="1"/>
    </row>
    <row r="37" spans="1:6" ht="15" customHeight="1" x14ac:dyDescent="0.3">
      <c r="A37" s="13"/>
      <c r="B37" s="11"/>
      <c r="C37" s="1"/>
      <c r="D37" s="1"/>
      <c r="E37" s="1"/>
      <c r="F37" s="1"/>
    </row>
    <row r="38" spans="1:6" ht="15" customHeight="1" x14ac:dyDescent="0.3">
      <c r="A38" s="12" t="s">
        <v>10</v>
      </c>
      <c r="B38" s="11"/>
      <c r="C38" s="1"/>
      <c r="D38" s="1"/>
      <c r="E38" s="1"/>
      <c r="F38" s="1"/>
    </row>
    <row r="39" spans="1:6" ht="15" customHeight="1" x14ac:dyDescent="0.3">
      <c r="A39" s="520" t="s">
        <v>11</v>
      </c>
      <c r="B39" s="520"/>
      <c r="C39" s="520"/>
      <c r="D39" s="1"/>
      <c r="E39" s="1"/>
      <c r="F39" s="1"/>
    </row>
    <row r="40" spans="1:6" ht="15" customHeight="1" x14ac:dyDescent="0.3">
      <c r="A40" s="520"/>
      <c r="B40" s="520"/>
      <c r="C40" s="520"/>
      <c r="D40" s="1"/>
      <c r="E40" s="1"/>
      <c r="F40" s="1"/>
    </row>
    <row r="41" spans="1:6" ht="15" customHeight="1" x14ac:dyDescent="0.3">
      <c r="A41" s="520"/>
      <c r="B41" s="520"/>
      <c r="C41" s="520"/>
      <c r="D41" s="1"/>
      <c r="E41" s="1"/>
      <c r="F41" s="1"/>
    </row>
    <row r="42" spans="1:6" ht="15" customHeight="1" x14ac:dyDescent="0.3">
      <c r="A42" s="13"/>
      <c r="B42" s="11"/>
      <c r="C42" s="1"/>
      <c r="D42" s="1"/>
      <c r="E42" s="1"/>
      <c r="F42" s="1"/>
    </row>
    <row r="43" spans="1:6" ht="15" customHeight="1" x14ac:dyDescent="0.3">
      <c r="A43" s="12" t="s">
        <v>12</v>
      </c>
      <c r="B43" s="11"/>
      <c r="C43" s="1"/>
      <c r="D43" s="1"/>
      <c r="E43" s="1"/>
      <c r="F43" s="1"/>
    </row>
    <row r="44" spans="1:6" ht="15" customHeight="1" x14ac:dyDescent="0.3">
      <c r="A44" s="521" t="s">
        <v>13</v>
      </c>
      <c r="B44" s="521"/>
      <c r="C44" s="521"/>
      <c r="D44" s="1"/>
      <c r="E44" s="1"/>
      <c r="F44" s="1"/>
    </row>
    <row r="45" spans="1:6" ht="15" customHeight="1" x14ac:dyDescent="0.3">
      <c r="A45" s="313"/>
      <c r="B45" s="313"/>
      <c r="C45" s="313"/>
      <c r="D45" s="1"/>
      <c r="E45" s="1"/>
      <c r="F45" s="1"/>
    </row>
    <row r="46" spans="1:6" ht="15" customHeight="1" x14ac:dyDescent="0.3">
      <c r="A46" s="12" t="s">
        <v>14</v>
      </c>
      <c r="B46" s="11"/>
      <c r="C46" s="1"/>
      <c r="D46" s="1"/>
      <c r="E46" s="1"/>
      <c r="F46" s="1"/>
    </row>
    <row r="47" spans="1:6" ht="15" customHeight="1" x14ac:dyDescent="0.3">
      <c r="A47" s="521" t="s">
        <v>15</v>
      </c>
      <c r="B47" s="521"/>
      <c r="C47" s="521"/>
      <c r="D47" s="1"/>
      <c r="E47" s="1"/>
      <c r="F47" s="1"/>
    </row>
    <row r="48" spans="1:6" ht="15" customHeight="1" x14ac:dyDescent="0.3">
      <c r="A48" s="521"/>
      <c r="B48" s="521"/>
      <c r="C48" s="521"/>
      <c r="D48" s="1"/>
      <c r="E48" s="1"/>
      <c r="F48" s="1"/>
    </row>
    <row r="49" spans="1:6" ht="15" customHeight="1" x14ac:dyDescent="0.3">
      <c r="A49" s="313"/>
      <c r="B49" s="313"/>
      <c r="C49" s="313"/>
      <c r="D49" s="1"/>
      <c r="E49" s="1"/>
      <c r="F49" s="1"/>
    </row>
    <row r="50" spans="1:6" ht="15" customHeight="1" x14ac:dyDescent="0.3">
      <c r="A50" s="12" t="s">
        <v>16</v>
      </c>
      <c r="B50" s="11"/>
      <c r="C50" s="1"/>
      <c r="D50" s="1"/>
      <c r="E50" s="1"/>
      <c r="F50" s="1"/>
    </row>
    <row r="51" spans="1:6" ht="15" customHeight="1" x14ac:dyDescent="0.3">
      <c r="A51" s="521" t="s">
        <v>17</v>
      </c>
      <c r="B51" s="521"/>
      <c r="C51" s="521"/>
      <c r="D51" s="1"/>
      <c r="E51" s="1"/>
      <c r="F51" s="1"/>
    </row>
    <row r="52" spans="1:6" ht="15" customHeight="1" x14ac:dyDescent="0.3">
      <c r="A52" s="521"/>
      <c r="B52" s="521"/>
      <c r="C52" s="521"/>
      <c r="D52" s="1"/>
      <c r="E52" s="1"/>
      <c r="F52" s="1"/>
    </row>
    <row r="53" spans="1:6" ht="15" customHeight="1" x14ac:dyDescent="0.3">
      <c r="A53" s="521"/>
      <c r="B53" s="521"/>
      <c r="C53" s="521"/>
      <c r="D53" s="1"/>
      <c r="E53" s="1"/>
      <c r="F53" s="1"/>
    </row>
    <row r="54" spans="1:6" ht="15" customHeight="1" x14ac:dyDescent="0.3">
      <c r="A54" s="13"/>
      <c r="B54" s="11"/>
      <c r="C54" s="1"/>
      <c r="D54" s="1"/>
      <c r="E54" s="14"/>
      <c r="F54" s="1"/>
    </row>
    <row r="55" spans="1:6" ht="15" customHeight="1" x14ac:dyDescent="0.3">
      <c r="A55" s="12" t="s">
        <v>18</v>
      </c>
      <c r="B55" s="11"/>
      <c r="C55" s="1"/>
      <c r="D55" s="1"/>
      <c r="E55" s="1"/>
      <c r="F55" s="1"/>
    </row>
    <row r="56" spans="1:6" ht="15" customHeight="1" x14ac:dyDescent="0.3">
      <c r="A56" s="521" t="s">
        <v>363</v>
      </c>
      <c r="B56" s="521"/>
      <c r="C56" s="521"/>
      <c r="D56" s="1"/>
      <c r="E56" s="1"/>
      <c r="F56" s="1"/>
    </row>
    <row r="57" spans="1:6" ht="15" customHeight="1" x14ac:dyDescent="0.3">
      <c r="A57" s="521"/>
      <c r="B57" s="521"/>
      <c r="C57" s="521"/>
      <c r="D57" s="1"/>
      <c r="E57" s="1"/>
      <c r="F57" s="1"/>
    </row>
    <row r="58" spans="1:6" ht="15" customHeight="1" x14ac:dyDescent="0.3">
      <c r="A58" s="521"/>
      <c r="B58" s="521"/>
      <c r="C58" s="521"/>
      <c r="D58" s="1"/>
      <c r="E58" s="1"/>
      <c r="F58" s="1"/>
    </row>
    <row r="59" spans="1:6" ht="15" customHeight="1" x14ac:dyDescent="0.3">
      <c r="A59" s="521"/>
      <c r="B59" s="521"/>
      <c r="C59" s="521"/>
      <c r="D59" s="1"/>
      <c r="E59" s="1"/>
      <c r="F59" s="1"/>
    </row>
    <row r="60" spans="1:6" ht="15" customHeight="1" x14ac:dyDescent="0.3">
      <c r="A60" s="317"/>
      <c r="B60" s="317"/>
      <c r="C60" s="317"/>
      <c r="D60" s="1"/>
      <c r="E60" s="1"/>
      <c r="F60" s="1"/>
    </row>
    <row r="61" spans="1:6" ht="15" customHeight="1" x14ac:dyDescent="0.3">
      <c r="A61" s="12" t="s">
        <v>19</v>
      </c>
      <c r="B61" s="11"/>
      <c r="C61" s="1"/>
      <c r="D61" s="1"/>
      <c r="E61" s="1"/>
      <c r="F61" s="1"/>
    </row>
    <row r="62" spans="1:6" ht="33" customHeight="1" x14ac:dyDescent="0.3">
      <c r="A62" s="521" t="s">
        <v>20</v>
      </c>
      <c r="B62" s="521"/>
      <c r="C62" s="521"/>
      <c r="D62" s="1"/>
      <c r="E62" s="1"/>
      <c r="F62" s="1"/>
    </row>
    <row r="63" spans="1:6" ht="15" customHeight="1" x14ac:dyDescent="0.3">
      <c r="A63" s="13"/>
      <c r="B63" s="11"/>
      <c r="C63" s="1"/>
      <c r="D63" s="1"/>
      <c r="E63" s="1"/>
      <c r="F63" s="1"/>
    </row>
    <row r="64" spans="1:6" ht="15" customHeight="1" x14ac:dyDescent="0.3">
      <c r="A64" s="15" t="s">
        <v>21</v>
      </c>
      <c r="B64" s="11"/>
      <c r="C64" s="1"/>
      <c r="D64" s="1"/>
      <c r="E64" s="1"/>
      <c r="F64" s="1"/>
    </row>
    <row r="65" spans="1:6" ht="15" customHeight="1" x14ac:dyDescent="0.3">
      <c r="A65" s="519" t="s">
        <v>463</v>
      </c>
      <c r="B65" s="519"/>
      <c r="C65" s="519"/>
      <c r="D65" s="1"/>
      <c r="E65" s="1"/>
      <c r="F65" s="1"/>
    </row>
    <row r="66" spans="1:6" ht="15" customHeight="1" x14ac:dyDescent="0.3">
      <c r="A66" s="16"/>
      <c r="B66" s="11"/>
      <c r="C66" s="1"/>
      <c r="D66" s="1"/>
      <c r="E66" s="1"/>
      <c r="F66" s="1"/>
    </row>
    <row r="67" spans="1:6" ht="15" customHeight="1" x14ac:dyDescent="0.3">
      <c r="A67" s="15" t="s">
        <v>22</v>
      </c>
      <c r="B67" s="11"/>
      <c r="C67" s="1"/>
      <c r="D67" s="1"/>
      <c r="E67" s="1"/>
      <c r="F67" s="1"/>
    </row>
    <row r="68" spans="1:6" ht="15" customHeight="1" x14ac:dyDescent="0.3">
      <c r="A68" s="519" t="s">
        <v>23</v>
      </c>
      <c r="B68" s="519"/>
      <c r="C68" s="519"/>
      <c r="D68" s="1"/>
      <c r="E68" s="1"/>
      <c r="F68" s="1"/>
    </row>
    <row r="69" spans="1:6" ht="15" customHeight="1" x14ac:dyDescent="0.3">
      <c r="A69" s="193"/>
      <c r="B69" s="193"/>
      <c r="C69" s="193"/>
      <c r="D69" s="1"/>
      <c r="E69" s="1"/>
      <c r="F69" s="1"/>
    </row>
    <row r="70" spans="1:6" ht="15" customHeight="1" x14ac:dyDescent="0.3">
      <c r="A70" s="15" t="s">
        <v>24</v>
      </c>
      <c r="B70" s="11"/>
      <c r="C70" s="1"/>
      <c r="D70" s="1"/>
      <c r="E70" s="1"/>
      <c r="F70" s="1"/>
    </row>
    <row r="71" spans="1:6" ht="15" customHeight="1" x14ac:dyDescent="0.3">
      <c r="A71" s="520" t="s">
        <v>25</v>
      </c>
      <c r="B71" s="520"/>
      <c r="C71" s="520"/>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fitToHeight="0"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7"/>
  <sheetViews>
    <sheetView workbookViewId="0"/>
  </sheetViews>
  <sheetFormatPr baseColWidth="10" defaultColWidth="17.33203125" defaultRowHeight="15.75" customHeight="1" x14ac:dyDescent="0.3"/>
  <cols>
    <col min="1" max="1" width="43.5546875" style="91" customWidth="1"/>
    <col min="2" max="2" width="16.6640625" style="91" customWidth="1"/>
    <col min="3" max="3" width="15" style="91" customWidth="1"/>
    <col min="4" max="4" width="17.5546875" style="91" customWidth="1"/>
    <col min="5" max="5" width="15.6640625" style="91" customWidth="1"/>
    <col min="6" max="6" width="14.33203125" style="161" customWidth="1"/>
    <col min="7" max="8" width="10.6640625" style="40" customWidth="1"/>
    <col min="9" max="16384" width="17.33203125" style="40"/>
  </cols>
  <sheetData>
    <row r="1" spans="1:8" ht="12.75" customHeight="1" x14ac:dyDescent="0.3">
      <c r="A1" s="102"/>
      <c r="B1" s="319"/>
      <c r="C1" s="319"/>
      <c r="D1" s="319"/>
      <c r="E1" s="319"/>
    </row>
    <row r="2" spans="1:8" ht="14.4" x14ac:dyDescent="0.3">
      <c r="A2" s="119" t="str">
        <f>Resultatregnskap!A2</f>
        <v>Virksomhetens navn: Dronning Mauds Minne Høgskole for barnehagelærerutdanning</v>
      </c>
      <c r="B2" s="318"/>
      <c r="C2" s="318"/>
      <c r="D2" s="318"/>
      <c r="E2" s="318"/>
      <c r="F2" s="156"/>
      <c r="G2" s="1"/>
      <c r="H2" s="1"/>
    </row>
    <row r="3" spans="1:8" ht="14.4" x14ac:dyDescent="0.3">
      <c r="A3" s="319"/>
      <c r="B3" s="319"/>
      <c r="C3" s="319"/>
      <c r="D3" s="319"/>
      <c r="E3" s="319"/>
    </row>
    <row r="4" spans="1:8" ht="14.25" customHeight="1" x14ac:dyDescent="0.3">
      <c r="A4" s="320" t="s">
        <v>752</v>
      </c>
      <c r="B4" s="99"/>
      <c r="C4" s="99"/>
      <c r="D4" s="99"/>
      <c r="E4" s="99"/>
      <c r="F4" s="99"/>
      <c r="G4" s="1"/>
      <c r="H4" s="1"/>
    </row>
    <row r="5" spans="1:8" ht="14.25" customHeight="1" x14ac:dyDescent="0.3">
      <c r="A5" s="98" t="str">
        <f>Resultatregnskap!A6</f>
        <v>Beløp i 1000 kroner</v>
      </c>
      <c r="B5" s="319"/>
      <c r="C5" s="319"/>
      <c r="D5" s="319"/>
      <c r="E5" s="319"/>
      <c r="F5" s="156"/>
      <c r="G5" s="1"/>
      <c r="H5" s="1"/>
    </row>
    <row r="6" spans="1:8" ht="12.75" customHeight="1" x14ac:dyDescent="0.3">
      <c r="A6" s="319"/>
      <c r="B6" s="319"/>
      <c r="C6" s="319"/>
      <c r="D6" s="319"/>
      <c r="E6" s="319"/>
    </row>
    <row r="7" spans="1:8" ht="20.100000000000001" customHeight="1" x14ac:dyDescent="0.3">
      <c r="A7" s="381" t="s">
        <v>483</v>
      </c>
      <c r="B7" s="527">
        <f>Resultatregnskap!C8</f>
        <v>45657</v>
      </c>
      <c r="C7" s="528"/>
      <c r="D7" s="529">
        <f>Resultatregnskap!D8</f>
        <v>45291</v>
      </c>
      <c r="E7" s="530"/>
      <c r="F7" s="387"/>
    </row>
    <row r="8" spans="1:8" ht="30" customHeight="1" x14ac:dyDescent="0.3">
      <c r="A8" s="382"/>
      <c r="B8" s="379" t="s">
        <v>748</v>
      </c>
      <c r="C8" s="380" t="s">
        <v>738</v>
      </c>
      <c r="D8" s="379" t="s">
        <v>748</v>
      </c>
      <c r="E8" s="379" t="s">
        <v>738</v>
      </c>
      <c r="F8" s="391" t="s">
        <v>466</v>
      </c>
    </row>
    <row r="9" spans="1:8" ht="15" customHeight="1" x14ac:dyDescent="0.3">
      <c r="A9" s="319" t="s">
        <v>780</v>
      </c>
      <c r="B9" s="157"/>
      <c r="C9" s="157"/>
      <c r="D9" s="157"/>
      <c r="E9" s="199"/>
      <c r="F9" s="204" t="s">
        <v>486</v>
      </c>
    </row>
    <row r="10" spans="1:8" ht="15" customHeight="1" x14ac:dyDescent="0.3">
      <c r="A10" s="319" t="s">
        <v>781</v>
      </c>
      <c r="B10" s="199"/>
      <c r="C10" s="199"/>
      <c r="D10" s="199"/>
      <c r="E10" s="199"/>
      <c r="F10" s="204" t="s">
        <v>487</v>
      </c>
    </row>
    <row r="11" spans="1:8" ht="15" customHeight="1" x14ac:dyDescent="0.3">
      <c r="A11" s="319" t="s">
        <v>782</v>
      </c>
      <c r="B11" s="158"/>
      <c r="C11" s="158"/>
      <c r="D11" s="158"/>
      <c r="E11" s="199"/>
      <c r="F11" s="204" t="s">
        <v>488</v>
      </c>
    </row>
    <row r="12" spans="1:8" ht="15" customHeight="1" x14ac:dyDescent="0.3">
      <c r="A12" s="153" t="s">
        <v>479</v>
      </c>
      <c r="B12" s="200">
        <f>SUM(B9:B11)</f>
        <v>0</v>
      </c>
      <c r="C12" s="200">
        <f>SUM(C9:C11)</f>
        <v>0</v>
      </c>
      <c r="D12" s="201">
        <f>SUM(D9:D11)</f>
        <v>0</v>
      </c>
      <c r="E12" s="201">
        <f>SUM(E9:E11)</f>
        <v>0</v>
      </c>
      <c r="F12" s="203" t="s">
        <v>489</v>
      </c>
    </row>
    <row r="13" spans="1:8" ht="15" customHeight="1" x14ac:dyDescent="0.3">
      <c r="A13" s="319"/>
      <c r="B13" s="202"/>
      <c r="C13" s="202"/>
      <c r="D13" s="202"/>
      <c r="E13" s="202"/>
      <c r="F13" s="70"/>
    </row>
    <row r="14" spans="1:8" ht="15" customHeight="1" x14ac:dyDescent="0.3">
      <c r="A14" s="319"/>
      <c r="B14" s="319"/>
      <c r="C14" s="319"/>
      <c r="D14" s="319"/>
      <c r="E14" s="319"/>
      <c r="F14" s="40"/>
    </row>
    <row r="15" spans="1:8" ht="20.100000000000001" customHeight="1" x14ac:dyDescent="0.3">
      <c r="A15" s="381" t="s">
        <v>484</v>
      </c>
      <c r="B15" s="527">
        <f>B7</f>
        <v>45657</v>
      </c>
      <c r="C15" s="528"/>
      <c r="D15" s="529">
        <f>D7</f>
        <v>45291</v>
      </c>
      <c r="E15" s="530"/>
      <c r="F15" s="387"/>
    </row>
    <row r="16" spans="1:8" ht="30" customHeight="1" x14ac:dyDescent="0.3">
      <c r="A16" s="382"/>
      <c r="B16" s="379" t="s">
        <v>748</v>
      </c>
      <c r="C16" s="380" t="s">
        <v>738</v>
      </c>
      <c r="D16" s="379" t="s">
        <v>748</v>
      </c>
      <c r="E16" s="379" t="s">
        <v>738</v>
      </c>
      <c r="F16" s="391" t="s">
        <v>466</v>
      </c>
    </row>
    <row r="17" spans="1:6" ht="15" customHeight="1" x14ac:dyDescent="0.3">
      <c r="A17" s="319" t="s">
        <v>780</v>
      </c>
      <c r="B17" s="157"/>
      <c r="C17" s="157"/>
      <c r="D17" s="157"/>
      <c r="E17" s="199"/>
      <c r="F17" s="204" t="s">
        <v>490</v>
      </c>
    </row>
    <row r="18" spans="1:6" ht="15" customHeight="1" x14ac:dyDescent="0.3">
      <c r="A18" s="319" t="s">
        <v>781</v>
      </c>
      <c r="B18" s="199"/>
      <c r="C18" s="199"/>
      <c r="D18" s="199"/>
      <c r="E18" s="199"/>
      <c r="F18" s="204" t="s">
        <v>491</v>
      </c>
    </row>
    <row r="19" spans="1:6" ht="15" customHeight="1" x14ac:dyDescent="0.3">
      <c r="A19" s="319" t="s">
        <v>782</v>
      </c>
      <c r="B19" s="158"/>
      <c r="C19" s="158"/>
      <c r="D19" s="158"/>
      <c r="E19" s="199"/>
      <c r="F19" s="204" t="s">
        <v>492</v>
      </c>
    </row>
    <row r="20" spans="1:6" ht="15" customHeight="1" x14ac:dyDescent="0.3">
      <c r="A20" s="153" t="s">
        <v>480</v>
      </c>
      <c r="B20" s="200">
        <f>SUM(B17:B19)</f>
        <v>0</v>
      </c>
      <c r="C20" s="200">
        <f>SUM(C17:C19)</f>
        <v>0</v>
      </c>
      <c r="D20" s="201">
        <f>SUM(D17:D19)</f>
        <v>0</v>
      </c>
      <c r="E20" s="201">
        <f>SUM(E17:E19)</f>
        <v>0</v>
      </c>
      <c r="F20" s="203" t="s">
        <v>493</v>
      </c>
    </row>
    <row r="21" spans="1:6" ht="15" customHeight="1" x14ac:dyDescent="0.3">
      <c r="A21" s="319"/>
      <c r="B21" s="319"/>
      <c r="C21" s="319"/>
      <c r="D21" s="319"/>
      <c r="E21" s="319"/>
    </row>
    <row r="22" spans="1:6" ht="15" customHeight="1" x14ac:dyDescent="0.3">
      <c r="A22" s="541" t="s">
        <v>828</v>
      </c>
      <c r="B22" s="541"/>
      <c r="C22" s="541"/>
      <c r="D22" s="541"/>
      <c r="E22" s="541"/>
      <c r="F22" s="541"/>
    </row>
    <row r="23" spans="1:6" ht="15" customHeight="1" x14ac:dyDescent="0.3">
      <c r="A23" s="531" t="s">
        <v>829</v>
      </c>
      <c r="B23" s="532"/>
      <c r="C23" s="533"/>
      <c r="D23" s="464">
        <v>45657</v>
      </c>
      <c r="E23" s="465">
        <v>45291</v>
      </c>
      <c r="F23" s="466"/>
    </row>
    <row r="24" spans="1:6" ht="33" customHeight="1" x14ac:dyDescent="0.3">
      <c r="A24" s="467" t="s">
        <v>830</v>
      </c>
      <c r="B24" s="534" t="s">
        <v>831</v>
      </c>
      <c r="C24" s="535"/>
      <c r="D24" s="468" t="s">
        <v>832</v>
      </c>
      <c r="E24" s="469" t="s">
        <v>832</v>
      </c>
      <c r="F24" s="470" t="s">
        <v>466</v>
      </c>
    </row>
    <row r="25" spans="1:6" ht="15" customHeight="1" x14ac:dyDescent="0.3">
      <c r="A25" s="471"/>
      <c r="B25" s="536"/>
      <c r="C25" s="537"/>
      <c r="D25" s="472"/>
      <c r="E25" s="473"/>
      <c r="F25" s="474" t="s">
        <v>929</v>
      </c>
    </row>
    <row r="26" spans="1:6" ht="15" customHeight="1" x14ac:dyDescent="0.3">
      <c r="A26" s="471"/>
      <c r="B26" s="538"/>
      <c r="C26" s="539"/>
      <c r="D26" s="473"/>
      <c r="E26" s="473"/>
      <c r="F26" s="474" t="s">
        <v>930</v>
      </c>
    </row>
    <row r="27" spans="1:6" ht="15" customHeight="1" x14ac:dyDescent="0.3">
      <c r="A27" s="471"/>
      <c r="B27" s="524"/>
      <c r="C27" s="525"/>
      <c r="D27" s="475"/>
      <c r="E27" s="473"/>
      <c r="F27" s="474" t="s">
        <v>931</v>
      </c>
    </row>
    <row r="28" spans="1:6" ht="15" customHeight="1" x14ac:dyDescent="0.3">
      <c r="A28" s="467" t="s">
        <v>833</v>
      </c>
      <c r="B28" s="524"/>
      <c r="C28" s="525"/>
      <c r="D28" s="476">
        <f>SUM(D25:D27)</f>
        <v>0</v>
      </c>
      <c r="E28" s="477">
        <f>SUM(E25:E27)</f>
        <v>0</v>
      </c>
      <c r="F28" s="466" t="s">
        <v>932</v>
      </c>
    </row>
    <row r="29" spans="1:6" ht="15" customHeight="1" x14ac:dyDescent="0.3">
      <c r="A29" s="463"/>
      <c r="B29" s="463"/>
      <c r="C29" s="463"/>
      <c r="D29" s="463"/>
      <c r="E29" s="463"/>
      <c r="F29" s="463"/>
    </row>
    <row r="30" spans="1:6" ht="15" customHeight="1" x14ac:dyDescent="0.3">
      <c r="A30" s="540" t="s">
        <v>905</v>
      </c>
      <c r="B30" s="540"/>
      <c r="C30" s="540"/>
      <c r="D30" s="540"/>
      <c r="E30" s="463"/>
      <c r="F30" s="463"/>
    </row>
    <row r="31" spans="1:6" ht="15" customHeight="1" x14ac:dyDescent="0.3">
      <c r="A31" s="499"/>
      <c r="B31" s="499"/>
      <c r="C31" s="499"/>
      <c r="D31" s="499"/>
      <c r="E31" s="463"/>
      <c r="F31" s="463"/>
    </row>
    <row r="32" spans="1:6" ht="15" customHeight="1" x14ac:dyDescent="0.3">
      <c r="A32" s="463"/>
      <c r="B32" s="463"/>
      <c r="C32" s="463"/>
      <c r="D32" s="463"/>
      <c r="E32" s="463"/>
      <c r="F32" s="463"/>
    </row>
    <row r="33" spans="1:6" ht="15" customHeight="1" x14ac:dyDescent="0.3">
      <c r="A33" s="463"/>
      <c r="B33" s="463"/>
      <c r="C33" s="463"/>
      <c r="D33" s="463"/>
      <c r="E33" s="463"/>
      <c r="F33" s="463"/>
    </row>
    <row r="34" spans="1:6" ht="15.75" customHeight="1" x14ac:dyDescent="0.3">
      <c r="A34" s="320" t="s">
        <v>753</v>
      </c>
      <c r="B34" s="320"/>
      <c r="C34" s="320"/>
      <c r="D34" s="320"/>
      <c r="E34" s="320"/>
      <c r="F34" s="320"/>
    </row>
    <row r="35" spans="1:6" ht="15.75" customHeight="1" x14ac:dyDescent="0.3">
      <c r="A35" s="98" t="s">
        <v>589</v>
      </c>
      <c r="B35" s="319"/>
      <c r="C35" s="319"/>
      <c r="D35" s="319"/>
      <c r="E35" s="319"/>
      <c r="F35" s="319"/>
    </row>
    <row r="36" spans="1:6" ht="15.75" customHeight="1" x14ac:dyDescent="0.3">
      <c r="F36" s="319"/>
    </row>
    <row r="37" spans="1:6" ht="15.75" customHeight="1" x14ac:dyDescent="0.3">
      <c r="A37" s="153" t="s">
        <v>749</v>
      </c>
      <c r="B37" s="527">
        <f>B15</f>
        <v>45657</v>
      </c>
      <c r="C37" s="528"/>
      <c r="D37" s="529">
        <f>'Balanse - eiendeler'!D7</f>
        <v>45291</v>
      </c>
      <c r="E37" s="530"/>
      <c r="F37" s="356"/>
    </row>
    <row r="38" spans="1:6" ht="30" customHeight="1" x14ac:dyDescent="0.3">
      <c r="A38" s="384"/>
      <c r="B38" s="379" t="s">
        <v>748</v>
      </c>
      <c r="C38" s="385" t="s">
        <v>738</v>
      </c>
      <c r="D38" s="379" t="s">
        <v>748</v>
      </c>
      <c r="E38" s="379" t="s">
        <v>738</v>
      </c>
      <c r="F38" s="391" t="s">
        <v>466</v>
      </c>
    </row>
    <row r="39" spans="1:6" ht="15.75" customHeight="1" x14ac:dyDescent="0.3">
      <c r="A39" s="222" t="s">
        <v>472</v>
      </c>
      <c r="B39" s="157">
        <v>0</v>
      </c>
      <c r="C39" s="157">
        <v>0</v>
      </c>
      <c r="D39" s="157">
        <v>0</v>
      </c>
      <c r="E39" s="199">
        <v>0</v>
      </c>
      <c r="F39" s="162" t="s">
        <v>494</v>
      </c>
    </row>
    <row r="40" spans="1:6" ht="15.75" customHeight="1" x14ac:dyDescent="0.3">
      <c r="A40" s="222" t="s">
        <v>470</v>
      </c>
      <c r="B40" s="158">
        <v>0</v>
      </c>
      <c r="C40" s="158">
        <v>0</v>
      </c>
      <c r="D40" s="158">
        <v>0</v>
      </c>
      <c r="E40" s="199">
        <v>0</v>
      </c>
      <c r="F40" s="162" t="s">
        <v>495</v>
      </c>
    </row>
    <row r="41" spans="1:6" ht="15.75" customHeight="1" x14ac:dyDescent="0.3">
      <c r="A41" s="153" t="s">
        <v>471</v>
      </c>
      <c r="B41" s="200">
        <f>SUM(B39:B40)</f>
        <v>0</v>
      </c>
      <c r="C41" s="200">
        <f>SUM(C39:C40)</f>
        <v>0</v>
      </c>
      <c r="D41" s="201">
        <f>SUM(D39:D40)</f>
        <v>0</v>
      </c>
      <c r="E41" s="201">
        <f>SUM(E39:E40)</f>
        <v>0</v>
      </c>
      <c r="F41" s="148" t="s">
        <v>496</v>
      </c>
    </row>
    <row r="42" spans="1:6" ht="15.75" customHeight="1" x14ac:dyDescent="0.3">
      <c r="A42" s="222"/>
      <c r="B42" s="202"/>
      <c r="C42" s="202"/>
      <c r="D42" s="202"/>
      <c r="E42" s="202"/>
      <c r="F42" s="91"/>
    </row>
    <row r="43" spans="1:6" ht="15.75" customHeight="1" x14ac:dyDescent="0.3">
      <c r="A43" s="153" t="s">
        <v>481</v>
      </c>
      <c r="B43" s="527">
        <f>B37</f>
        <v>45657</v>
      </c>
      <c r="C43" s="528"/>
      <c r="D43" s="529">
        <f>D37</f>
        <v>45291</v>
      </c>
      <c r="E43" s="530"/>
      <c r="F43" s="356"/>
    </row>
    <row r="44" spans="1:6" ht="30" customHeight="1" x14ac:dyDescent="0.3">
      <c r="A44" s="153"/>
      <c r="B44" s="379" t="s">
        <v>748</v>
      </c>
      <c r="C44" s="385" t="s">
        <v>738</v>
      </c>
      <c r="D44" s="379" t="s">
        <v>748</v>
      </c>
      <c r="E44" s="379" t="s">
        <v>738</v>
      </c>
      <c r="F44" s="391" t="s">
        <v>466</v>
      </c>
    </row>
    <row r="45" spans="1:6" ht="15.75" customHeight="1" x14ac:dyDescent="0.3">
      <c r="A45" s="222" t="s">
        <v>473</v>
      </c>
      <c r="B45" s="157">
        <v>0</v>
      </c>
      <c r="C45" s="157">
        <v>0</v>
      </c>
      <c r="D45" s="157">
        <v>0</v>
      </c>
      <c r="E45" s="199">
        <v>0</v>
      </c>
      <c r="F45" s="162" t="s">
        <v>497</v>
      </c>
    </row>
    <row r="46" spans="1:6" ht="15.75" customHeight="1" x14ac:dyDescent="0.3">
      <c r="A46" s="222" t="s">
        <v>474</v>
      </c>
      <c r="B46" s="158">
        <v>0</v>
      </c>
      <c r="C46" s="158">
        <v>0</v>
      </c>
      <c r="D46" s="158">
        <v>0</v>
      </c>
      <c r="E46" s="199">
        <v>0</v>
      </c>
      <c r="F46" s="162" t="s">
        <v>498</v>
      </c>
    </row>
    <row r="47" spans="1:6" ht="15.75" customHeight="1" x14ac:dyDescent="0.3">
      <c r="A47" s="153" t="s">
        <v>475</v>
      </c>
      <c r="B47" s="200">
        <f>SUM(B45:B46)</f>
        <v>0</v>
      </c>
      <c r="C47" s="200">
        <f>SUM(C45:C46)</f>
        <v>0</v>
      </c>
      <c r="D47" s="201">
        <f>SUM(D45:D46)</f>
        <v>0</v>
      </c>
      <c r="E47" s="201">
        <f>SUM(E45:E46)</f>
        <v>0</v>
      </c>
      <c r="F47" s="148" t="s">
        <v>499</v>
      </c>
    </row>
    <row r="48" spans="1:6" ht="15.75" customHeight="1" x14ac:dyDescent="0.3">
      <c r="A48" s="222"/>
      <c r="B48" s="202"/>
      <c r="C48" s="202"/>
      <c r="D48" s="202"/>
      <c r="E48" s="202"/>
      <c r="F48" s="91"/>
    </row>
    <row r="49" spans="1:10" ht="15.75" customHeight="1" x14ac:dyDescent="0.3">
      <c r="A49" s="153" t="s">
        <v>510</v>
      </c>
      <c r="B49" s="527">
        <f>B37</f>
        <v>45657</v>
      </c>
      <c r="C49" s="528"/>
      <c r="D49" s="529">
        <f>D37</f>
        <v>45291</v>
      </c>
      <c r="E49" s="543"/>
      <c r="F49" s="386"/>
    </row>
    <row r="50" spans="1:10" ht="30" customHeight="1" x14ac:dyDescent="0.3">
      <c r="A50" s="153"/>
      <c r="B50" s="379" t="s">
        <v>748</v>
      </c>
      <c r="C50" s="385" t="s">
        <v>738</v>
      </c>
      <c r="D50" s="379" t="s">
        <v>748</v>
      </c>
      <c r="E50" s="379" t="s">
        <v>738</v>
      </c>
      <c r="F50" s="391" t="s">
        <v>466</v>
      </c>
    </row>
    <row r="51" spans="1:10" ht="15.75" customHeight="1" x14ac:dyDescent="0.3">
      <c r="A51" s="222" t="s">
        <v>507</v>
      </c>
      <c r="B51" s="157">
        <v>0</v>
      </c>
      <c r="C51" s="157">
        <v>0</v>
      </c>
      <c r="D51" s="157">
        <v>0</v>
      </c>
      <c r="E51" s="199">
        <v>0</v>
      </c>
      <c r="F51" s="162" t="s">
        <v>500</v>
      </c>
    </row>
    <row r="52" spans="1:10" ht="15.75" customHeight="1" x14ac:dyDescent="0.3">
      <c r="A52" s="222" t="s">
        <v>508</v>
      </c>
      <c r="B52" s="158">
        <v>0</v>
      </c>
      <c r="C52" s="158">
        <v>0</v>
      </c>
      <c r="D52" s="158">
        <v>0</v>
      </c>
      <c r="E52" s="199">
        <v>0</v>
      </c>
      <c r="F52" s="162" t="s">
        <v>501</v>
      </c>
    </row>
    <row r="53" spans="1:10" ht="15.75" customHeight="1" x14ac:dyDescent="0.3">
      <c r="A53" s="153" t="s">
        <v>509</v>
      </c>
      <c r="B53" s="200">
        <f>SUM(B51:B52)</f>
        <v>0</v>
      </c>
      <c r="C53" s="200">
        <f>SUM(C51:C52)</f>
        <v>0</v>
      </c>
      <c r="D53" s="201">
        <f>SUM(D51:D52)</f>
        <v>0</v>
      </c>
      <c r="E53" s="201">
        <f>SUM(E51:E52)</f>
        <v>0</v>
      </c>
      <c r="F53" s="148" t="s">
        <v>502</v>
      </c>
    </row>
    <row r="54" spans="1:10" ht="15.75" customHeight="1" x14ac:dyDescent="0.3">
      <c r="A54" s="223"/>
      <c r="B54" s="205"/>
      <c r="C54" s="205"/>
      <c r="D54" s="205"/>
      <c r="E54" s="205"/>
      <c r="F54" s="91"/>
    </row>
    <row r="55" spans="1:10" ht="15.75" customHeight="1" x14ac:dyDescent="0.3">
      <c r="A55" s="153" t="s">
        <v>482</v>
      </c>
      <c r="B55" s="197">
        <f>B37</f>
        <v>45657</v>
      </c>
      <c r="C55" s="197"/>
      <c r="D55" s="529">
        <f>D37</f>
        <v>45291</v>
      </c>
      <c r="E55" s="530"/>
      <c r="F55" s="356"/>
    </row>
    <row r="56" spans="1:10" ht="30" customHeight="1" x14ac:dyDescent="0.3">
      <c r="A56" s="153"/>
      <c r="B56" s="379" t="s">
        <v>748</v>
      </c>
      <c r="C56" s="385" t="s">
        <v>738</v>
      </c>
      <c r="D56" s="379" t="s">
        <v>748</v>
      </c>
      <c r="E56" s="379" t="s">
        <v>738</v>
      </c>
      <c r="F56" s="391" t="s">
        <v>466</v>
      </c>
    </row>
    <row r="57" spans="1:10" ht="15.75" customHeight="1" x14ac:dyDescent="0.3">
      <c r="A57" s="222" t="s">
        <v>477</v>
      </c>
      <c r="B57" s="157">
        <v>0</v>
      </c>
      <c r="C57" s="157">
        <v>0</v>
      </c>
      <c r="D57" s="157">
        <v>0</v>
      </c>
      <c r="E57" s="199">
        <v>0</v>
      </c>
      <c r="F57" s="162" t="s">
        <v>503</v>
      </c>
    </row>
    <row r="58" spans="1:10" ht="15.75" customHeight="1" x14ac:dyDescent="0.3">
      <c r="A58" s="222" t="s">
        <v>478</v>
      </c>
      <c r="B58" s="158">
        <v>0</v>
      </c>
      <c r="C58" s="158">
        <v>0</v>
      </c>
      <c r="D58" s="158">
        <v>0</v>
      </c>
      <c r="E58" s="199">
        <v>0</v>
      </c>
      <c r="F58" s="162" t="s">
        <v>504</v>
      </c>
    </row>
    <row r="59" spans="1:10" ht="15.75" customHeight="1" x14ac:dyDescent="0.3">
      <c r="A59" s="153" t="s">
        <v>476</v>
      </c>
      <c r="B59" s="200">
        <f>SUM(B57:B58)</f>
        <v>0</v>
      </c>
      <c r="C59" s="200">
        <f>SUM(C57:C58)</f>
        <v>0</v>
      </c>
      <c r="D59" s="201">
        <f>SUM(D57:D58)</f>
        <v>0</v>
      </c>
      <c r="E59" s="201">
        <f>SUM(E57:E58)</f>
        <v>0</v>
      </c>
      <c r="F59" s="148" t="s">
        <v>505</v>
      </c>
    </row>
    <row r="60" spans="1:10" ht="15.75" customHeight="1" x14ac:dyDescent="0.3">
      <c r="A60" s="100"/>
      <c r="B60" s="478"/>
      <c r="C60" s="478"/>
      <c r="D60" s="202"/>
      <c r="E60" s="202"/>
      <c r="F60" s="91"/>
    </row>
    <row r="61" spans="1:10" ht="15.75" customHeight="1" x14ac:dyDescent="0.3">
      <c r="A61" s="544" t="s">
        <v>834</v>
      </c>
      <c r="B61" s="544"/>
      <c r="C61" s="544"/>
      <c r="D61" s="544"/>
      <c r="E61" s="544"/>
      <c r="F61" s="544"/>
    </row>
    <row r="62" spans="1:10" ht="15.75" customHeight="1" x14ac:dyDescent="0.3">
      <c r="A62" s="531" t="s">
        <v>835</v>
      </c>
      <c r="B62" s="532"/>
      <c r="C62" s="533"/>
      <c r="D62" s="464">
        <v>45657</v>
      </c>
      <c r="E62" s="465">
        <v>45291</v>
      </c>
      <c r="F62" s="466"/>
    </row>
    <row r="63" spans="1:10" ht="36.75" customHeight="1" x14ac:dyDescent="0.3">
      <c r="A63" s="467" t="s">
        <v>836</v>
      </c>
      <c r="B63" s="534" t="s">
        <v>837</v>
      </c>
      <c r="C63" s="535"/>
      <c r="D63" s="468" t="s">
        <v>832</v>
      </c>
      <c r="E63" s="469" t="s">
        <v>832</v>
      </c>
      <c r="F63" s="470" t="s">
        <v>466</v>
      </c>
    </row>
    <row r="64" spans="1:10" ht="15.75" customHeight="1" x14ac:dyDescent="0.3">
      <c r="A64" s="471"/>
      <c r="B64" s="536"/>
      <c r="C64" s="537"/>
      <c r="D64" s="472"/>
      <c r="E64" s="473"/>
      <c r="F64" s="474" t="s">
        <v>933</v>
      </c>
      <c r="J64"/>
    </row>
    <row r="65" spans="1:10" ht="15.75" customHeight="1" x14ac:dyDescent="0.3">
      <c r="A65" s="471"/>
      <c r="B65" s="538"/>
      <c r="C65" s="539"/>
      <c r="D65" s="473"/>
      <c r="E65" s="473"/>
      <c r="F65" s="474" t="s">
        <v>934</v>
      </c>
      <c r="J65"/>
    </row>
    <row r="66" spans="1:10" ht="15.75" customHeight="1" x14ac:dyDescent="0.3">
      <c r="A66" s="471"/>
      <c r="B66" s="524"/>
      <c r="C66" s="525"/>
      <c r="D66" s="475"/>
      <c r="E66" s="473"/>
      <c r="F66" s="474" t="s">
        <v>935</v>
      </c>
      <c r="J66"/>
    </row>
    <row r="67" spans="1:10" ht="33.75" customHeight="1" x14ac:dyDescent="0.3">
      <c r="A67" s="479" t="s">
        <v>838</v>
      </c>
      <c r="B67" s="524"/>
      <c r="C67" s="525"/>
      <c r="D67" s="476">
        <f>SUM(D64:D66)</f>
        <v>0</v>
      </c>
      <c r="E67" s="477">
        <f>SUM(E64:E66)</f>
        <v>0</v>
      </c>
      <c r="F67" s="466" t="s">
        <v>936</v>
      </c>
      <c r="J67"/>
    </row>
    <row r="68" spans="1:10" ht="15.75" customHeight="1" x14ac:dyDescent="0.3">
      <c r="F68" s="91"/>
    </row>
    <row r="69" spans="1:10" ht="15.75" customHeight="1" x14ac:dyDescent="0.3">
      <c r="A69" s="526" t="s">
        <v>839</v>
      </c>
      <c r="B69" s="526"/>
      <c r="C69" s="526"/>
      <c r="D69" s="526"/>
      <c r="E69" s="526"/>
      <c r="F69" s="526"/>
    </row>
    <row r="70" spans="1:10" ht="27.6" customHeight="1" x14ac:dyDescent="0.3">
      <c r="A70" s="526"/>
      <c r="B70" s="526"/>
      <c r="C70" s="526"/>
      <c r="D70" s="526"/>
      <c r="E70" s="526"/>
      <c r="F70" s="526"/>
    </row>
    <row r="71" spans="1:10" ht="15.75" customHeight="1" x14ac:dyDescent="0.3">
      <c r="A71" s="542" t="s">
        <v>511</v>
      </c>
      <c r="B71" s="542"/>
      <c r="C71" s="542"/>
      <c r="D71" s="542"/>
      <c r="E71" s="542"/>
      <c r="F71" s="542"/>
    </row>
    <row r="72" spans="1:10" ht="17.25" customHeight="1" x14ac:dyDescent="0.3">
      <c r="A72" s="526" t="s">
        <v>750</v>
      </c>
      <c r="B72" s="526"/>
      <c r="C72" s="526"/>
      <c r="D72" s="526"/>
      <c r="E72" s="526"/>
      <c r="F72" s="526"/>
    </row>
    <row r="73" spans="1:10" ht="17.25" customHeight="1" x14ac:dyDescent="0.3">
      <c r="A73" s="526"/>
      <c r="B73" s="526"/>
      <c r="C73" s="526"/>
      <c r="D73" s="526"/>
      <c r="E73" s="526"/>
      <c r="F73" s="526"/>
    </row>
    <row r="74" spans="1:10" ht="15.75" customHeight="1" x14ac:dyDescent="0.3">
      <c r="A74" s="526" t="s">
        <v>754</v>
      </c>
      <c r="B74" s="526"/>
      <c r="C74" s="526"/>
      <c r="D74" s="526"/>
      <c r="E74" s="526"/>
      <c r="F74" s="526"/>
    </row>
    <row r="75" spans="1:10" ht="15.75" customHeight="1" x14ac:dyDescent="0.3">
      <c r="A75" s="526"/>
      <c r="B75" s="526"/>
      <c r="C75" s="526"/>
      <c r="D75" s="526"/>
      <c r="E75" s="526"/>
      <c r="F75" s="526"/>
    </row>
    <row r="77" spans="1:10" ht="15.75" customHeight="1" x14ac:dyDescent="0.3">
      <c r="A77" s="540" t="s">
        <v>906</v>
      </c>
      <c r="B77" s="540"/>
      <c r="C77" s="540"/>
      <c r="D77" s="540"/>
    </row>
  </sheetData>
  <sheetProtection formatCells="0" formatColumns="0" formatRows="0" insertColumns="0" insertRows="0"/>
  <mergeCells count="31">
    <mergeCell ref="A77:D77"/>
    <mergeCell ref="A74:F75"/>
    <mergeCell ref="A72:F73"/>
    <mergeCell ref="A22:F22"/>
    <mergeCell ref="A71:F71"/>
    <mergeCell ref="B43:C43"/>
    <mergeCell ref="D43:E43"/>
    <mergeCell ref="B49:C49"/>
    <mergeCell ref="D49:E49"/>
    <mergeCell ref="D55:E55"/>
    <mergeCell ref="A61:F61"/>
    <mergeCell ref="A62:C62"/>
    <mergeCell ref="B63:C63"/>
    <mergeCell ref="B64:C64"/>
    <mergeCell ref="B65:C65"/>
    <mergeCell ref="B66:C66"/>
    <mergeCell ref="B67:C67"/>
    <mergeCell ref="A69:F70"/>
    <mergeCell ref="B7:C7"/>
    <mergeCell ref="D7:E7"/>
    <mergeCell ref="B15:C15"/>
    <mergeCell ref="D15:E15"/>
    <mergeCell ref="D37:E37"/>
    <mergeCell ref="B37:C37"/>
    <mergeCell ref="A23:C23"/>
    <mergeCell ref="B24:C24"/>
    <mergeCell ref="B25:C25"/>
    <mergeCell ref="B26:C26"/>
    <mergeCell ref="B27:C27"/>
    <mergeCell ref="B28:C28"/>
    <mergeCell ref="A30:D30"/>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9"/>
  <sheetViews>
    <sheetView workbookViewId="0"/>
  </sheetViews>
  <sheetFormatPr baseColWidth="10" defaultRowHeight="13.2" x14ac:dyDescent="0.25"/>
  <cols>
    <col min="1" max="1" width="49.33203125" style="344" customWidth="1"/>
    <col min="2" max="2" width="13.44140625" customWidth="1"/>
    <col min="3" max="3" width="13" customWidth="1"/>
    <col min="6" max="6" width="9.6640625" customWidth="1"/>
  </cols>
  <sheetData>
    <row r="1" spans="1:8" s="313" customFormat="1" ht="15" customHeight="1" x14ac:dyDescent="0.3">
      <c r="A1" s="337"/>
    </row>
    <row r="2" spans="1:8" s="313" customFormat="1" ht="15" customHeight="1" x14ac:dyDescent="0.3">
      <c r="A2" s="338" t="str">
        <f>Resultatregnskap!A2</f>
        <v>Virksomhetens navn: Dronning Mauds Minne Høgskole for barnehagelærerutdanning</v>
      </c>
      <c r="B2" s="321"/>
      <c r="C2" s="321"/>
      <c r="D2" s="321"/>
      <c r="E2" s="321"/>
    </row>
    <row r="3" spans="1:8" s="313" customFormat="1" ht="15" customHeight="1" x14ac:dyDescent="0.3">
      <c r="A3" s="337"/>
    </row>
    <row r="4" spans="1:8" s="313" customFormat="1" ht="15" customHeight="1" x14ac:dyDescent="0.3">
      <c r="A4" s="339" t="s">
        <v>868</v>
      </c>
      <c r="B4" s="221"/>
      <c r="C4" s="221"/>
      <c r="D4" s="221"/>
      <c r="E4" s="221"/>
      <c r="F4" s="221"/>
    </row>
    <row r="5" spans="1:8" s="313" customFormat="1" ht="15" customHeight="1" x14ac:dyDescent="0.3">
      <c r="A5" s="340" t="str">
        <f>Resultatregnskap!A6</f>
        <v>Beløp i 1000 kroner</v>
      </c>
    </row>
    <row r="6" spans="1:8" s="313" customFormat="1" ht="30" customHeight="1" x14ac:dyDescent="0.3">
      <c r="A6" s="345"/>
      <c r="B6" s="346" t="s">
        <v>526</v>
      </c>
      <c r="C6" s="346" t="s">
        <v>527</v>
      </c>
      <c r="D6" s="346" t="s">
        <v>528</v>
      </c>
      <c r="E6" s="346" t="s">
        <v>336</v>
      </c>
      <c r="F6" s="347" t="s">
        <v>466</v>
      </c>
    </row>
    <row r="7" spans="1:8" s="313" customFormat="1" ht="15" customHeight="1" x14ac:dyDescent="0.3">
      <c r="A7" s="341" t="s">
        <v>844</v>
      </c>
      <c r="B7" s="328">
        <v>0</v>
      </c>
      <c r="C7" s="328">
        <v>0</v>
      </c>
      <c r="D7" s="328">
        <v>0</v>
      </c>
      <c r="E7" s="328">
        <f t="shared" ref="E7:E16" si="0">SUM(B7:D7)</f>
        <v>0</v>
      </c>
      <c r="F7" s="236" t="s">
        <v>326</v>
      </c>
    </row>
    <row r="8" spans="1:8" s="313" customFormat="1" ht="15" customHeight="1" x14ac:dyDescent="0.3">
      <c r="A8" s="342" t="s">
        <v>845</v>
      </c>
      <c r="B8" s="328">
        <v>0</v>
      </c>
      <c r="C8" s="328">
        <v>0</v>
      </c>
      <c r="D8" s="328">
        <v>0</v>
      </c>
      <c r="E8" s="328">
        <f t="shared" si="0"/>
        <v>0</v>
      </c>
      <c r="F8" s="236" t="s">
        <v>328</v>
      </c>
      <c r="G8" s="397"/>
      <c r="H8" s="397"/>
    </row>
    <row r="9" spans="1:8" s="313" customFormat="1" ht="15" customHeight="1" x14ac:dyDescent="0.3">
      <c r="A9" s="342" t="s">
        <v>846</v>
      </c>
      <c r="B9" s="328">
        <v>0</v>
      </c>
      <c r="C9" s="328">
        <v>0</v>
      </c>
      <c r="D9" s="328">
        <v>0</v>
      </c>
      <c r="E9" s="328">
        <f t="shared" si="0"/>
        <v>0</v>
      </c>
      <c r="F9" s="236" t="s">
        <v>530</v>
      </c>
      <c r="G9" s="397"/>
    </row>
    <row r="10" spans="1:8" s="313" customFormat="1" ht="15" customHeight="1" x14ac:dyDescent="0.3">
      <c r="A10" s="342" t="s">
        <v>529</v>
      </c>
      <c r="B10" s="328">
        <v>0</v>
      </c>
      <c r="C10" s="328">
        <v>0</v>
      </c>
      <c r="D10" s="328">
        <v>0</v>
      </c>
      <c r="E10" s="328">
        <f t="shared" si="0"/>
        <v>0</v>
      </c>
      <c r="F10" s="236" t="s">
        <v>531</v>
      </c>
    </row>
    <row r="11" spans="1:8" s="313" customFormat="1" ht="15" customHeight="1" x14ac:dyDescent="0.3">
      <c r="A11" s="362" t="s">
        <v>847</v>
      </c>
      <c r="B11" s="444">
        <f>SUBTOTAL(9,B7:B10)</f>
        <v>0</v>
      </c>
      <c r="C11" s="444">
        <f t="shared" ref="C11:D11" si="1">SUBTOTAL(9,C7:C10)</f>
        <v>0</v>
      </c>
      <c r="D11" s="444">
        <f t="shared" si="1"/>
        <v>0</v>
      </c>
      <c r="E11" s="444">
        <f t="shared" si="0"/>
        <v>0</v>
      </c>
      <c r="F11" s="182" t="s">
        <v>330</v>
      </c>
    </row>
    <row r="12" spans="1:8" s="313" customFormat="1" ht="15" customHeight="1" x14ac:dyDescent="0.3">
      <c r="A12" s="343" t="s">
        <v>848</v>
      </c>
      <c r="B12" s="328">
        <v>0</v>
      </c>
      <c r="C12" s="328">
        <v>0</v>
      </c>
      <c r="D12" s="328">
        <v>0</v>
      </c>
      <c r="E12" s="328">
        <f t="shared" si="0"/>
        <v>0</v>
      </c>
      <c r="F12" s="236" t="s">
        <v>467</v>
      </c>
    </row>
    <row r="13" spans="1:8" s="313" customFormat="1" ht="15" customHeight="1" x14ac:dyDescent="0.3">
      <c r="A13" s="343" t="s">
        <v>852</v>
      </c>
      <c r="B13" s="328">
        <v>0</v>
      </c>
      <c r="C13" s="328">
        <v>0</v>
      </c>
      <c r="D13" s="328">
        <v>0</v>
      </c>
      <c r="E13" s="328">
        <f t="shared" si="0"/>
        <v>0</v>
      </c>
      <c r="F13" s="236" t="s">
        <v>468</v>
      </c>
    </row>
    <row r="14" spans="1:8" s="313" customFormat="1" ht="15" customHeight="1" x14ac:dyDescent="0.3">
      <c r="A14" s="343" t="s">
        <v>849</v>
      </c>
      <c r="B14" s="328">
        <v>0</v>
      </c>
      <c r="C14" s="328">
        <v>0</v>
      </c>
      <c r="D14" s="328">
        <v>0</v>
      </c>
      <c r="E14" s="328">
        <f t="shared" si="0"/>
        <v>0</v>
      </c>
      <c r="F14" s="236" t="s">
        <v>532</v>
      </c>
    </row>
    <row r="15" spans="1:8" s="313" customFormat="1" ht="15" customHeight="1" x14ac:dyDescent="0.3">
      <c r="A15" s="343" t="s">
        <v>850</v>
      </c>
      <c r="B15" s="328">
        <v>0</v>
      </c>
      <c r="C15" s="328">
        <v>0</v>
      </c>
      <c r="D15" s="328">
        <v>0</v>
      </c>
      <c r="E15" s="328">
        <f t="shared" si="0"/>
        <v>0</v>
      </c>
      <c r="F15" s="236" t="s">
        <v>533</v>
      </c>
    </row>
    <row r="16" spans="1:8" s="313" customFormat="1" ht="15" customHeight="1" x14ac:dyDescent="0.3">
      <c r="A16" s="343" t="s">
        <v>873</v>
      </c>
      <c r="B16" s="328">
        <v>0</v>
      </c>
      <c r="C16" s="328">
        <v>0</v>
      </c>
      <c r="D16" s="328">
        <v>0</v>
      </c>
      <c r="E16" s="328">
        <f t="shared" si="0"/>
        <v>0</v>
      </c>
      <c r="F16" s="236" t="s">
        <v>534</v>
      </c>
    </row>
    <row r="17" spans="1:6" s="313" customFormat="1" ht="15" customHeight="1" x14ac:dyDescent="0.3">
      <c r="A17" s="362" t="s">
        <v>851</v>
      </c>
      <c r="B17" s="444">
        <f>SUBTOTAL(9,B7:B16)</f>
        <v>0</v>
      </c>
      <c r="C17" s="444">
        <f>SUBTOTAL(9,C7:C16)</f>
        <v>0</v>
      </c>
      <c r="D17" s="444">
        <f>SUBTOTAL(9,D7:D16)</f>
        <v>0</v>
      </c>
      <c r="E17" s="444">
        <f>SUM(B17:D17)</f>
        <v>0</v>
      </c>
      <c r="F17" s="182" t="s">
        <v>485</v>
      </c>
    </row>
    <row r="18" spans="1:6" s="313" customFormat="1" ht="15" customHeight="1" x14ac:dyDescent="0.3">
      <c r="A18" s="337"/>
    </row>
    <row r="19" spans="1:6" ht="14.4" x14ac:dyDescent="0.3">
      <c r="A19" s="540" t="s">
        <v>907</v>
      </c>
      <c r="B19" s="540"/>
      <c r="C19" s="540"/>
      <c r="D19" s="540"/>
    </row>
  </sheetData>
  <mergeCells count="1">
    <mergeCell ref="A19:D19"/>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heetViews>
  <sheetFormatPr baseColWidth="10" defaultRowHeight="13.2" x14ac:dyDescent="0.25"/>
  <cols>
    <col min="1" max="1" width="51" customWidth="1"/>
    <col min="2" max="2" width="10.6640625" customWidth="1"/>
    <col min="3" max="3" width="14" customWidth="1"/>
    <col min="4" max="4" width="13.33203125" customWidth="1"/>
    <col min="5" max="5" width="15.44140625" customWidth="1"/>
    <col min="6" max="6" width="14.6640625" customWidth="1"/>
    <col min="7" max="7" width="13.33203125" customWidth="1"/>
    <col min="8" max="8" width="10.5546875" customWidth="1"/>
  </cols>
  <sheetData>
    <row r="1" spans="1:10" s="313" customFormat="1" ht="15" customHeight="1" x14ac:dyDescent="0.3"/>
    <row r="2" spans="1:10" s="313" customFormat="1" ht="15" customHeight="1" x14ac:dyDescent="0.3">
      <c r="A2" s="321" t="str">
        <f>Resultatregnskap!A2</f>
        <v>Virksomhetens navn: Dronning Mauds Minne Høgskole for barnehagelærerutdanning</v>
      </c>
    </row>
    <row r="3" spans="1:10" s="313" customFormat="1" ht="15" customHeight="1" x14ac:dyDescent="0.3"/>
    <row r="4" spans="1:10" s="313" customFormat="1" ht="15" customHeight="1" x14ac:dyDescent="0.3">
      <c r="A4" s="183" t="s">
        <v>535</v>
      </c>
      <c r="B4" s="183"/>
      <c r="C4" s="183"/>
      <c r="D4" s="183"/>
      <c r="E4" s="183"/>
      <c r="F4" s="183"/>
      <c r="G4" s="183"/>
      <c r="H4" s="183"/>
    </row>
    <row r="5" spans="1:10" s="313" customFormat="1" ht="15" customHeight="1" x14ac:dyDescent="0.3">
      <c r="A5" s="174" t="str">
        <f>Resultatregnskap!A6</f>
        <v>Beløp i 1000 kroner</v>
      </c>
      <c r="B5" s="174"/>
    </row>
    <row r="6" spans="1:10" s="313" customFormat="1" ht="43.2" x14ac:dyDescent="0.3">
      <c r="A6" s="345"/>
      <c r="B6" s="345" t="s">
        <v>82</v>
      </c>
      <c r="C6" s="346" t="s">
        <v>84</v>
      </c>
      <c r="D6" s="346" t="s">
        <v>89</v>
      </c>
      <c r="E6" s="346" t="s">
        <v>536</v>
      </c>
      <c r="F6" s="346" t="s">
        <v>806</v>
      </c>
      <c r="G6" s="345" t="s">
        <v>336</v>
      </c>
      <c r="H6" s="347" t="s">
        <v>594</v>
      </c>
    </row>
    <row r="7" spans="1:10" s="313" customFormat="1" ht="15" customHeight="1" x14ac:dyDescent="0.3">
      <c r="A7" s="236" t="s">
        <v>844</v>
      </c>
      <c r="B7" s="328">
        <v>0</v>
      </c>
      <c r="C7" s="328">
        <v>150242.40399999998</v>
      </c>
      <c r="D7" s="328">
        <v>0</v>
      </c>
      <c r="E7" s="328">
        <v>423.5</v>
      </c>
      <c r="F7" s="328">
        <v>4936.0770000000002</v>
      </c>
      <c r="G7" s="328">
        <f t="shared" ref="G7:G17" si="0">SUM(B7:F7)</f>
        <v>155601.98099999997</v>
      </c>
      <c r="H7" s="236" t="s">
        <v>537</v>
      </c>
    </row>
    <row r="8" spans="1:10" s="313" customFormat="1" ht="15" customHeight="1" x14ac:dyDescent="0.3">
      <c r="A8" s="238" t="s">
        <v>845</v>
      </c>
      <c r="B8" s="328">
        <v>0</v>
      </c>
      <c r="C8" s="328">
        <v>0</v>
      </c>
      <c r="D8" s="328">
        <v>0</v>
      </c>
      <c r="E8" s="328">
        <v>0</v>
      </c>
      <c r="F8" s="328">
        <v>219.36</v>
      </c>
      <c r="G8" s="328">
        <f t="shared" si="0"/>
        <v>219.36</v>
      </c>
      <c r="H8" s="236" t="s">
        <v>538</v>
      </c>
      <c r="J8" s="397"/>
    </row>
    <row r="9" spans="1:10" s="313" customFormat="1" ht="15" customHeight="1" x14ac:dyDescent="0.3">
      <c r="A9" s="238" t="s">
        <v>846</v>
      </c>
      <c r="B9" s="328">
        <v>0</v>
      </c>
      <c r="C9" s="328">
        <v>0</v>
      </c>
      <c r="D9" s="328">
        <v>0</v>
      </c>
      <c r="E9" s="328">
        <v>0</v>
      </c>
      <c r="F9" s="328">
        <v>0</v>
      </c>
      <c r="G9" s="328">
        <f t="shared" si="0"/>
        <v>0</v>
      </c>
      <c r="H9" s="236" t="s">
        <v>539</v>
      </c>
      <c r="I9" s="397"/>
    </row>
    <row r="10" spans="1:10" s="313" customFormat="1" ht="15" customHeight="1" x14ac:dyDescent="0.3">
      <c r="A10" s="238" t="s">
        <v>529</v>
      </c>
      <c r="B10" s="328">
        <v>0</v>
      </c>
      <c r="C10" s="328">
        <v>0</v>
      </c>
      <c r="D10" s="328">
        <v>0</v>
      </c>
      <c r="E10" s="328">
        <v>0</v>
      </c>
      <c r="F10" s="328">
        <v>0</v>
      </c>
      <c r="G10" s="328">
        <f t="shared" si="0"/>
        <v>0</v>
      </c>
      <c r="H10" s="236" t="s">
        <v>540</v>
      </c>
    </row>
    <row r="11" spans="1:10" s="313" customFormat="1" ht="15" customHeight="1" x14ac:dyDescent="0.3">
      <c r="A11" s="274" t="s">
        <v>847</v>
      </c>
      <c r="B11" s="444">
        <f>SUBTOTAL(9,B7:B10)</f>
        <v>0</v>
      </c>
      <c r="C11" s="444">
        <f t="shared" ref="C11:F11" si="1">SUBTOTAL(9,C7:C10)</f>
        <v>150242.40399999998</v>
      </c>
      <c r="D11" s="444">
        <f t="shared" si="1"/>
        <v>0</v>
      </c>
      <c r="E11" s="444">
        <f t="shared" si="1"/>
        <v>423.5</v>
      </c>
      <c r="F11" s="444">
        <f t="shared" si="1"/>
        <v>5155.4369999999999</v>
      </c>
      <c r="G11" s="444">
        <f t="shared" si="0"/>
        <v>155821.34099999999</v>
      </c>
      <c r="H11" s="182" t="s">
        <v>541</v>
      </c>
    </row>
    <row r="12" spans="1:10" s="313" customFormat="1" ht="15" customHeight="1" x14ac:dyDescent="0.3">
      <c r="A12" s="239" t="s">
        <v>848</v>
      </c>
      <c r="B12" s="328">
        <v>0</v>
      </c>
      <c r="C12" s="328">
        <v>0</v>
      </c>
      <c r="D12" s="328">
        <v>0</v>
      </c>
      <c r="E12" s="328">
        <v>0</v>
      </c>
      <c r="F12" s="328">
        <v>0</v>
      </c>
      <c r="G12" s="328">
        <f t="shared" si="0"/>
        <v>0</v>
      </c>
      <c r="H12" s="236" t="s">
        <v>542</v>
      </c>
    </row>
    <row r="13" spans="1:10" s="313" customFormat="1" ht="15" customHeight="1" x14ac:dyDescent="0.3">
      <c r="A13" s="239" t="s">
        <v>852</v>
      </c>
      <c r="B13" s="328">
        <v>0</v>
      </c>
      <c r="C13" s="328">
        <v>0</v>
      </c>
      <c r="D13" s="328">
        <v>0</v>
      </c>
      <c r="E13" s="328">
        <v>0</v>
      </c>
      <c r="F13" s="328">
        <v>0</v>
      </c>
      <c r="G13" s="328">
        <f t="shared" si="0"/>
        <v>0</v>
      </c>
      <c r="H13" s="236" t="s">
        <v>543</v>
      </c>
    </row>
    <row r="14" spans="1:10" s="313" customFormat="1" ht="15" customHeight="1" x14ac:dyDescent="0.3">
      <c r="A14" s="239" t="s">
        <v>849</v>
      </c>
      <c r="B14" s="328">
        <v>0</v>
      </c>
      <c r="C14" s="328">
        <v>-62870.468999999997</v>
      </c>
      <c r="D14" s="328">
        <v>0</v>
      </c>
      <c r="E14" s="328">
        <v>-326.29599999999999</v>
      </c>
      <c r="F14" s="328">
        <v>-4582.6670000000013</v>
      </c>
      <c r="G14" s="328">
        <f t="shared" si="0"/>
        <v>-67779.432000000001</v>
      </c>
      <c r="H14" s="236" t="s">
        <v>544</v>
      </c>
    </row>
    <row r="15" spans="1:10" s="313" customFormat="1" ht="15" customHeight="1" x14ac:dyDescent="0.3">
      <c r="A15" s="239" t="s">
        <v>850</v>
      </c>
      <c r="B15" s="328">
        <v>0</v>
      </c>
      <c r="C15" s="328">
        <v>-3746.83</v>
      </c>
      <c r="D15" s="328">
        <v>0</v>
      </c>
      <c r="E15" s="328">
        <v>-84.7</v>
      </c>
      <c r="F15" s="328">
        <v>-282.41800000000001</v>
      </c>
      <c r="G15" s="328">
        <f t="shared" si="0"/>
        <v>-4113.9479999999994</v>
      </c>
      <c r="H15" s="236" t="s">
        <v>545</v>
      </c>
    </row>
    <row r="16" spans="1:10" s="313" customFormat="1" ht="15" customHeight="1" x14ac:dyDescent="0.3">
      <c r="A16" s="239" t="s">
        <v>874</v>
      </c>
      <c r="B16" s="328">
        <v>0</v>
      </c>
      <c r="C16" s="328">
        <v>0</v>
      </c>
      <c r="D16" s="328">
        <v>0</v>
      </c>
      <c r="E16" s="328">
        <v>0</v>
      </c>
      <c r="F16" s="328">
        <v>0</v>
      </c>
      <c r="G16" s="328">
        <f t="shared" si="0"/>
        <v>0</v>
      </c>
      <c r="H16" s="236" t="s">
        <v>546</v>
      </c>
    </row>
    <row r="17" spans="1:8" s="313" customFormat="1" ht="15" customHeight="1" x14ac:dyDescent="0.3">
      <c r="A17" s="274" t="s">
        <v>851</v>
      </c>
      <c r="B17" s="444">
        <f>SUBTOTAL(9,B7:B16)</f>
        <v>0</v>
      </c>
      <c r="C17" s="444">
        <f t="shared" ref="C17:F17" si="2">SUBTOTAL(9,C7:C16)</f>
        <v>83625.104999999981</v>
      </c>
      <c r="D17" s="444">
        <f>SUBTOTAL(9,D7:D16)</f>
        <v>0</v>
      </c>
      <c r="E17" s="444">
        <f t="shared" si="2"/>
        <v>12.504000000000005</v>
      </c>
      <c r="F17" s="444">
        <f t="shared" si="2"/>
        <v>290.35199999999861</v>
      </c>
      <c r="G17" s="444">
        <f t="shared" si="0"/>
        <v>83927.960999999981</v>
      </c>
      <c r="H17" s="182" t="s">
        <v>547</v>
      </c>
    </row>
    <row r="18" spans="1:8" s="313" customFormat="1" ht="15" customHeight="1" x14ac:dyDescent="0.3"/>
    <row r="19" spans="1:8" s="313" customFormat="1" ht="15" customHeight="1" x14ac:dyDescent="0.3"/>
    <row r="20" spans="1:8" s="313" customFormat="1" ht="15" customHeight="1" x14ac:dyDescent="0.3"/>
    <row r="21" spans="1:8" s="313" customFormat="1" ht="15" customHeight="1" x14ac:dyDescent="0.3"/>
    <row r="22" spans="1:8" s="313" customFormat="1" ht="15" customHeight="1" x14ac:dyDescent="0.3"/>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36"/>
  <sheetViews>
    <sheetView tabSelected="1" workbookViewId="0">
      <selection activeCell="B12" sqref="B12"/>
    </sheetView>
  </sheetViews>
  <sheetFormatPr baseColWidth="10" defaultColWidth="17.33203125" defaultRowHeight="15.75" customHeight="1" x14ac:dyDescent="0.3"/>
  <cols>
    <col min="1" max="1" width="43.33203125" style="40" customWidth="1"/>
    <col min="2" max="3" width="15.6640625" style="91" customWidth="1"/>
    <col min="4" max="4" width="13.6640625" style="70" customWidth="1"/>
    <col min="5" max="6" width="10.6640625" style="40" customWidth="1"/>
    <col min="7" max="16384" width="17.33203125" style="40"/>
  </cols>
  <sheetData>
    <row r="1" spans="1:9" ht="15" customHeight="1" x14ac:dyDescent="0.3">
      <c r="B1" s="319"/>
      <c r="C1" s="319"/>
      <c r="D1" s="69"/>
      <c r="E1" s="1"/>
      <c r="F1" s="1"/>
    </row>
    <row r="2" spans="1:9" ht="14.4" x14ac:dyDescent="0.3">
      <c r="A2" s="314" t="str">
        <f>Resultatregnskap!A2</f>
        <v>Virksomhetens navn: Dronning Mauds Minne Høgskole for barnehagelærerutdanning</v>
      </c>
      <c r="B2" s="102"/>
      <c r="C2" s="102"/>
      <c r="D2" s="69"/>
      <c r="E2" s="1"/>
      <c r="F2" s="1"/>
    </row>
    <row r="3" spans="1:9" ht="12" customHeight="1" x14ac:dyDescent="0.3">
      <c r="A3" s="1"/>
      <c r="B3" s="102"/>
      <c r="C3" s="319"/>
      <c r="D3" s="69"/>
      <c r="E3" s="1"/>
      <c r="F3" s="1"/>
    </row>
    <row r="4" spans="1:9" ht="15" customHeight="1" x14ac:dyDescent="0.3">
      <c r="A4" s="327" t="s">
        <v>548</v>
      </c>
      <c r="B4" s="103"/>
      <c r="C4" s="99"/>
      <c r="D4" s="99"/>
      <c r="E4" s="1"/>
      <c r="F4" s="1"/>
    </row>
    <row r="5" spans="1:9" ht="15" customHeight="1" x14ac:dyDescent="0.3">
      <c r="A5" s="12" t="str">
        <f>Resultatregnskap!A6</f>
        <v>Beløp i 1000 kroner</v>
      </c>
      <c r="B5" s="68"/>
      <c r="C5" s="319"/>
      <c r="D5" s="178"/>
      <c r="E5" s="1"/>
      <c r="F5" s="1"/>
    </row>
    <row r="6" spans="1:9" ht="16.5" customHeight="1" x14ac:dyDescent="0.3">
      <c r="A6" s="155" t="s">
        <v>109</v>
      </c>
      <c r="B6" s="295">
        <f>Resultatregnskap!C8</f>
        <v>45657</v>
      </c>
      <c r="C6" s="296">
        <f>'Balanse - eiendeler'!D7</f>
        <v>45291</v>
      </c>
      <c r="D6" s="129" t="str">
        <f>Resultatregnskap!E8</f>
        <v>DBH-referanse</v>
      </c>
      <c r="E6" s="1"/>
      <c r="F6" s="1"/>
      <c r="G6" s="1"/>
      <c r="H6" s="1"/>
      <c r="I6" s="1"/>
    </row>
    <row r="7" spans="1:9" ht="15" customHeight="1" x14ac:dyDescent="0.3">
      <c r="A7" s="224" t="s">
        <v>325</v>
      </c>
      <c r="B7" s="157">
        <v>182</v>
      </c>
      <c r="C7" s="157">
        <v>4260.4347300000009</v>
      </c>
      <c r="D7" s="211" t="s">
        <v>549</v>
      </c>
      <c r="E7" s="1"/>
      <c r="F7" s="1"/>
      <c r="G7" s="1"/>
      <c r="H7" s="1"/>
    </row>
    <row r="8" spans="1:9" ht="15" customHeight="1" x14ac:dyDescent="0.3">
      <c r="A8" s="224" t="s">
        <v>327</v>
      </c>
      <c r="B8" s="158">
        <v>0</v>
      </c>
      <c r="C8" s="158">
        <v>0</v>
      </c>
      <c r="D8" s="212" t="s">
        <v>550</v>
      </c>
      <c r="E8" s="1"/>
      <c r="F8" s="1"/>
      <c r="G8" s="1"/>
      <c r="H8" s="1"/>
    </row>
    <row r="9" spans="1:9" ht="15" customHeight="1" x14ac:dyDescent="0.3">
      <c r="A9" s="225" t="s">
        <v>329</v>
      </c>
      <c r="B9" s="159">
        <f>SUM(B7:B8)</f>
        <v>182</v>
      </c>
      <c r="C9" s="160">
        <f>SUM(C7:C8)</f>
        <v>4260.4347300000009</v>
      </c>
      <c r="D9" s="213" t="s">
        <v>551</v>
      </c>
      <c r="E9" s="1"/>
      <c r="F9" s="1"/>
      <c r="G9" s="1"/>
      <c r="H9" s="1"/>
    </row>
    <row r="10" spans="1:9" ht="15" customHeight="1" x14ac:dyDescent="0.3">
      <c r="A10" s="226"/>
      <c r="B10" s="202"/>
      <c r="C10" s="202"/>
      <c r="D10" s="69"/>
      <c r="E10" s="1"/>
      <c r="F10" s="1"/>
      <c r="G10" s="1"/>
      <c r="H10" s="1"/>
    </row>
    <row r="11" spans="1:9" ht="20.100000000000001" customHeight="1" x14ac:dyDescent="0.3">
      <c r="A11" s="155" t="s">
        <v>111</v>
      </c>
      <c r="B11" s="208">
        <f>B6</f>
        <v>45657</v>
      </c>
      <c r="C11" s="209">
        <f>C6</f>
        <v>45291</v>
      </c>
      <c r="D11" s="214" t="s">
        <v>466</v>
      </c>
      <c r="E11" s="1"/>
      <c r="F11" s="1"/>
      <c r="G11" s="1"/>
      <c r="H11" s="1"/>
    </row>
    <row r="12" spans="1:9" ht="15" customHeight="1" x14ac:dyDescent="0.3">
      <c r="A12" s="227" t="s">
        <v>111</v>
      </c>
      <c r="B12" s="157">
        <v>266.64584000000002</v>
      </c>
      <c r="C12" s="157">
        <v>747.90605999999991</v>
      </c>
      <c r="D12" s="215" t="s">
        <v>552</v>
      </c>
      <c r="E12" s="1"/>
      <c r="F12" s="1"/>
      <c r="G12" s="1"/>
      <c r="H12" s="1"/>
    </row>
    <row r="13" spans="1:9" ht="15" customHeight="1" x14ac:dyDescent="0.3">
      <c r="A13" s="228" t="s">
        <v>327</v>
      </c>
      <c r="B13" s="332">
        <v>0</v>
      </c>
      <c r="C13" s="332">
        <v>0</v>
      </c>
      <c r="D13" s="333" t="s">
        <v>553</v>
      </c>
      <c r="E13" s="1"/>
      <c r="F13" s="1"/>
      <c r="G13" s="1"/>
      <c r="H13" s="1"/>
    </row>
    <row r="14" spans="1:9" ht="15" customHeight="1" x14ac:dyDescent="0.3">
      <c r="A14" s="229" t="s">
        <v>469</v>
      </c>
      <c r="B14" s="200">
        <f>SUM(B12:B13)</f>
        <v>266.64584000000002</v>
      </c>
      <c r="C14" s="201">
        <f>SUM(C12:C13)</f>
        <v>747.90605999999991</v>
      </c>
      <c r="D14" s="216" t="s">
        <v>554</v>
      </c>
      <c r="E14" s="1"/>
      <c r="F14" s="1"/>
      <c r="G14" s="1"/>
      <c r="H14" s="1"/>
    </row>
    <row r="15" spans="1:9" ht="15" customHeight="1" x14ac:dyDescent="0.3">
      <c r="A15" s="1"/>
      <c r="B15" s="319"/>
      <c r="C15" s="319"/>
      <c r="E15" s="1"/>
      <c r="F15" s="1"/>
      <c r="G15" s="1"/>
      <c r="H15" s="1"/>
    </row>
    <row r="16" spans="1:9" ht="15" customHeight="1" x14ac:dyDescent="0.3">
      <c r="A16" s="322" t="s">
        <v>735</v>
      </c>
      <c r="B16" s="322"/>
      <c r="C16" s="322"/>
      <c r="D16" s="322"/>
      <c r="E16" s="1"/>
      <c r="F16" s="1"/>
      <c r="G16" s="1"/>
      <c r="H16" s="1"/>
    </row>
    <row r="17" spans="1:8" ht="15.75" customHeight="1" x14ac:dyDescent="0.3">
      <c r="A17" s="12" t="s">
        <v>589</v>
      </c>
      <c r="B17"/>
      <c r="C17"/>
      <c r="D17"/>
      <c r="E17" s="1"/>
      <c r="F17" s="1"/>
      <c r="G17" s="1"/>
      <c r="H17" s="1"/>
    </row>
    <row r="18" spans="1:8" ht="15.75" customHeight="1" x14ac:dyDescent="0.3">
      <c r="A18" s="170"/>
      <c r="B18" s="179">
        <f>B11</f>
        <v>45657</v>
      </c>
      <c r="C18" s="180">
        <f>C11</f>
        <v>45291</v>
      </c>
      <c r="D18" s="230" t="s">
        <v>466</v>
      </c>
      <c r="E18" s="1"/>
      <c r="F18" s="1"/>
      <c r="G18" s="1"/>
      <c r="H18" s="1"/>
    </row>
    <row r="19" spans="1:8" ht="15.75" customHeight="1" x14ac:dyDescent="0.3">
      <c r="A19" s="171" t="s">
        <v>736</v>
      </c>
      <c r="B19" s="446">
        <v>29999.200000000001</v>
      </c>
      <c r="C19" s="446">
        <v>33332.800000000003</v>
      </c>
      <c r="D19" s="215" t="s">
        <v>595</v>
      </c>
      <c r="E19" s="1"/>
      <c r="F19" s="1"/>
      <c r="G19" s="1"/>
      <c r="H19" s="1"/>
    </row>
    <row r="20" spans="1:8" ht="15.75" customHeight="1" x14ac:dyDescent="0.3">
      <c r="A20" s="171" t="s">
        <v>737</v>
      </c>
      <c r="B20" s="446">
        <v>279.79000000000002</v>
      </c>
      <c r="C20" s="446">
        <v>396.27411999999998</v>
      </c>
      <c r="D20" s="215" t="s">
        <v>734</v>
      </c>
      <c r="E20" s="1"/>
      <c r="F20" s="1"/>
      <c r="G20" s="1"/>
      <c r="H20" s="1"/>
    </row>
    <row r="21" spans="1:8" ht="15.75" customHeight="1" x14ac:dyDescent="0.3">
      <c r="A21" s="172" t="s">
        <v>688</v>
      </c>
      <c r="B21" s="446">
        <v>1162.999</v>
      </c>
      <c r="C21" s="446">
        <v>1058.9086100000002</v>
      </c>
      <c r="D21" s="215" t="s">
        <v>596</v>
      </c>
      <c r="E21" s="1"/>
      <c r="F21" s="1"/>
      <c r="G21" s="1"/>
      <c r="H21" s="1"/>
    </row>
    <row r="22" spans="1:8" ht="15.75" customHeight="1" x14ac:dyDescent="0.3">
      <c r="A22" s="172" t="s">
        <v>430</v>
      </c>
      <c r="B22" s="200">
        <f>SUM(B19:B21)</f>
        <v>31441.989000000001</v>
      </c>
      <c r="C22" s="201">
        <f>SUM(C19:C21)</f>
        <v>34787.982730000003</v>
      </c>
      <c r="D22" s="216" t="s">
        <v>597</v>
      </c>
      <c r="E22" s="1"/>
      <c r="F22" s="1"/>
      <c r="G22" s="1"/>
      <c r="H22" s="1"/>
    </row>
    <row r="23" spans="1:8" ht="15.75" customHeight="1" x14ac:dyDescent="0.3">
      <c r="A23"/>
      <c r="B23"/>
      <c r="C23"/>
      <c r="D23"/>
    </row>
    <row r="24" spans="1:8" ht="15.75" customHeight="1" x14ac:dyDescent="0.3">
      <c r="A24" s="545" t="s">
        <v>798</v>
      </c>
      <c r="B24" s="545"/>
      <c r="C24" s="545"/>
      <c r="D24" s="545"/>
    </row>
    <row r="26" spans="1:8" ht="15.75" customHeight="1" x14ac:dyDescent="0.3">
      <c r="A26" s="500" t="s">
        <v>919</v>
      </c>
      <c r="B26" s="501">
        <v>45657</v>
      </c>
      <c r="C26" s="501">
        <v>45291</v>
      </c>
      <c r="D26" s="502"/>
      <c r="E26" s="503" t="s">
        <v>908</v>
      </c>
    </row>
    <row r="27" spans="1:8" ht="15.75" customHeight="1" x14ac:dyDescent="0.3">
      <c r="A27" s="504" t="s">
        <v>909</v>
      </c>
      <c r="B27" s="505">
        <v>14000</v>
      </c>
      <c r="C27" s="505">
        <v>16000</v>
      </c>
      <c r="D27" s="506"/>
      <c r="E27" s="506">
        <v>45580</v>
      </c>
    </row>
    <row r="28" spans="1:8" ht="15.75" customHeight="1" x14ac:dyDescent="0.3">
      <c r="A28" s="507" t="s">
        <v>910</v>
      </c>
      <c r="B28" s="508">
        <v>15999.2</v>
      </c>
      <c r="C28" s="508">
        <v>17332.8</v>
      </c>
      <c r="D28" s="509"/>
      <c r="E28" s="509">
        <v>45580</v>
      </c>
    </row>
    <row r="29" spans="1:8" ht="15.75" customHeight="1" x14ac:dyDescent="0.3">
      <c r="A29" s="510" t="s">
        <v>911</v>
      </c>
      <c r="B29" s="511">
        <f>SUM(B27:B28)</f>
        <v>29999.200000000001</v>
      </c>
      <c r="C29" s="511">
        <v>33332.800000000003</v>
      </c>
    </row>
    <row r="30" spans="1:8" ht="15.75" customHeight="1" x14ac:dyDescent="0.3">
      <c r="A30" s="504" t="s">
        <v>912</v>
      </c>
      <c r="B30" s="505">
        <f>+B20</f>
        <v>279.79000000000002</v>
      </c>
      <c r="C30" s="505">
        <v>396.27411999999998</v>
      </c>
    </row>
    <row r="31" spans="1:8" ht="15.75" customHeight="1" thickBot="1" x14ac:dyDescent="0.35">
      <c r="A31" s="512" t="s">
        <v>913</v>
      </c>
      <c r="B31" s="513">
        <f>SUM(B30)</f>
        <v>279.79000000000002</v>
      </c>
      <c r="C31" s="513">
        <v>396.27411999999998</v>
      </c>
    </row>
    <row r="32" spans="1:8" ht="15.75" customHeight="1" x14ac:dyDescent="0.3">
      <c r="A32" s="504" t="s">
        <v>914</v>
      </c>
      <c r="B32" s="505">
        <v>1162.999</v>
      </c>
      <c r="C32" s="505">
        <v>1058.9086100000002</v>
      </c>
    </row>
    <row r="33" spans="1:3" ht="15.75" customHeight="1" thickBot="1" x14ac:dyDescent="0.35">
      <c r="A33" s="512" t="s">
        <v>915</v>
      </c>
      <c r="B33" s="513">
        <f>SUM(B32)</f>
        <v>1162.999</v>
      </c>
      <c r="C33" s="513">
        <v>1058.9086100000002</v>
      </c>
    </row>
    <row r="34" spans="1:3" ht="15.75" customHeight="1" thickBot="1" x14ac:dyDescent="0.35">
      <c r="A34" s="512" t="s">
        <v>916</v>
      </c>
      <c r="B34" s="513">
        <f>+B33+B31+B29</f>
        <v>31441.989000000001</v>
      </c>
      <c r="C34" s="513">
        <v>34787.982730000003</v>
      </c>
    </row>
    <row r="35" spans="1:3" ht="15.75" customHeight="1" x14ac:dyDescent="0.3">
      <c r="A35" s="514" t="s">
        <v>917</v>
      </c>
      <c r="B35" s="515">
        <v>13331.2</v>
      </c>
      <c r="C35" s="515">
        <v>17725.041939999999</v>
      </c>
    </row>
    <row r="36" spans="1:3" ht="15.75" customHeight="1" x14ac:dyDescent="0.3">
      <c r="A36" s="514" t="s">
        <v>918</v>
      </c>
      <c r="B36" s="515">
        <f>+B29+B31</f>
        <v>30278.99</v>
      </c>
      <c r="C36" s="515">
        <v>33729.074120000005</v>
      </c>
    </row>
  </sheetData>
  <sheetProtection formatCells="0" formatColumns="0" formatRows="0" insertColumns="0" insertRows="0"/>
  <mergeCells count="1">
    <mergeCell ref="A24:D24"/>
  </mergeCells>
  <pageMargins left="0.7" right="0.7" top="0.75" bottom="0.75" header="0.3" footer="0.3"/>
  <pageSetup paperSize="9" scale="90"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24"/>
  <sheetViews>
    <sheetView workbookViewId="0">
      <selection activeCell="B23" sqref="B23"/>
    </sheetView>
  </sheetViews>
  <sheetFormatPr baseColWidth="10" defaultRowHeight="13.2" x14ac:dyDescent="0.25"/>
  <cols>
    <col min="1" max="1" width="34.33203125" customWidth="1"/>
    <col min="2" max="4" width="15.6640625" customWidth="1"/>
  </cols>
  <sheetData>
    <row r="2" spans="1:7" ht="14.4" x14ac:dyDescent="0.3">
      <c r="A2" s="321" t="str">
        <f>Resultatregnskap!A2</f>
        <v>Virksomhetens navn: Dronning Mauds Minne Høgskole for barnehagelærerutdanning</v>
      </c>
      <c r="B2" s="321"/>
      <c r="C2" s="321"/>
      <c r="D2" s="321"/>
      <c r="E2" s="313"/>
      <c r="F2" s="313"/>
      <c r="G2" s="313"/>
    </row>
    <row r="4" spans="1:7" x14ac:dyDescent="0.25">
      <c r="A4" s="322" t="s">
        <v>587</v>
      </c>
      <c r="B4" s="322"/>
      <c r="C4" s="322"/>
      <c r="D4" s="322"/>
    </row>
    <row r="5" spans="1:7" ht="14.4" x14ac:dyDescent="0.3">
      <c r="A5" s="174" t="s">
        <v>589</v>
      </c>
      <c r="B5" s="181"/>
      <c r="C5" s="181"/>
      <c r="D5" s="181"/>
    </row>
    <row r="6" spans="1:7" ht="14.4" x14ac:dyDescent="0.3">
      <c r="A6" s="182"/>
      <c r="B6" s="295">
        <f>Resultatregnskap!C8</f>
        <v>45657</v>
      </c>
      <c r="C6" s="296">
        <f>'Balanse - eiendeler'!D7</f>
        <v>45291</v>
      </c>
      <c r="D6" s="326" t="str">
        <f>'Balanse - eiendeler'!E7</f>
        <v>DBH-referanse</v>
      </c>
    </row>
    <row r="7" spans="1:7" ht="14.4" x14ac:dyDescent="0.3">
      <c r="A7" s="147" t="s">
        <v>512</v>
      </c>
      <c r="B7" s="445">
        <v>0</v>
      </c>
      <c r="C7" s="445">
        <v>0</v>
      </c>
      <c r="D7" s="215" t="s">
        <v>598</v>
      </c>
    </row>
    <row r="8" spans="1:7" ht="14.4" x14ac:dyDescent="0.3">
      <c r="A8" s="147" t="s">
        <v>513</v>
      </c>
      <c r="B8" s="445">
        <v>0</v>
      </c>
      <c r="C8" s="445">
        <v>0</v>
      </c>
      <c r="D8" s="215" t="s">
        <v>599</v>
      </c>
    </row>
    <row r="9" spans="1:7" ht="14.4" x14ac:dyDescent="0.3">
      <c r="A9" s="147" t="s">
        <v>514</v>
      </c>
      <c r="B9" s="445">
        <v>12511.02356</v>
      </c>
      <c r="C9" s="445">
        <v>11918.17649</v>
      </c>
      <c r="D9" s="215" t="s">
        <v>600</v>
      </c>
    </row>
    <row r="10" spans="1:7" ht="14.4" x14ac:dyDescent="0.3">
      <c r="A10" s="147" t="s">
        <v>515</v>
      </c>
      <c r="B10" s="445">
        <v>0</v>
      </c>
      <c r="C10" s="445">
        <v>0</v>
      </c>
      <c r="D10" s="215" t="s">
        <v>601</v>
      </c>
    </row>
    <row r="11" spans="1:7" ht="16.2" x14ac:dyDescent="0.3">
      <c r="A11" s="147" t="s">
        <v>690</v>
      </c>
      <c r="B11" s="445">
        <v>31177.902200000008</v>
      </c>
      <c r="C11" s="445">
        <v>29990.074829999998</v>
      </c>
      <c r="D11" s="215" t="s">
        <v>602</v>
      </c>
    </row>
    <row r="12" spans="1:7" ht="14.4" x14ac:dyDescent="0.3">
      <c r="A12" s="147" t="s">
        <v>620</v>
      </c>
      <c r="B12" s="445">
        <v>0</v>
      </c>
      <c r="C12" s="445">
        <v>0</v>
      </c>
      <c r="D12" s="215" t="s">
        <v>603</v>
      </c>
    </row>
    <row r="13" spans="1:7" ht="14.4" x14ac:dyDescent="0.3">
      <c r="A13" s="360" t="s">
        <v>689</v>
      </c>
      <c r="B13" s="576">
        <f>SUBTOTAL(9,B7:B12)</f>
        <v>43688.925760000006</v>
      </c>
      <c r="C13" s="445">
        <f>SUBTOTAL(9,C7:C12)</f>
        <v>41908.251319999996</v>
      </c>
      <c r="D13" s="331" t="s">
        <v>604</v>
      </c>
    </row>
    <row r="14" spans="1:7" ht="14.4" x14ac:dyDescent="0.3">
      <c r="A14" s="313"/>
      <c r="B14" s="313"/>
      <c r="C14" s="313"/>
    </row>
    <row r="15" spans="1:7" ht="14.4" x14ac:dyDescent="0.3">
      <c r="A15" s="323"/>
      <c r="B15" s="323"/>
      <c r="C15" s="323"/>
      <c r="D15" s="323"/>
    </row>
    <row r="16" spans="1:7" ht="14.4" x14ac:dyDescent="0.3">
      <c r="A16" s="546" t="s">
        <v>783</v>
      </c>
      <c r="B16" s="546"/>
      <c r="C16" s="546"/>
      <c r="D16" s="546"/>
    </row>
    <row r="18" spans="1:4" ht="13.8" x14ac:dyDescent="0.3">
      <c r="A18" s="500" t="s">
        <v>920</v>
      </c>
      <c r="B18" s="501">
        <v>45657</v>
      </c>
      <c r="C18" s="501">
        <v>45291</v>
      </c>
    </row>
    <row r="19" spans="1:4" ht="13.8" x14ac:dyDescent="0.3">
      <c r="A19" s="504" t="s">
        <v>921</v>
      </c>
      <c r="B19" s="505">
        <v>479.55131</v>
      </c>
      <c r="C19" s="505">
        <v>4613.9117999999999</v>
      </c>
    </row>
    <row r="20" spans="1:4" ht="13.8" x14ac:dyDescent="0.3">
      <c r="A20" s="504" t="s">
        <v>925</v>
      </c>
      <c r="B20" s="505">
        <v>2512.3589999999999</v>
      </c>
      <c r="C20" s="505">
        <v>5341.7640000000001</v>
      </c>
      <c r="D20" s="516"/>
    </row>
    <row r="21" spans="1:4" ht="13.8" x14ac:dyDescent="0.3">
      <c r="A21" s="504" t="s">
        <v>926</v>
      </c>
      <c r="B21" s="505">
        <v>2591.3939999999998</v>
      </c>
      <c r="C21" s="505">
        <v>3448.80159</v>
      </c>
    </row>
    <row r="22" spans="1:4" ht="13.8" x14ac:dyDescent="0.3">
      <c r="A22" s="504" t="s">
        <v>922</v>
      </c>
      <c r="B22" s="505">
        <v>14000</v>
      </c>
      <c r="C22" s="505">
        <v>11210.6</v>
      </c>
    </row>
    <row r="23" spans="1:4" ht="13.8" x14ac:dyDescent="0.3">
      <c r="A23" s="504" t="s">
        <v>923</v>
      </c>
      <c r="B23" s="505">
        <v>11594.5983</v>
      </c>
      <c r="C23" s="505">
        <v>5374.9974400000001</v>
      </c>
    </row>
    <row r="24" spans="1:4" ht="14.4" thickBot="1" x14ac:dyDescent="0.35">
      <c r="A24" s="512" t="s">
        <v>924</v>
      </c>
      <c r="B24" s="517">
        <f>SUM(B19:B23)</f>
        <v>31177.902609999997</v>
      </c>
      <c r="C24" s="517">
        <v>29990.074829999998</v>
      </c>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B16" sqref="B16"/>
    </sheetView>
  </sheetViews>
  <sheetFormatPr baseColWidth="10" defaultRowHeight="13.2" x14ac:dyDescent="0.25"/>
  <cols>
    <col min="1" max="1" width="27.44140625" customWidth="1"/>
    <col min="2" max="2" width="17.6640625" customWidth="1"/>
    <col min="3" max="3" width="13.6640625" customWidth="1"/>
    <col min="4" max="4" width="16.6640625" customWidth="1"/>
    <col min="5" max="5" width="13.6640625" customWidth="1"/>
    <col min="6" max="6" width="16.6640625" customWidth="1"/>
    <col min="7" max="8" width="13.6640625" customWidth="1"/>
    <col min="9" max="9" width="13.5546875" customWidth="1"/>
  </cols>
  <sheetData>
    <row r="2" spans="1:9" x14ac:dyDescent="0.25">
      <c r="A2" s="547" t="str">
        <f>Resultatregnskap!A2</f>
        <v>Virksomhetens navn: Dronning Mauds Minne Høgskole for barnehagelærerutdanning</v>
      </c>
      <c r="B2" s="547"/>
      <c r="C2" s="547"/>
      <c r="D2" s="547"/>
      <c r="E2" s="547"/>
      <c r="F2" s="547"/>
      <c r="G2" s="547"/>
      <c r="H2" s="547"/>
    </row>
    <row r="4" spans="1:9" x14ac:dyDescent="0.25">
      <c r="A4" s="322" t="s">
        <v>684</v>
      </c>
      <c r="B4" s="322"/>
      <c r="C4" s="322"/>
      <c r="D4" s="322"/>
      <c r="E4" s="322"/>
      <c r="F4" s="322"/>
      <c r="G4" s="322"/>
      <c r="H4" s="322"/>
      <c r="I4" s="322"/>
    </row>
    <row r="5" spans="1:9" x14ac:dyDescent="0.25">
      <c r="A5" s="185" t="s">
        <v>589</v>
      </c>
      <c r="B5" s="181"/>
      <c r="C5" s="181"/>
      <c r="D5" s="181"/>
      <c r="E5" s="181"/>
      <c r="F5" s="181"/>
      <c r="G5" s="181"/>
      <c r="H5" s="181"/>
    </row>
    <row r="7" spans="1:9" ht="12.75" customHeight="1" x14ac:dyDescent="0.25">
      <c r="A7" s="377"/>
      <c r="B7" s="552" t="s">
        <v>853</v>
      </c>
      <c r="C7" s="553"/>
      <c r="D7" s="552" t="s">
        <v>854</v>
      </c>
      <c r="E7" s="553"/>
      <c r="F7" s="556" t="s">
        <v>855</v>
      </c>
      <c r="G7" s="557"/>
      <c r="H7" s="558"/>
      <c r="I7" s="361"/>
    </row>
    <row r="8" spans="1:9" ht="12.75" customHeight="1" x14ac:dyDescent="0.25">
      <c r="B8" s="554"/>
      <c r="C8" s="555"/>
      <c r="D8" s="554"/>
      <c r="E8" s="555"/>
      <c r="F8" s="559"/>
      <c r="G8" s="560"/>
      <c r="H8" s="561"/>
      <c r="I8" s="168"/>
    </row>
    <row r="9" spans="1:9" ht="12.75" customHeight="1" x14ac:dyDescent="0.25">
      <c r="B9" s="548" t="s">
        <v>748</v>
      </c>
      <c r="C9" s="550" t="s">
        <v>738</v>
      </c>
      <c r="D9" s="548" t="s">
        <v>748</v>
      </c>
      <c r="E9" s="550" t="s">
        <v>738</v>
      </c>
      <c r="F9" s="548" t="s">
        <v>748</v>
      </c>
      <c r="G9" s="550" t="s">
        <v>738</v>
      </c>
      <c r="H9" s="562" t="s">
        <v>739</v>
      </c>
      <c r="I9" s="388" t="s">
        <v>466</v>
      </c>
    </row>
    <row r="10" spans="1:9" ht="12.75" customHeight="1" x14ac:dyDescent="0.25">
      <c r="A10" s="378"/>
      <c r="B10" s="549"/>
      <c r="C10" s="551"/>
      <c r="D10" s="549"/>
      <c r="E10" s="551"/>
      <c r="F10" s="549"/>
      <c r="G10" s="551"/>
      <c r="H10" s="563"/>
      <c r="I10" s="169"/>
    </row>
    <row r="11" spans="1:9" x14ac:dyDescent="0.25">
      <c r="B11" s="447"/>
      <c r="C11" s="448"/>
      <c r="D11" s="447"/>
      <c r="E11" s="448"/>
      <c r="F11" s="447"/>
      <c r="G11" s="448"/>
      <c r="H11" s="449"/>
      <c r="I11" s="168"/>
    </row>
    <row r="12" spans="1:9" x14ac:dyDescent="0.25">
      <c r="A12" s="181" t="s">
        <v>135</v>
      </c>
      <c r="B12" s="447">
        <v>4000</v>
      </c>
      <c r="C12" s="448">
        <v>0</v>
      </c>
      <c r="D12" s="447">
        <v>0</v>
      </c>
      <c r="E12" s="448">
        <v>0</v>
      </c>
      <c r="F12" s="447">
        <f>B12+D12</f>
        <v>4000</v>
      </c>
      <c r="G12" s="448">
        <f>C12+E12</f>
        <v>0</v>
      </c>
      <c r="H12" s="449">
        <f>SUBTOTAL(9,F12:G12)</f>
        <v>4000</v>
      </c>
      <c r="I12" s="168" t="s">
        <v>740</v>
      </c>
    </row>
    <row r="13" spans="1:9" x14ac:dyDescent="0.25">
      <c r="A13" s="181" t="s">
        <v>137</v>
      </c>
      <c r="B13" s="447">
        <v>0</v>
      </c>
      <c r="C13" s="448">
        <v>0</v>
      </c>
      <c r="D13" s="447">
        <v>0</v>
      </c>
      <c r="E13" s="448">
        <v>0</v>
      </c>
      <c r="F13" s="447">
        <f t="shared" ref="F13:F16" si="0">B13+D13</f>
        <v>0</v>
      </c>
      <c r="G13" s="448">
        <f t="shared" ref="G13:G16" si="1">C13+E13</f>
        <v>0</v>
      </c>
      <c r="H13" s="449">
        <f t="shared" ref="H13:H16" si="2">SUBTOTAL(9,F13:G13)</f>
        <v>0</v>
      </c>
      <c r="I13" s="168" t="s">
        <v>741</v>
      </c>
    </row>
    <row r="14" spans="1:9" x14ac:dyDescent="0.25">
      <c r="A14" s="181" t="s">
        <v>139</v>
      </c>
      <c r="B14" s="447">
        <v>0</v>
      </c>
      <c r="C14" s="448">
        <v>0</v>
      </c>
      <c r="D14" s="447">
        <v>0</v>
      </c>
      <c r="E14" s="448">
        <v>0</v>
      </c>
      <c r="F14" s="447">
        <f t="shared" si="0"/>
        <v>0</v>
      </c>
      <c r="G14" s="448">
        <f t="shared" si="1"/>
        <v>0</v>
      </c>
      <c r="H14" s="449">
        <f>SUBTOTAL(9,F14:G14)</f>
        <v>0</v>
      </c>
      <c r="I14" s="168" t="s">
        <v>742</v>
      </c>
    </row>
    <row r="15" spans="1:9" x14ac:dyDescent="0.25">
      <c r="A15" s="181" t="s">
        <v>872</v>
      </c>
      <c r="B15" s="447">
        <v>0</v>
      </c>
      <c r="C15" s="448">
        <v>0</v>
      </c>
      <c r="D15" s="447">
        <v>0</v>
      </c>
      <c r="E15" s="448">
        <v>0</v>
      </c>
      <c r="F15" s="447">
        <f t="shared" si="0"/>
        <v>0</v>
      </c>
      <c r="G15" s="448">
        <f t="shared" si="1"/>
        <v>0</v>
      </c>
      <c r="H15" s="449">
        <f t="shared" si="2"/>
        <v>0</v>
      </c>
      <c r="I15" s="168" t="s">
        <v>743</v>
      </c>
    </row>
    <row r="16" spans="1:9" x14ac:dyDescent="0.25">
      <c r="A16" s="181" t="s">
        <v>685</v>
      </c>
      <c r="B16" s="447">
        <v>69275.752950000009</v>
      </c>
      <c r="C16" s="448">
        <v>0</v>
      </c>
      <c r="D16" s="447">
        <v>1463.9391200000318</v>
      </c>
      <c r="E16" s="448">
        <v>0</v>
      </c>
      <c r="F16" s="447">
        <f t="shared" si="0"/>
        <v>70739.692070000048</v>
      </c>
      <c r="G16" s="448">
        <f t="shared" si="1"/>
        <v>0</v>
      </c>
      <c r="H16" s="577">
        <f t="shared" si="2"/>
        <v>70739.692070000048</v>
      </c>
      <c r="I16" s="169" t="s">
        <v>744</v>
      </c>
    </row>
    <row r="17" spans="1:9" x14ac:dyDescent="0.25">
      <c r="A17" s="383" t="s">
        <v>336</v>
      </c>
      <c r="B17" s="450">
        <f>SUBTOTAL(9,B12:B16)</f>
        <v>73275.752950000009</v>
      </c>
      <c r="C17" s="451">
        <f t="shared" ref="C17:E17" si="3">SUBTOTAL(9,C12:C16)</f>
        <v>0</v>
      </c>
      <c r="D17" s="450">
        <f t="shared" si="3"/>
        <v>1463.9391200000318</v>
      </c>
      <c r="E17" s="451">
        <f t="shared" si="3"/>
        <v>0</v>
      </c>
      <c r="F17" s="450">
        <f>SUBTOTAL(9,F12:F16)</f>
        <v>74739.692070000048</v>
      </c>
      <c r="G17" s="451">
        <f>SUBTOTAL(9,G12:G16)</f>
        <v>0</v>
      </c>
      <c r="H17" s="452">
        <f>SUM(H12:H16)</f>
        <v>74739.692070000048</v>
      </c>
      <c r="I17" s="170" t="s">
        <v>745</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heetViews>
  <sheetFormatPr baseColWidth="10" defaultRowHeight="13.2" x14ac:dyDescent="0.25"/>
  <cols>
    <col min="1" max="1" width="35.44140625" customWidth="1"/>
    <col min="2" max="4" width="15.6640625" customWidth="1"/>
  </cols>
  <sheetData>
    <row r="2" spans="1:5" ht="14.4" x14ac:dyDescent="0.3">
      <c r="A2" s="314" t="str">
        <f>Resultatregnskap!A2</f>
        <v>Virksomhetens navn: Dronning Mauds Minne Høgskole for barnehagelærerutdanning</v>
      </c>
    </row>
    <row r="3" spans="1:5" ht="14.4" x14ac:dyDescent="0.3">
      <c r="A3" s="315"/>
    </row>
    <row r="4" spans="1:5" x14ac:dyDescent="0.25">
      <c r="A4" s="322" t="s">
        <v>586</v>
      </c>
      <c r="B4" s="322"/>
      <c r="C4" s="322"/>
      <c r="D4" s="322"/>
    </row>
    <row r="5" spans="1:5" x14ac:dyDescent="0.25">
      <c r="A5" s="185" t="s">
        <v>589</v>
      </c>
    </row>
    <row r="6" spans="1:5" ht="14.4" x14ac:dyDescent="0.3">
      <c r="A6" s="170"/>
      <c r="B6" s="295">
        <f>Resultatregnskap!C8</f>
        <v>45657</v>
      </c>
      <c r="C6" s="296">
        <f>'Balanse - eiendeler'!D7</f>
        <v>45291</v>
      </c>
      <c r="D6" s="326" t="str">
        <f>'Balanse - eiendeler'!E7</f>
        <v>DBH-referanse</v>
      </c>
    </row>
    <row r="7" spans="1:5" ht="13.8" x14ac:dyDescent="0.25">
      <c r="A7" s="190" t="s">
        <v>578</v>
      </c>
      <c r="B7" s="453">
        <v>0</v>
      </c>
      <c r="C7" s="453">
        <v>0</v>
      </c>
      <c r="D7" s="217" t="s">
        <v>583</v>
      </c>
    </row>
    <row r="8" spans="1:5" ht="13.8" x14ac:dyDescent="0.25">
      <c r="A8" s="190" t="s">
        <v>579</v>
      </c>
      <c r="B8" s="453">
        <v>0</v>
      </c>
      <c r="C8" s="453">
        <v>0</v>
      </c>
      <c r="D8" s="217" t="s">
        <v>583</v>
      </c>
    </row>
    <row r="9" spans="1:5" ht="13.8" x14ac:dyDescent="0.25">
      <c r="A9" s="190" t="s">
        <v>580</v>
      </c>
      <c r="B9" s="453">
        <v>0</v>
      </c>
      <c r="C9" s="453">
        <v>0</v>
      </c>
      <c r="D9" s="217" t="s">
        <v>583</v>
      </c>
    </row>
    <row r="10" spans="1:5" ht="13.8" x14ac:dyDescent="0.25">
      <c r="A10" s="190" t="s">
        <v>581</v>
      </c>
      <c r="B10" s="453">
        <v>0</v>
      </c>
      <c r="C10" s="453">
        <v>0</v>
      </c>
      <c r="D10" s="217" t="s">
        <v>585</v>
      </c>
    </row>
    <row r="11" spans="1:5" ht="13.8" x14ac:dyDescent="0.25">
      <c r="A11" s="191" t="s">
        <v>582</v>
      </c>
      <c r="B11" s="454">
        <f>SUBTOTAL(9,B7:B10)</f>
        <v>0</v>
      </c>
      <c r="C11" s="453">
        <f>SUBTOTAL(9,C7:C10)</f>
        <v>0</v>
      </c>
      <c r="D11" s="217" t="s">
        <v>584</v>
      </c>
    </row>
    <row r="13" spans="1:5" x14ac:dyDescent="0.25">
      <c r="A13" s="335" t="s">
        <v>618</v>
      </c>
      <c r="B13" s="335"/>
      <c r="C13" s="335"/>
      <c r="D13" s="335"/>
      <c r="E13" s="335"/>
    </row>
    <row r="14" spans="1:5" ht="14.4" x14ac:dyDescent="0.3">
      <c r="A14" s="40"/>
      <c r="B14" s="91"/>
      <c r="C14" s="91"/>
      <c r="D14" s="70"/>
    </row>
    <row r="15" spans="1:5" ht="14.4" x14ac:dyDescent="0.3">
      <c r="A15" s="540" t="s">
        <v>927</v>
      </c>
      <c r="B15" s="540"/>
      <c r="C15" s="540"/>
      <c r="D15" s="540"/>
    </row>
  </sheetData>
  <mergeCells count="1">
    <mergeCell ref="A15:D1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heetViews>
  <sheetFormatPr baseColWidth="10" defaultRowHeight="13.2" x14ac:dyDescent="0.25"/>
  <cols>
    <col min="1" max="1" width="42" customWidth="1"/>
    <col min="2" max="3" width="15.6640625" customWidth="1"/>
    <col min="4" max="4" width="15.5546875" customWidth="1"/>
    <col min="5" max="5" width="21.44140625" bestFit="1" customWidth="1"/>
  </cols>
  <sheetData>
    <row r="2" spans="1:8" x14ac:dyDescent="0.25">
      <c r="A2" s="181" t="str">
        <f>Resultatregnskap!A2</f>
        <v>Virksomhetens navn: Dronning Mauds Minne Høgskole for barnehagelærerutdanning</v>
      </c>
      <c r="B2" s="181"/>
      <c r="C2" s="181"/>
      <c r="D2" s="181"/>
      <c r="E2" s="181"/>
      <c r="F2" s="181"/>
      <c r="G2" s="181"/>
      <c r="H2" s="181"/>
    </row>
    <row r="4" spans="1:8" ht="15.6" x14ac:dyDescent="0.25">
      <c r="A4" s="322" t="s">
        <v>799</v>
      </c>
      <c r="B4" s="322"/>
      <c r="C4" s="322"/>
      <c r="D4" s="322"/>
      <c r="E4" s="322"/>
      <c r="F4" s="322"/>
      <c r="G4" s="181"/>
    </row>
    <row r="5" spans="1:8" x14ac:dyDescent="0.25">
      <c r="A5" s="185" t="s">
        <v>589</v>
      </c>
    </row>
    <row r="6" spans="1:8" x14ac:dyDescent="0.25">
      <c r="A6" s="185"/>
    </row>
    <row r="7" spans="1:8" ht="26.25" customHeight="1" x14ac:dyDescent="0.3">
      <c r="A7" s="389"/>
      <c r="B7" s="562" t="s">
        <v>746</v>
      </c>
      <c r="C7" s="562" t="s">
        <v>747</v>
      </c>
      <c r="D7" s="566" t="s">
        <v>840</v>
      </c>
      <c r="E7" s="572" t="s">
        <v>843</v>
      </c>
      <c r="F7" s="566" t="s">
        <v>466</v>
      </c>
    </row>
    <row r="8" spans="1:8" ht="18.899999999999999" customHeight="1" x14ac:dyDescent="0.3">
      <c r="A8" s="390"/>
      <c r="B8" s="565"/>
      <c r="C8" s="565"/>
      <c r="D8" s="567"/>
      <c r="E8" s="573"/>
      <c r="F8" s="568"/>
    </row>
    <row r="9" spans="1:8" ht="14.4" x14ac:dyDescent="0.3">
      <c r="A9" s="43" t="s">
        <v>28</v>
      </c>
      <c r="B9" s="167"/>
      <c r="C9" s="167"/>
      <c r="D9" s="168"/>
      <c r="E9" s="168"/>
      <c r="F9" s="361"/>
    </row>
    <row r="10" spans="1:8" ht="14.4" x14ac:dyDescent="0.3">
      <c r="A10" s="163" t="s">
        <v>29</v>
      </c>
      <c r="B10" s="455">
        <f>+Resultatregnskap!C10</f>
        <v>182289.35399999999</v>
      </c>
      <c r="C10" s="455">
        <v>0</v>
      </c>
      <c r="D10" s="184"/>
      <c r="E10" s="457">
        <f>SUM(B10:D10)</f>
        <v>182289.35399999999</v>
      </c>
      <c r="F10" s="168" t="s">
        <v>693</v>
      </c>
    </row>
    <row r="11" spans="1:8" ht="14.4" x14ac:dyDescent="0.3">
      <c r="A11" s="363" t="s">
        <v>686</v>
      </c>
      <c r="B11" s="455">
        <f>+Resultatregnskap!C11</f>
        <v>0</v>
      </c>
      <c r="C11" s="455">
        <v>0</v>
      </c>
      <c r="D11" s="457">
        <v>0</v>
      </c>
      <c r="E11" s="457">
        <f>SUM(B11:D11)</f>
        <v>0</v>
      </c>
      <c r="F11" s="168" t="s">
        <v>694</v>
      </c>
    </row>
    <row r="12" spans="1:8" ht="14.4" x14ac:dyDescent="0.3">
      <c r="A12" s="163" t="s">
        <v>31</v>
      </c>
      <c r="B12" s="455">
        <f>+Resultatregnskap!C12</f>
        <v>29676.518390000001</v>
      </c>
      <c r="C12" s="455">
        <v>0</v>
      </c>
      <c r="D12" s="457">
        <v>0</v>
      </c>
      <c r="E12" s="457">
        <f t="shared" ref="E12:E13" si="0">SUM(B12:D12)</f>
        <v>29676.518390000001</v>
      </c>
      <c r="F12" s="168" t="s">
        <v>695</v>
      </c>
    </row>
    <row r="13" spans="1:8" ht="14.4" x14ac:dyDescent="0.3">
      <c r="A13" s="48" t="s">
        <v>33</v>
      </c>
      <c r="B13" s="455">
        <f>+Resultatregnskap!C13</f>
        <v>2228.8841899999998</v>
      </c>
      <c r="C13" s="455">
        <v>0</v>
      </c>
      <c r="D13" s="457">
        <v>0</v>
      </c>
      <c r="E13" s="457">
        <f t="shared" si="0"/>
        <v>2228.8841899999998</v>
      </c>
      <c r="F13" s="168" t="s">
        <v>696</v>
      </c>
    </row>
    <row r="14" spans="1:8" ht="14.4" x14ac:dyDescent="0.3">
      <c r="A14" s="52" t="s">
        <v>35</v>
      </c>
      <c r="B14" s="456">
        <f>SUM(B10:B13)</f>
        <v>214194.75658000002</v>
      </c>
      <c r="C14" s="446">
        <f>SUM(C10:C13)</f>
        <v>0</v>
      </c>
      <c r="D14" s="446">
        <f>SUM(D11:D13)</f>
        <v>0</v>
      </c>
      <c r="E14" s="446">
        <f>SUM(E10:E13)</f>
        <v>214194.75658000002</v>
      </c>
      <c r="F14" s="170" t="s">
        <v>697</v>
      </c>
    </row>
    <row r="15" spans="1:8" ht="14.4" x14ac:dyDescent="0.3">
      <c r="A15" s="46"/>
      <c r="B15" s="167"/>
      <c r="C15" s="167"/>
      <c r="D15" s="168"/>
      <c r="E15" s="168"/>
      <c r="F15" s="168"/>
    </row>
    <row r="16" spans="1:8" ht="14.4" x14ac:dyDescent="0.3">
      <c r="A16" s="164" t="s">
        <v>37</v>
      </c>
      <c r="B16" s="167"/>
      <c r="C16" s="167"/>
      <c r="D16" s="168"/>
      <c r="E16" s="168"/>
      <c r="F16" s="168"/>
    </row>
    <row r="17" spans="1:13" ht="14.4" x14ac:dyDescent="0.3">
      <c r="A17" s="47" t="s">
        <v>38</v>
      </c>
      <c r="B17" s="455">
        <f>+Resultatregnskap!C17</f>
        <v>0</v>
      </c>
      <c r="C17" s="455">
        <v>0</v>
      </c>
      <c r="D17" s="457">
        <v>0</v>
      </c>
      <c r="E17" s="457">
        <f>SUM(B17:D17)</f>
        <v>0</v>
      </c>
      <c r="F17" s="168" t="s">
        <v>698</v>
      </c>
    </row>
    <row r="18" spans="1:13" ht="14.4" x14ac:dyDescent="0.3">
      <c r="A18" s="47" t="s">
        <v>344</v>
      </c>
      <c r="B18" s="455">
        <f>+Resultatregnskap!C18</f>
        <v>149745.24659</v>
      </c>
      <c r="C18" s="455">
        <v>0</v>
      </c>
      <c r="D18" s="457">
        <v>0</v>
      </c>
      <c r="E18" s="457">
        <f t="shared" ref="E18:E21" si="1">SUM(B18:D18)</f>
        <v>149745.24659</v>
      </c>
      <c r="F18" s="168" t="s">
        <v>699</v>
      </c>
    </row>
    <row r="19" spans="1:13" ht="14.4" x14ac:dyDescent="0.3">
      <c r="A19" s="47" t="s">
        <v>41</v>
      </c>
      <c r="B19" s="455">
        <f>+Resultatregnskap!C19</f>
        <v>4113.9549999999999</v>
      </c>
      <c r="C19" s="455">
        <v>0</v>
      </c>
      <c r="D19" s="457">
        <v>0</v>
      </c>
      <c r="E19" s="457">
        <f t="shared" si="1"/>
        <v>4113.9549999999999</v>
      </c>
      <c r="F19" s="168" t="s">
        <v>700</v>
      </c>
    </row>
    <row r="20" spans="1:13" ht="14.4" x14ac:dyDescent="0.3">
      <c r="A20" s="47" t="s">
        <v>43</v>
      </c>
      <c r="B20" s="455">
        <f>+Resultatregnskap!C20</f>
        <v>0</v>
      </c>
      <c r="C20" s="455">
        <v>0</v>
      </c>
      <c r="D20" s="457">
        <v>0</v>
      </c>
      <c r="E20" s="457">
        <f t="shared" si="1"/>
        <v>0</v>
      </c>
      <c r="F20" s="168" t="s">
        <v>701</v>
      </c>
    </row>
    <row r="21" spans="1:13" ht="14.4" x14ac:dyDescent="0.3">
      <c r="A21" s="48" t="s">
        <v>45</v>
      </c>
      <c r="B21" s="455">
        <f>+Resultatregnskap!C21</f>
        <v>62891.212649999994</v>
      </c>
      <c r="C21" s="455">
        <v>0</v>
      </c>
      <c r="D21" s="457">
        <v>0</v>
      </c>
      <c r="E21" s="457">
        <f t="shared" si="1"/>
        <v>62891.212649999994</v>
      </c>
      <c r="F21" s="168" t="s">
        <v>702</v>
      </c>
    </row>
    <row r="22" spans="1:13" ht="14.4" x14ac:dyDescent="0.3">
      <c r="A22" s="52" t="s">
        <v>47</v>
      </c>
      <c r="B22" s="456">
        <f>SUM(B17:B21)</f>
        <v>216750.41423999998</v>
      </c>
      <c r="C22" s="456">
        <f>SUM(C17:C21)</f>
        <v>0</v>
      </c>
      <c r="D22" s="446">
        <f>SUM(D17:D21)</f>
        <v>0</v>
      </c>
      <c r="E22" s="446">
        <f>SUM(E17:E21)</f>
        <v>216750.41423999998</v>
      </c>
      <c r="F22" s="170" t="s">
        <v>703</v>
      </c>
    </row>
    <row r="23" spans="1:13" ht="14.4" x14ac:dyDescent="0.3">
      <c r="A23" s="46"/>
      <c r="B23" s="167"/>
      <c r="C23" s="167"/>
      <c r="D23" s="168"/>
      <c r="E23" s="168"/>
      <c r="F23" s="168"/>
    </row>
    <row r="24" spans="1:13" ht="14.4" x14ac:dyDescent="0.3">
      <c r="A24" s="52" t="s">
        <v>49</v>
      </c>
      <c r="B24" s="458">
        <f>B14-B22</f>
        <v>-2555.657659999968</v>
      </c>
      <c r="C24" s="458">
        <f>C14-C22</f>
        <v>0</v>
      </c>
      <c r="D24" s="459">
        <f>D14-D22</f>
        <v>0</v>
      </c>
      <c r="E24" s="459">
        <f>SUM(B24:D24)</f>
        <v>-2555.657659999968</v>
      </c>
      <c r="F24" s="169" t="s">
        <v>704</v>
      </c>
    </row>
    <row r="25" spans="1:13" ht="14.4" x14ac:dyDescent="0.3">
      <c r="A25" s="46"/>
      <c r="B25" s="167"/>
      <c r="C25" s="167"/>
      <c r="D25" s="168"/>
      <c r="E25" s="168"/>
      <c r="F25" s="168"/>
    </row>
    <row r="26" spans="1:13" ht="14.4" x14ac:dyDescent="0.3">
      <c r="A26" s="43" t="s">
        <v>51</v>
      </c>
      <c r="B26" s="167"/>
      <c r="C26" s="167"/>
      <c r="D26" s="168"/>
      <c r="E26" s="168"/>
      <c r="F26" s="168"/>
      <c r="I26" s="314"/>
      <c r="M26" s="483"/>
    </row>
    <row r="27" spans="1:13" ht="14.4" x14ac:dyDescent="0.3">
      <c r="A27" s="47" t="s">
        <v>858</v>
      </c>
      <c r="B27" s="455">
        <f>+Resultatregnskap!C27</f>
        <v>0</v>
      </c>
      <c r="C27" s="167">
        <v>0</v>
      </c>
      <c r="D27" s="168">
        <v>0</v>
      </c>
      <c r="E27" s="457">
        <f>SUM(B27:D27)</f>
        <v>0</v>
      </c>
      <c r="F27" s="168" t="s">
        <v>877</v>
      </c>
      <c r="I27" s="314"/>
      <c r="M27" s="483"/>
    </row>
    <row r="28" spans="1:13" ht="14.4" x14ac:dyDescent="0.3">
      <c r="A28" s="47" t="s">
        <v>52</v>
      </c>
      <c r="B28" s="455">
        <f>+Resultatregnskap!C28</f>
        <v>5362.1949699999996</v>
      </c>
      <c r="C28" s="455">
        <v>0</v>
      </c>
      <c r="D28" s="457">
        <v>0</v>
      </c>
      <c r="E28" s="457">
        <f>SUM(B28:D28)</f>
        <v>5362.1949699999996</v>
      </c>
      <c r="F28" s="168" t="s">
        <v>705</v>
      </c>
      <c r="I28" s="127"/>
      <c r="M28" s="483"/>
    </row>
    <row r="29" spans="1:13" ht="14.4" x14ac:dyDescent="0.3">
      <c r="A29" s="47" t="s">
        <v>876</v>
      </c>
      <c r="B29" s="455">
        <f>+Resultatregnskap!C29</f>
        <v>0</v>
      </c>
      <c r="C29" s="455">
        <v>0</v>
      </c>
      <c r="D29" s="457">
        <v>0</v>
      </c>
      <c r="E29" s="457">
        <f>SUM(B29:D29)</f>
        <v>0</v>
      </c>
      <c r="F29" s="168" t="s">
        <v>878</v>
      </c>
      <c r="I29" s="127"/>
      <c r="M29" s="483"/>
    </row>
    <row r="30" spans="1:13" ht="14.4" x14ac:dyDescent="0.3">
      <c r="A30" s="48" t="s">
        <v>54</v>
      </c>
      <c r="B30" s="455">
        <f>+Resultatregnskap!C30</f>
        <v>1342.5981899999999</v>
      </c>
      <c r="C30" s="455">
        <v>0</v>
      </c>
      <c r="D30" s="457">
        <v>0</v>
      </c>
      <c r="E30" s="457">
        <f>SUM(B30:D30)</f>
        <v>1342.5981899999999</v>
      </c>
      <c r="F30" s="168" t="s">
        <v>706</v>
      </c>
      <c r="I30" s="127"/>
      <c r="M30" s="483"/>
    </row>
    <row r="31" spans="1:13" ht="14.4" x14ac:dyDescent="0.3">
      <c r="A31" s="49" t="s">
        <v>56</v>
      </c>
      <c r="B31" s="456">
        <f>B27+B28-B29-B30</f>
        <v>4019.5967799999999</v>
      </c>
      <c r="C31" s="456">
        <f t="shared" ref="C31:D31" si="2">C27+C28-C29-C30</f>
        <v>0</v>
      </c>
      <c r="D31" s="456">
        <f t="shared" si="2"/>
        <v>0</v>
      </c>
      <c r="E31" s="446">
        <f>SUM(B31:D31)</f>
        <v>4019.5967799999999</v>
      </c>
      <c r="F31" s="170" t="s">
        <v>707</v>
      </c>
      <c r="I31" s="127"/>
    </row>
    <row r="32" spans="1:13" ht="14.4" x14ac:dyDescent="0.3">
      <c r="A32" s="165"/>
      <c r="B32" s="167"/>
      <c r="C32" s="167"/>
      <c r="D32" s="168"/>
      <c r="E32" s="168"/>
      <c r="F32" s="168"/>
      <c r="I32" s="127"/>
    </row>
    <row r="33" spans="1:12" ht="14.4" x14ac:dyDescent="0.3">
      <c r="A33" s="49" t="s">
        <v>58</v>
      </c>
      <c r="B33" s="456">
        <f>B24+B31</f>
        <v>1463.9391200000318</v>
      </c>
      <c r="C33" s="456">
        <f>C24+C31</f>
        <v>0</v>
      </c>
      <c r="D33" s="446">
        <f>D24+D31</f>
        <v>0</v>
      </c>
      <c r="E33" s="446">
        <f>SUM(B33:D33)</f>
        <v>1463.9391200000318</v>
      </c>
      <c r="F33" s="170" t="s">
        <v>708</v>
      </c>
    </row>
    <row r="34" spans="1:12" ht="14.4" x14ac:dyDescent="0.3">
      <c r="A34" s="46"/>
      <c r="B34" s="167"/>
      <c r="C34" s="167"/>
      <c r="D34" s="168"/>
      <c r="E34" s="168"/>
      <c r="F34" s="168"/>
    </row>
    <row r="35" spans="1:12" ht="14.4" x14ac:dyDescent="0.3">
      <c r="A35" s="47" t="s">
        <v>60</v>
      </c>
      <c r="B35" s="455">
        <v>0</v>
      </c>
      <c r="C35" s="455">
        <v>0</v>
      </c>
      <c r="D35" s="457">
        <v>0</v>
      </c>
      <c r="E35" s="457">
        <f>SUM(B35:D35)</f>
        <v>0</v>
      </c>
      <c r="F35" s="168" t="s">
        <v>709</v>
      </c>
    </row>
    <row r="36" spans="1:12" ht="14.4" x14ac:dyDescent="0.3">
      <c r="A36" s="166"/>
      <c r="B36" s="167"/>
      <c r="C36" s="167"/>
      <c r="D36" s="168"/>
      <c r="E36" s="168"/>
      <c r="F36" s="168"/>
    </row>
    <row r="37" spans="1:12" ht="14.4" x14ac:dyDescent="0.3">
      <c r="A37" s="49" t="s">
        <v>62</v>
      </c>
      <c r="B37" s="456">
        <f>B33-B35</f>
        <v>1463.9391200000318</v>
      </c>
      <c r="C37" s="456">
        <f>C33-C35</f>
        <v>0</v>
      </c>
      <c r="D37" s="446">
        <f>D33-D35</f>
        <v>0</v>
      </c>
      <c r="E37" s="446">
        <f>SUM(B37:D37)</f>
        <v>1463.9391200000318</v>
      </c>
      <c r="F37" s="170" t="s">
        <v>710</v>
      </c>
    </row>
    <row r="38" spans="1:12" ht="14.4" x14ac:dyDescent="0.3">
      <c r="A38" s="46"/>
      <c r="B38" s="167"/>
      <c r="C38" s="167"/>
      <c r="D38" s="168"/>
      <c r="E38" s="168"/>
      <c r="F38" s="168"/>
    </row>
    <row r="39" spans="1:12" ht="14.4" x14ac:dyDescent="0.3">
      <c r="A39" s="43" t="s">
        <v>64</v>
      </c>
      <c r="B39" s="167"/>
      <c r="C39" s="167"/>
      <c r="D39" s="168"/>
      <c r="E39" s="168"/>
      <c r="F39" s="168"/>
    </row>
    <row r="40" spans="1:12" ht="14.4" x14ac:dyDescent="0.3">
      <c r="A40" s="47" t="s">
        <v>761</v>
      </c>
      <c r="B40" s="455">
        <f>+Resultatregnskap!C40</f>
        <v>1463.9391200000318</v>
      </c>
      <c r="C40" s="455">
        <v>0</v>
      </c>
      <c r="D40" s="457">
        <v>0</v>
      </c>
      <c r="E40" s="457">
        <f>SUM(B40:D40)</f>
        <v>1463.9391200000318</v>
      </c>
      <c r="F40" s="168" t="s">
        <v>711</v>
      </c>
    </row>
    <row r="41" spans="1:12" ht="14.4" x14ac:dyDescent="0.3">
      <c r="A41" s="47" t="s">
        <v>66</v>
      </c>
      <c r="B41" s="455">
        <v>0</v>
      </c>
      <c r="C41" s="455">
        <v>0</v>
      </c>
      <c r="D41" s="457">
        <v>0</v>
      </c>
      <c r="E41" s="457">
        <f>SUM(B41:D41)</f>
        <v>0</v>
      </c>
      <c r="F41" s="168" t="s">
        <v>712</v>
      </c>
    </row>
    <row r="42" spans="1:12" ht="14.4" x14ac:dyDescent="0.3">
      <c r="A42" s="48" t="s">
        <v>68</v>
      </c>
      <c r="B42" s="455">
        <v>0</v>
      </c>
      <c r="C42" s="455">
        <v>0</v>
      </c>
      <c r="D42" s="457">
        <v>0</v>
      </c>
      <c r="E42" s="457">
        <f>SUM(B42:D42)</f>
        <v>0</v>
      </c>
      <c r="F42" s="168" t="s">
        <v>713</v>
      </c>
    </row>
    <row r="43" spans="1:12" ht="14.4" x14ac:dyDescent="0.3">
      <c r="A43" s="52" t="s">
        <v>70</v>
      </c>
      <c r="B43" s="456">
        <f>SUM(B40:B42)</f>
        <v>1463.9391200000318</v>
      </c>
      <c r="C43" s="456">
        <f>SUM(C40:C42)</f>
        <v>0</v>
      </c>
      <c r="D43" s="446">
        <f>SUM(D40:D42)</f>
        <v>0</v>
      </c>
      <c r="E43" s="446">
        <f>SUM(E40:E42)</f>
        <v>1463.9391200000318</v>
      </c>
      <c r="F43" s="170" t="s">
        <v>714</v>
      </c>
    </row>
    <row r="45" spans="1:12" ht="48" customHeight="1" x14ac:dyDescent="0.3">
      <c r="A45" s="480" t="s">
        <v>841</v>
      </c>
      <c r="B45" s="569"/>
      <c r="C45" s="570"/>
      <c r="D45" s="570"/>
      <c r="E45" s="570"/>
      <c r="F45" s="571"/>
    </row>
    <row r="47" spans="1:12" x14ac:dyDescent="0.25">
      <c r="A47" s="564" t="s">
        <v>856</v>
      </c>
      <c r="B47" s="564"/>
      <c r="C47" s="564"/>
      <c r="D47" s="564"/>
      <c r="E47" s="564"/>
      <c r="F47" s="564"/>
    </row>
    <row r="48" spans="1:12" x14ac:dyDescent="0.25">
      <c r="G48" s="564"/>
      <c r="H48" s="564"/>
      <c r="I48" s="564"/>
      <c r="J48" s="564"/>
      <c r="K48" s="564"/>
      <c r="L48" s="564"/>
    </row>
    <row r="49" spans="1:7" x14ac:dyDescent="0.25">
      <c r="A49" s="564" t="s">
        <v>751</v>
      </c>
      <c r="B49" s="564"/>
      <c r="C49" s="564"/>
      <c r="D49" s="564"/>
      <c r="E49" s="564"/>
      <c r="F49" s="564"/>
      <c r="G49" s="482"/>
    </row>
    <row r="51" spans="1:7" x14ac:dyDescent="0.25">
      <c r="A51" t="s">
        <v>800</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46"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heetViews>
  <sheetFormatPr baseColWidth="10" defaultColWidth="17.33203125" defaultRowHeight="15.75" customHeight="1" x14ac:dyDescent="0.3"/>
  <cols>
    <col min="1" max="1" width="69.109375" style="40" customWidth="1"/>
    <col min="2" max="3" width="14.6640625" style="91" customWidth="1"/>
    <col min="4" max="4" width="13.6640625" style="154" customWidth="1"/>
    <col min="5" max="5" width="11.44140625" style="40" customWidth="1"/>
    <col min="6" max="6" width="49.5546875" style="40" customWidth="1"/>
    <col min="7" max="16384" width="17.33203125" style="40"/>
  </cols>
  <sheetData>
    <row r="2" spans="1:9" ht="15.75" customHeight="1" x14ac:dyDescent="0.3">
      <c r="A2" s="324" t="str">
        <f>Resultatregnskap!A2</f>
        <v>Virksomhetens navn: Dronning Mauds Minne Høgskole for barnehagelærerutdanning</v>
      </c>
      <c r="B2" s="324"/>
      <c r="C2" s="324"/>
      <c r="D2" s="324"/>
    </row>
    <row r="4" spans="1:9" ht="14.25" customHeight="1" x14ac:dyDescent="0.3">
      <c r="A4" s="56" t="s">
        <v>557</v>
      </c>
      <c r="B4" s="104"/>
      <c r="C4" s="104"/>
      <c r="D4" s="104"/>
      <c r="E4" s="1"/>
      <c r="F4" s="1"/>
    </row>
    <row r="5" spans="1:9" ht="15" customHeight="1" x14ac:dyDescent="0.3">
      <c r="A5" s="1"/>
      <c r="B5" s="319"/>
      <c r="C5" s="319"/>
      <c r="D5" s="10"/>
      <c r="E5" s="1"/>
      <c r="F5" s="1"/>
    </row>
    <row r="6" spans="1:9" ht="15" customHeight="1" x14ac:dyDescent="0.3">
      <c r="A6" s="20" t="s">
        <v>339</v>
      </c>
      <c r="B6" s="68"/>
      <c r="C6" s="68"/>
      <c r="D6" s="10"/>
      <c r="E6" s="1"/>
      <c r="F6" s="1"/>
    </row>
    <row r="7" spans="1:9" ht="15" customHeight="1" x14ac:dyDescent="0.3">
      <c r="A7" s="20" t="s">
        <v>340</v>
      </c>
      <c r="B7" s="68"/>
      <c r="C7" s="68"/>
      <c r="D7" s="10"/>
      <c r="E7" s="1"/>
      <c r="F7" s="1"/>
    </row>
    <row r="8" spans="1:9" ht="15" customHeight="1" x14ac:dyDescent="0.3">
      <c r="A8" s="20" t="s">
        <v>341</v>
      </c>
      <c r="B8" s="68"/>
      <c r="C8" s="68"/>
      <c r="D8" s="10"/>
      <c r="E8" s="1"/>
      <c r="F8" s="1"/>
    </row>
    <row r="9" spans="1:9" ht="14.4" x14ac:dyDescent="0.3">
      <c r="A9" s="122"/>
      <c r="B9" s="313"/>
      <c r="C9" s="313"/>
      <c r="D9" s="192"/>
      <c r="E9" s="1"/>
      <c r="F9" s="1"/>
    </row>
    <row r="10" spans="1:9" ht="22.5" customHeight="1" x14ac:dyDescent="0.3">
      <c r="A10" s="120" t="s">
        <v>342</v>
      </c>
      <c r="B10" s="272">
        <f>Resultatregnskap!C8</f>
        <v>45657</v>
      </c>
      <c r="C10" s="218">
        <f>+Resultatregnskap!D8</f>
        <v>45291</v>
      </c>
      <c r="D10" s="216" t="s">
        <v>466</v>
      </c>
      <c r="E10" s="1"/>
      <c r="F10" s="1"/>
    </row>
    <row r="11" spans="1:9" ht="15" customHeight="1" x14ac:dyDescent="0.3">
      <c r="A11" s="38" t="s">
        <v>35</v>
      </c>
      <c r="B11" s="71">
        <f>Resultatregnskap!C14</f>
        <v>214194.75658000002</v>
      </c>
      <c r="C11" s="186">
        <f>Resultatregnskap!D14</f>
        <v>208175.64242000002</v>
      </c>
      <c r="D11" s="216" t="s">
        <v>559</v>
      </c>
      <c r="E11" s="1"/>
      <c r="F11" s="1"/>
      <c r="G11" s="1"/>
      <c r="H11" s="1"/>
      <c r="I11" s="1"/>
    </row>
    <row r="12" spans="1:9" ht="15" customHeight="1" x14ac:dyDescent="0.3">
      <c r="A12" s="189" t="s">
        <v>556</v>
      </c>
      <c r="B12" s="71">
        <f>'Note 1'!B8</f>
        <v>172830.81299999999</v>
      </c>
      <c r="C12" s="71">
        <f>'Note 1'!C8</f>
        <v>166392.68541000001</v>
      </c>
      <c r="D12" s="216" t="s">
        <v>560</v>
      </c>
      <c r="E12" s="1"/>
      <c r="F12" s="1"/>
      <c r="G12" s="1"/>
      <c r="H12" s="1"/>
      <c r="I12" s="1"/>
    </row>
    <row r="13" spans="1:9" ht="15" customHeight="1" x14ac:dyDescent="0.3">
      <c r="A13" s="38" t="s">
        <v>879</v>
      </c>
      <c r="B13" s="83">
        <f>'Note 1'!B75+'Note 1'!B76</f>
        <v>5243.86</v>
      </c>
      <c r="C13" s="83">
        <f>'Note 1'!C75+'Note 1'!C76</f>
        <v>5903.96</v>
      </c>
      <c r="D13" s="331" t="s">
        <v>561</v>
      </c>
      <c r="E13" s="1"/>
      <c r="F13" s="1"/>
      <c r="G13" s="11"/>
      <c r="H13" s="1"/>
      <c r="I13" s="1"/>
    </row>
    <row r="14" spans="1:9" ht="15" customHeight="1" x14ac:dyDescent="0.3">
      <c r="A14" s="189" t="s">
        <v>343</v>
      </c>
      <c r="B14" s="72">
        <f>'Note 1'!B59+'Note 1'!B73</f>
        <v>24432.658390000001</v>
      </c>
      <c r="C14" s="72">
        <f>'Note 1'!C59+'Note 1'!C73</f>
        <v>24813.354029999999</v>
      </c>
      <c r="D14" s="216" t="s">
        <v>562</v>
      </c>
      <c r="E14" s="1"/>
      <c r="F14" s="1"/>
      <c r="G14" s="1"/>
      <c r="H14" s="1"/>
      <c r="I14" s="1"/>
    </row>
    <row r="15" spans="1:9" ht="15" customHeight="1" x14ac:dyDescent="0.3">
      <c r="A15" s="189" t="s">
        <v>691</v>
      </c>
      <c r="B15" s="71">
        <f>B11-B12-B13-B14</f>
        <v>11687.42519000002</v>
      </c>
      <c r="C15" s="71">
        <f>C11-C12-C13-C14</f>
        <v>11065.642980000015</v>
      </c>
      <c r="D15" s="216" t="s">
        <v>692</v>
      </c>
      <c r="E15" s="1"/>
      <c r="F15" s="1"/>
      <c r="G15" s="1"/>
      <c r="H15" s="1"/>
      <c r="I15" s="1"/>
    </row>
    <row r="16" spans="1:9" ht="15" customHeight="1" x14ac:dyDescent="0.3">
      <c r="A16" s="38" t="s">
        <v>344</v>
      </c>
      <c r="B16" s="71">
        <f>Resultatregnskap!C18</f>
        <v>149745.24659</v>
      </c>
      <c r="C16" s="186">
        <f>Resultatregnskap!D18</f>
        <v>138465.61237999998</v>
      </c>
      <c r="D16" s="216" t="s">
        <v>563</v>
      </c>
      <c r="E16" s="1"/>
      <c r="F16" s="1"/>
      <c r="G16" s="1"/>
      <c r="H16" s="1"/>
      <c r="I16" s="1"/>
    </row>
    <row r="17" spans="1:9" ht="15" customHeight="1" x14ac:dyDescent="0.3">
      <c r="A17" s="38" t="s">
        <v>842</v>
      </c>
      <c r="B17" s="71">
        <f>Resultatregnskap!C22-Resultatregnskap!C18</f>
        <v>67005.167649999988</v>
      </c>
      <c r="C17" s="186">
        <f>Resultatregnskap!D22-Resultatregnskap!D18</f>
        <v>64691.494460000016</v>
      </c>
      <c r="D17" s="216" t="s">
        <v>564</v>
      </c>
      <c r="E17" s="1"/>
      <c r="F17" s="1"/>
      <c r="G17" s="1"/>
      <c r="H17" s="1"/>
      <c r="I17" s="1"/>
    </row>
    <row r="18" spans="1:9" ht="15" customHeight="1" x14ac:dyDescent="0.3">
      <c r="A18" s="38" t="s">
        <v>47</v>
      </c>
      <c r="B18" s="71">
        <f>Resultatregnskap!C22</f>
        <v>216750.41423999998</v>
      </c>
      <c r="C18" s="186">
        <f>Resultatregnskap!D22</f>
        <v>203157.10683999999</v>
      </c>
      <c r="D18" s="216" t="s">
        <v>565</v>
      </c>
      <c r="E18" s="1"/>
      <c r="F18" s="1"/>
      <c r="G18" s="1"/>
      <c r="H18" s="1"/>
      <c r="I18" s="1"/>
    </row>
    <row r="19" spans="1:9" ht="15" customHeight="1" x14ac:dyDescent="0.3">
      <c r="A19" s="38" t="s">
        <v>49</v>
      </c>
      <c r="B19" s="71">
        <f>Resultatregnskap!C24</f>
        <v>-2555.657659999968</v>
      </c>
      <c r="C19" s="186">
        <f>Resultatregnskap!D24</f>
        <v>5018.5355800000252</v>
      </c>
      <c r="D19" s="216" t="s">
        <v>566</v>
      </c>
      <c r="E19" s="1"/>
      <c r="F19" s="1"/>
      <c r="G19" s="1"/>
      <c r="H19" s="1"/>
      <c r="I19" s="1"/>
    </row>
    <row r="20" spans="1:9" ht="15" customHeight="1" x14ac:dyDescent="0.3">
      <c r="A20" s="38" t="s">
        <v>62</v>
      </c>
      <c r="B20" s="71">
        <f>Resultatregnskap!C37</f>
        <v>1463.9391200000318</v>
      </c>
      <c r="C20" s="186">
        <f>Resultatregnskap!D37</f>
        <v>7567.7606300000252</v>
      </c>
      <c r="D20" s="216" t="s">
        <v>567</v>
      </c>
      <c r="E20" s="1"/>
      <c r="F20" s="1"/>
      <c r="G20" s="1"/>
      <c r="H20" s="1"/>
      <c r="I20" s="1"/>
    </row>
    <row r="21" spans="1:9" ht="15" customHeight="1" x14ac:dyDescent="0.3">
      <c r="A21" s="19"/>
      <c r="B21" s="73"/>
      <c r="C21" s="187"/>
      <c r="D21" s="216"/>
      <c r="E21" s="1"/>
      <c r="F21" s="1"/>
      <c r="G21" s="1"/>
      <c r="H21" s="1"/>
      <c r="I21" s="1"/>
    </row>
    <row r="22" spans="1:9" ht="15" customHeight="1" x14ac:dyDescent="0.3">
      <c r="A22" s="36" t="s">
        <v>345</v>
      </c>
      <c r="B22" s="73"/>
      <c r="C22" s="187"/>
      <c r="D22" s="216"/>
      <c r="E22" s="1"/>
      <c r="F22" s="1"/>
      <c r="G22" s="1"/>
      <c r="H22" s="1"/>
      <c r="I22" s="1"/>
    </row>
    <row r="23" spans="1:9" ht="15" customHeight="1" x14ac:dyDescent="0.3">
      <c r="A23" s="38" t="s">
        <v>346</v>
      </c>
      <c r="B23" s="71">
        <f>('Balanse - eiendeler'!C14+'Balanse - eiendeler'!C21)+'Balanse - eiendeler'!C32</f>
        <v>84453.559369999988</v>
      </c>
      <c r="C23" s="186">
        <f>('Balanse - eiendeler'!D14+'Balanse - eiendeler'!D21)+'Balanse - eiendeler'!D32</f>
        <v>88348.155369999993</v>
      </c>
      <c r="D23" s="216" t="s">
        <v>568</v>
      </c>
      <c r="E23" s="1"/>
      <c r="F23" s="1"/>
      <c r="G23" s="1"/>
      <c r="H23" s="1"/>
      <c r="I23" s="1"/>
    </row>
    <row r="24" spans="1:9" ht="15" customHeight="1" x14ac:dyDescent="0.3">
      <c r="A24" s="38" t="s">
        <v>347</v>
      </c>
      <c r="B24" s="71">
        <f>(('Balanse - eiendeler'!C38+'Balanse - eiendeler'!C44)+'Balanse - eiendeler'!C52)+'Balanse - eiendeler'!C57</f>
        <v>72249.795070000022</v>
      </c>
      <c r="C24" s="186">
        <f>(('Balanse - eiendeler'!D38+'Balanse - eiendeler'!D44)+'Balanse - eiendeler'!D52)+'Balanse - eiendeler'!D57</f>
        <v>86520.614290000012</v>
      </c>
      <c r="D24" s="216" t="s">
        <v>569</v>
      </c>
      <c r="E24" s="1"/>
      <c r="F24" s="1"/>
      <c r="G24" s="1"/>
      <c r="H24" s="1"/>
      <c r="I24" s="1"/>
    </row>
    <row r="25" spans="1:9" ht="15" customHeight="1" x14ac:dyDescent="0.3">
      <c r="A25" s="38" t="s">
        <v>348</v>
      </c>
      <c r="B25" s="71">
        <f>'Balanse - eiendeler'!C59</f>
        <v>156703.35444000002</v>
      </c>
      <c r="C25" s="186">
        <f>'Balanse - eiendeler'!D59</f>
        <v>174868.76965999999</v>
      </c>
      <c r="D25" s="216" t="s">
        <v>570</v>
      </c>
      <c r="E25" s="1"/>
      <c r="F25" s="1"/>
      <c r="G25" s="1"/>
      <c r="H25" s="1"/>
      <c r="I25" s="1"/>
    </row>
    <row r="26" spans="1:9" ht="15" customHeight="1" x14ac:dyDescent="0.3">
      <c r="A26" s="38" t="s">
        <v>349</v>
      </c>
      <c r="B26" s="71">
        <f>'Balanse - gjeld og egenkapital'!C22</f>
        <v>74739.692069999946</v>
      </c>
      <c r="C26" s="186">
        <f>'Balanse - gjeld og egenkapital'!D22</f>
        <v>73275.752950000009</v>
      </c>
      <c r="D26" s="216" t="s">
        <v>571</v>
      </c>
      <c r="E26" s="1"/>
      <c r="F26" s="1"/>
      <c r="G26" s="1"/>
      <c r="H26" s="1"/>
      <c r="I26" s="1"/>
    </row>
    <row r="27" spans="1:9" ht="15" customHeight="1" x14ac:dyDescent="0.3">
      <c r="A27" s="38" t="s">
        <v>558</v>
      </c>
      <c r="B27" s="71">
        <f>'Balanse - gjeld og egenkapital'!C39+'Balanse - gjeld og egenkapital'!C32</f>
        <v>31162.19944</v>
      </c>
      <c r="C27" s="186">
        <f>'Balanse - gjeld og egenkapital'!D39+'Balanse - gjeld og egenkapital'!D32</f>
        <v>34391.708610000001</v>
      </c>
      <c r="D27" s="216" t="s">
        <v>572</v>
      </c>
      <c r="E27" s="1"/>
      <c r="F27" s="1"/>
      <c r="G27" s="1"/>
      <c r="H27" s="1"/>
      <c r="I27" s="1"/>
    </row>
    <row r="28" spans="1:9" ht="15" customHeight="1" x14ac:dyDescent="0.3">
      <c r="A28" s="38" t="s">
        <v>350</v>
      </c>
      <c r="B28" s="71">
        <f>'Balanse - gjeld og egenkapital'!C48</f>
        <v>50801.462930000002</v>
      </c>
      <c r="C28" s="186">
        <f>'Balanse - gjeld og egenkapital'!D48</f>
        <v>67201.308099999995</v>
      </c>
      <c r="D28" s="216" t="s">
        <v>573</v>
      </c>
      <c r="E28" s="1"/>
      <c r="F28" s="1"/>
      <c r="G28" s="1"/>
      <c r="H28" s="1"/>
      <c r="I28" s="1"/>
    </row>
    <row r="29" spans="1:9" ht="15" customHeight="1" x14ac:dyDescent="0.3">
      <c r="A29" s="38" t="s">
        <v>351</v>
      </c>
      <c r="B29" s="71">
        <f>'Balanse - gjeld og egenkapital'!C52</f>
        <v>156703.35443999997</v>
      </c>
      <c r="C29" s="186">
        <f>'Balanse - gjeld og egenkapital'!D52</f>
        <v>174868.76966000002</v>
      </c>
      <c r="D29" s="216" t="s">
        <v>574</v>
      </c>
      <c r="E29" s="1"/>
      <c r="F29" s="1"/>
      <c r="G29" s="1"/>
      <c r="H29" s="1"/>
      <c r="I29" s="1"/>
    </row>
    <row r="30" spans="1:9" ht="15" customHeight="1" x14ac:dyDescent="0.3">
      <c r="A30" s="74"/>
      <c r="B30" s="105"/>
      <c r="C30" s="105"/>
      <c r="D30" s="219"/>
      <c r="E30" s="1"/>
      <c r="F30" s="1"/>
      <c r="G30" s="1"/>
      <c r="H30" s="1"/>
      <c r="I30" s="1"/>
    </row>
    <row r="31" spans="1:9" ht="15" customHeight="1" x14ac:dyDescent="0.3">
      <c r="A31" s="75"/>
      <c r="B31" s="106"/>
      <c r="C31" s="319"/>
      <c r="D31" s="220"/>
      <c r="E31" s="1"/>
      <c r="F31" s="1"/>
      <c r="G31" s="1"/>
      <c r="H31" s="1"/>
      <c r="I31" s="1"/>
    </row>
    <row r="32" spans="1:9" ht="15" customHeight="1" x14ac:dyDescent="0.3">
      <c r="A32" s="76" t="s">
        <v>352</v>
      </c>
      <c r="B32" s="97"/>
      <c r="C32" s="188"/>
      <c r="D32" s="216"/>
      <c r="E32" s="1"/>
      <c r="F32" s="306"/>
      <c r="G32" s="1"/>
      <c r="H32" s="1"/>
      <c r="I32" s="1"/>
    </row>
    <row r="33" spans="1:9" ht="15" customHeight="1" x14ac:dyDescent="0.3">
      <c r="A33" s="77" t="s">
        <v>353</v>
      </c>
      <c r="B33" s="358">
        <f>B16/B18</f>
        <v>0.69086486923246404</v>
      </c>
      <c r="C33" s="359">
        <f>C16/C18</f>
        <v>0.68156912910288214</v>
      </c>
      <c r="D33" s="216" t="s">
        <v>575</v>
      </c>
      <c r="E33" s="1"/>
      <c r="F33" s="1"/>
      <c r="G33" s="1"/>
      <c r="H33" s="1"/>
      <c r="I33" s="1"/>
    </row>
    <row r="34" spans="1:9" ht="15" customHeight="1" x14ac:dyDescent="0.3">
      <c r="A34" s="77" t="s">
        <v>354</v>
      </c>
      <c r="B34" s="358">
        <f>B19/B11</f>
        <v>-1.1931466954679866E-2</v>
      </c>
      <c r="C34" s="359">
        <f>C19/C11</f>
        <v>2.4107217932225679E-2</v>
      </c>
      <c r="D34" s="216" t="s">
        <v>576</v>
      </c>
      <c r="E34" s="1"/>
      <c r="F34" s="1"/>
      <c r="G34" s="1"/>
      <c r="H34" s="1"/>
      <c r="I34" s="1"/>
    </row>
    <row r="35" spans="1:9" ht="15" customHeight="1" x14ac:dyDescent="0.3">
      <c r="A35" s="77" t="s">
        <v>355</v>
      </c>
      <c r="B35" s="358">
        <f>B24/B28</f>
        <v>1.4221991041784359</v>
      </c>
      <c r="C35" s="359">
        <f>C24/C28</f>
        <v>1.2874840793463664</v>
      </c>
      <c r="D35" s="216" t="s">
        <v>576</v>
      </c>
      <c r="E35" s="1"/>
      <c r="F35" s="1"/>
      <c r="G35" s="1"/>
      <c r="H35" s="1"/>
      <c r="I35" s="1"/>
    </row>
    <row r="36" spans="1:9" ht="15" customHeight="1" x14ac:dyDescent="0.3">
      <c r="A36" s="77" t="s">
        <v>356</v>
      </c>
      <c r="B36" s="83">
        <f>B24-B28</f>
        <v>21448.33214000002</v>
      </c>
      <c r="C36" s="111">
        <f>C24-C28</f>
        <v>19319.306190000018</v>
      </c>
      <c r="D36" s="216" t="s">
        <v>576</v>
      </c>
      <c r="E36" s="1"/>
      <c r="F36" s="1"/>
      <c r="G36" s="1"/>
      <c r="H36" s="1"/>
      <c r="I36" s="1"/>
    </row>
    <row r="37" spans="1:9" ht="15" customHeight="1" x14ac:dyDescent="0.3">
      <c r="A37" s="77" t="s">
        <v>357</v>
      </c>
      <c r="B37" s="358">
        <f>B26/B29</f>
        <v>0.47695017338392059</v>
      </c>
      <c r="C37" s="359">
        <f>C26/C29</f>
        <v>0.41903281582223723</v>
      </c>
      <c r="D37" s="216" t="s">
        <v>576</v>
      </c>
      <c r="E37" s="1"/>
      <c r="F37" s="1"/>
      <c r="G37" s="1"/>
      <c r="H37" s="1"/>
      <c r="I37" s="1"/>
    </row>
    <row r="38" spans="1:9" ht="15" customHeight="1" x14ac:dyDescent="0.3">
      <c r="A38" s="77" t="s">
        <v>358</v>
      </c>
      <c r="B38" s="358">
        <f>B28/B26</f>
        <v>0.6797119645933275</v>
      </c>
      <c r="C38" s="359">
        <f>C28/C26</f>
        <v>0.91710157036332418</v>
      </c>
      <c r="D38" s="216" t="s">
        <v>576</v>
      </c>
      <c r="E38" s="1"/>
      <c r="F38" s="1"/>
      <c r="G38" s="1"/>
      <c r="H38" s="1"/>
      <c r="I38" s="1"/>
    </row>
    <row r="39" spans="1:9" ht="15" customHeight="1" x14ac:dyDescent="0.3">
      <c r="A39" s="77" t="s">
        <v>359</v>
      </c>
      <c r="B39" s="358">
        <f>B12/B11</f>
        <v>0.80688629245435839</v>
      </c>
      <c r="C39" s="359">
        <f>C12/C11</f>
        <v>0.79928988557795944</v>
      </c>
      <c r="D39" s="216" t="s">
        <v>576</v>
      </c>
      <c r="E39" s="1"/>
      <c r="F39" s="1"/>
      <c r="G39" s="1"/>
      <c r="H39" s="1"/>
      <c r="I39" s="1"/>
    </row>
    <row r="40" spans="1:9" ht="15" customHeight="1" x14ac:dyDescent="0.3">
      <c r="A40" s="77" t="s">
        <v>360</v>
      </c>
      <c r="B40" s="358">
        <f>B13/B11</f>
        <v>2.4481738412870345E-2</v>
      </c>
      <c r="C40" s="359">
        <f>C13/C11</f>
        <v>2.8360474507812976E-2</v>
      </c>
      <c r="D40" s="216" t="s">
        <v>576</v>
      </c>
      <c r="E40" s="1"/>
      <c r="F40" s="1"/>
      <c r="G40" s="1"/>
      <c r="H40" s="1"/>
      <c r="I40" s="1"/>
    </row>
    <row r="41" spans="1:9" ht="15" customHeight="1" x14ac:dyDescent="0.3">
      <c r="A41" s="77" t="s">
        <v>361</v>
      </c>
      <c r="B41" s="358">
        <f>'Note 25'!B14/'Note 25'!B11</f>
        <v>0.11406749063380831</v>
      </c>
      <c r="C41" s="359">
        <f>'Note 25'!C14/'Note 25'!C11</f>
        <v>0.11919431947729207</v>
      </c>
      <c r="D41" s="216" t="s">
        <v>576</v>
      </c>
      <c r="E41" s="1"/>
      <c r="F41" s="1"/>
      <c r="G41" s="1"/>
      <c r="H41" s="1"/>
      <c r="I41" s="1"/>
    </row>
    <row r="42" spans="1:9" ht="15" customHeight="1" x14ac:dyDescent="0.3">
      <c r="A42" s="67"/>
      <c r="B42" s="105"/>
      <c r="C42" s="105"/>
      <c r="D42" s="10"/>
      <c r="E42" s="1"/>
      <c r="F42" s="1"/>
    </row>
    <row r="43" spans="1:9" ht="15" customHeight="1" x14ac:dyDescent="0.3">
      <c r="A43" s="1"/>
      <c r="B43" s="319"/>
      <c r="C43" s="319"/>
      <c r="D43" s="10"/>
      <c r="E43" s="1"/>
      <c r="F43" s="1"/>
    </row>
    <row r="45" spans="1:9" ht="15.75" customHeight="1" x14ac:dyDescent="0.3">
      <c r="A45" s="484"/>
    </row>
  </sheetData>
  <pageMargins left="0.51181102362204722" right="0.51181102362204722" top="0.74803149606299213" bottom="0.74803149606299213" header="0.31496062992125984" footer="0.31496062992125984"/>
  <pageSetup paperSize="9" scale="84"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heetViews>
  <sheetFormatPr baseColWidth="10" defaultColWidth="11.5546875" defaultRowHeight="13.2" x14ac:dyDescent="0.25"/>
  <cols>
    <col min="1" max="1" width="17" customWidth="1"/>
    <col min="2" max="3" width="15.5546875" customWidth="1"/>
    <col min="4" max="4" width="16" customWidth="1"/>
    <col min="5" max="5" width="21" customWidth="1"/>
    <col min="6" max="6" width="18.109375" customWidth="1"/>
    <col min="7" max="7" width="19.33203125" customWidth="1"/>
    <col min="8" max="8" width="18.109375" customWidth="1"/>
    <col min="9" max="9" width="12.33203125" customWidth="1"/>
    <col min="10" max="10" width="9.88671875" customWidth="1"/>
  </cols>
  <sheetData>
    <row r="1" spans="1:14" x14ac:dyDescent="0.25">
      <c r="A1" s="399"/>
      <c r="B1" s="400"/>
      <c r="C1" s="400"/>
      <c r="D1" s="401"/>
      <c r="E1" s="400"/>
      <c r="F1" s="400"/>
      <c r="G1" s="400"/>
      <c r="H1" s="400"/>
      <c r="I1" s="400"/>
      <c r="J1" s="400"/>
    </row>
    <row r="2" spans="1:14" ht="14.4" x14ac:dyDescent="0.3">
      <c r="A2" s="324" t="str">
        <f>Resultatregnskap!A2</f>
        <v>Virksomhetens navn: Dronning Mauds Minne Høgskole for barnehagelærerutdanning</v>
      </c>
      <c r="B2" s="400"/>
      <c r="C2" s="400"/>
      <c r="D2" s="401"/>
      <c r="E2" s="400"/>
      <c r="F2" s="400"/>
      <c r="G2" s="400"/>
      <c r="H2" s="400"/>
      <c r="I2" s="400"/>
      <c r="J2" s="400"/>
    </row>
    <row r="3" spans="1:14" x14ac:dyDescent="0.25">
      <c r="A3" s="400"/>
      <c r="B3" s="400"/>
      <c r="C3" s="400"/>
      <c r="D3" s="402"/>
      <c r="E3" s="400"/>
      <c r="F3" s="400"/>
      <c r="G3" s="400"/>
      <c r="H3" s="400"/>
      <c r="I3" s="400"/>
      <c r="J3" s="400"/>
    </row>
    <row r="4" spans="1:14" ht="15" x14ac:dyDescent="0.25">
      <c r="A4" s="403" t="s">
        <v>577</v>
      </c>
      <c r="B4" s="403"/>
      <c r="C4" s="403"/>
      <c r="D4" s="403"/>
      <c r="E4" s="403"/>
      <c r="F4" s="404"/>
      <c r="G4" s="404"/>
      <c r="H4" s="404"/>
      <c r="I4" s="405"/>
      <c r="J4" s="406"/>
    </row>
    <row r="5" spans="1:14" ht="15" x14ac:dyDescent="0.25">
      <c r="A5" s="407" t="s">
        <v>589</v>
      </c>
      <c r="B5" s="408"/>
      <c r="C5" s="408"/>
      <c r="D5" s="408"/>
      <c r="E5" s="408"/>
      <c r="F5" s="409"/>
      <c r="G5" s="409"/>
      <c r="H5" s="409"/>
      <c r="I5" s="410"/>
      <c r="J5" s="411"/>
    </row>
    <row r="6" spans="1:14" ht="15.6" x14ac:dyDescent="0.3">
      <c r="A6" s="412"/>
      <c r="B6" s="408"/>
      <c r="C6" s="408"/>
      <c r="D6" s="408"/>
      <c r="E6" s="408"/>
      <c r="F6" s="409"/>
      <c r="G6" s="409"/>
      <c r="H6" s="409"/>
      <c r="I6" s="410"/>
      <c r="J6" s="411"/>
    </row>
    <row r="7" spans="1:14" s="415" customFormat="1" ht="40.5" customHeight="1" x14ac:dyDescent="0.25">
      <c r="A7" s="413" t="s">
        <v>332</v>
      </c>
      <c r="B7" s="413" t="s">
        <v>331</v>
      </c>
      <c r="C7" s="413" t="s">
        <v>807</v>
      </c>
      <c r="D7" s="413" t="s">
        <v>808</v>
      </c>
      <c r="E7" s="413" t="s">
        <v>809</v>
      </c>
      <c r="F7" s="413" t="s">
        <v>810</v>
      </c>
      <c r="G7" s="413" t="s">
        <v>334</v>
      </c>
      <c r="H7" s="413" t="s">
        <v>336</v>
      </c>
      <c r="I7" s="413" t="s">
        <v>811</v>
      </c>
      <c r="J7" s="414" t="s">
        <v>812</v>
      </c>
    </row>
    <row r="8" spans="1:14" x14ac:dyDescent="0.25">
      <c r="A8" s="416"/>
      <c r="B8" s="416" t="s">
        <v>813</v>
      </c>
      <c r="C8" s="460">
        <v>0</v>
      </c>
      <c r="D8" s="460">
        <v>0</v>
      </c>
      <c r="E8" s="460">
        <v>0</v>
      </c>
      <c r="F8" s="460">
        <v>0</v>
      </c>
      <c r="G8" s="461">
        <v>0</v>
      </c>
      <c r="H8" s="461">
        <f>SUBTOTAL(9,C8:G8)</f>
        <v>0</v>
      </c>
      <c r="I8" s="416" t="s">
        <v>814</v>
      </c>
      <c r="J8" s="417" t="s">
        <v>335</v>
      </c>
    </row>
    <row r="9" spans="1:14" x14ac:dyDescent="0.25">
      <c r="A9" s="416"/>
      <c r="B9" s="416" t="s">
        <v>815</v>
      </c>
      <c r="C9" s="460">
        <v>0</v>
      </c>
      <c r="D9" s="460">
        <v>0</v>
      </c>
      <c r="E9" s="460">
        <v>0</v>
      </c>
      <c r="F9" s="460">
        <v>0</v>
      </c>
      <c r="G9" s="461">
        <v>0</v>
      </c>
      <c r="H9" s="461">
        <f>SUBTOTAL(9,C9:G9)</f>
        <v>0</v>
      </c>
      <c r="I9" s="416" t="s">
        <v>814</v>
      </c>
      <c r="J9" s="417" t="s">
        <v>335</v>
      </c>
      <c r="N9" s="336"/>
    </row>
    <row r="10" spans="1:14" x14ac:dyDescent="0.25">
      <c r="A10" s="416"/>
      <c r="B10" s="416" t="s">
        <v>816</v>
      </c>
      <c r="C10" s="460">
        <v>0</v>
      </c>
      <c r="D10" s="460">
        <v>0</v>
      </c>
      <c r="E10" s="460">
        <v>0</v>
      </c>
      <c r="F10" s="460">
        <v>0</v>
      </c>
      <c r="G10" s="461">
        <v>0</v>
      </c>
      <c r="H10" s="461">
        <f>SUBTOTAL(9,C10:G10)</f>
        <v>0</v>
      </c>
      <c r="I10" s="416" t="s">
        <v>814</v>
      </c>
      <c r="J10" s="417" t="s">
        <v>335</v>
      </c>
    </row>
    <row r="11" spans="1:14" x14ac:dyDescent="0.25">
      <c r="A11" s="416"/>
      <c r="B11" s="416" t="s">
        <v>817</v>
      </c>
      <c r="C11" s="460">
        <v>0</v>
      </c>
      <c r="D11" s="460">
        <v>0</v>
      </c>
      <c r="E11" s="460">
        <v>0</v>
      </c>
      <c r="F11" s="460">
        <v>0</v>
      </c>
      <c r="G11" s="461">
        <v>0</v>
      </c>
      <c r="H11" s="461">
        <f>SUBTOTAL(9,C11:G11)</f>
        <v>0</v>
      </c>
      <c r="I11" s="416" t="s">
        <v>814</v>
      </c>
      <c r="J11" s="417" t="s">
        <v>335</v>
      </c>
      <c r="L11" s="418"/>
    </row>
    <row r="12" spans="1:14" x14ac:dyDescent="0.25">
      <c r="A12" s="419" t="s">
        <v>430</v>
      </c>
      <c r="B12" s="419" t="s">
        <v>430</v>
      </c>
      <c r="C12" s="462">
        <f t="shared" ref="C12:G12" si="0">SUM(C8:C11)</f>
        <v>0</v>
      </c>
      <c r="D12" s="462">
        <f t="shared" si="0"/>
        <v>0</v>
      </c>
      <c r="E12" s="462">
        <f t="shared" si="0"/>
        <v>0</v>
      </c>
      <c r="F12" s="462">
        <f t="shared" si="0"/>
        <v>0</v>
      </c>
      <c r="G12" s="462">
        <f t="shared" si="0"/>
        <v>0</v>
      </c>
      <c r="H12" s="462">
        <f>SUM(H8:H11)</f>
        <v>0</v>
      </c>
      <c r="I12" s="419"/>
      <c r="J12" s="416" t="s">
        <v>337</v>
      </c>
    </row>
    <row r="13" spans="1:14" ht="15" x14ac:dyDescent="0.25">
      <c r="A13" s="420"/>
      <c r="B13" s="421"/>
      <c r="C13" s="421"/>
      <c r="D13" s="421"/>
      <c r="E13" s="421"/>
      <c r="F13" s="421"/>
      <c r="G13" s="409"/>
      <c r="H13" s="409"/>
      <c r="I13" s="422"/>
      <c r="J13" s="423"/>
    </row>
    <row r="14" spans="1:14" ht="15" x14ac:dyDescent="0.25">
      <c r="A14" s="424" t="s">
        <v>338</v>
      </c>
      <c r="B14" s="421"/>
      <c r="C14" s="421"/>
      <c r="D14" s="421"/>
      <c r="E14" s="421"/>
      <c r="F14" s="421"/>
      <c r="G14" s="409"/>
      <c r="H14" s="409"/>
      <c r="I14" s="422"/>
      <c r="J14" s="423"/>
    </row>
    <row r="15" spans="1:14" x14ac:dyDescent="0.25">
      <c r="A15" s="574" t="s">
        <v>818</v>
      </c>
      <c r="B15" s="574"/>
      <c r="C15" s="574"/>
      <c r="D15" s="574"/>
      <c r="E15" s="574"/>
      <c r="F15" s="574"/>
      <c r="G15" s="574"/>
      <c r="H15" s="574"/>
      <c r="I15" s="574"/>
      <c r="J15" s="574"/>
    </row>
    <row r="16" spans="1:14" x14ac:dyDescent="0.25">
      <c r="A16" s="574"/>
      <c r="B16" s="574"/>
      <c r="C16" s="574"/>
      <c r="D16" s="574"/>
      <c r="E16" s="574"/>
      <c r="F16" s="574"/>
      <c r="G16" s="574"/>
      <c r="H16" s="574"/>
      <c r="I16" s="574"/>
      <c r="J16" s="574"/>
    </row>
    <row r="17" spans="1:10" x14ac:dyDescent="0.25">
      <c r="A17" s="574"/>
      <c r="B17" s="574"/>
      <c r="C17" s="574"/>
      <c r="D17" s="574"/>
      <c r="E17" s="574"/>
      <c r="F17" s="574"/>
      <c r="G17" s="574"/>
      <c r="H17" s="574"/>
      <c r="I17" s="574"/>
      <c r="J17" s="574"/>
    </row>
    <row r="18" spans="1:10" ht="38.85" customHeight="1" x14ac:dyDescent="0.25">
      <c r="A18" s="574"/>
      <c r="B18" s="574"/>
      <c r="C18" s="574"/>
      <c r="D18" s="574"/>
      <c r="E18" s="574"/>
      <c r="F18" s="574"/>
      <c r="G18" s="574"/>
      <c r="H18" s="574"/>
      <c r="I18" s="574"/>
      <c r="J18" s="574"/>
    </row>
    <row r="19" spans="1:10" x14ac:dyDescent="0.25">
      <c r="A19" s="425"/>
      <c r="B19" s="425"/>
      <c r="C19" s="425"/>
      <c r="D19" s="425"/>
      <c r="E19" s="425"/>
      <c r="F19" s="425"/>
      <c r="G19" s="425"/>
      <c r="H19" s="425"/>
      <c r="I19" s="425"/>
      <c r="J19" s="425"/>
    </row>
    <row r="20" spans="1:10" x14ac:dyDescent="0.25">
      <c r="A20" s="425" t="s">
        <v>928</v>
      </c>
      <c r="B20" s="425"/>
      <c r="C20" s="425"/>
      <c r="D20" s="425"/>
      <c r="E20" s="425"/>
      <c r="F20" s="425"/>
      <c r="G20" s="425"/>
      <c r="H20" s="425"/>
      <c r="I20" s="425"/>
      <c r="J20" s="425"/>
    </row>
    <row r="21" spans="1:10" x14ac:dyDescent="0.25">
      <c r="A21" s="425"/>
      <c r="B21" s="425"/>
      <c r="C21" s="425"/>
      <c r="D21" s="425"/>
      <c r="E21" s="425"/>
      <c r="F21" s="425"/>
      <c r="G21" s="425"/>
      <c r="H21" s="425"/>
      <c r="I21" s="425"/>
      <c r="J21" s="425"/>
    </row>
    <row r="22" spans="1:10" x14ac:dyDescent="0.25">
      <c r="A22" s="425"/>
      <c r="B22" s="425"/>
      <c r="C22" s="425"/>
      <c r="D22" s="425"/>
      <c r="E22" s="425"/>
      <c r="F22" s="425"/>
      <c r="G22" s="425"/>
      <c r="H22" s="425"/>
      <c r="I22" s="425"/>
      <c r="J22" s="425"/>
    </row>
    <row r="23" spans="1:10" x14ac:dyDescent="0.25">
      <c r="A23" s="425"/>
      <c r="B23" s="425"/>
      <c r="C23" s="425"/>
      <c r="D23" s="425"/>
      <c r="E23" s="425"/>
      <c r="F23" s="425"/>
      <c r="G23" s="425"/>
      <c r="H23" s="425"/>
      <c r="I23" s="425"/>
      <c r="J23" s="425"/>
    </row>
    <row r="24" spans="1:10" x14ac:dyDescent="0.25">
      <c r="A24" s="425"/>
      <c r="B24" s="425"/>
      <c r="C24" s="425"/>
      <c r="D24" s="425"/>
      <c r="E24" s="425"/>
      <c r="F24" s="425"/>
      <c r="G24" s="425"/>
      <c r="H24" s="425"/>
      <c r="I24" s="425"/>
      <c r="J24" s="425"/>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opLeftCell="A16" workbookViewId="0">
      <selection activeCell="C40" sqref="C40"/>
    </sheetView>
  </sheetViews>
  <sheetFormatPr baseColWidth="10" defaultColWidth="17.33203125" defaultRowHeight="15.75" customHeight="1" x14ac:dyDescent="0.3"/>
  <cols>
    <col min="1" max="1" width="41.5546875" style="40" customWidth="1"/>
    <col min="2" max="2" width="8.6640625" style="40" customWidth="1"/>
    <col min="3" max="3" width="13.5546875" style="91" customWidth="1"/>
    <col min="4" max="4" width="13.44140625" style="91" customWidth="1"/>
    <col min="5" max="5" width="15.44140625" style="70" customWidth="1"/>
    <col min="6" max="6" width="11.44140625" style="40" customWidth="1"/>
    <col min="7" max="7" width="60.5546875" style="40" customWidth="1"/>
    <col min="8" max="16384" width="17.33203125" style="40"/>
  </cols>
  <sheetData>
    <row r="1" spans="1:10" ht="12.75" customHeight="1" x14ac:dyDescent="0.3">
      <c r="A1" s="2"/>
      <c r="B1" s="1"/>
      <c r="C1" s="319"/>
      <c r="D1" s="319"/>
      <c r="E1" s="69"/>
      <c r="F1" s="1"/>
    </row>
    <row r="2" spans="1:10" ht="15.75" customHeight="1" x14ac:dyDescent="0.3">
      <c r="A2" s="6" t="s">
        <v>893</v>
      </c>
      <c r="B2" s="6"/>
      <c r="C2" s="6"/>
      <c r="D2" s="6"/>
      <c r="E2" s="6"/>
      <c r="F2" s="1"/>
      <c r="G2" s="482"/>
    </row>
    <row r="3" spans="1:10" ht="15" customHeight="1" x14ac:dyDescent="0.3">
      <c r="A3" s="1" t="s">
        <v>894</v>
      </c>
      <c r="B3" s="1"/>
      <c r="C3" s="319"/>
      <c r="D3" s="319"/>
      <c r="E3" s="69"/>
      <c r="F3" s="1"/>
    </row>
    <row r="4" spans="1:10" ht="15" customHeight="1" x14ac:dyDescent="0.3">
      <c r="A4" s="1"/>
      <c r="B4" s="1"/>
      <c r="C4" s="319"/>
      <c r="D4" s="319"/>
      <c r="E4" s="69"/>
      <c r="F4" s="1"/>
    </row>
    <row r="5" spans="1:10" ht="15" customHeight="1" x14ac:dyDescent="0.3">
      <c r="A5" s="128" t="s">
        <v>26</v>
      </c>
      <c r="B5" s="18"/>
      <c r="C5" s="78"/>
      <c r="D5" s="78"/>
      <c r="E5" s="132"/>
      <c r="F5" s="11"/>
    </row>
    <row r="6" spans="1:10" ht="15" customHeight="1" x14ac:dyDescent="0.3">
      <c r="A6" s="12" t="s">
        <v>589</v>
      </c>
      <c r="E6" s="173"/>
      <c r="F6" s="11"/>
    </row>
    <row r="7" spans="1:10" ht="15.75" customHeight="1" x14ac:dyDescent="0.3">
      <c r="A7" s="1"/>
      <c r="B7" s="1"/>
      <c r="C7" s="319"/>
      <c r="D7" s="319"/>
      <c r="E7" s="69"/>
      <c r="F7" s="1"/>
    </row>
    <row r="8" spans="1:10" ht="22.2" customHeight="1" x14ac:dyDescent="0.3">
      <c r="A8" s="19"/>
      <c r="B8" s="42" t="s">
        <v>27</v>
      </c>
      <c r="C8" s="195">
        <v>45657</v>
      </c>
      <c r="D8" s="308">
        <v>45291</v>
      </c>
      <c r="E8" s="194" t="s">
        <v>466</v>
      </c>
      <c r="F8" s="1"/>
    </row>
    <row r="9" spans="1:10" ht="15" customHeight="1" x14ac:dyDescent="0.3">
      <c r="A9" s="21" t="s">
        <v>28</v>
      </c>
      <c r="B9" s="22"/>
      <c r="C9" s="79"/>
      <c r="D9" s="80"/>
      <c r="E9" s="133"/>
      <c r="F9" s="1"/>
    </row>
    <row r="10" spans="1:10" ht="15" customHeight="1" x14ac:dyDescent="0.3">
      <c r="A10" s="23" t="s">
        <v>29</v>
      </c>
      <c r="B10" s="24">
        <v>1</v>
      </c>
      <c r="C10" s="79">
        <v>182289.35399999999</v>
      </c>
      <c r="D10" s="79">
        <v>174104.32141</v>
      </c>
      <c r="E10" s="134" t="s">
        <v>30</v>
      </c>
      <c r="F10" s="1"/>
      <c r="G10" s="1"/>
      <c r="H10" s="1"/>
      <c r="I10" s="1"/>
      <c r="J10" s="1"/>
    </row>
    <row r="11" spans="1:10" ht="15" customHeight="1" x14ac:dyDescent="0.3">
      <c r="A11" s="372" t="s">
        <v>686</v>
      </c>
      <c r="B11" s="373">
        <v>1</v>
      </c>
      <c r="C11" s="374">
        <v>0</v>
      </c>
      <c r="D11" s="374">
        <v>0</v>
      </c>
      <c r="E11" s="375" t="s">
        <v>687</v>
      </c>
      <c r="F11" s="1"/>
    </row>
    <row r="12" spans="1:10" ht="15" customHeight="1" x14ac:dyDescent="0.3">
      <c r="A12" s="23" t="s">
        <v>31</v>
      </c>
      <c r="B12" s="24">
        <v>1</v>
      </c>
      <c r="C12" s="79">
        <v>29676.518390000001</v>
      </c>
      <c r="D12" s="79">
        <v>30717.314029999998</v>
      </c>
      <c r="E12" s="134" t="s">
        <v>32</v>
      </c>
      <c r="F12" s="1"/>
      <c r="G12" s="1"/>
      <c r="H12" s="1"/>
      <c r="I12" s="1"/>
      <c r="J12" s="1"/>
    </row>
    <row r="13" spans="1:10" ht="15" customHeight="1" x14ac:dyDescent="0.3">
      <c r="A13" s="25" t="s">
        <v>33</v>
      </c>
      <c r="B13" s="26">
        <v>1</v>
      </c>
      <c r="C13" s="79">
        <v>2228.8841899999998</v>
      </c>
      <c r="D13" s="79">
        <v>3354.0069800000006</v>
      </c>
      <c r="E13" s="134" t="s">
        <v>34</v>
      </c>
      <c r="F13" s="1"/>
      <c r="G13" s="1"/>
      <c r="H13" s="1"/>
      <c r="I13" s="1"/>
      <c r="J13" s="1"/>
    </row>
    <row r="14" spans="1:10" ht="15" customHeight="1" x14ac:dyDescent="0.3">
      <c r="A14" s="29" t="s">
        <v>35</v>
      </c>
      <c r="B14" s="39"/>
      <c r="C14" s="82">
        <f>SUM(C10:C13)</f>
        <v>214194.75658000002</v>
      </c>
      <c r="D14" s="83">
        <f>SUM(D10:D13)</f>
        <v>208175.64242000002</v>
      </c>
      <c r="E14" s="334" t="s">
        <v>36</v>
      </c>
      <c r="F14" s="1"/>
      <c r="G14" s="1"/>
      <c r="H14" s="1"/>
      <c r="I14" s="1"/>
      <c r="J14" s="1"/>
    </row>
    <row r="15" spans="1:10" ht="15" customHeight="1" x14ac:dyDescent="0.3">
      <c r="A15" s="33"/>
      <c r="B15" s="22"/>
      <c r="C15" s="84"/>
      <c r="D15" s="85"/>
      <c r="E15" s="136"/>
      <c r="F15" s="1"/>
      <c r="G15" s="1"/>
      <c r="H15" s="1"/>
      <c r="I15" s="1"/>
      <c r="J15" s="1"/>
    </row>
    <row r="16" spans="1:10" ht="15" customHeight="1" x14ac:dyDescent="0.3">
      <c r="A16" s="34" t="s">
        <v>37</v>
      </c>
      <c r="B16" s="22"/>
      <c r="C16" s="81"/>
      <c r="D16" s="80"/>
      <c r="E16" s="136"/>
      <c r="F16" s="1"/>
      <c r="G16" s="1"/>
      <c r="H16" s="1"/>
      <c r="I16" s="1"/>
      <c r="J16" s="1"/>
    </row>
    <row r="17" spans="1:10" ht="15" customHeight="1" x14ac:dyDescent="0.3">
      <c r="A17" s="35" t="s">
        <v>756</v>
      </c>
      <c r="B17" s="22"/>
      <c r="C17" s="79">
        <v>0</v>
      </c>
      <c r="D17" s="79">
        <v>0</v>
      </c>
      <c r="E17" s="134" t="s">
        <v>39</v>
      </c>
      <c r="F17" s="1"/>
      <c r="G17" s="1"/>
      <c r="H17" s="1"/>
      <c r="I17" s="1"/>
      <c r="J17" s="1"/>
    </row>
    <row r="18" spans="1:10" ht="15" customHeight="1" x14ac:dyDescent="0.3">
      <c r="A18" s="35" t="s">
        <v>344</v>
      </c>
      <c r="B18" s="24">
        <v>2</v>
      </c>
      <c r="C18" s="79">
        <v>149745.24659</v>
      </c>
      <c r="D18" s="79">
        <v>138465.61237999998</v>
      </c>
      <c r="E18" s="134" t="s">
        <v>40</v>
      </c>
      <c r="F18" s="1"/>
      <c r="G18" s="1"/>
      <c r="H18" s="1"/>
      <c r="I18" s="1"/>
      <c r="J18" s="1"/>
    </row>
    <row r="19" spans="1:10" ht="15" customHeight="1" x14ac:dyDescent="0.3">
      <c r="A19" s="35" t="s">
        <v>41</v>
      </c>
      <c r="B19" s="22">
        <v>7.8</v>
      </c>
      <c r="C19" s="79">
        <v>4113.9549999999999</v>
      </c>
      <c r="D19" s="79">
        <v>4783.6019999999999</v>
      </c>
      <c r="E19" s="134" t="s">
        <v>42</v>
      </c>
      <c r="F19" s="1"/>
      <c r="G19" s="1"/>
      <c r="H19" s="1"/>
      <c r="I19" s="1"/>
      <c r="J19" s="1"/>
    </row>
    <row r="20" spans="1:10" ht="15" customHeight="1" x14ac:dyDescent="0.3">
      <c r="A20" s="35" t="s">
        <v>43</v>
      </c>
      <c r="B20" s="22">
        <v>7.8</v>
      </c>
      <c r="C20" s="79">
        <v>0</v>
      </c>
      <c r="D20" s="79">
        <v>0</v>
      </c>
      <c r="E20" s="134" t="s">
        <v>44</v>
      </c>
      <c r="F20" s="1"/>
      <c r="G20" s="1"/>
      <c r="H20" s="1"/>
      <c r="I20" s="1"/>
      <c r="J20" s="1"/>
    </row>
    <row r="21" spans="1:10" ht="15" customHeight="1" x14ac:dyDescent="0.3">
      <c r="A21" s="25" t="s">
        <v>45</v>
      </c>
      <c r="B21" s="26">
        <v>3</v>
      </c>
      <c r="C21" s="79">
        <v>62891.212649999994</v>
      </c>
      <c r="D21" s="79">
        <v>59907.892460000003</v>
      </c>
      <c r="E21" s="134" t="s">
        <v>46</v>
      </c>
      <c r="F21" s="1"/>
      <c r="G21" s="1"/>
      <c r="H21" s="1"/>
      <c r="I21" s="1"/>
      <c r="J21" s="1"/>
    </row>
    <row r="22" spans="1:10" ht="15" customHeight="1" x14ac:dyDescent="0.3">
      <c r="A22" s="29" t="s">
        <v>47</v>
      </c>
      <c r="B22" s="30"/>
      <c r="C22" s="82">
        <f>SUM(C17:C21)</f>
        <v>216750.41423999998</v>
      </c>
      <c r="D22" s="83">
        <f>SUM(D17:D21)</f>
        <v>203157.10683999999</v>
      </c>
      <c r="E22" s="137" t="s">
        <v>48</v>
      </c>
      <c r="F22" s="1"/>
      <c r="G22" s="1"/>
      <c r="H22" s="1"/>
      <c r="I22" s="1"/>
      <c r="J22" s="1"/>
    </row>
    <row r="23" spans="1:10" ht="15" customHeight="1" x14ac:dyDescent="0.3">
      <c r="A23" s="33"/>
      <c r="B23" s="22"/>
      <c r="C23" s="84"/>
      <c r="D23" s="85"/>
      <c r="E23" s="136"/>
      <c r="F23" s="1"/>
      <c r="G23" s="1"/>
      <c r="H23" s="1"/>
      <c r="I23" s="1"/>
      <c r="J23" s="1"/>
    </row>
    <row r="24" spans="1:10" ht="15" customHeight="1" x14ac:dyDescent="0.3">
      <c r="A24" s="29" t="s">
        <v>49</v>
      </c>
      <c r="B24" s="30"/>
      <c r="C24" s="86">
        <f>C14-C22</f>
        <v>-2555.657659999968</v>
      </c>
      <c r="D24" s="87">
        <f>D14-D22</f>
        <v>5018.5355800000252</v>
      </c>
      <c r="E24" s="138" t="s">
        <v>50</v>
      </c>
      <c r="F24" s="1"/>
      <c r="G24" s="1"/>
      <c r="H24" s="1"/>
      <c r="I24" s="1"/>
      <c r="J24" s="1"/>
    </row>
    <row r="25" spans="1:10" ht="15" customHeight="1" x14ac:dyDescent="0.3">
      <c r="A25" s="33"/>
      <c r="B25" s="22"/>
      <c r="C25" s="81"/>
      <c r="D25" s="80"/>
      <c r="E25" s="136"/>
      <c r="F25" s="1"/>
      <c r="G25" s="1"/>
      <c r="H25" s="1"/>
      <c r="I25" s="1"/>
      <c r="J25" s="1"/>
    </row>
    <row r="26" spans="1:10" ht="15" customHeight="1" x14ac:dyDescent="0.3">
      <c r="A26" s="21" t="s">
        <v>51</v>
      </c>
      <c r="B26" s="22"/>
      <c r="C26" s="81"/>
      <c r="D26" s="80"/>
      <c r="E26" s="136"/>
      <c r="F26" s="1"/>
      <c r="G26" s="1"/>
      <c r="H26" s="1"/>
      <c r="I26" s="1"/>
      <c r="J26" s="1"/>
    </row>
    <row r="27" spans="1:10" ht="15" customHeight="1" x14ac:dyDescent="0.3">
      <c r="A27" s="35" t="s">
        <v>858</v>
      </c>
      <c r="B27" s="24">
        <v>4</v>
      </c>
      <c r="C27" s="79">
        <v>0</v>
      </c>
      <c r="D27" s="79">
        <v>0</v>
      </c>
      <c r="E27" s="134" t="s">
        <v>864</v>
      </c>
      <c r="F27" s="1"/>
      <c r="G27" s="1"/>
      <c r="H27" s="1"/>
      <c r="I27" s="1"/>
      <c r="J27" s="1"/>
    </row>
    <row r="28" spans="1:10" ht="15" customHeight="1" x14ac:dyDescent="0.3">
      <c r="A28" s="35" t="s">
        <v>862</v>
      </c>
      <c r="B28" s="24">
        <v>4</v>
      </c>
      <c r="C28" s="79">
        <v>5362.1949699999996</v>
      </c>
      <c r="D28" s="79">
        <v>3987.6279100000002</v>
      </c>
      <c r="E28" s="134" t="s">
        <v>53</v>
      </c>
      <c r="F28" s="1"/>
      <c r="G28" s="1"/>
      <c r="H28" s="1"/>
      <c r="I28" s="1"/>
      <c r="J28" s="1"/>
    </row>
    <row r="29" spans="1:10" ht="15" customHeight="1" x14ac:dyDescent="0.3">
      <c r="A29" s="127" t="s">
        <v>859</v>
      </c>
      <c r="B29" s="485">
        <v>4</v>
      </c>
      <c r="C29" s="486">
        <v>0</v>
      </c>
      <c r="D29" s="79">
        <v>0</v>
      </c>
      <c r="E29" s="134" t="s">
        <v>865</v>
      </c>
      <c r="F29" s="1"/>
      <c r="G29" s="1"/>
      <c r="H29" s="1"/>
      <c r="I29" s="1"/>
      <c r="J29" s="1"/>
    </row>
    <row r="30" spans="1:10" ht="15" customHeight="1" x14ac:dyDescent="0.3">
      <c r="A30" s="127" t="s">
        <v>863</v>
      </c>
      <c r="B30" s="485">
        <v>4</v>
      </c>
      <c r="C30" s="487">
        <v>1342.5981899999999</v>
      </c>
      <c r="D30" s="79">
        <v>1438.4028600000001</v>
      </c>
      <c r="E30" s="134" t="s">
        <v>55</v>
      </c>
      <c r="F30" s="1"/>
      <c r="G30" s="1"/>
      <c r="H30" s="1"/>
      <c r="I30" s="1"/>
      <c r="J30" s="1"/>
    </row>
    <row r="31" spans="1:10" ht="15" customHeight="1" x14ac:dyDescent="0.3">
      <c r="A31" s="302" t="s">
        <v>56</v>
      </c>
      <c r="B31" s="298"/>
      <c r="C31" s="82">
        <f>C27+C28-C29-C30</f>
        <v>4019.5967799999999</v>
      </c>
      <c r="D31" s="83">
        <f>D27+D28-D29-D30</f>
        <v>2549.22505</v>
      </c>
      <c r="E31" s="135" t="s">
        <v>57</v>
      </c>
      <c r="F31" s="1"/>
      <c r="G31" s="1"/>
      <c r="H31" s="1"/>
      <c r="I31" s="1"/>
      <c r="J31" s="1"/>
    </row>
    <row r="32" spans="1:10" ht="15" customHeight="1" x14ac:dyDescent="0.3">
      <c r="A32" s="19"/>
      <c r="B32" s="37"/>
      <c r="C32" s="88"/>
      <c r="D32" s="88"/>
      <c r="E32" s="136"/>
      <c r="F32" s="1"/>
      <c r="G32" s="1"/>
      <c r="H32" s="1"/>
      <c r="I32" s="1"/>
      <c r="J32" s="1"/>
    </row>
    <row r="33" spans="1:10" ht="15" customHeight="1" x14ac:dyDescent="0.3">
      <c r="A33" s="36" t="s">
        <v>58</v>
      </c>
      <c r="B33" s="37"/>
      <c r="C33" s="82">
        <f>C24+C31</f>
        <v>1463.9391200000318</v>
      </c>
      <c r="D33" s="83">
        <f>D24+D31</f>
        <v>7567.7606300000252</v>
      </c>
      <c r="E33" s="135" t="s">
        <v>59</v>
      </c>
      <c r="F33" s="1"/>
      <c r="G33" s="1"/>
      <c r="H33" s="1"/>
      <c r="I33" s="1"/>
      <c r="J33" s="1"/>
    </row>
    <row r="34" spans="1:10" ht="15" customHeight="1" x14ac:dyDescent="0.3">
      <c r="A34" s="33"/>
      <c r="B34" s="22"/>
      <c r="C34" s="84"/>
      <c r="D34" s="85"/>
      <c r="E34" s="136"/>
      <c r="F34" s="1"/>
      <c r="G34" s="1"/>
      <c r="H34" s="1"/>
      <c r="I34" s="1"/>
      <c r="J34" s="1"/>
    </row>
    <row r="35" spans="1:10" ht="15" customHeight="1" x14ac:dyDescent="0.3">
      <c r="A35" s="35" t="s">
        <v>757</v>
      </c>
      <c r="B35" s="22"/>
      <c r="C35" s="79">
        <v>0</v>
      </c>
      <c r="D35" s="79">
        <v>0</v>
      </c>
      <c r="E35" s="134" t="s">
        <v>61</v>
      </c>
      <c r="F35" s="1"/>
      <c r="G35" s="1"/>
      <c r="H35" s="1"/>
      <c r="I35" s="1"/>
      <c r="J35" s="1"/>
    </row>
    <row r="36" spans="1:10" ht="15" customHeight="1" x14ac:dyDescent="0.3">
      <c r="A36" s="39"/>
      <c r="B36" s="30"/>
      <c r="C36" s="89"/>
      <c r="D36" s="90"/>
      <c r="E36" s="136"/>
      <c r="F36" s="1"/>
      <c r="G36" s="1"/>
      <c r="H36" s="1"/>
      <c r="I36" s="1"/>
      <c r="J36" s="1"/>
    </row>
    <row r="37" spans="1:10" ht="15" customHeight="1" x14ac:dyDescent="0.3">
      <c r="A37" s="36" t="s">
        <v>62</v>
      </c>
      <c r="B37" s="37"/>
      <c r="C37" s="82">
        <f>C33-C35</f>
        <v>1463.9391200000318</v>
      </c>
      <c r="D37" s="83">
        <f>D33-D35</f>
        <v>7567.7606300000252</v>
      </c>
      <c r="E37" s="135" t="s">
        <v>63</v>
      </c>
      <c r="F37" s="1"/>
      <c r="G37" s="1"/>
      <c r="H37" s="1"/>
      <c r="I37" s="1"/>
      <c r="J37" s="1"/>
    </row>
    <row r="38" spans="1:10" ht="15" customHeight="1" x14ac:dyDescent="0.3">
      <c r="A38" s="33"/>
      <c r="B38" s="22"/>
      <c r="C38" s="84"/>
      <c r="D38" s="85"/>
      <c r="E38" s="136"/>
      <c r="F38" s="1"/>
      <c r="G38" s="1"/>
      <c r="H38" s="1"/>
      <c r="I38" s="1"/>
      <c r="J38" s="1"/>
    </row>
    <row r="39" spans="1:10" ht="15" customHeight="1" x14ac:dyDescent="0.3">
      <c r="A39" s="21" t="s">
        <v>64</v>
      </c>
      <c r="B39" s="22"/>
      <c r="C39" s="81"/>
      <c r="D39" s="80"/>
      <c r="E39" s="136"/>
      <c r="F39" s="1"/>
      <c r="G39" s="1"/>
      <c r="H39" s="1"/>
      <c r="I39" s="1"/>
      <c r="J39" s="1"/>
    </row>
    <row r="40" spans="1:10" ht="15" customHeight="1" x14ac:dyDescent="0.3">
      <c r="A40" s="35" t="s">
        <v>761</v>
      </c>
      <c r="B40" s="307">
        <v>12</v>
      </c>
      <c r="C40" s="81">
        <f>+C37</f>
        <v>1463.9391200000318</v>
      </c>
      <c r="D40" s="81">
        <f>+D37</f>
        <v>7567.7606300000252</v>
      </c>
      <c r="E40" s="134" t="s">
        <v>65</v>
      </c>
      <c r="F40" s="1"/>
      <c r="G40" s="1"/>
      <c r="H40" s="1"/>
      <c r="I40" s="1"/>
      <c r="J40" s="1"/>
    </row>
    <row r="41" spans="1:10" ht="15" customHeight="1" x14ac:dyDescent="0.3">
      <c r="A41" s="35" t="s">
        <v>758</v>
      </c>
      <c r="B41" s="24"/>
      <c r="C41" s="81">
        <v>0</v>
      </c>
      <c r="D41" s="80">
        <v>0</v>
      </c>
      <c r="E41" s="134" t="s">
        <v>67</v>
      </c>
      <c r="F41" s="1"/>
      <c r="G41" s="1"/>
      <c r="H41" s="1"/>
      <c r="I41" s="1"/>
      <c r="J41" s="1"/>
    </row>
    <row r="42" spans="1:10" ht="15" customHeight="1" x14ac:dyDescent="0.3">
      <c r="A42" s="25" t="s">
        <v>759</v>
      </c>
      <c r="B42" s="26"/>
      <c r="C42" s="81">
        <v>0</v>
      </c>
      <c r="D42" s="91">
        <v>0</v>
      </c>
      <c r="E42" s="134" t="s">
        <v>69</v>
      </c>
      <c r="F42" s="1"/>
      <c r="G42" s="1"/>
      <c r="H42" s="1"/>
      <c r="I42" s="1"/>
      <c r="J42" s="1"/>
    </row>
    <row r="43" spans="1:10" ht="15" customHeight="1" x14ac:dyDescent="0.3">
      <c r="A43" s="29" t="s">
        <v>70</v>
      </c>
      <c r="B43" s="30"/>
      <c r="C43" s="82">
        <f>SUM(C40:C42)</f>
        <v>1463.9391200000318</v>
      </c>
      <c r="D43" s="83">
        <f>SUM(D40:D42)</f>
        <v>7567.7606300000252</v>
      </c>
      <c r="E43" s="139" t="s">
        <v>71</v>
      </c>
      <c r="F43" s="1"/>
      <c r="G43" s="1"/>
      <c r="H43" s="1"/>
      <c r="I43" s="1"/>
      <c r="J43" s="1"/>
    </row>
    <row r="44" spans="1:10" ht="15" customHeight="1" x14ac:dyDescent="0.3">
      <c r="A44" s="1"/>
      <c r="B44" s="1"/>
      <c r="C44" s="319"/>
      <c r="D44" s="319"/>
      <c r="E44" s="69"/>
      <c r="F44" s="1"/>
    </row>
    <row r="45" spans="1:10" ht="15" customHeight="1" x14ac:dyDescent="0.3">
      <c r="A45" s="522" t="s">
        <v>760</v>
      </c>
      <c r="B45" s="522"/>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heetViews>
  <sheetFormatPr baseColWidth="10" defaultRowHeight="13.2" x14ac:dyDescent="0.25"/>
  <cols>
    <col min="1" max="1" width="62.6640625" customWidth="1"/>
    <col min="2" max="3" width="15.6640625" customWidth="1"/>
    <col min="4" max="4" width="13.6640625" style="145" customWidth="1"/>
  </cols>
  <sheetData>
    <row r="2" spans="1:4" ht="14.4" x14ac:dyDescent="0.3">
      <c r="A2" s="119" t="str">
        <f>Resultatregnskap!A2</f>
        <v>Virksomhetens navn: Dronning Mauds Minne Høgskole for barnehagelærerutdanning</v>
      </c>
    </row>
    <row r="4" spans="1:4" ht="13.8" x14ac:dyDescent="0.25">
      <c r="A4" s="325" t="s">
        <v>431</v>
      </c>
      <c r="B4" s="325"/>
      <c r="C4" s="325"/>
      <c r="D4" s="325"/>
    </row>
    <row r="5" spans="1:4" ht="14.4" x14ac:dyDescent="0.3">
      <c r="A5" s="174" t="s">
        <v>432</v>
      </c>
    </row>
    <row r="6" spans="1:4" ht="18.600000000000001" customHeight="1" x14ac:dyDescent="0.3">
      <c r="A6" s="182" t="s">
        <v>433</v>
      </c>
      <c r="B6" s="275">
        <f>Resultatregnskap!C8</f>
        <v>45657</v>
      </c>
      <c r="C6" s="276">
        <f>Resultatregnskap!D8</f>
        <v>45291</v>
      </c>
      <c r="D6" s="276" t="str">
        <f>Resultatregnskap!E8</f>
        <v>DBH-referanse</v>
      </c>
    </row>
    <row r="7" spans="1:4" ht="15" customHeight="1" x14ac:dyDescent="0.3">
      <c r="A7" s="236"/>
      <c r="B7" s="277"/>
      <c r="C7" s="277"/>
      <c r="D7" s="232"/>
    </row>
    <row r="8" spans="1:4" ht="15" customHeight="1" x14ac:dyDescent="0.3">
      <c r="A8" s="236" t="s">
        <v>333</v>
      </c>
      <c r="B8" s="278">
        <f>'Note 1'!B43</f>
        <v>0</v>
      </c>
      <c r="C8" s="278">
        <f>'Note 1'!C43</f>
        <v>0</v>
      </c>
      <c r="D8" s="232" t="s">
        <v>444</v>
      </c>
    </row>
    <row r="9" spans="1:4" ht="15" customHeight="1" x14ac:dyDescent="0.3">
      <c r="A9" s="236" t="s">
        <v>268</v>
      </c>
      <c r="B9" s="278">
        <f>'Note 1'!B48</f>
        <v>0</v>
      </c>
      <c r="C9" s="278">
        <f>'Note 1'!C48</f>
        <v>0</v>
      </c>
      <c r="D9" s="232" t="s">
        <v>445</v>
      </c>
    </row>
    <row r="10" spans="1:4" ht="14.4" x14ac:dyDescent="0.3">
      <c r="A10" s="274" t="s">
        <v>453</v>
      </c>
      <c r="B10" s="279">
        <f>SUBTOTAL(9,B8:B9)</f>
        <v>0</v>
      </c>
      <c r="C10" s="279">
        <f t="shared" ref="C10" si="0">SUBTOTAL(9,C8:C9)</f>
        <v>0</v>
      </c>
      <c r="D10" s="233" t="s">
        <v>443</v>
      </c>
    </row>
    <row r="11" spans="1:4" ht="15" customHeight="1" x14ac:dyDescent="0.3">
      <c r="A11" s="234"/>
      <c r="B11" s="280"/>
      <c r="C11" s="280"/>
      <c r="D11" s="235"/>
    </row>
    <row r="12" spans="1:4" ht="14.4" x14ac:dyDescent="0.3">
      <c r="A12" s="236" t="s">
        <v>434</v>
      </c>
      <c r="B12" s="280">
        <f>'Note 1'!B22</f>
        <v>9458.5409999999993</v>
      </c>
      <c r="C12" s="280">
        <f>'Note 1'!C22</f>
        <v>7711.6359999999995</v>
      </c>
      <c r="D12" s="232" t="s">
        <v>446</v>
      </c>
    </row>
    <row r="13" spans="1:4" ht="14.4" x14ac:dyDescent="0.3">
      <c r="A13" s="236" t="s">
        <v>435</v>
      </c>
      <c r="B13" s="328">
        <f>'Note 1'!B38</f>
        <v>0</v>
      </c>
      <c r="C13" s="328">
        <f>'Note 1'!C38</f>
        <v>0</v>
      </c>
      <c r="D13" s="329" t="s">
        <v>447</v>
      </c>
    </row>
    <row r="14" spans="1:4" ht="14.4" x14ac:dyDescent="0.3">
      <c r="A14" s="274" t="s">
        <v>436</v>
      </c>
      <c r="B14" s="279">
        <f>SUBTOTAL(9,B12:B13)</f>
        <v>9458.5409999999993</v>
      </c>
      <c r="C14" s="279">
        <f t="shared" ref="C14" si="1">SUBTOTAL(9,C12:C13)</f>
        <v>7711.6359999999995</v>
      </c>
      <c r="D14" s="233" t="s">
        <v>448</v>
      </c>
    </row>
    <row r="15" spans="1:4" ht="14.4" x14ac:dyDescent="0.3">
      <c r="A15" s="234"/>
      <c r="B15" s="280"/>
      <c r="C15" s="280"/>
      <c r="D15" s="235"/>
    </row>
    <row r="16" spans="1:4" ht="14.4" x14ac:dyDescent="0.3">
      <c r="A16" s="236" t="s">
        <v>437</v>
      </c>
      <c r="B16" s="280"/>
      <c r="C16" s="280"/>
      <c r="D16" s="235"/>
    </row>
    <row r="17" spans="1:4" ht="14.4" x14ac:dyDescent="0.3">
      <c r="A17" s="237" t="s">
        <v>438</v>
      </c>
      <c r="B17" s="280">
        <f>'Note 1'!B56</f>
        <v>0</v>
      </c>
      <c r="C17" s="280">
        <f>'Note 1'!C56</f>
        <v>0</v>
      </c>
      <c r="D17" s="235" t="s">
        <v>449</v>
      </c>
    </row>
    <row r="18" spans="1:4" ht="14.4" x14ac:dyDescent="0.3">
      <c r="A18" s="237" t="s">
        <v>439</v>
      </c>
      <c r="B18" s="280">
        <f>'Note 1'!B17</f>
        <v>0</v>
      </c>
      <c r="C18" s="280">
        <f>'Note 1'!C17</f>
        <v>0</v>
      </c>
      <c r="D18" s="235" t="s">
        <v>450</v>
      </c>
    </row>
    <row r="19" spans="1:4" ht="14.4" x14ac:dyDescent="0.3">
      <c r="A19" s="237" t="s">
        <v>440</v>
      </c>
      <c r="B19" s="280">
        <f>'Note 1'!B73</f>
        <v>24432.658390000001</v>
      </c>
      <c r="C19" s="280">
        <f>'Note 1'!C73</f>
        <v>24813.354029999999</v>
      </c>
      <c r="D19" s="235" t="s">
        <v>451</v>
      </c>
    </row>
    <row r="20" spans="1:4" ht="14.4" x14ac:dyDescent="0.3">
      <c r="A20" s="274" t="s">
        <v>441</v>
      </c>
      <c r="B20" s="279">
        <f>SUBTOTAL(9,B17:B19)</f>
        <v>24432.658390000001</v>
      </c>
      <c r="C20" s="279">
        <f t="shared" ref="C20" si="2">SUBTOTAL(9,C17:C19)</f>
        <v>24813.354029999999</v>
      </c>
      <c r="D20" s="233" t="s">
        <v>452</v>
      </c>
    </row>
    <row r="21" spans="1:4" x14ac:dyDescent="0.25">
      <c r="A21" s="121"/>
    </row>
    <row r="22" spans="1:4" ht="15" customHeight="1" x14ac:dyDescent="0.25">
      <c r="A22" s="575" t="s">
        <v>605</v>
      </c>
      <c r="B22" s="575"/>
      <c r="C22" s="575"/>
      <c r="D22" s="575"/>
    </row>
    <row r="23" spans="1:4" ht="12.75" customHeight="1" x14ac:dyDescent="0.25">
      <c r="A23" s="575"/>
      <c r="B23" s="575"/>
      <c r="C23" s="575"/>
      <c r="D23" s="575"/>
    </row>
    <row r="27" spans="1:4" x14ac:dyDescent="0.25">
      <c r="D27"/>
    </row>
    <row r="28" spans="1:4" x14ac:dyDescent="0.25">
      <c r="D28"/>
    </row>
    <row r="29" spans="1:4" x14ac:dyDescent="0.25">
      <c r="D29"/>
    </row>
    <row r="30" spans="1:4" x14ac:dyDescent="0.25">
      <c r="D30"/>
    </row>
    <row r="31" spans="1:4" x14ac:dyDescent="0.25">
      <c r="D31"/>
    </row>
    <row r="32" spans="1: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12" workbookViewId="0">
      <selection activeCell="C42" sqref="C42"/>
    </sheetView>
  </sheetViews>
  <sheetFormatPr baseColWidth="10" defaultColWidth="17.33203125" defaultRowHeight="15.75" customHeight="1" x14ac:dyDescent="0.3"/>
  <cols>
    <col min="1" max="1" width="51.44140625" style="40" bestFit="1" customWidth="1"/>
    <col min="2" max="2" width="8.6640625" style="154" customWidth="1"/>
    <col min="3" max="4" width="11.44140625" style="91" customWidth="1"/>
    <col min="5" max="5" width="13.6640625" style="70" bestFit="1" customWidth="1"/>
    <col min="6" max="6" width="14.44140625" style="40" customWidth="1"/>
    <col min="7" max="16384" width="17.33203125" style="40"/>
  </cols>
  <sheetData>
    <row r="2" spans="1:10" ht="15" customHeight="1" x14ac:dyDescent="0.3">
      <c r="A2" s="314" t="str">
        <f>Resultatregnskap!A2</f>
        <v>Virksomhetens navn: Dronning Mauds Minne Høgskole for barnehagelærerutdanning</v>
      </c>
      <c r="E2" s="126"/>
      <c r="F2" s="1"/>
    </row>
    <row r="3" spans="1:10" ht="15" customHeight="1" x14ac:dyDescent="0.3">
      <c r="A3" s="6"/>
      <c r="E3" s="126"/>
      <c r="F3" s="1"/>
    </row>
    <row r="4" spans="1:10" ht="15" customHeight="1" x14ac:dyDescent="0.3">
      <c r="A4" s="17" t="s">
        <v>72</v>
      </c>
      <c r="B4" s="18"/>
      <c r="C4" s="78"/>
      <c r="D4" s="78"/>
      <c r="E4" s="78"/>
      <c r="F4" s="1"/>
    </row>
    <row r="5" spans="1:10" ht="15" customHeight="1" x14ac:dyDescent="0.3">
      <c r="A5" s="15" t="str">
        <f>Resultatregnskap!A6</f>
        <v>Beløp i 1000 kroner</v>
      </c>
      <c r="E5" s="91"/>
      <c r="F5" s="1"/>
    </row>
    <row r="6" spans="1:10" ht="15" customHeight="1" x14ac:dyDescent="0.3">
      <c r="A6" s="41"/>
      <c r="B6" s="7"/>
      <c r="C6" s="93"/>
      <c r="D6" s="94"/>
      <c r="E6" s="126"/>
      <c r="F6" s="1"/>
    </row>
    <row r="7" spans="1:10" ht="18" customHeight="1" x14ac:dyDescent="0.3">
      <c r="A7" s="36" t="s">
        <v>73</v>
      </c>
      <c r="B7" s="42" t="s">
        <v>27</v>
      </c>
      <c r="C7" s="396">
        <f>Resultatregnskap!C8</f>
        <v>45657</v>
      </c>
      <c r="D7" s="309">
        <v>45291</v>
      </c>
      <c r="E7" s="129" t="str">
        <f>Resultatregnskap!E8</f>
        <v>DBH-referanse</v>
      </c>
      <c r="F7" s="1"/>
      <c r="G7" s="481"/>
    </row>
    <row r="8" spans="1:10" ht="15" customHeight="1" x14ac:dyDescent="0.3">
      <c r="A8" s="43" t="s">
        <v>74</v>
      </c>
      <c r="B8" s="22"/>
      <c r="C8" s="84"/>
      <c r="D8" s="105"/>
      <c r="E8" s="130"/>
      <c r="F8" s="1"/>
      <c r="G8" s="1"/>
      <c r="H8" s="1"/>
      <c r="I8" s="1"/>
      <c r="J8" s="1"/>
    </row>
    <row r="9" spans="1:10" ht="15" customHeight="1" x14ac:dyDescent="0.3">
      <c r="A9" s="46"/>
      <c r="B9" s="22"/>
      <c r="C9" s="81"/>
      <c r="D9" s="68"/>
      <c r="E9" s="130"/>
      <c r="F9" s="1"/>
      <c r="G9" s="1"/>
      <c r="H9" s="1"/>
      <c r="I9" s="1"/>
      <c r="J9" s="1"/>
    </row>
    <row r="10" spans="1:10" ht="15" customHeight="1" x14ac:dyDescent="0.3">
      <c r="A10" s="43" t="s">
        <v>75</v>
      </c>
      <c r="B10" s="22"/>
      <c r="C10" s="81"/>
      <c r="D10" s="68"/>
      <c r="E10" s="130"/>
      <c r="F10" s="1"/>
      <c r="G10" s="1"/>
      <c r="H10" s="1"/>
      <c r="I10" s="1"/>
      <c r="J10" s="1"/>
    </row>
    <row r="11" spans="1:10" ht="15" customHeight="1" x14ac:dyDescent="0.3">
      <c r="A11" s="47" t="s">
        <v>869</v>
      </c>
      <c r="B11" s="22">
        <v>7</v>
      </c>
      <c r="C11" s="81">
        <v>0</v>
      </c>
      <c r="D11" s="110">
        <v>0</v>
      </c>
      <c r="E11" s="131" t="s">
        <v>76</v>
      </c>
      <c r="F11" s="1"/>
      <c r="G11" s="1"/>
      <c r="H11" s="1"/>
      <c r="I11" s="1"/>
      <c r="J11" s="1"/>
    </row>
    <row r="12" spans="1:10" ht="15" customHeight="1" x14ac:dyDescent="0.3">
      <c r="A12" s="47" t="s">
        <v>762</v>
      </c>
      <c r="B12" s="22"/>
      <c r="C12" s="81">
        <v>0</v>
      </c>
      <c r="D12" s="110">
        <v>0</v>
      </c>
      <c r="E12" s="131" t="s">
        <v>77</v>
      </c>
      <c r="F12" s="1"/>
      <c r="G12" s="1"/>
      <c r="H12" s="1"/>
      <c r="I12" s="1"/>
      <c r="J12" s="1"/>
    </row>
    <row r="13" spans="1:10" ht="15" customHeight="1" x14ac:dyDescent="0.3">
      <c r="A13" s="330" t="s">
        <v>763</v>
      </c>
      <c r="B13" s="30"/>
      <c r="C13" s="81">
        <v>0</v>
      </c>
      <c r="D13" s="110">
        <v>0</v>
      </c>
      <c r="E13" s="244" t="s">
        <v>78</v>
      </c>
      <c r="F13" s="1"/>
      <c r="G13" s="1"/>
      <c r="H13" s="1"/>
      <c r="I13" s="1"/>
      <c r="J13" s="1"/>
    </row>
    <row r="14" spans="1:10" ht="15" customHeight="1" x14ac:dyDescent="0.3">
      <c r="A14" s="49" t="s">
        <v>79</v>
      </c>
      <c r="B14" s="37"/>
      <c r="C14" s="82">
        <f>SUBTOTAL(9,C11:C13)</f>
        <v>0</v>
      </c>
      <c r="D14" s="111">
        <f>SUBTOTAL(9,D11:D13)</f>
        <v>0</v>
      </c>
      <c r="E14" s="129" t="s">
        <v>80</v>
      </c>
      <c r="F14" s="1"/>
      <c r="G14" s="1"/>
      <c r="H14" s="1"/>
      <c r="I14" s="1"/>
      <c r="J14" s="1"/>
    </row>
    <row r="15" spans="1:10" ht="15" customHeight="1" x14ac:dyDescent="0.3">
      <c r="A15" s="46"/>
      <c r="B15" s="22"/>
      <c r="C15" s="84"/>
      <c r="D15" s="105"/>
      <c r="E15" s="130"/>
      <c r="F15" s="1"/>
      <c r="G15" s="1"/>
      <c r="H15" s="1"/>
      <c r="I15" s="1"/>
      <c r="J15" s="1"/>
    </row>
    <row r="16" spans="1:10" ht="15" customHeight="1" x14ac:dyDescent="0.3">
      <c r="A16" s="43" t="s">
        <v>81</v>
      </c>
      <c r="B16" s="22"/>
      <c r="C16" s="81"/>
      <c r="D16" s="68"/>
      <c r="E16" s="130"/>
      <c r="F16" s="1"/>
      <c r="G16" s="1"/>
      <c r="H16" s="1"/>
      <c r="I16" s="1"/>
      <c r="J16" s="1"/>
    </row>
    <row r="17" spans="1:10" ht="15" customHeight="1" x14ac:dyDescent="0.3">
      <c r="A17" s="47" t="s">
        <v>82</v>
      </c>
      <c r="B17" s="22">
        <v>8</v>
      </c>
      <c r="C17" s="81">
        <v>0</v>
      </c>
      <c r="D17" s="110">
        <v>0</v>
      </c>
      <c r="E17" s="131" t="s">
        <v>83</v>
      </c>
      <c r="F17" s="1"/>
      <c r="G17" s="1"/>
      <c r="H17" s="1"/>
      <c r="I17" s="1"/>
      <c r="J17" s="1"/>
    </row>
    <row r="18" spans="1:10" ht="15" customHeight="1" x14ac:dyDescent="0.3">
      <c r="A18" s="47" t="s">
        <v>84</v>
      </c>
      <c r="B18" s="22">
        <v>8</v>
      </c>
      <c r="C18" s="81">
        <v>83625.102379999997</v>
      </c>
      <c r="D18" s="110">
        <v>87371.935379999995</v>
      </c>
      <c r="E18" s="131" t="s">
        <v>85</v>
      </c>
      <c r="F18" s="1"/>
      <c r="G18" s="1"/>
      <c r="H18" s="1"/>
      <c r="I18" s="1"/>
      <c r="J18" s="1"/>
    </row>
    <row r="19" spans="1:10" ht="15" customHeight="1" x14ac:dyDescent="0.3">
      <c r="A19" s="47" t="s">
        <v>86</v>
      </c>
      <c r="B19" s="22">
        <v>8</v>
      </c>
      <c r="C19" s="81">
        <v>12.5</v>
      </c>
      <c r="D19" s="110">
        <v>97.203999999999994</v>
      </c>
      <c r="E19" s="131" t="s">
        <v>87</v>
      </c>
      <c r="F19" s="1"/>
      <c r="G19" s="1"/>
      <c r="H19" s="1"/>
      <c r="I19" s="1"/>
      <c r="J19" s="1"/>
    </row>
    <row r="20" spans="1:10" ht="15" customHeight="1" x14ac:dyDescent="0.3">
      <c r="A20" s="47" t="s">
        <v>764</v>
      </c>
      <c r="B20" s="22">
        <v>8</v>
      </c>
      <c r="C20" s="81">
        <v>290.36081000000007</v>
      </c>
      <c r="D20" s="110">
        <v>353.41981000000004</v>
      </c>
      <c r="E20" s="131" t="s">
        <v>88</v>
      </c>
      <c r="F20" s="1"/>
      <c r="G20" s="1"/>
      <c r="H20" s="1"/>
      <c r="I20" s="1"/>
      <c r="J20" s="1"/>
    </row>
    <row r="21" spans="1:10" ht="15" customHeight="1" x14ac:dyDescent="0.3">
      <c r="A21" s="49" t="s">
        <v>90</v>
      </c>
      <c r="B21" s="37"/>
      <c r="C21" s="82">
        <f>SUBTOTAL(9,C17:C20)</f>
        <v>83927.963189999995</v>
      </c>
      <c r="D21" s="111">
        <f>SUBTOTAL(9,D17:D20)</f>
        <v>87822.55919</v>
      </c>
      <c r="E21" s="129" t="s">
        <v>91</v>
      </c>
      <c r="F21" s="1"/>
      <c r="G21" s="1"/>
      <c r="H21" s="1"/>
      <c r="I21" s="1"/>
      <c r="J21" s="1"/>
    </row>
    <row r="22" spans="1:10" ht="15" customHeight="1" x14ac:dyDescent="0.3">
      <c r="A22" s="46"/>
      <c r="B22" s="22"/>
      <c r="C22" s="84"/>
      <c r="D22" s="105"/>
      <c r="E22" s="130"/>
      <c r="F22" s="1"/>
      <c r="G22" s="1"/>
      <c r="H22" s="1"/>
      <c r="I22" s="1"/>
      <c r="J22" s="1"/>
    </row>
    <row r="23" spans="1:10" ht="15" customHeight="1" x14ac:dyDescent="0.3">
      <c r="A23" s="43" t="s">
        <v>92</v>
      </c>
      <c r="B23" s="22"/>
      <c r="C23" s="81"/>
      <c r="D23" s="68"/>
      <c r="E23" s="130"/>
      <c r="F23" s="1"/>
      <c r="G23" s="1"/>
      <c r="H23" s="1"/>
      <c r="I23" s="1"/>
      <c r="J23" s="1"/>
    </row>
    <row r="24" spans="1:10" ht="15" customHeight="1" x14ac:dyDescent="0.3">
      <c r="A24" s="47" t="s">
        <v>791</v>
      </c>
      <c r="B24" s="22"/>
      <c r="C24" s="81">
        <v>0</v>
      </c>
      <c r="D24" s="110">
        <v>0</v>
      </c>
      <c r="E24" s="131" t="s">
        <v>93</v>
      </c>
      <c r="F24" s="1"/>
      <c r="G24" s="1"/>
      <c r="H24" s="1"/>
      <c r="I24" s="1"/>
      <c r="J24" s="1"/>
    </row>
    <row r="25" spans="1:10" ht="15" customHeight="1" x14ac:dyDescent="0.3">
      <c r="A25" s="47" t="s">
        <v>792</v>
      </c>
      <c r="B25" s="22"/>
      <c r="C25" s="81">
        <v>0</v>
      </c>
      <c r="D25" s="110">
        <v>0</v>
      </c>
      <c r="E25" s="131" t="s">
        <v>94</v>
      </c>
      <c r="F25" s="1"/>
      <c r="G25" s="1"/>
      <c r="H25" s="1"/>
      <c r="I25" s="1"/>
      <c r="J25" s="1"/>
    </row>
    <row r="26" spans="1:10" ht="15" customHeight="1" x14ac:dyDescent="0.3">
      <c r="A26" s="47" t="s">
        <v>95</v>
      </c>
      <c r="B26" s="22">
        <v>6</v>
      </c>
      <c r="C26" s="81">
        <v>0</v>
      </c>
      <c r="D26" s="110">
        <v>0</v>
      </c>
      <c r="E26" s="131" t="s">
        <v>96</v>
      </c>
      <c r="F26" s="1"/>
      <c r="G26" s="1"/>
      <c r="H26" s="1"/>
      <c r="I26" s="1"/>
      <c r="J26" s="1"/>
    </row>
    <row r="27" spans="1:10" ht="15" customHeight="1" x14ac:dyDescent="0.3">
      <c r="A27" s="47" t="s">
        <v>793</v>
      </c>
      <c r="B27" s="22"/>
      <c r="C27" s="81">
        <v>0</v>
      </c>
      <c r="D27" s="110">
        <v>0</v>
      </c>
      <c r="E27" s="131" t="s">
        <v>97</v>
      </c>
      <c r="F27" s="1"/>
      <c r="G27" s="1"/>
      <c r="H27" s="1"/>
      <c r="I27" s="1"/>
      <c r="J27" s="1"/>
    </row>
    <row r="28" spans="1:10" ht="15" customHeight="1" x14ac:dyDescent="0.3">
      <c r="A28" s="47" t="s">
        <v>795</v>
      </c>
      <c r="B28" s="22">
        <v>6</v>
      </c>
      <c r="C28" s="81">
        <v>0</v>
      </c>
      <c r="D28" s="110">
        <v>0</v>
      </c>
      <c r="E28" s="131" t="s">
        <v>98</v>
      </c>
      <c r="F28" s="1"/>
      <c r="G28" s="1"/>
      <c r="H28" s="1"/>
      <c r="I28" s="1"/>
      <c r="J28" s="1"/>
    </row>
    <row r="29" spans="1:10" ht="15" customHeight="1" x14ac:dyDescent="0.3">
      <c r="A29" s="47" t="s">
        <v>794</v>
      </c>
      <c r="B29" s="22"/>
      <c r="C29" s="81">
        <v>525.59618</v>
      </c>
      <c r="D29" s="110">
        <v>525.59618</v>
      </c>
      <c r="E29" s="131" t="s">
        <v>99</v>
      </c>
      <c r="F29" s="1"/>
      <c r="G29" s="1"/>
      <c r="H29" s="1"/>
      <c r="I29" s="1"/>
      <c r="J29" s="1"/>
    </row>
    <row r="30" spans="1:10" ht="15" customHeight="1" x14ac:dyDescent="0.3">
      <c r="A30" s="47" t="s">
        <v>796</v>
      </c>
      <c r="B30" s="22"/>
      <c r="C30" s="81">
        <v>0</v>
      </c>
      <c r="D30" s="110">
        <v>-1.0186340659856796E-13</v>
      </c>
      <c r="E30" s="131" t="s">
        <v>100</v>
      </c>
      <c r="F30" s="1"/>
      <c r="G30" s="1"/>
      <c r="H30" s="1"/>
      <c r="I30" s="1"/>
      <c r="J30" s="1"/>
    </row>
    <row r="31" spans="1:10" ht="15" customHeight="1" x14ac:dyDescent="0.3">
      <c r="A31" s="48" t="s">
        <v>797</v>
      </c>
      <c r="B31" s="30"/>
      <c r="C31" s="81">
        <v>0</v>
      </c>
      <c r="D31" s="110">
        <v>0</v>
      </c>
      <c r="E31" s="131" t="s">
        <v>765</v>
      </c>
      <c r="F31" s="1"/>
      <c r="G31" s="1"/>
      <c r="H31" s="1"/>
      <c r="I31" s="1"/>
      <c r="J31" s="1"/>
    </row>
    <row r="32" spans="1:10" ht="15" customHeight="1" x14ac:dyDescent="0.3">
      <c r="A32" s="49" t="s">
        <v>101</v>
      </c>
      <c r="B32" s="37"/>
      <c r="C32" s="82">
        <f>SUBTOTAL(9,C24:C31)</f>
        <v>525.59618</v>
      </c>
      <c r="D32" s="111">
        <f>SUBTOTAL(9,D24:D31)</f>
        <v>525.59617999999989</v>
      </c>
      <c r="E32" s="129" t="s">
        <v>102</v>
      </c>
      <c r="F32" s="1"/>
      <c r="G32" s="1"/>
      <c r="H32" s="1"/>
      <c r="I32" s="1"/>
      <c r="J32" s="1"/>
    </row>
    <row r="33" spans="1:10" ht="15" customHeight="1" x14ac:dyDescent="0.3">
      <c r="A33" s="46"/>
      <c r="B33" s="22"/>
      <c r="C33" s="84"/>
      <c r="D33" s="105"/>
      <c r="E33" s="130"/>
      <c r="F33" s="1"/>
      <c r="G33" s="1"/>
      <c r="H33" s="1"/>
      <c r="I33" s="1"/>
      <c r="J33" s="1"/>
    </row>
    <row r="34" spans="1:10" ht="15" customHeight="1" x14ac:dyDescent="0.3">
      <c r="A34" s="43" t="s">
        <v>103</v>
      </c>
      <c r="B34" s="22"/>
      <c r="C34" s="81"/>
      <c r="D34" s="68"/>
      <c r="E34" s="130"/>
      <c r="F34" s="1"/>
      <c r="G34" s="1"/>
      <c r="H34" s="1"/>
      <c r="I34" s="1"/>
      <c r="J34" s="1"/>
    </row>
    <row r="35" spans="1:10" ht="15" customHeight="1" x14ac:dyDescent="0.3">
      <c r="A35" s="46"/>
      <c r="B35" s="22"/>
      <c r="C35" s="81"/>
      <c r="D35" s="68"/>
      <c r="E35" s="130"/>
      <c r="F35" s="1"/>
      <c r="G35" s="1"/>
      <c r="H35" s="1"/>
      <c r="I35" s="1"/>
      <c r="J35" s="1"/>
    </row>
    <row r="36" spans="1:10" ht="15" customHeight="1" x14ac:dyDescent="0.3">
      <c r="A36" s="43" t="s">
        <v>104</v>
      </c>
      <c r="B36" s="22"/>
      <c r="C36" s="81"/>
      <c r="D36" s="68"/>
      <c r="E36" s="130"/>
      <c r="F36" s="1"/>
      <c r="G36" s="1"/>
      <c r="H36" s="1"/>
      <c r="I36" s="1"/>
      <c r="J36" s="1"/>
    </row>
    <row r="37" spans="1:10" ht="15" customHeight="1" x14ac:dyDescent="0.3">
      <c r="A37" s="47" t="s">
        <v>766</v>
      </c>
      <c r="B37" s="22"/>
      <c r="C37" s="81">
        <v>0</v>
      </c>
      <c r="D37" s="110">
        <v>0</v>
      </c>
      <c r="E37" s="131" t="s">
        <v>105</v>
      </c>
      <c r="F37" s="1"/>
      <c r="G37" s="1"/>
      <c r="H37" s="1"/>
      <c r="I37" s="1"/>
      <c r="J37" s="1"/>
    </row>
    <row r="38" spans="1:10" ht="15" customHeight="1" x14ac:dyDescent="0.3">
      <c r="A38" s="49" t="s">
        <v>106</v>
      </c>
      <c r="B38" s="37"/>
      <c r="C38" s="82">
        <f>SUBTOTAL(9,C37)</f>
        <v>0</v>
      </c>
      <c r="D38" s="111">
        <f>SUBTOTAL(9,D37)</f>
        <v>0</v>
      </c>
      <c r="E38" s="129" t="s">
        <v>107</v>
      </c>
      <c r="F38" s="1"/>
      <c r="G38" s="1"/>
      <c r="H38" s="1"/>
      <c r="I38" s="1"/>
      <c r="J38" s="1"/>
    </row>
    <row r="39" spans="1:10" ht="15" customHeight="1" x14ac:dyDescent="0.3">
      <c r="A39" s="50"/>
      <c r="B39" s="22"/>
      <c r="C39" s="95"/>
      <c r="D39" s="105"/>
      <c r="E39" s="130"/>
      <c r="F39" s="1"/>
      <c r="G39" s="1"/>
      <c r="H39" s="1"/>
      <c r="I39" s="1"/>
      <c r="J39" s="1"/>
    </row>
    <row r="40" spans="1:10" ht="15" customHeight="1" x14ac:dyDescent="0.3">
      <c r="A40" s="43" t="s">
        <v>108</v>
      </c>
      <c r="B40" s="22"/>
      <c r="C40" s="81"/>
      <c r="D40" s="68"/>
      <c r="E40" s="130"/>
      <c r="F40" s="1"/>
      <c r="G40" s="1"/>
      <c r="H40" s="1"/>
      <c r="I40" s="1"/>
      <c r="J40" s="1"/>
    </row>
    <row r="41" spans="1:10" ht="15" customHeight="1" x14ac:dyDescent="0.3">
      <c r="A41" s="47" t="s">
        <v>109</v>
      </c>
      <c r="B41" s="24">
        <v>9</v>
      </c>
      <c r="C41" s="81">
        <v>182.00399999999999</v>
      </c>
      <c r="D41" s="110">
        <v>4260.4347300000009</v>
      </c>
      <c r="E41" s="131" t="s">
        <v>110</v>
      </c>
      <c r="F41" s="1"/>
      <c r="G41" s="1"/>
      <c r="H41" s="1"/>
      <c r="I41" s="1"/>
      <c r="J41" s="1"/>
    </row>
    <row r="42" spans="1:10" ht="15" customHeight="1" x14ac:dyDescent="0.3">
      <c r="A42" s="47" t="s">
        <v>111</v>
      </c>
      <c r="B42" s="24" t="s">
        <v>591</v>
      </c>
      <c r="C42" s="81">
        <v>266.64584000000002</v>
      </c>
      <c r="D42" s="110">
        <v>747.90605999999991</v>
      </c>
      <c r="E42" s="131" t="s">
        <v>112</v>
      </c>
      <c r="F42" s="1"/>
      <c r="G42" s="1"/>
      <c r="H42" s="1"/>
      <c r="I42" s="1"/>
      <c r="J42" s="1"/>
    </row>
    <row r="43" spans="1:10" ht="15" customHeight="1" x14ac:dyDescent="0.3">
      <c r="A43" s="301" t="s">
        <v>767</v>
      </c>
      <c r="B43" s="24"/>
      <c r="C43" s="81">
        <v>0</v>
      </c>
      <c r="D43" s="110">
        <v>0</v>
      </c>
      <c r="E43" s="131" t="s">
        <v>113</v>
      </c>
      <c r="F43" s="1"/>
      <c r="G43" s="1"/>
      <c r="H43" s="1"/>
      <c r="I43" s="1"/>
      <c r="J43" s="1"/>
    </row>
    <row r="44" spans="1:10" ht="15" customHeight="1" x14ac:dyDescent="0.3">
      <c r="A44" s="49" t="s">
        <v>114</v>
      </c>
      <c r="B44" s="37"/>
      <c r="C44" s="82">
        <f>SUBTOTAL(9,C41:C43)</f>
        <v>448.64984000000004</v>
      </c>
      <c r="D44" s="111">
        <f>SUBTOTAL(9,D41:D43)</f>
        <v>5008.3407900000011</v>
      </c>
      <c r="E44" s="129" t="s">
        <v>115</v>
      </c>
      <c r="F44" s="1"/>
      <c r="G44" s="1"/>
      <c r="H44" s="1"/>
      <c r="I44" s="1"/>
      <c r="J44" s="1"/>
    </row>
    <row r="45" spans="1:10" ht="15" customHeight="1" x14ac:dyDescent="0.3">
      <c r="A45" s="46"/>
      <c r="B45" s="22"/>
      <c r="C45" s="84"/>
      <c r="D45" s="105"/>
      <c r="E45" s="130"/>
      <c r="F45" s="1"/>
      <c r="G45" s="1"/>
      <c r="H45" s="1"/>
      <c r="I45" s="1"/>
      <c r="J45" s="1"/>
    </row>
    <row r="46" spans="1:10" ht="15" customHeight="1" x14ac:dyDescent="0.3">
      <c r="A46" s="43" t="s">
        <v>116</v>
      </c>
      <c r="B46" s="22"/>
      <c r="C46" s="81"/>
      <c r="D46" s="68"/>
      <c r="E46" s="130"/>
      <c r="F46" s="1"/>
      <c r="G46" s="1"/>
      <c r="H46" s="1"/>
      <c r="I46" s="1"/>
      <c r="J46" s="1"/>
    </row>
    <row r="47" spans="1:10" ht="15" customHeight="1" x14ac:dyDescent="0.3">
      <c r="A47" s="47" t="s">
        <v>768</v>
      </c>
      <c r="B47" s="22"/>
      <c r="C47" s="81">
        <v>0</v>
      </c>
      <c r="D47" s="110">
        <v>0</v>
      </c>
      <c r="E47" s="131" t="s">
        <v>117</v>
      </c>
      <c r="F47" s="1"/>
      <c r="G47" s="1"/>
      <c r="H47" s="1"/>
      <c r="I47" s="1"/>
      <c r="J47" s="1"/>
    </row>
    <row r="48" spans="1:10" ht="15" customHeight="1" x14ac:dyDescent="0.3">
      <c r="A48" s="47" t="s">
        <v>771</v>
      </c>
      <c r="B48" s="22"/>
      <c r="C48" s="81">
        <v>0</v>
      </c>
      <c r="D48" s="110">
        <v>0</v>
      </c>
      <c r="E48" s="131" t="s">
        <v>118</v>
      </c>
      <c r="F48" s="1"/>
      <c r="G48" s="1"/>
      <c r="H48" s="1"/>
      <c r="I48" s="1"/>
      <c r="J48" s="1"/>
    </row>
    <row r="49" spans="1:10" ht="15" customHeight="1" x14ac:dyDescent="0.3">
      <c r="A49" s="47" t="s">
        <v>772</v>
      </c>
      <c r="B49" s="22"/>
      <c r="C49" s="81">
        <v>0</v>
      </c>
      <c r="D49" s="110">
        <v>0</v>
      </c>
      <c r="E49" s="131" t="s">
        <v>773</v>
      </c>
      <c r="F49" s="1"/>
      <c r="G49" s="1"/>
      <c r="H49" s="1"/>
      <c r="I49" s="1"/>
      <c r="J49" s="1"/>
    </row>
    <row r="50" spans="1:10" ht="15" customHeight="1" x14ac:dyDescent="0.3">
      <c r="A50" s="47" t="s">
        <v>870</v>
      </c>
      <c r="B50" s="22"/>
      <c r="C50" s="81">
        <v>0</v>
      </c>
      <c r="D50" s="110">
        <v>0</v>
      </c>
      <c r="E50" s="131" t="s">
        <v>871</v>
      </c>
      <c r="F50" s="1"/>
      <c r="G50" s="1"/>
      <c r="H50" s="1"/>
      <c r="I50" s="1"/>
      <c r="J50" s="1"/>
    </row>
    <row r="51" spans="1:10" ht="15" customHeight="1" x14ac:dyDescent="0.3">
      <c r="A51" s="48" t="s">
        <v>769</v>
      </c>
      <c r="B51" s="30"/>
      <c r="C51" s="81">
        <v>0</v>
      </c>
      <c r="D51" s="110">
        <v>0</v>
      </c>
      <c r="E51" s="131" t="s">
        <v>119</v>
      </c>
      <c r="F51" s="1"/>
      <c r="G51" s="1"/>
      <c r="H51" s="1"/>
      <c r="I51" s="1"/>
      <c r="J51" s="1"/>
    </row>
    <row r="52" spans="1:10" ht="15" customHeight="1" x14ac:dyDescent="0.3">
      <c r="A52" s="49" t="s">
        <v>120</v>
      </c>
      <c r="B52" s="37"/>
      <c r="C52" s="82">
        <f>SUBTOTAL(9,C47:C51)</f>
        <v>0</v>
      </c>
      <c r="D52" s="111">
        <f>SUBTOTAL(9,D47:D51)</f>
        <v>0</v>
      </c>
      <c r="E52" s="129" t="s">
        <v>121</v>
      </c>
      <c r="F52" s="1"/>
      <c r="G52" s="1"/>
      <c r="H52" s="1"/>
      <c r="I52" s="1"/>
      <c r="J52" s="1"/>
    </row>
    <row r="53" spans="1:10" ht="15" customHeight="1" x14ac:dyDescent="0.3">
      <c r="A53" s="46"/>
      <c r="B53" s="22"/>
      <c r="C53" s="84"/>
      <c r="D53" s="105"/>
      <c r="E53" s="130"/>
      <c r="F53" s="1"/>
      <c r="G53" s="1"/>
      <c r="H53" s="1"/>
      <c r="I53" s="1"/>
      <c r="J53" s="1"/>
    </row>
    <row r="54" spans="1:10" ht="15" customHeight="1" x14ac:dyDescent="0.3">
      <c r="A54" s="43" t="s">
        <v>122</v>
      </c>
      <c r="B54" s="22"/>
      <c r="C54" s="96"/>
      <c r="D54" s="68"/>
      <c r="E54" s="130"/>
      <c r="F54" s="1"/>
      <c r="G54" s="1"/>
      <c r="H54" s="1"/>
      <c r="I54" s="1"/>
      <c r="J54" s="1"/>
    </row>
    <row r="55" spans="1:10" ht="15" customHeight="1" x14ac:dyDescent="0.3">
      <c r="A55" s="47" t="s">
        <v>123</v>
      </c>
      <c r="B55" s="22"/>
      <c r="C55" s="81">
        <v>71801.145230000024</v>
      </c>
      <c r="D55" s="110">
        <v>81512.27350000001</v>
      </c>
      <c r="E55" s="131" t="s">
        <v>124</v>
      </c>
      <c r="F55" s="1"/>
      <c r="G55" s="1"/>
      <c r="H55" s="1"/>
      <c r="I55" s="1"/>
      <c r="J55" s="1"/>
    </row>
    <row r="56" spans="1:10" ht="15" customHeight="1" x14ac:dyDescent="0.3">
      <c r="A56" s="48" t="s">
        <v>125</v>
      </c>
      <c r="B56" s="30"/>
      <c r="C56" s="81">
        <v>0</v>
      </c>
      <c r="D56" s="110">
        <v>0</v>
      </c>
      <c r="E56" s="131" t="s">
        <v>126</v>
      </c>
      <c r="F56" s="1"/>
      <c r="G56" s="1"/>
      <c r="H56" s="1"/>
      <c r="I56" s="1"/>
      <c r="J56" s="1"/>
    </row>
    <row r="57" spans="1:10" ht="15" customHeight="1" x14ac:dyDescent="0.3">
      <c r="A57" s="49" t="s">
        <v>127</v>
      </c>
      <c r="B57" s="37"/>
      <c r="C57" s="82">
        <f>SUBTOTAL(9,C55:C56)</f>
        <v>71801.145230000024</v>
      </c>
      <c r="D57" s="111">
        <f>SUBTOTAL(9,D55:D56)</f>
        <v>81512.27350000001</v>
      </c>
      <c r="E57" s="129" t="s">
        <v>128</v>
      </c>
      <c r="F57" s="1"/>
      <c r="G57" s="1"/>
      <c r="H57" s="1"/>
      <c r="I57" s="1"/>
      <c r="J57" s="1"/>
    </row>
    <row r="58" spans="1:10" ht="15" customHeight="1" x14ac:dyDescent="0.3">
      <c r="A58" s="46"/>
      <c r="B58" s="22"/>
      <c r="C58" s="84"/>
      <c r="D58" s="105"/>
      <c r="E58" s="130"/>
      <c r="F58" s="1"/>
      <c r="G58" s="1"/>
      <c r="H58" s="1"/>
      <c r="I58" s="1"/>
      <c r="J58" s="1"/>
    </row>
    <row r="59" spans="1:10" ht="15" customHeight="1" x14ac:dyDescent="0.3">
      <c r="A59" s="297" t="s">
        <v>129</v>
      </c>
      <c r="B59" s="298"/>
      <c r="C59" s="299">
        <f>SUBTOTAL(9,C11:C57)</f>
        <v>156703.35444000002</v>
      </c>
      <c r="D59" s="300">
        <f>SUBTOTAL(9,D11:D57)</f>
        <v>174868.76965999999</v>
      </c>
      <c r="E59" s="129" t="s">
        <v>130</v>
      </c>
      <c r="F59" s="1"/>
      <c r="G59" s="1"/>
      <c r="H59" s="1"/>
      <c r="I59" s="1"/>
      <c r="J59" s="1"/>
    </row>
    <row r="60" spans="1:10" ht="15" customHeight="1" x14ac:dyDescent="0.3">
      <c r="A60" s="1"/>
      <c r="B60" s="10"/>
      <c r="C60" s="319"/>
      <c r="D60" s="319"/>
      <c r="E60" s="126"/>
      <c r="F60" s="1"/>
    </row>
    <row r="61" spans="1:10" ht="15" customHeight="1" x14ac:dyDescent="0.3">
      <c r="A61" s="393" t="s">
        <v>770</v>
      </c>
      <c r="B61" s="40"/>
      <c r="C61" s="40"/>
      <c r="D61" s="40"/>
      <c r="E61" s="126"/>
      <c r="F61" s="1"/>
    </row>
  </sheetData>
  <pageMargins left="0.70866141732283472" right="0.51181102362204722" top="0.74803149606299213" bottom="0.74803149606299213" header="0.31496062992125984" footer="0.31496062992125984"/>
  <pageSetup paperSize="9" scale="85"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topLeftCell="A22" zoomScaleNormal="100" workbookViewId="0">
      <selection activeCell="D54" sqref="D54"/>
    </sheetView>
  </sheetViews>
  <sheetFormatPr baseColWidth="10" defaultColWidth="17.33203125" defaultRowHeight="15.75" customHeight="1" x14ac:dyDescent="0.3"/>
  <cols>
    <col min="1" max="1" width="37.5546875" style="40" customWidth="1"/>
    <col min="2" max="2" width="8" style="40" customWidth="1"/>
    <col min="3" max="3" width="12.5546875" style="40" customWidth="1"/>
    <col min="4" max="4" width="11.6640625" style="40" customWidth="1"/>
    <col min="5" max="5" width="13.6640625" style="40" bestFit="1" customWidth="1"/>
    <col min="6" max="6" width="11.44140625" style="40" customWidth="1"/>
    <col min="7" max="7" width="13" style="40" customWidth="1"/>
    <col min="8" max="9" width="11.44140625" style="40" customWidth="1"/>
    <col min="10" max="16384" width="17.33203125" style="40"/>
  </cols>
  <sheetData>
    <row r="2" spans="1:9" ht="15" customHeight="1" x14ac:dyDescent="0.3">
      <c r="A2" s="314" t="str">
        <f>Resultatregnskap!A2</f>
        <v>Virksomhetens navn: Dronning Mauds Minne Høgskole for barnehagelærerutdanning</v>
      </c>
      <c r="E2" s="11"/>
      <c r="F2" s="1"/>
      <c r="G2" s="1"/>
      <c r="H2" s="1"/>
      <c r="I2" s="1"/>
    </row>
    <row r="4" spans="1:9" ht="15" customHeight="1" x14ac:dyDescent="0.3">
      <c r="A4" s="17" t="s">
        <v>131</v>
      </c>
      <c r="B4" s="18"/>
      <c r="C4" s="18"/>
      <c r="D4" s="18"/>
      <c r="E4" s="18"/>
      <c r="F4" s="1"/>
      <c r="G4" s="6"/>
      <c r="H4" s="1"/>
      <c r="I4" s="1"/>
    </row>
    <row r="5" spans="1:9" ht="15" customHeight="1" x14ac:dyDescent="0.3">
      <c r="A5" s="15" t="str">
        <f>Resultatregnskap!A6</f>
        <v>Beløp i 1000 kroner</v>
      </c>
      <c r="F5" s="1"/>
      <c r="G5" s="6"/>
      <c r="H5" s="1"/>
      <c r="I5" s="1"/>
    </row>
    <row r="6" spans="1:9" ht="15" customHeight="1" x14ac:dyDescent="0.3">
      <c r="A6" s="13"/>
      <c r="E6" s="11"/>
      <c r="F6" s="1"/>
      <c r="G6" s="1"/>
      <c r="H6" s="1"/>
      <c r="I6" s="1"/>
    </row>
    <row r="7" spans="1:9" ht="22.2" customHeight="1" x14ac:dyDescent="0.3">
      <c r="A7" s="53" t="s">
        <v>132</v>
      </c>
      <c r="B7" s="54" t="s">
        <v>27</v>
      </c>
      <c r="C7" s="152">
        <f>Resultatregnskap!C8</f>
        <v>45657</v>
      </c>
      <c r="D7" s="196">
        <f>'Balanse - eiendeler'!D7</f>
        <v>45291</v>
      </c>
      <c r="E7" s="114" t="str">
        <f>Resultatregnskap!E8</f>
        <v>DBH-referanse</v>
      </c>
      <c r="F7" s="1"/>
      <c r="G7" s="1"/>
      <c r="H7" s="1"/>
      <c r="I7" s="1"/>
    </row>
    <row r="8" spans="1:9" ht="15" customHeight="1" x14ac:dyDescent="0.3">
      <c r="A8" s="33"/>
      <c r="B8" s="33"/>
      <c r="C8" s="44"/>
      <c r="D8" s="45"/>
      <c r="E8" s="112"/>
      <c r="F8" s="1"/>
      <c r="G8" s="6"/>
      <c r="H8" s="1"/>
      <c r="I8" s="1"/>
    </row>
    <row r="9" spans="1:9" ht="15" customHeight="1" x14ac:dyDescent="0.3">
      <c r="A9" s="21" t="s">
        <v>133</v>
      </c>
      <c r="B9" s="33"/>
      <c r="C9" s="27"/>
      <c r="D9" s="28"/>
      <c r="E9" s="112"/>
      <c r="F9" s="1"/>
      <c r="G9" s="1"/>
      <c r="H9" s="1"/>
      <c r="I9" s="1"/>
    </row>
    <row r="10" spans="1:9" ht="15" customHeight="1" x14ac:dyDescent="0.3">
      <c r="A10" s="33"/>
      <c r="B10" s="33"/>
      <c r="C10" s="27"/>
      <c r="D10" s="28"/>
      <c r="E10" s="112"/>
      <c r="F10" s="1"/>
      <c r="G10" s="11"/>
      <c r="H10" s="1"/>
      <c r="I10" s="1"/>
    </row>
    <row r="11" spans="1:9" ht="15" customHeight="1" x14ac:dyDescent="0.3">
      <c r="A11" s="21" t="s">
        <v>134</v>
      </c>
      <c r="B11" s="33"/>
      <c r="C11" s="27"/>
      <c r="D11" s="28"/>
      <c r="E11" s="112"/>
      <c r="F11" s="1"/>
      <c r="G11" s="11"/>
      <c r="H11" s="1"/>
      <c r="I11" s="1"/>
    </row>
    <row r="12" spans="1:9" ht="15" customHeight="1" x14ac:dyDescent="0.3">
      <c r="A12" s="35" t="s">
        <v>135</v>
      </c>
      <c r="B12" s="365">
        <v>12</v>
      </c>
      <c r="C12" s="27">
        <v>4000</v>
      </c>
      <c r="D12" s="27">
        <v>4000</v>
      </c>
      <c r="E12" s="113" t="s">
        <v>136</v>
      </c>
      <c r="F12" s="1"/>
      <c r="G12" s="1"/>
      <c r="H12" s="1"/>
      <c r="I12" s="1"/>
    </row>
    <row r="13" spans="1:9" ht="15" customHeight="1" x14ac:dyDescent="0.3">
      <c r="A13" s="23" t="s">
        <v>774</v>
      </c>
      <c r="B13" s="365">
        <v>12</v>
      </c>
      <c r="C13" s="27">
        <v>0</v>
      </c>
      <c r="D13" s="27">
        <v>0</v>
      </c>
      <c r="E13" s="113" t="s">
        <v>138</v>
      </c>
      <c r="F13" s="1"/>
      <c r="G13" s="1"/>
      <c r="H13" s="1"/>
      <c r="I13" s="1"/>
    </row>
    <row r="14" spans="1:9" ht="15" customHeight="1" x14ac:dyDescent="0.3">
      <c r="A14" s="25" t="s">
        <v>139</v>
      </c>
      <c r="B14" s="366">
        <v>12</v>
      </c>
      <c r="C14" s="27">
        <v>0</v>
      </c>
      <c r="D14" s="27">
        <v>0</v>
      </c>
      <c r="E14" s="113" t="s">
        <v>140</v>
      </c>
      <c r="F14" s="1"/>
      <c r="G14" s="1"/>
      <c r="H14" s="1"/>
      <c r="I14" s="1"/>
    </row>
    <row r="15" spans="1:9" ht="15" customHeight="1" x14ac:dyDescent="0.3">
      <c r="A15" s="36" t="s">
        <v>141</v>
      </c>
      <c r="B15" s="19"/>
      <c r="C15" s="31">
        <f>SUBTOTAL(9,C12:C14)</f>
        <v>4000</v>
      </c>
      <c r="D15" s="32">
        <f>SUBTOTAL(9,D12:D14)</f>
        <v>4000</v>
      </c>
      <c r="E15" s="114" t="s">
        <v>142</v>
      </c>
      <c r="F15" s="1"/>
      <c r="G15" s="1"/>
      <c r="H15" s="1"/>
      <c r="I15" s="1"/>
    </row>
    <row r="16" spans="1:9" ht="15" customHeight="1" x14ac:dyDescent="0.3">
      <c r="A16" s="33"/>
      <c r="B16" s="33"/>
      <c r="C16" s="44"/>
      <c r="D16" s="45"/>
      <c r="E16" s="112"/>
      <c r="F16" s="1"/>
      <c r="G16" s="481"/>
      <c r="H16" s="1"/>
      <c r="I16" s="1"/>
    </row>
    <row r="17" spans="1:9" ht="15" customHeight="1" x14ac:dyDescent="0.3">
      <c r="A17" s="21" t="s">
        <v>143</v>
      </c>
      <c r="B17" s="33"/>
      <c r="C17" s="27"/>
      <c r="D17" s="28"/>
      <c r="E17" s="112"/>
      <c r="F17" s="1"/>
      <c r="G17" s="1"/>
      <c r="H17" s="1"/>
      <c r="I17" s="1"/>
    </row>
    <row r="18" spans="1:9" ht="15" customHeight="1" x14ac:dyDescent="0.3">
      <c r="A18" s="35" t="s">
        <v>872</v>
      </c>
      <c r="B18" s="365">
        <v>12</v>
      </c>
      <c r="C18" s="27">
        <v>0</v>
      </c>
      <c r="D18" s="27">
        <v>0</v>
      </c>
      <c r="E18" s="113" t="s">
        <v>802</v>
      </c>
      <c r="F18" s="1"/>
      <c r="G18" s="1"/>
      <c r="H18" s="1"/>
      <c r="I18" s="1"/>
    </row>
    <row r="19" spans="1:9" ht="15" customHeight="1" x14ac:dyDescent="0.3">
      <c r="A19" s="25" t="s">
        <v>685</v>
      </c>
      <c r="B19" s="366">
        <v>12</v>
      </c>
      <c r="C19" s="27">
        <v>70739.692069999946</v>
      </c>
      <c r="D19" s="27">
        <v>69275.752950000009</v>
      </c>
      <c r="E19" s="113" t="s">
        <v>803</v>
      </c>
      <c r="F19" s="1"/>
      <c r="G19" s="1"/>
      <c r="H19" s="1"/>
      <c r="I19" s="1"/>
    </row>
    <row r="20" spans="1:9" ht="15" customHeight="1" x14ac:dyDescent="0.3">
      <c r="A20" s="36" t="s">
        <v>144</v>
      </c>
      <c r="B20" s="19"/>
      <c r="C20" s="31">
        <f>SUBTOTAL(9,C18:C19)</f>
        <v>70739.692069999946</v>
      </c>
      <c r="D20" s="32">
        <f>SUBTOTAL(9,D18:D19)</f>
        <v>69275.752950000009</v>
      </c>
      <c r="E20" s="114" t="s">
        <v>145</v>
      </c>
      <c r="F20" s="1"/>
      <c r="G20" s="1"/>
      <c r="H20" s="1"/>
      <c r="I20" s="1"/>
    </row>
    <row r="21" spans="1:9" ht="15" customHeight="1" x14ac:dyDescent="0.3">
      <c r="A21" s="55"/>
      <c r="B21" s="33"/>
      <c r="C21" s="51"/>
      <c r="D21" s="45"/>
      <c r="E21" s="112"/>
      <c r="F21" s="1"/>
      <c r="G21" s="1"/>
      <c r="H21" s="1"/>
      <c r="I21" s="1"/>
    </row>
    <row r="22" spans="1:9" ht="15" customHeight="1" x14ac:dyDescent="0.3">
      <c r="A22" s="302" t="s">
        <v>146</v>
      </c>
      <c r="B22" s="305"/>
      <c r="C22" s="303">
        <f>SUBTOTAL(9,C12:C20)</f>
        <v>74739.692069999946</v>
      </c>
      <c r="D22" s="304">
        <f>SUBTOTAL(9,D12:D20)</f>
        <v>73275.752950000009</v>
      </c>
      <c r="E22" s="114" t="s">
        <v>147</v>
      </c>
      <c r="F22" s="1"/>
      <c r="G22" s="1"/>
      <c r="H22" s="1"/>
      <c r="I22" s="1"/>
    </row>
    <row r="23" spans="1:9" ht="15" customHeight="1" x14ac:dyDescent="0.3">
      <c r="A23" s="33"/>
      <c r="B23" s="33"/>
      <c r="C23" s="44"/>
      <c r="D23" s="45"/>
      <c r="E23" s="112"/>
      <c r="F23" s="1"/>
      <c r="G23" s="1"/>
      <c r="H23" s="1"/>
      <c r="I23" s="1"/>
    </row>
    <row r="24" spans="1:9" ht="15" customHeight="1" x14ac:dyDescent="0.3">
      <c r="A24" s="21" t="s">
        <v>148</v>
      </c>
      <c r="B24" s="33"/>
      <c r="C24" s="27"/>
      <c r="D24" s="28"/>
      <c r="E24" s="112"/>
      <c r="F24" s="1"/>
      <c r="G24" s="1"/>
      <c r="H24" s="1"/>
      <c r="I24" s="1"/>
    </row>
    <row r="25" spans="1:9" ht="15" customHeight="1" x14ac:dyDescent="0.3">
      <c r="A25" s="33"/>
      <c r="B25" s="33"/>
      <c r="C25" s="27"/>
      <c r="D25" s="28"/>
      <c r="E25" s="112"/>
      <c r="F25" s="1"/>
      <c r="G25" s="1"/>
      <c r="H25" s="1"/>
      <c r="I25" s="1"/>
    </row>
    <row r="26" spans="1:9" ht="15" customHeight="1" x14ac:dyDescent="0.3">
      <c r="A26" s="21" t="s">
        <v>149</v>
      </c>
      <c r="B26" s="33"/>
      <c r="C26" s="27"/>
      <c r="D26" s="28"/>
      <c r="E26" s="112"/>
      <c r="F26" s="1"/>
      <c r="G26" s="1"/>
      <c r="H26" s="1"/>
      <c r="I26" s="1"/>
    </row>
    <row r="27" spans="1:9" ht="15" customHeight="1" x14ac:dyDescent="0.3">
      <c r="A27" s="35" t="s">
        <v>775</v>
      </c>
      <c r="B27" s="33"/>
      <c r="C27" s="27">
        <v>0</v>
      </c>
      <c r="D27" s="27">
        <v>0</v>
      </c>
      <c r="E27" s="113" t="s">
        <v>150</v>
      </c>
      <c r="F27" s="1"/>
      <c r="G27" s="1"/>
      <c r="H27" s="1"/>
      <c r="I27" s="1"/>
    </row>
    <row r="28" spans="1:9" ht="15" customHeight="1" x14ac:dyDescent="0.3">
      <c r="A28" s="35" t="s">
        <v>790</v>
      </c>
      <c r="B28" s="33"/>
      <c r="C28" s="27">
        <v>0</v>
      </c>
      <c r="D28" s="27">
        <v>0</v>
      </c>
      <c r="E28" s="113" t="s">
        <v>151</v>
      </c>
      <c r="F28" s="1"/>
      <c r="G28" s="1"/>
      <c r="H28" s="1"/>
      <c r="I28" s="1"/>
    </row>
    <row r="29" spans="1:9" ht="15" customHeight="1" x14ac:dyDescent="0.3">
      <c r="A29" s="35" t="s">
        <v>788</v>
      </c>
      <c r="B29" s="33"/>
      <c r="C29" s="27">
        <v>0</v>
      </c>
      <c r="D29" s="27">
        <v>0</v>
      </c>
      <c r="E29" s="113" t="s">
        <v>152</v>
      </c>
      <c r="F29" s="1"/>
      <c r="G29" s="1"/>
      <c r="H29" s="1"/>
      <c r="I29" s="1"/>
    </row>
    <row r="30" spans="1:9" ht="15" customHeight="1" x14ac:dyDescent="0.3">
      <c r="A30" s="35" t="s">
        <v>789</v>
      </c>
      <c r="B30" s="33"/>
      <c r="C30" s="27">
        <v>0</v>
      </c>
      <c r="D30" s="27">
        <v>0</v>
      </c>
      <c r="E30" s="113" t="s">
        <v>153</v>
      </c>
      <c r="F30" s="1"/>
      <c r="G30" s="1"/>
      <c r="H30" s="1"/>
      <c r="I30" s="1"/>
    </row>
    <row r="31" spans="1:9" ht="15" customHeight="1" x14ac:dyDescent="0.3">
      <c r="A31" s="25" t="s">
        <v>787</v>
      </c>
      <c r="B31" s="39"/>
      <c r="C31" s="27">
        <v>0</v>
      </c>
      <c r="D31" s="27">
        <v>0</v>
      </c>
      <c r="E31" s="113" t="s">
        <v>154</v>
      </c>
      <c r="F31" s="1"/>
      <c r="G31" s="1"/>
      <c r="H31" s="1"/>
      <c r="I31" s="1"/>
    </row>
    <row r="32" spans="1:9" ht="15" customHeight="1" x14ac:dyDescent="0.3">
      <c r="A32" s="36" t="s">
        <v>155</v>
      </c>
      <c r="B32" s="19"/>
      <c r="C32" s="31">
        <f>SUBTOTAL(9,C27:C31)</f>
        <v>0</v>
      </c>
      <c r="D32" s="32">
        <f>SUBTOTAL(9,D27:D31)</f>
        <v>0</v>
      </c>
      <c r="E32" s="114" t="s">
        <v>156</v>
      </c>
      <c r="F32" s="108"/>
      <c r="G32" s="1"/>
      <c r="H32" s="1"/>
      <c r="I32" s="1"/>
    </row>
    <row r="33" spans="1:9" ht="15" customHeight="1" x14ac:dyDescent="0.3">
      <c r="A33" s="33"/>
      <c r="B33" s="33"/>
      <c r="C33" s="44"/>
      <c r="D33" s="45"/>
      <c r="E33" s="112"/>
      <c r="F33" s="1"/>
      <c r="G33" s="16"/>
      <c r="H33" s="1"/>
      <c r="I33" s="1"/>
    </row>
    <row r="34" spans="1:9" ht="15" customHeight="1" x14ac:dyDescent="0.3">
      <c r="A34" s="21" t="s">
        <v>157</v>
      </c>
      <c r="B34" s="33"/>
      <c r="C34" s="27"/>
      <c r="D34" s="28"/>
      <c r="E34" s="112"/>
      <c r="F34" s="1"/>
      <c r="G34" s="1"/>
      <c r="H34" s="1"/>
      <c r="I34" s="1"/>
    </row>
    <row r="35" spans="1:9" ht="15" customHeight="1" x14ac:dyDescent="0.3">
      <c r="A35" s="35" t="s">
        <v>784</v>
      </c>
      <c r="B35" s="22"/>
      <c r="C35" s="27">
        <v>0</v>
      </c>
      <c r="D35" s="27">
        <v>0</v>
      </c>
      <c r="E35" s="113" t="s">
        <v>158</v>
      </c>
      <c r="F35" s="1"/>
      <c r="G35" s="1"/>
      <c r="H35" s="1"/>
      <c r="I35" s="1"/>
    </row>
    <row r="36" spans="1:9" ht="15" customHeight="1" x14ac:dyDescent="0.3">
      <c r="A36" s="35" t="s">
        <v>786</v>
      </c>
      <c r="B36" s="22"/>
      <c r="C36" s="27">
        <v>0</v>
      </c>
      <c r="D36" s="27">
        <v>0</v>
      </c>
      <c r="E36" s="113" t="s">
        <v>159</v>
      </c>
      <c r="F36" s="1"/>
      <c r="G36" s="1"/>
      <c r="H36" s="1"/>
      <c r="I36" s="1"/>
    </row>
    <row r="37" spans="1:9" ht="15" customHeight="1" x14ac:dyDescent="0.3">
      <c r="A37" s="35" t="s">
        <v>160</v>
      </c>
      <c r="B37" s="22">
        <v>10</v>
      </c>
      <c r="C37" s="27">
        <v>29999.200000000001</v>
      </c>
      <c r="D37" s="27">
        <v>33332.800000000003</v>
      </c>
      <c r="E37" s="113" t="s">
        <v>161</v>
      </c>
      <c r="F37" s="1"/>
      <c r="G37" s="1"/>
      <c r="H37" s="1"/>
      <c r="I37" s="1"/>
    </row>
    <row r="38" spans="1:9" ht="15" customHeight="1" x14ac:dyDescent="0.3">
      <c r="A38" s="25" t="s">
        <v>162</v>
      </c>
      <c r="B38" s="307" t="s">
        <v>617</v>
      </c>
      <c r="C38" s="27">
        <v>1162.99944</v>
      </c>
      <c r="D38" s="27">
        <v>1058.9086100000002</v>
      </c>
      <c r="E38" s="113" t="s">
        <v>163</v>
      </c>
      <c r="F38" s="306"/>
      <c r="G38" s="1"/>
      <c r="H38" s="1"/>
      <c r="I38" s="1"/>
    </row>
    <row r="39" spans="1:9" ht="15" customHeight="1" x14ac:dyDescent="0.3">
      <c r="A39" s="36" t="s">
        <v>164</v>
      </c>
      <c r="B39" s="19"/>
      <c r="C39" s="31">
        <f>SUBTOTAL(9,C35:C38)</f>
        <v>31162.19944</v>
      </c>
      <c r="D39" s="32">
        <f>SUBTOTAL(9,D35:D38)</f>
        <v>34391.708610000001</v>
      </c>
      <c r="E39" s="114" t="s">
        <v>165</v>
      </c>
      <c r="F39" s="1"/>
      <c r="G39" s="1"/>
      <c r="H39" s="1"/>
      <c r="I39" s="1"/>
    </row>
    <row r="40" spans="1:9" ht="15" customHeight="1" x14ac:dyDescent="0.3">
      <c r="A40" s="33"/>
      <c r="B40" s="33"/>
      <c r="C40" s="44"/>
      <c r="D40" s="45"/>
      <c r="E40" s="112"/>
      <c r="F40" s="1"/>
      <c r="G40" s="1"/>
      <c r="H40" s="1"/>
      <c r="I40" s="1"/>
    </row>
    <row r="41" spans="1:9" ht="15" customHeight="1" x14ac:dyDescent="0.3">
      <c r="A41" s="21" t="s">
        <v>166</v>
      </c>
      <c r="B41" s="33"/>
      <c r="C41" s="27"/>
      <c r="D41" s="28"/>
      <c r="E41" s="112"/>
      <c r="F41" s="1"/>
      <c r="G41" s="1"/>
      <c r="H41" s="1"/>
      <c r="I41" s="1"/>
    </row>
    <row r="42" spans="1:9" ht="15" customHeight="1" x14ac:dyDescent="0.3">
      <c r="A42" s="35" t="s">
        <v>784</v>
      </c>
      <c r="B42" s="33"/>
      <c r="C42" s="27">
        <v>0</v>
      </c>
      <c r="D42" s="27">
        <v>0</v>
      </c>
      <c r="E42" s="113" t="s">
        <v>167</v>
      </c>
      <c r="F42" s="1"/>
      <c r="G42" s="1"/>
      <c r="H42" s="1"/>
      <c r="I42" s="1"/>
    </row>
    <row r="43" spans="1:9" ht="15" customHeight="1" x14ac:dyDescent="0.3">
      <c r="A43" s="35" t="s">
        <v>160</v>
      </c>
      <c r="B43" s="22">
        <v>10</v>
      </c>
      <c r="C43" s="27">
        <v>279.78997999999996</v>
      </c>
      <c r="D43" s="27">
        <v>396.27411999999998</v>
      </c>
      <c r="E43" s="113" t="s">
        <v>168</v>
      </c>
      <c r="F43" s="1"/>
      <c r="G43" s="1"/>
      <c r="H43" s="1"/>
      <c r="I43" s="1"/>
    </row>
    <row r="44" spans="1:9" ht="15" customHeight="1" x14ac:dyDescent="0.3">
      <c r="A44" s="35" t="s">
        <v>169</v>
      </c>
      <c r="B44" s="33"/>
      <c r="C44" s="27">
        <v>5240.9368299999996</v>
      </c>
      <c r="D44" s="27">
        <v>13795.1137</v>
      </c>
      <c r="E44" s="113" t="s">
        <v>170</v>
      </c>
      <c r="F44" s="1"/>
      <c r="G44" s="1"/>
      <c r="H44" s="1"/>
      <c r="I44" s="1"/>
    </row>
    <row r="45" spans="1:9" ht="15" customHeight="1" x14ac:dyDescent="0.3">
      <c r="A45" s="35" t="s">
        <v>785</v>
      </c>
      <c r="B45" s="33"/>
      <c r="C45" s="27">
        <v>0</v>
      </c>
      <c r="D45" s="27">
        <v>0</v>
      </c>
      <c r="E45" s="113" t="s">
        <v>171</v>
      </c>
      <c r="F45" s="1"/>
      <c r="G45" s="1"/>
      <c r="H45" s="1"/>
      <c r="I45" s="1"/>
    </row>
    <row r="46" spans="1:9" ht="15" customHeight="1" x14ac:dyDescent="0.3">
      <c r="A46" s="35" t="s">
        <v>172</v>
      </c>
      <c r="B46" s="33"/>
      <c r="C46" s="27">
        <v>1591.8103599999974</v>
      </c>
      <c r="D46" s="27">
        <v>11085.641460000001</v>
      </c>
      <c r="E46" s="113" t="s">
        <v>173</v>
      </c>
      <c r="F46" s="1"/>
      <c r="G46" s="1"/>
      <c r="H46" s="1"/>
      <c r="I46" s="1"/>
    </row>
    <row r="47" spans="1:9" ht="15" customHeight="1" x14ac:dyDescent="0.3">
      <c r="A47" s="25" t="s">
        <v>174</v>
      </c>
      <c r="B47" s="30" t="s">
        <v>588</v>
      </c>
      <c r="C47" s="27">
        <v>43688.925760000006</v>
      </c>
      <c r="D47" s="27">
        <f>41908.25132+16.0275</f>
        <v>41924.27882</v>
      </c>
      <c r="E47" s="113" t="s">
        <v>175</v>
      </c>
      <c r="F47" s="1"/>
      <c r="G47" s="1"/>
      <c r="H47" s="1"/>
      <c r="I47" s="1"/>
    </row>
    <row r="48" spans="1:9" ht="15" customHeight="1" x14ac:dyDescent="0.3">
      <c r="A48" s="36" t="s">
        <v>176</v>
      </c>
      <c r="B48" s="19"/>
      <c r="C48" s="31">
        <f>SUBTOTAL(9,C42:C47)</f>
        <v>50801.462930000002</v>
      </c>
      <c r="D48" s="32">
        <f>SUBTOTAL(9,D42:D47)</f>
        <v>67201.308099999995</v>
      </c>
      <c r="E48" s="114" t="s">
        <v>177</v>
      </c>
      <c r="F48" s="1"/>
      <c r="G48" s="1"/>
      <c r="H48" s="1"/>
      <c r="I48" s="1"/>
    </row>
    <row r="49" spans="1:9" ht="15" customHeight="1" x14ac:dyDescent="0.3">
      <c r="A49" s="33"/>
      <c r="B49" s="33"/>
      <c r="C49" s="44"/>
      <c r="D49" s="45"/>
      <c r="E49" s="112"/>
      <c r="F49" s="1"/>
      <c r="G49" s="1"/>
      <c r="H49" s="1"/>
      <c r="I49" s="1"/>
    </row>
    <row r="50" spans="1:9" ht="15" customHeight="1" x14ac:dyDescent="0.3">
      <c r="A50" s="302" t="s">
        <v>178</v>
      </c>
      <c r="B50" s="303"/>
      <c r="C50" s="303">
        <f>SUBTOTAL(9,C27:C48)</f>
        <v>81963.662370000005</v>
      </c>
      <c r="D50" s="304">
        <f>SUBTOTAL(9,D27:D48)</f>
        <v>101593.01671</v>
      </c>
      <c r="E50" s="114" t="s">
        <v>179</v>
      </c>
      <c r="F50" s="1"/>
      <c r="G50" s="1"/>
      <c r="H50" s="1"/>
      <c r="I50" s="1"/>
    </row>
    <row r="51" spans="1:9" ht="13.5" customHeight="1" x14ac:dyDescent="0.3">
      <c r="A51" s="33"/>
      <c r="B51" s="33"/>
      <c r="C51" s="44"/>
      <c r="D51" s="45"/>
      <c r="E51" s="112"/>
      <c r="F51" s="1"/>
      <c r="G51" s="1"/>
      <c r="H51" s="1"/>
      <c r="I51" s="1"/>
    </row>
    <row r="52" spans="1:9" ht="15" customHeight="1" x14ac:dyDescent="0.3">
      <c r="A52" s="302" t="s">
        <v>180</v>
      </c>
      <c r="B52" s="305"/>
      <c r="C52" s="303">
        <f>SUBTOTAL(9,C12:C50)</f>
        <v>156703.35443999997</v>
      </c>
      <c r="D52" s="304">
        <f>SUBTOTAL(9,D12:D50)</f>
        <v>174868.76966000002</v>
      </c>
      <c r="E52" s="114" t="s">
        <v>181</v>
      </c>
      <c r="F52" s="1"/>
      <c r="G52" s="1"/>
      <c r="H52" s="1"/>
      <c r="I52" s="1"/>
    </row>
    <row r="53" spans="1:9" ht="15" customHeight="1" x14ac:dyDescent="0.3">
      <c r="A53" s="1"/>
      <c r="B53" s="1"/>
      <c r="C53" s="1"/>
      <c r="D53" s="1"/>
      <c r="E53" s="11"/>
      <c r="F53" s="1"/>
      <c r="G53" s="11"/>
      <c r="H53" s="11"/>
      <c r="I53" s="1"/>
    </row>
    <row r="54" spans="1:9" ht="12.75" customHeight="1" x14ac:dyDescent="0.3">
      <c r="A54" s="40" t="s">
        <v>770</v>
      </c>
      <c r="D54" s="518"/>
      <c r="F54" s="1"/>
      <c r="G54" s="1"/>
      <c r="H54" s="1"/>
      <c r="I54" s="1"/>
    </row>
    <row r="55" spans="1:9" ht="15.75" customHeight="1" x14ac:dyDescent="0.3">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topLeftCell="A3" workbookViewId="0">
      <selection activeCell="C9" sqref="C9"/>
    </sheetView>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0" ht="13.5" customHeight="1" x14ac:dyDescent="0.3"/>
    <row r="2" spans="1:10" ht="15" customHeight="1" x14ac:dyDescent="0.3">
      <c r="A2" s="314" t="str">
        <f>Resultatregnskap!A2</f>
        <v>Virksomhetens navn: Dronning Mauds Minne Høgskole for barnehagelærerutdanning</v>
      </c>
      <c r="E2" s="126"/>
      <c r="F2" s="1"/>
    </row>
    <row r="3" spans="1:10" ht="9.75" customHeight="1" x14ac:dyDescent="0.3"/>
    <row r="4" spans="1:10" ht="15" customHeight="1" x14ac:dyDescent="0.3">
      <c r="A4" s="56" t="s">
        <v>621</v>
      </c>
      <c r="B4" s="18"/>
      <c r="C4" s="78"/>
      <c r="D4" s="78"/>
      <c r="E4" s="132"/>
      <c r="F4" s="1"/>
    </row>
    <row r="5" spans="1:10" ht="15" customHeight="1" x14ac:dyDescent="0.3">
      <c r="A5" s="174" t="str">
        <f>Resultatregnskap!A6</f>
        <v>Beløp i 1000 kroner</v>
      </c>
      <c r="E5" s="173"/>
      <c r="F5" s="1"/>
    </row>
    <row r="6" spans="1:10" ht="11.25" customHeight="1" x14ac:dyDescent="0.3">
      <c r="A6" s="57"/>
      <c r="E6" s="126"/>
      <c r="F6" s="1"/>
    </row>
    <row r="7" spans="1:10" ht="15" customHeight="1" x14ac:dyDescent="0.3">
      <c r="A7" s="39"/>
      <c r="B7" s="58" t="s">
        <v>27</v>
      </c>
      <c r="C7" s="152">
        <f>Resultatregnskap!C8</f>
        <v>45657</v>
      </c>
      <c r="D7" s="196">
        <v>45291</v>
      </c>
      <c r="E7" s="140" t="str">
        <f>Resultatregnskap!E8</f>
        <v>DBH-referanse</v>
      </c>
      <c r="F7" s="1"/>
    </row>
    <row r="8" spans="1:10" ht="15" customHeight="1" x14ac:dyDescent="0.3">
      <c r="A8" s="21" t="s">
        <v>182</v>
      </c>
      <c r="B8" s="33"/>
      <c r="C8" s="81"/>
      <c r="D8" s="80"/>
      <c r="E8" s="141"/>
      <c r="F8" s="1"/>
      <c r="G8" s="1"/>
      <c r="H8" s="1"/>
      <c r="I8" s="1"/>
      <c r="J8" s="1"/>
    </row>
    <row r="9" spans="1:10" ht="15" customHeight="1" x14ac:dyDescent="0.3">
      <c r="A9" s="23" t="s">
        <v>58</v>
      </c>
      <c r="B9" s="33"/>
      <c r="C9" s="81">
        <v>1463.9391199999736</v>
      </c>
      <c r="D9" s="80">
        <v>7567.7606300000252</v>
      </c>
      <c r="E9" s="142" t="s">
        <v>183</v>
      </c>
      <c r="F9" s="1"/>
      <c r="G9" s="1"/>
      <c r="H9" s="1"/>
      <c r="I9" s="1"/>
      <c r="J9" s="1"/>
    </row>
    <row r="10" spans="1:10" ht="15" customHeight="1" x14ac:dyDescent="0.3">
      <c r="A10" s="23" t="s">
        <v>184</v>
      </c>
      <c r="B10" s="33"/>
      <c r="C10" s="81">
        <v>0</v>
      </c>
      <c r="D10" s="80">
        <v>0</v>
      </c>
      <c r="E10" s="142" t="s">
        <v>185</v>
      </c>
      <c r="F10" s="1"/>
      <c r="G10" s="1"/>
      <c r="H10" s="1"/>
      <c r="I10" s="1"/>
      <c r="J10" s="1"/>
    </row>
    <row r="11" spans="1:10" ht="15" customHeight="1" x14ac:dyDescent="0.3">
      <c r="A11" s="23" t="s">
        <v>186</v>
      </c>
      <c r="B11" s="33"/>
      <c r="C11" s="81">
        <v>0</v>
      </c>
      <c r="D11" s="80">
        <v>0</v>
      </c>
      <c r="E11" s="142" t="s">
        <v>187</v>
      </c>
      <c r="F11" s="1"/>
      <c r="G11" s="1"/>
      <c r="H11" s="1"/>
      <c r="I11" s="1"/>
      <c r="J11" s="1"/>
    </row>
    <row r="12" spans="1:10" ht="15" customHeight="1" x14ac:dyDescent="0.3">
      <c r="A12" s="23" t="s">
        <v>188</v>
      </c>
      <c r="B12" s="33"/>
      <c r="C12" s="81">
        <v>4113.9549999999999</v>
      </c>
      <c r="D12" s="80">
        <v>4783.6019999999999</v>
      </c>
      <c r="E12" s="142" t="s">
        <v>189</v>
      </c>
      <c r="F12" s="1"/>
      <c r="G12" s="1"/>
      <c r="H12" s="1"/>
      <c r="I12" s="1"/>
      <c r="J12" s="1"/>
    </row>
    <row r="13" spans="1:10" ht="15" customHeight="1" x14ac:dyDescent="0.3">
      <c r="A13" s="23" t="s">
        <v>190</v>
      </c>
      <c r="B13" s="33"/>
      <c r="C13" s="81">
        <v>0</v>
      </c>
      <c r="D13" s="80">
        <v>0</v>
      </c>
      <c r="E13" s="113" t="s">
        <v>191</v>
      </c>
      <c r="F13" s="1"/>
      <c r="G13" s="1"/>
      <c r="H13" s="1"/>
      <c r="I13" s="1"/>
      <c r="J13" s="1"/>
    </row>
    <row r="14" spans="1:10" ht="15" customHeight="1" x14ac:dyDescent="0.3">
      <c r="A14" s="23" t="s">
        <v>192</v>
      </c>
      <c r="B14" s="33"/>
      <c r="C14" s="81">
        <v>0</v>
      </c>
      <c r="D14" s="80">
        <v>0</v>
      </c>
      <c r="E14" s="142" t="s">
        <v>193</v>
      </c>
      <c r="F14" s="1"/>
      <c r="G14" s="1"/>
      <c r="H14" s="1"/>
      <c r="I14" s="1"/>
      <c r="J14" s="1"/>
    </row>
    <row r="15" spans="1:10" ht="15" customHeight="1" x14ac:dyDescent="0.3">
      <c r="A15" s="23" t="s">
        <v>194</v>
      </c>
      <c r="B15" s="33"/>
      <c r="C15" s="81">
        <v>0</v>
      </c>
      <c r="D15" s="80">
        <v>0</v>
      </c>
      <c r="E15" s="142" t="s">
        <v>195</v>
      </c>
      <c r="F15" s="1"/>
      <c r="G15" s="306"/>
      <c r="H15" s="1"/>
      <c r="I15" s="1"/>
      <c r="J15" s="1"/>
    </row>
    <row r="16" spans="1:10" ht="15" customHeight="1" x14ac:dyDescent="0.3">
      <c r="A16" s="23" t="s">
        <v>196</v>
      </c>
      <c r="B16" s="33"/>
      <c r="C16" s="81">
        <v>4078.4307300000005</v>
      </c>
      <c r="D16" s="80">
        <v>-3833.0405000000005</v>
      </c>
      <c r="E16" s="142" t="s">
        <v>197</v>
      </c>
      <c r="F16" s="1"/>
      <c r="G16" s="306"/>
      <c r="H16" s="1"/>
      <c r="I16" s="1"/>
      <c r="J16" s="1"/>
    </row>
    <row r="17" spans="1:10" ht="15" customHeight="1" x14ac:dyDescent="0.3">
      <c r="A17" s="23" t="s">
        <v>198</v>
      </c>
      <c r="B17" s="33"/>
      <c r="C17" s="81">
        <v>-8570.2043699999995</v>
      </c>
      <c r="D17" s="80">
        <v>9281.2716999999993</v>
      </c>
      <c r="E17" s="142" t="s">
        <v>199</v>
      </c>
      <c r="F17" s="1"/>
      <c r="G17" s="1"/>
      <c r="H17" s="1"/>
      <c r="I17" s="1"/>
      <c r="J17" s="1"/>
    </row>
    <row r="18" spans="1:10" ht="15" customHeight="1" x14ac:dyDescent="0.3">
      <c r="A18" s="23" t="s">
        <v>200</v>
      </c>
      <c r="B18" s="33"/>
      <c r="C18" s="81">
        <v>0</v>
      </c>
      <c r="D18" s="80">
        <v>0</v>
      </c>
      <c r="E18" s="142" t="s">
        <v>201</v>
      </c>
      <c r="F18" s="1"/>
      <c r="G18" s="11"/>
      <c r="H18" s="11"/>
      <c r="I18" s="1"/>
      <c r="J18" s="1"/>
    </row>
    <row r="19" spans="1:10" ht="15" customHeight="1" x14ac:dyDescent="0.3">
      <c r="A19" s="23" t="s">
        <v>202</v>
      </c>
      <c r="B19" s="33"/>
      <c r="C19" s="81">
        <v>-6707.821100000001</v>
      </c>
      <c r="D19" s="80">
        <v>7858.6914799999704</v>
      </c>
      <c r="E19" s="142" t="s">
        <v>203</v>
      </c>
      <c r="F19" s="1"/>
      <c r="G19" s="1"/>
      <c r="H19" s="1"/>
      <c r="I19" s="1"/>
      <c r="J19" s="1"/>
    </row>
    <row r="20" spans="1:10" ht="15" customHeight="1" x14ac:dyDescent="0.3">
      <c r="A20" s="59" t="s">
        <v>204</v>
      </c>
      <c r="B20" s="39"/>
      <c r="C20" s="81">
        <v>-640.5593899999958</v>
      </c>
      <c r="D20" s="80">
        <v>505.83300999999989</v>
      </c>
      <c r="E20" s="142" t="s">
        <v>205</v>
      </c>
      <c r="F20" s="1"/>
      <c r="G20" s="1"/>
      <c r="H20" s="1"/>
      <c r="I20" s="1"/>
      <c r="J20" s="1"/>
    </row>
    <row r="21" spans="1:10" ht="15" customHeight="1" x14ac:dyDescent="0.3">
      <c r="A21" s="36" t="s">
        <v>206</v>
      </c>
      <c r="B21" s="19"/>
      <c r="C21" s="82">
        <f>SUBTOTAL(9,C9:C20)</f>
        <v>-6262.2600100000227</v>
      </c>
      <c r="D21" s="83">
        <f>SUBTOTAL(9,D9:D20)</f>
        <v>26164.11831999999</v>
      </c>
      <c r="E21" s="140" t="s">
        <v>207</v>
      </c>
      <c r="F21" s="1"/>
      <c r="G21" s="1"/>
      <c r="H21" s="1"/>
      <c r="I21" s="1"/>
      <c r="J21" s="1"/>
    </row>
    <row r="22" spans="1:10" ht="15" customHeight="1" x14ac:dyDescent="0.3">
      <c r="A22" s="33"/>
      <c r="B22" s="33"/>
      <c r="C22" s="84"/>
      <c r="D22" s="85"/>
      <c r="E22" s="141"/>
      <c r="F22" s="1"/>
      <c r="G22" s="1"/>
      <c r="H22" s="1"/>
      <c r="I22" s="1"/>
      <c r="J22" s="1"/>
    </row>
    <row r="23" spans="1:10" ht="15" customHeight="1" x14ac:dyDescent="0.3">
      <c r="A23" s="21" t="s">
        <v>208</v>
      </c>
      <c r="B23" s="33"/>
      <c r="C23" s="81"/>
      <c r="D23" s="80"/>
      <c r="E23" s="141"/>
      <c r="F23" s="1"/>
      <c r="G23" s="1"/>
      <c r="H23" s="1"/>
      <c r="I23" s="1"/>
      <c r="J23" s="1"/>
    </row>
    <row r="24" spans="1:10" ht="15" customHeight="1" x14ac:dyDescent="0.3">
      <c r="A24" s="23" t="s">
        <v>209</v>
      </c>
      <c r="B24" s="33"/>
      <c r="C24" s="81">
        <v>0</v>
      </c>
      <c r="D24" s="80">
        <v>0</v>
      </c>
      <c r="E24" s="142" t="s">
        <v>210</v>
      </c>
      <c r="F24" s="1"/>
      <c r="G24" s="1"/>
      <c r="H24" s="1"/>
      <c r="I24" s="1"/>
      <c r="J24" s="1"/>
    </row>
    <row r="25" spans="1:10" ht="15" customHeight="1" x14ac:dyDescent="0.3">
      <c r="A25" s="23" t="s">
        <v>211</v>
      </c>
      <c r="B25" s="33"/>
      <c r="C25" s="81">
        <v>-219.35900000000001</v>
      </c>
      <c r="D25" s="80">
        <v>0</v>
      </c>
      <c r="E25" s="142" t="s">
        <v>212</v>
      </c>
      <c r="F25" s="1"/>
      <c r="G25" s="1"/>
      <c r="H25" s="1"/>
      <c r="I25" s="1"/>
      <c r="J25" s="1"/>
    </row>
    <row r="26" spans="1:10" ht="15" customHeight="1" x14ac:dyDescent="0.3">
      <c r="A26" s="23" t="s">
        <v>213</v>
      </c>
      <c r="B26" s="33"/>
      <c r="C26" s="81">
        <v>0</v>
      </c>
      <c r="D26" s="80">
        <v>0</v>
      </c>
      <c r="E26" s="142" t="s">
        <v>214</v>
      </c>
      <c r="F26" s="1"/>
      <c r="G26" s="1"/>
      <c r="H26" s="1"/>
      <c r="I26" s="1"/>
      <c r="J26" s="1"/>
    </row>
    <row r="27" spans="1:10" ht="15" customHeight="1" x14ac:dyDescent="0.3">
      <c r="A27" s="23" t="s">
        <v>215</v>
      </c>
      <c r="B27" s="33"/>
      <c r="C27" s="81">
        <v>0</v>
      </c>
      <c r="D27" s="80">
        <v>0</v>
      </c>
      <c r="E27" s="142" t="s">
        <v>216</v>
      </c>
      <c r="F27" s="1"/>
      <c r="G27" s="1"/>
      <c r="H27" s="1"/>
      <c r="I27" s="1"/>
      <c r="J27" s="1"/>
    </row>
    <row r="28" spans="1:10" ht="15" customHeight="1" x14ac:dyDescent="0.3">
      <c r="A28" s="23" t="s">
        <v>217</v>
      </c>
      <c r="B28" s="33"/>
      <c r="C28" s="81">
        <v>0</v>
      </c>
      <c r="D28" s="80">
        <v>0</v>
      </c>
      <c r="E28" s="142" t="s">
        <v>218</v>
      </c>
      <c r="F28" s="1"/>
      <c r="G28" s="1"/>
      <c r="H28" s="1"/>
      <c r="I28" s="1"/>
      <c r="J28" s="1"/>
    </row>
    <row r="29" spans="1:10" ht="15" customHeight="1" x14ac:dyDescent="0.3">
      <c r="A29" s="23" t="s">
        <v>219</v>
      </c>
      <c r="B29" s="33"/>
      <c r="C29" s="81">
        <v>0</v>
      </c>
      <c r="D29" s="80">
        <v>0</v>
      </c>
      <c r="E29" s="142" t="s">
        <v>220</v>
      </c>
      <c r="F29" s="1"/>
      <c r="G29" s="1"/>
      <c r="H29" s="1"/>
      <c r="I29" s="1"/>
      <c r="J29" s="1"/>
    </row>
    <row r="30" spans="1:10" ht="15" customHeight="1" x14ac:dyDescent="0.3">
      <c r="A30" s="36" t="s">
        <v>221</v>
      </c>
      <c r="B30" s="19"/>
      <c r="C30" s="82">
        <f>SUBTOTAL(9,C24:C29)</f>
        <v>-219.35900000000001</v>
      </c>
      <c r="D30" s="83">
        <f>SUBTOTAL(9,D24:D29)</f>
        <v>0</v>
      </c>
      <c r="E30" s="140" t="s">
        <v>222</v>
      </c>
      <c r="F30" s="1"/>
      <c r="G30" s="1"/>
      <c r="H30" s="1"/>
      <c r="I30" s="1"/>
      <c r="J30" s="1"/>
    </row>
    <row r="31" spans="1:10" ht="15" customHeight="1" x14ac:dyDescent="0.3">
      <c r="A31" s="33"/>
      <c r="B31" s="33"/>
      <c r="C31" s="84"/>
      <c r="D31" s="85"/>
      <c r="E31" s="141"/>
      <c r="F31" s="1"/>
      <c r="G31" s="1"/>
      <c r="H31" s="1"/>
      <c r="I31" s="1"/>
      <c r="J31" s="1"/>
    </row>
    <row r="32" spans="1:10" ht="15" customHeight="1" x14ac:dyDescent="0.3">
      <c r="A32" s="21" t="s">
        <v>223</v>
      </c>
      <c r="B32" s="33"/>
      <c r="C32" s="81"/>
      <c r="D32" s="80"/>
      <c r="E32" s="141"/>
      <c r="F32" s="1"/>
      <c r="G32" s="1"/>
      <c r="H32" s="1"/>
      <c r="I32" s="1"/>
      <c r="J32" s="1"/>
    </row>
    <row r="33" spans="1:10" ht="15" customHeight="1" x14ac:dyDescent="0.3">
      <c r="A33" s="23" t="s">
        <v>224</v>
      </c>
      <c r="B33" s="33"/>
      <c r="C33" s="81">
        <v>0</v>
      </c>
      <c r="D33" s="80">
        <v>0</v>
      </c>
      <c r="E33" s="142" t="s">
        <v>225</v>
      </c>
      <c r="F33" s="1"/>
      <c r="G33" s="1"/>
      <c r="H33" s="1"/>
      <c r="I33" s="1"/>
      <c r="J33" s="1"/>
    </row>
    <row r="34" spans="1:10" ht="15" customHeight="1" x14ac:dyDescent="0.3">
      <c r="A34" s="23" t="s">
        <v>226</v>
      </c>
      <c r="B34" s="33"/>
      <c r="C34" s="81">
        <v>0</v>
      </c>
      <c r="D34" s="80">
        <v>0</v>
      </c>
      <c r="E34" s="142" t="s">
        <v>227</v>
      </c>
      <c r="F34" s="1"/>
      <c r="G34" s="1"/>
      <c r="H34" s="1"/>
      <c r="I34" s="1"/>
      <c r="J34" s="1"/>
    </row>
    <row r="35" spans="1:10" ht="15" customHeight="1" x14ac:dyDescent="0.3">
      <c r="A35" s="23" t="s">
        <v>228</v>
      </c>
      <c r="B35" s="33"/>
      <c r="C35" s="81">
        <v>0</v>
      </c>
      <c r="D35" s="80">
        <v>0</v>
      </c>
      <c r="E35" s="142" t="s">
        <v>229</v>
      </c>
      <c r="F35" s="1"/>
      <c r="G35" s="1"/>
      <c r="H35" s="1"/>
      <c r="I35" s="1"/>
      <c r="J35" s="1"/>
    </row>
    <row r="36" spans="1:10" ht="15" customHeight="1" x14ac:dyDescent="0.3">
      <c r="A36" s="23" t="s">
        <v>230</v>
      </c>
      <c r="B36" s="33"/>
      <c r="C36" s="81">
        <v>-3229.509169999998</v>
      </c>
      <c r="D36" s="80">
        <v>-3239.6801700000019</v>
      </c>
      <c r="E36" s="142" t="s">
        <v>231</v>
      </c>
      <c r="F36" s="1"/>
      <c r="G36" s="1"/>
      <c r="H36" s="1"/>
      <c r="I36" s="1"/>
      <c r="J36" s="1"/>
    </row>
    <row r="37" spans="1:10" ht="15" customHeight="1" x14ac:dyDescent="0.3">
      <c r="A37" s="23" t="s">
        <v>232</v>
      </c>
      <c r="B37" s="33"/>
      <c r="C37" s="81">
        <v>0</v>
      </c>
      <c r="D37" s="80">
        <v>0</v>
      </c>
      <c r="E37" s="142" t="s">
        <v>233</v>
      </c>
      <c r="F37" s="1"/>
      <c r="G37" s="1"/>
      <c r="H37" s="1"/>
      <c r="I37" s="1"/>
      <c r="J37" s="1"/>
    </row>
    <row r="38" spans="1:10" ht="15" customHeight="1" x14ac:dyDescent="0.3">
      <c r="A38" s="23" t="s">
        <v>590</v>
      </c>
      <c r="B38" s="33"/>
      <c r="C38" s="81">
        <v>0</v>
      </c>
      <c r="D38" s="80">
        <v>0</v>
      </c>
      <c r="E38" s="142" t="s">
        <v>234</v>
      </c>
      <c r="F38" s="1"/>
      <c r="G38" s="1"/>
      <c r="H38" s="1"/>
      <c r="I38" s="1"/>
      <c r="J38" s="1"/>
    </row>
    <row r="39" spans="1:10" ht="15" customHeight="1" x14ac:dyDescent="0.3">
      <c r="A39" s="23" t="s">
        <v>235</v>
      </c>
      <c r="B39" s="33"/>
      <c r="C39" s="81">
        <v>0</v>
      </c>
      <c r="D39" s="80">
        <v>0</v>
      </c>
      <c r="E39" s="142" t="s">
        <v>236</v>
      </c>
      <c r="F39" s="1"/>
      <c r="G39" s="1"/>
      <c r="H39" s="1"/>
      <c r="I39" s="1"/>
      <c r="J39" s="1"/>
    </row>
    <row r="40" spans="1:10" ht="15" customHeight="1" x14ac:dyDescent="0.3">
      <c r="A40" s="23" t="s">
        <v>237</v>
      </c>
      <c r="B40" s="33"/>
      <c r="C40" s="81">
        <v>0</v>
      </c>
      <c r="D40" s="80">
        <v>0</v>
      </c>
      <c r="E40" s="142" t="s">
        <v>238</v>
      </c>
      <c r="F40" s="1"/>
      <c r="G40" s="1"/>
      <c r="H40" s="1"/>
      <c r="I40" s="1"/>
      <c r="J40" s="1"/>
    </row>
    <row r="41" spans="1:10" ht="15" customHeight="1" x14ac:dyDescent="0.3">
      <c r="A41" s="23" t="s">
        <v>239</v>
      </c>
      <c r="B41" s="33"/>
      <c r="C41" s="81">
        <v>0</v>
      </c>
      <c r="D41" s="80">
        <v>0</v>
      </c>
      <c r="E41" s="142" t="s">
        <v>240</v>
      </c>
      <c r="F41" s="1"/>
      <c r="G41" s="1"/>
      <c r="H41" s="1"/>
      <c r="I41" s="1"/>
      <c r="J41" s="1"/>
    </row>
    <row r="42" spans="1:10" ht="15" customHeight="1" x14ac:dyDescent="0.3">
      <c r="A42" s="23" t="s">
        <v>241</v>
      </c>
      <c r="B42" s="33"/>
      <c r="C42" s="81">
        <v>0</v>
      </c>
      <c r="D42" s="80">
        <v>0</v>
      </c>
      <c r="E42" s="142" t="s">
        <v>242</v>
      </c>
      <c r="F42" s="1"/>
      <c r="G42" s="1"/>
      <c r="H42" s="1"/>
      <c r="I42" s="1"/>
      <c r="J42" s="1"/>
    </row>
    <row r="43" spans="1:10" ht="15" customHeight="1" x14ac:dyDescent="0.3">
      <c r="A43" s="23" t="s">
        <v>243</v>
      </c>
      <c r="B43" s="33"/>
      <c r="C43" s="81">
        <v>0</v>
      </c>
      <c r="D43" s="80">
        <v>0</v>
      </c>
      <c r="E43" s="142" t="s">
        <v>244</v>
      </c>
      <c r="F43" s="1"/>
      <c r="G43" s="1"/>
      <c r="H43" s="1"/>
      <c r="I43" s="1"/>
      <c r="J43" s="1"/>
    </row>
    <row r="44" spans="1:10" ht="15" customHeight="1" x14ac:dyDescent="0.3">
      <c r="A44" s="23" t="s">
        <v>245</v>
      </c>
      <c r="B44" s="33"/>
      <c r="C44" s="81">
        <v>0</v>
      </c>
      <c r="D44" s="80">
        <v>0</v>
      </c>
      <c r="E44" s="142" t="s">
        <v>246</v>
      </c>
      <c r="F44" s="1"/>
      <c r="G44" s="1"/>
      <c r="H44" s="1"/>
      <c r="I44" s="1"/>
      <c r="J44" s="1"/>
    </row>
    <row r="45" spans="1:10" ht="15" customHeight="1" x14ac:dyDescent="0.3">
      <c r="A45" s="23" t="s">
        <v>247</v>
      </c>
      <c r="B45" s="33"/>
      <c r="C45" s="81">
        <v>0</v>
      </c>
      <c r="D45" s="80">
        <v>0</v>
      </c>
      <c r="E45" s="142" t="s">
        <v>248</v>
      </c>
      <c r="F45" s="1"/>
      <c r="G45" s="1"/>
      <c r="H45" s="1"/>
      <c r="I45" s="1"/>
      <c r="J45" s="1"/>
    </row>
    <row r="46" spans="1:10" ht="15" customHeight="1" x14ac:dyDescent="0.3">
      <c r="A46" s="23" t="s">
        <v>249</v>
      </c>
      <c r="B46" s="33"/>
      <c r="C46" s="81">
        <v>0</v>
      </c>
      <c r="D46" s="80">
        <v>0</v>
      </c>
      <c r="E46" s="142" t="s">
        <v>250</v>
      </c>
      <c r="F46" s="1"/>
      <c r="G46" s="1"/>
      <c r="H46" s="1"/>
      <c r="I46" s="1"/>
      <c r="J46" s="1"/>
    </row>
    <row r="47" spans="1:10" ht="15" customHeight="1" x14ac:dyDescent="0.3">
      <c r="A47" s="23" t="s">
        <v>251</v>
      </c>
      <c r="B47" s="33"/>
      <c r="C47" s="81">
        <v>0</v>
      </c>
      <c r="D47" s="80">
        <v>0</v>
      </c>
      <c r="E47" s="142" t="s">
        <v>252</v>
      </c>
      <c r="F47" s="1"/>
      <c r="G47" s="1"/>
      <c r="H47" s="1"/>
      <c r="I47" s="1"/>
      <c r="J47" s="1"/>
    </row>
    <row r="48" spans="1:10" ht="15" customHeight="1" x14ac:dyDescent="0.3">
      <c r="A48" s="36" t="s">
        <v>253</v>
      </c>
      <c r="B48" s="19"/>
      <c r="C48" s="82">
        <f>SUBTOTAL(9,C33:C47)</f>
        <v>-3229.509169999998</v>
      </c>
      <c r="D48" s="83">
        <f>SUBTOTAL(9,D33:D47)</f>
        <v>-3239.6801700000019</v>
      </c>
      <c r="E48" s="140" t="s">
        <v>254</v>
      </c>
      <c r="F48" s="1"/>
      <c r="G48" s="1"/>
      <c r="H48" s="1"/>
      <c r="I48" s="1"/>
      <c r="J48" s="1"/>
    </row>
    <row r="49" spans="1:10" ht="14.4" x14ac:dyDescent="0.3">
      <c r="A49" s="33"/>
      <c r="B49" s="33"/>
      <c r="C49" s="84"/>
      <c r="D49" s="85"/>
      <c r="E49" s="141"/>
      <c r="F49" s="1"/>
      <c r="G49" s="1"/>
      <c r="H49" s="1"/>
      <c r="I49" s="1"/>
      <c r="J49" s="1"/>
    </row>
    <row r="50" spans="1:10" ht="15" customHeight="1" x14ac:dyDescent="0.3">
      <c r="A50" s="21" t="s">
        <v>255</v>
      </c>
      <c r="B50" s="33"/>
      <c r="C50" s="89">
        <v>0</v>
      </c>
      <c r="D50" s="90">
        <v>0</v>
      </c>
      <c r="E50" s="141" t="s">
        <v>362</v>
      </c>
      <c r="F50" s="1"/>
      <c r="G50" s="1"/>
      <c r="H50" s="1"/>
      <c r="I50" s="1"/>
      <c r="J50" s="1"/>
    </row>
    <row r="51" spans="1:10" ht="15" customHeight="1" x14ac:dyDescent="0.3">
      <c r="A51" s="38" t="s">
        <v>256</v>
      </c>
      <c r="B51" s="19"/>
      <c r="C51" s="82">
        <f>SUBTOTAL(9,C9:C48)</f>
        <v>-9711.1281800000215</v>
      </c>
      <c r="D51" s="83">
        <f>SUBTOTAL(9,D9:D48)</f>
        <v>22924.438149999987</v>
      </c>
      <c r="E51" s="143" t="s">
        <v>257</v>
      </c>
      <c r="F51" s="1"/>
      <c r="G51" s="1"/>
      <c r="H51" s="1"/>
      <c r="I51" s="1"/>
      <c r="J51" s="1"/>
    </row>
    <row r="52" spans="1:10" ht="15" customHeight="1" x14ac:dyDescent="0.3">
      <c r="A52" s="38" t="s">
        <v>258</v>
      </c>
      <c r="B52" s="19"/>
      <c r="C52" s="97">
        <v>81512.273499999996</v>
      </c>
      <c r="D52" s="88">
        <v>58587.835350000008</v>
      </c>
      <c r="E52" s="143" t="s">
        <v>259</v>
      </c>
      <c r="F52" s="1"/>
      <c r="G52" s="1"/>
      <c r="H52" s="1"/>
      <c r="I52" s="1"/>
      <c r="J52" s="1"/>
    </row>
    <row r="53" spans="1:10" ht="15" customHeight="1" x14ac:dyDescent="0.3">
      <c r="A53" s="29" t="s">
        <v>260</v>
      </c>
      <c r="B53" s="39"/>
      <c r="C53" s="82">
        <f>SUBTOTAL(9,C9:C52)</f>
        <v>71801.145319999981</v>
      </c>
      <c r="D53" s="83">
        <f>SUBTOTAL(9,D9:D52)</f>
        <v>81512.273499999996</v>
      </c>
      <c r="E53" s="144" t="s">
        <v>261</v>
      </c>
      <c r="F53" s="1"/>
      <c r="G53" s="1"/>
      <c r="H53" s="1"/>
      <c r="I53" s="1"/>
      <c r="J53" s="1"/>
    </row>
    <row r="54" spans="1:10" ht="15" customHeight="1" x14ac:dyDescent="0.3">
      <c r="A54" s="1"/>
      <c r="B54" s="1"/>
      <c r="C54" s="319"/>
      <c r="D54" s="319"/>
      <c r="E54" s="126"/>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6"/>
  <sheetViews>
    <sheetView workbookViewId="0"/>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1" ht="13.5" customHeight="1" x14ac:dyDescent="0.3"/>
    <row r="2" spans="1:11" ht="15" customHeight="1" x14ac:dyDescent="0.3">
      <c r="A2" s="314" t="str">
        <f>Resultatregnskap!A2</f>
        <v>Virksomhetens navn: Dronning Mauds Minne Høgskole for barnehagelærerutdanning</v>
      </c>
      <c r="E2" s="126"/>
      <c r="F2" s="1"/>
    </row>
    <row r="3" spans="1:11" ht="15" customHeight="1" x14ac:dyDescent="0.3"/>
    <row r="4" spans="1:11" ht="15" customHeight="1" x14ac:dyDescent="0.3">
      <c r="A4" s="56" t="s">
        <v>622</v>
      </c>
      <c r="B4" s="18"/>
      <c r="C4" s="78"/>
      <c r="D4" s="78"/>
      <c r="E4" s="132"/>
      <c r="F4" s="1"/>
    </row>
    <row r="5" spans="1:11" ht="15" customHeight="1" x14ac:dyDescent="0.3">
      <c r="A5" s="174" t="str">
        <f>Resultatregnskap!A6</f>
        <v>Beløp i 1000 kroner</v>
      </c>
      <c r="E5" s="173"/>
      <c r="F5" s="1"/>
    </row>
    <row r="6" spans="1:11" ht="15" customHeight="1" x14ac:dyDescent="0.3">
      <c r="A6" s="57"/>
      <c r="E6" s="126"/>
      <c r="F6" s="1"/>
    </row>
    <row r="7" spans="1:11" ht="15" customHeight="1" x14ac:dyDescent="0.3">
      <c r="A7" s="39"/>
      <c r="B7" s="58" t="s">
        <v>27</v>
      </c>
      <c r="C7" s="152">
        <f>Resultatregnskap!C8</f>
        <v>45657</v>
      </c>
      <c r="D7" s="196">
        <f>' Kontantstrøm IND'!D7</f>
        <v>45291</v>
      </c>
      <c r="E7" s="140" t="str">
        <f>Resultatregnskap!E8</f>
        <v>DBH-referanse</v>
      </c>
      <c r="F7" s="1"/>
    </row>
    <row r="8" spans="1:11" ht="15" customHeight="1" x14ac:dyDescent="0.3">
      <c r="A8" s="21" t="s">
        <v>662</v>
      </c>
      <c r="B8" s="33"/>
      <c r="C8" s="81"/>
      <c r="D8" s="80"/>
      <c r="E8" s="141"/>
      <c r="F8" s="1"/>
      <c r="G8" s="1"/>
      <c r="H8" s="1"/>
      <c r="I8" s="1"/>
      <c r="J8" s="1"/>
      <c r="K8" s="1"/>
    </row>
    <row r="9" spans="1:11" ht="15" customHeight="1" x14ac:dyDescent="0.3">
      <c r="A9" s="21" t="s">
        <v>663</v>
      </c>
      <c r="B9" s="33"/>
      <c r="C9" s="81"/>
      <c r="D9" s="80"/>
      <c r="E9" s="141"/>
      <c r="F9" s="1"/>
      <c r="G9" s="1"/>
      <c r="H9" s="1"/>
      <c r="I9" s="1"/>
      <c r="J9" s="1"/>
    </row>
    <row r="10" spans="1:11" ht="15" customHeight="1" x14ac:dyDescent="0.3">
      <c r="A10" s="349" t="s">
        <v>665</v>
      </c>
      <c r="B10" s="33"/>
      <c r="C10" s="81">
        <f>163544+5600</f>
        <v>169144</v>
      </c>
      <c r="D10" s="80">
        <v>168897.565</v>
      </c>
      <c r="E10" s="142" t="s">
        <v>634</v>
      </c>
      <c r="F10" s="1"/>
      <c r="G10" s="1"/>
      <c r="H10" s="1"/>
      <c r="I10" s="1"/>
      <c r="J10" s="1"/>
    </row>
    <row r="11" spans="1:11" ht="15" customHeight="1" x14ac:dyDescent="0.3">
      <c r="A11" s="349" t="s">
        <v>666</v>
      </c>
      <c r="B11" s="33"/>
      <c r="C11" s="81">
        <v>0</v>
      </c>
      <c r="D11" s="80">
        <v>0</v>
      </c>
      <c r="E11" s="142" t="s">
        <v>623</v>
      </c>
      <c r="F11" s="1"/>
      <c r="G11" s="1"/>
      <c r="H11" s="1"/>
      <c r="I11" s="1"/>
      <c r="J11" s="1"/>
    </row>
    <row r="12" spans="1:11" ht="15" customHeight="1" x14ac:dyDescent="0.3">
      <c r="A12" s="349" t="s">
        <v>667</v>
      </c>
      <c r="B12" s="33"/>
      <c r="C12" s="81">
        <v>0</v>
      </c>
      <c r="D12" s="80">
        <v>0</v>
      </c>
      <c r="E12" s="142" t="s">
        <v>624</v>
      </c>
      <c r="F12" s="1"/>
      <c r="G12" s="1"/>
      <c r="H12" s="1"/>
      <c r="I12" s="1"/>
      <c r="J12" s="1"/>
    </row>
    <row r="13" spans="1:11" ht="15" customHeight="1" x14ac:dyDescent="0.3">
      <c r="A13" s="349" t="s">
        <v>668</v>
      </c>
      <c r="B13" s="33"/>
      <c r="C13" s="81">
        <v>0</v>
      </c>
      <c r="D13" s="80">
        <v>0</v>
      </c>
      <c r="E13" s="113" t="s">
        <v>625</v>
      </c>
      <c r="F13" s="1"/>
      <c r="G13" s="1"/>
      <c r="H13" s="1"/>
      <c r="I13" s="1"/>
      <c r="J13" s="1"/>
    </row>
    <row r="14" spans="1:11" ht="15" customHeight="1" x14ac:dyDescent="0.3">
      <c r="A14" s="349" t="s">
        <v>669</v>
      </c>
      <c r="B14" s="33"/>
      <c r="C14" s="81">
        <f>9459-853</f>
        <v>8606</v>
      </c>
      <c r="D14" s="80">
        <v>7712</v>
      </c>
      <c r="E14" s="142" t="s">
        <v>626</v>
      </c>
      <c r="F14" s="1"/>
      <c r="G14" s="1"/>
      <c r="H14" s="1"/>
      <c r="I14" s="1"/>
      <c r="J14" s="1"/>
    </row>
    <row r="15" spans="1:11" ht="15" customHeight="1" x14ac:dyDescent="0.3">
      <c r="A15" s="349" t="s">
        <v>670</v>
      </c>
      <c r="B15" s="33"/>
      <c r="C15" s="81">
        <v>4869</v>
      </c>
      <c r="D15" s="80">
        <v>4995.5550000000003</v>
      </c>
      <c r="E15" s="142" t="s">
        <v>627</v>
      </c>
      <c r="F15" s="1"/>
      <c r="G15" s="1"/>
      <c r="H15" s="1"/>
      <c r="I15" s="1"/>
      <c r="J15" s="1"/>
    </row>
    <row r="16" spans="1:11" ht="15" customHeight="1" x14ac:dyDescent="0.3">
      <c r="A16" s="349" t="s">
        <v>804</v>
      </c>
      <c r="B16" s="33"/>
      <c r="C16" s="81">
        <v>0</v>
      </c>
      <c r="D16" s="80">
        <v>0</v>
      </c>
      <c r="E16" s="142" t="s">
        <v>819</v>
      </c>
      <c r="F16" s="1"/>
      <c r="G16" s="1"/>
      <c r="H16" s="1"/>
      <c r="I16" s="1"/>
      <c r="J16" s="1"/>
    </row>
    <row r="17" spans="1:10" ht="15" customHeight="1" x14ac:dyDescent="0.3">
      <c r="A17" s="349" t="s">
        <v>671</v>
      </c>
      <c r="B17" s="33"/>
      <c r="C17" s="81">
        <v>30302</v>
      </c>
      <c r="D17" s="80">
        <v>33724.790999999997</v>
      </c>
      <c r="E17" s="142" t="s">
        <v>628</v>
      </c>
      <c r="F17" s="1"/>
      <c r="G17" s="1"/>
      <c r="H17" s="1"/>
      <c r="I17" s="1"/>
      <c r="J17" s="1"/>
    </row>
    <row r="18" spans="1:10" ht="15" customHeight="1" x14ac:dyDescent="0.3">
      <c r="A18" s="351" t="s">
        <v>664</v>
      </c>
      <c r="B18" s="19"/>
      <c r="C18" s="350">
        <f>SUBTOTAL(9,C10:C17)</f>
        <v>212921</v>
      </c>
      <c r="D18" s="97">
        <f>SUBTOTAL(9,D10:D17)</f>
        <v>215329.91099999999</v>
      </c>
      <c r="E18" s="143" t="s">
        <v>672</v>
      </c>
      <c r="F18" s="1"/>
      <c r="G18" s="1"/>
      <c r="H18" s="1"/>
      <c r="I18" s="1"/>
      <c r="J18" s="1"/>
    </row>
    <row r="19" spans="1:10" ht="15" customHeight="1" x14ac:dyDescent="0.3">
      <c r="A19" s="21" t="s">
        <v>679</v>
      </c>
      <c r="B19" s="33"/>
      <c r="C19" s="96"/>
      <c r="D19" s="80"/>
      <c r="E19" s="142"/>
      <c r="F19" s="1"/>
      <c r="G19" s="1"/>
      <c r="H19" s="1"/>
      <c r="I19" s="1"/>
      <c r="J19" s="1"/>
    </row>
    <row r="20" spans="1:10" ht="15" customHeight="1" x14ac:dyDescent="0.3">
      <c r="A20" s="349" t="s">
        <v>673</v>
      </c>
      <c r="B20" s="33"/>
      <c r="C20" s="81">
        <v>-104368.38039999999</v>
      </c>
      <c r="D20" s="80">
        <v>-93631</v>
      </c>
      <c r="E20" s="142" t="s">
        <v>629</v>
      </c>
      <c r="F20" s="1"/>
      <c r="G20" s="1"/>
      <c r="H20" s="1"/>
      <c r="I20" s="1"/>
      <c r="J20" s="1"/>
    </row>
    <row r="21" spans="1:10" ht="15" customHeight="1" x14ac:dyDescent="0.3">
      <c r="A21" s="349" t="s">
        <v>674</v>
      </c>
      <c r="B21" s="33"/>
      <c r="C21" s="81">
        <f>-64648.90861+853</f>
        <v>-63795.908609999999</v>
      </c>
      <c r="D21" s="80">
        <v>-46838.792999999998</v>
      </c>
      <c r="E21" s="142" t="s">
        <v>630</v>
      </c>
      <c r="F21" s="1"/>
      <c r="G21" s="1"/>
      <c r="H21" s="1"/>
      <c r="I21" s="1"/>
      <c r="J21" s="1"/>
    </row>
    <row r="22" spans="1:10" ht="15" customHeight="1" x14ac:dyDescent="0.3">
      <c r="A22" s="349" t="s">
        <v>675</v>
      </c>
      <c r="B22" s="33"/>
      <c r="C22" s="81">
        <v>-51018.970999999998</v>
      </c>
      <c r="D22" s="80">
        <v>-48696</v>
      </c>
      <c r="E22" s="142" t="s">
        <v>631</v>
      </c>
      <c r="F22" s="1"/>
      <c r="G22" s="1"/>
      <c r="H22" s="1"/>
      <c r="I22" s="1"/>
      <c r="J22" s="1"/>
    </row>
    <row r="23" spans="1:10" ht="15" customHeight="1" x14ac:dyDescent="0.3">
      <c r="A23" s="349" t="s">
        <v>676</v>
      </c>
      <c r="B23" s="33"/>
      <c r="C23" s="81">
        <v>0</v>
      </c>
      <c r="D23" s="80">
        <v>0</v>
      </c>
      <c r="E23" s="142" t="s">
        <v>632</v>
      </c>
      <c r="F23" s="1"/>
      <c r="G23" s="1"/>
      <c r="H23" s="1"/>
      <c r="I23" s="1"/>
      <c r="J23" s="1"/>
    </row>
    <row r="24" spans="1:10" ht="15" customHeight="1" x14ac:dyDescent="0.3">
      <c r="A24" s="349" t="s">
        <v>677</v>
      </c>
      <c r="B24" s="33"/>
      <c r="C24" s="81">
        <v>0</v>
      </c>
      <c r="D24" s="80">
        <v>0</v>
      </c>
      <c r="E24" s="142" t="s">
        <v>633</v>
      </c>
      <c r="F24" s="1"/>
      <c r="G24" s="1"/>
      <c r="H24" s="1"/>
      <c r="I24" s="1"/>
      <c r="J24" s="1"/>
    </row>
    <row r="25" spans="1:10" ht="15" customHeight="1" x14ac:dyDescent="0.3">
      <c r="A25" s="351" t="s">
        <v>678</v>
      </c>
      <c r="B25" s="19"/>
      <c r="C25" s="97">
        <f>SUBTOTAL(9,C20:C24)</f>
        <v>-219183.26001</v>
      </c>
      <c r="D25" s="97">
        <f>SUBTOTAL(9,D20:D24)</f>
        <v>-189165.79300000001</v>
      </c>
      <c r="E25" s="143" t="s">
        <v>680</v>
      </c>
      <c r="F25" s="1"/>
      <c r="G25" s="1"/>
      <c r="H25" s="1"/>
      <c r="I25" s="1"/>
      <c r="J25" s="1"/>
    </row>
    <row r="26" spans="1:10" ht="15" customHeight="1" x14ac:dyDescent="0.3">
      <c r="A26" s="23"/>
      <c r="B26" s="33"/>
      <c r="C26" s="81"/>
      <c r="D26" s="80"/>
      <c r="E26" s="142"/>
      <c r="F26" s="1"/>
      <c r="G26" s="1"/>
      <c r="H26" s="1"/>
      <c r="I26" s="1"/>
      <c r="J26" s="1"/>
    </row>
    <row r="27" spans="1:10" ht="15" customHeight="1" x14ac:dyDescent="0.3">
      <c r="A27" s="36" t="s">
        <v>683</v>
      </c>
      <c r="B27" s="19"/>
      <c r="C27" s="82">
        <f>SUBTOTAL(9,C10:C24)</f>
        <v>-6262.2600099999909</v>
      </c>
      <c r="D27" s="83">
        <f>SUBTOTAL(9,D10:D24)</f>
        <v>26164.117999999988</v>
      </c>
      <c r="E27" s="140" t="s">
        <v>681</v>
      </c>
      <c r="F27" s="1"/>
      <c r="G27" s="1"/>
      <c r="H27" s="1"/>
      <c r="I27" s="1"/>
      <c r="J27" s="1"/>
    </row>
    <row r="28" spans="1:10" ht="15" customHeight="1" x14ac:dyDescent="0.3">
      <c r="A28" s="33"/>
      <c r="B28" s="33"/>
      <c r="C28" s="84"/>
      <c r="D28" s="85"/>
      <c r="E28" s="141"/>
      <c r="F28" s="1"/>
      <c r="G28" s="1"/>
      <c r="H28" s="1"/>
      <c r="I28" s="1"/>
      <c r="J28" s="1"/>
    </row>
    <row r="29" spans="1:10" ht="15" customHeight="1" x14ac:dyDescent="0.3">
      <c r="A29" s="21" t="s">
        <v>208</v>
      </c>
      <c r="B29" s="33"/>
      <c r="C29" s="81"/>
      <c r="D29" s="80"/>
      <c r="E29" s="141"/>
      <c r="F29" s="1"/>
      <c r="G29" s="1"/>
      <c r="H29" s="1"/>
      <c r="I29" s="1"/>
      <c r="J29" s="1"/>
    </row>
    <row r="30" spans="1:10" ht="15" customHeight="1" x14ac:dyDescent="0.3">
      <c r="A30" s="23" t="s">
        <v>209</v>
      </c>
      <c r="B30" s="33"/>
      <c r="C30" s="81">
        <v>0</v>
      </c>
      <c r="D30" s="80">
        <v>0</v>
      </c>
      <c r="E30" s="142" t="s">
        <v>635</v>
      </c>
      <c r="F30" s="1"/>
      <c r="G30" s="1"/>
      <c r="H30" s="1"/>
      <c r="I30" s="1"/>
      <c r="J30" s="1"/>
    </row>
    <row r="31" spans="1:10" ht="15" customHeight="1" x14ac:dyDescent="0.3">
      <c r="A31" s="23" t="s">
        <v>211</v>
      </c>
      <c r="B31" s="33"/>
      <c r="C31" s="81">
        <v>-219.35900000000001</v>
      </c>
      <c r="D31" s="80">
        <v>0</v>
      </c>
      <c r="E31" s="142" t="s">
        <v>636</v>
      </c>
      <c r="F31" s="1"/>
      <c r="G31" s="1"/>
      <c r="H31" s="1"/>
      <c r="I31" s="1"/>
      <c r="J31" s="1"/>
    </row>
    <row r="32" spans="1:10" ht="15" customHeight="1" x14ac:dyDescent="0.3">
      <c r="A32" s="23" t="s">
        <v>213</v>
      </c>
      <c r="B32" s="33"/>
      <c r="C32" s="81">
        <v>0</v>
      </c>
      <c r="D32" s="80">
        <v>0</v>
      </c>
      <c r="E32" s="142" t="s">
        <v>637</v>
      </c>
      <c r="F32" s="1"/>
      <c r="G32" s="1"/>
      <c r="H32" s="1"/>
      <c r="I32" s="1"/>
      <c r="J32" s="1"/>
    </row>
    <row r="33" spans="1:10" ht="15" customHeight="1" x14ac:dyDescent="0.3">
      <c r="A33" s="23" t="s">
        <v>215</v>
      </c>
      <c r="B33" s="33"/>
      <c r="C33" s="81">
        <v>0</v>
      </c>
      <c r="D33" s="80">
        <v>0</v>
      </c>
      <c r="E33" s="142" t="s">
        <v>638</v>
      </c>
      <c r="F33" s="1"/>
      <c r="G33" s="1"/>
      <c r="H33" s="1"/>
      <c r="I33" s="1"/>
      <c r="J33" s="1"/>
    </row>
    <row r="34" spans="1:10" ht="15" customHeight="1" x14ac:dyDescent="0.3">
      <c r="A34" s="23" t="s">
        <v>217</v>
      </c>
      <c r="B34" s="33"/>
      <c r="C34" s="81">
        <v>0</v>
      </c>
      <c r="D34" s="80">
        <v>0</v>
      </c>
      <c r="E34" s="142" t="s">
        <v>639</v>
      </c>
      <c r="F34" s="1"/>
      <c r="G34" s="1"/>
      <c r="H34" s="1"/>
      <c r="I34" s="1"/>
      <c r="J34" s="1"/>
    </row>
    <row r="35" spans="1:10" ht="15" customHeight="1" x14ac:dyDescent="0.3">
      <c r="A35" s="23" t="s">
        <v>219</v>
      </c>
      <c r="B35" s="33"/>
      <c r="C35" s="81">
        <v>0</v>
      </c>
      <c r="D35" s="80">
        <v>0</v>
      </c>
      <c r="E35" s="142" t="s">
        <v>640</v>
      </c>
      <c r="F35" s="1"/>
      <c r="G35" s="1"/>
      <c r="H35" s="1"/>
      <c r="I35" s="1"/>
      <c r="J35" s="1"/>
    </row>
    <row r="36" spans="1:10" ht="15" customHeight="1" x14ac:dyDescent="0.3">
      <c r="A36" s="36" t="s">
        <v>221</v>
      </c>
      <c r="B36" s="19"/>
      <c r="C36" s="82">
        <f>SUBTOTAL(9,C30:C35)</f>
        <v>-219.35900000000001</v>
      </c>
      <c r="D36" s="83">
        <f>SUBTOTAL(9,D30:D35)</f>
        <v>0</v>
      </c>
      <c r="E36" s="140" t="s">
        <v>641</v>
      </c>
      <c r="F36" s="1"/>
      <c r="G36" s="1"/>
      <c r="H36" s="1"/>
      <c r="I36" s="1"/>
      <c r="J36" s="1"/>
    </row>
    <row r="37" spans="1:10" ht="15" customHeight="1" x14ac:dyDescent="0.3">
      <c r="A37" s="33"/>
      <c r="B37" s="33"/>
      <c r="C37" s="84"/>
      <c r="D37" s="85"/>
      <c r="E37" s="141"/>
      <c r="F37" s="1"/>
      <c r="G37" s="1"/>
      <c r="H37" s="1"/>
      <c r="I37" s="1"/>
      <c r="J37" s="1"/>
    </row>
    <row r="38" spans="1:10" ht="15" customHeight="1" x14ac:dyDescent="0.3">
      <c r="A38" s="21" t="s">
        <v>223</v>
      </c>
      <c r="B38" s="33"/>
      <c r="C38" s="81"/>
      <c r="D38" s="80"/>
      <c r="E38" s="141"/>
      <c r="F38" s="1"/>
      <c r="G38" s="1"/>
      <c r="H38" s="1"/>
      <c r="I38" s="1"/>
      <c r="J38" s="1"/>
    </row>
    <row r="39" spans="1:10" ht="15" customHeight="1" x14ac:dyDescent="0.3">
      <c r="A39" s="23" t="s">
        <v>224</v>
      </c>
      <c r="B39" s="33"/>
      <c r="C39" s="81">
        <v>0</v>
      </c>
      <c r="D39" s="80">
        <v>0</v>
      </c>
      <c r="E39" s="142" t="s">
        <v>642</v>
      </c>
      <c r="F39" s="1"/>
      <c r="G39" s="1"/>
      <c r="H39" s="1"/>
      <c r="I39" s="1"/>
      <c r="J39" s="1"/>
    </row>
    <row r="40" spans="1:10" ht="15" customHeight="1" x14ac:dyDescent="0.3">
      <c r="A40" s="23" t="s">
        <v>226</v>
      </c>
      <c r="B40" s="33"/>
      <c r="C40" s="81">
        <v>0</v>
      </c>
      <c r="D40" s="80">
        <v>0</v>
      </c>
      <c r="E40" s="142" t="s">
        <v>643</v>
      </c>
      <c r="F40" s="1"/>
      <c r="G40" s="1"/>
      <c r="H40" s="1"/>
      <c r="I40" s="1"/>
      <c r="J40" s="1"/>
    </row>
    <row r="41" spans="1:10" ht="15" customHeight="1" x14ac:dyDescent="0.3">
      <c r="A41" s="23" t="s">
        <v>228</v>
      </c>
      <c r="B41" s="33"/>
      <c r="C41" s="81">
        <v>0</v>
      </c>
      <c r="D41" s="80">
        <v>0</v>
      </c>
      <c r="E41" s="142" t="s">
        <v>644</v>
      </c>
      <c r="F41" s="1"/>
      <c r="G41" s="1"/>
      <c r="H41" s="1"/>
      <c r="I41" s="1"/>
      <c r="J41" s="1"/>
    </row>
    <row r="42" spans="1:10" ht="15" customHeight="1" x14ac:dyDescent="0.3">
      <c r="A42" s="23" t="s">
        <v>230</v>
      </c>
      <c r="B42" s="33"/>
      <c r="C42" s="81">
        <v>-3229.509169999998</v>
      </c>
      <c r="D42" s="80">
        <v>-3239.6801700000019</v>
      </c>
      <c r="E42" s="142" t="s">
        <v>645</v>
      </c>
      <c r="F42" s="1"/>
      <c r="G42" s="1"/>
      <c r="H42" s="1"/>
      <c r="I42" s="1"/>
      <c r="J42" s="1"/>
    </row>
    <row r="43" spans="1:10" ht="15" customHeight="1" x14ac:dyDescent="0.3">
      <c r="A43" s="23" t="s">
        <v>232</v>
      </c>
      <c r="B43" s="33"/>
      <c r="C43" s="81">
        <v>0</v>
      </c>
      <c r="D43" s="80">
        <v>0</v>
      </c>
      <c r="E43" s="142" t="s">
        <v>646</v>
      </c>
      <c r="F43" s="1"/>
      <c r="G43" s="1"/>
      <c r="H43" s="1"/>
      <c r="I43" s="1"/>
      <c r="J43" s="1"/>
    </row>
    <row r="44" spans="1:10" ht="15" customHeight="1" x14ac:dyDescent="0.3">
      <c r="A44" s="23" t="s">
        <v>590</v>
      </c>
      <c r="B44" s="33"/>
      <c r="C44" s="81">
        <v>0</v>
      </c>
      <c r="D44" s="80">
        <v>0</v>
      </c>
      <c r="E44" s="142" t="s">
        <v>647</v>
      </c>
      <c r="F44" s="1"/>
      <c r="G44" s="1"/>
      <c r="H44" s="1"/>
      <c r="I44" s="1"/>
      <c r="J44" s="1"/>
    </row>
    <row r="45" spans="1:10" ht="15" customHeight="1" x14ac:dyDescent="0.3">
      <c r="A45" s="23" t="s">
        <v>235</v>
      </c>
      <c r="B45" s="33"/>
      <c r="C45" s="81">
        <v>0</v>
      </c>
      <c r="D45" s="80">
        <v>0</v>
      </c>
      <c r="E45" s="142" t="s">
        <v>648</v>
      </c>
      <c r="F45" s="1"/>
      <c r="G45" s="1"/>
      <c r="H45" s="1"/>
      <c r="I45" s="1"/>
      <c r="J45" s="1"/>
    </row>
    <row r="46" spans="1:10" ht="15" customHeight="1" x14ac:dyDescent="0.3">
      <c r="A46" s="23" t="s">
        <v>237</v>
      </c>
      <c r="B46" s="33"/>
      <c r="C46" s="81">
        <v>0</v>
      </c>
      <c r="D46" s="80">
        <v>0</v>
      </c>
      <c r="E46" s="142" t="s">
        <v>649</v>
      </c>
      <c r="F46" s="1"/>
      <c r="G46" s="1"/>
      <c r="H46" s="1"/>
      <c r="I46" s="1"/>
      <c r="J46" s="1"/>
    </row>
    <row r="47" spans="1:10" ht="15" customHeight="1" x14ac:dyDescent="0.3">
      <c r="A47" s="23" t="s">
        <v>239</v>
      </c>
      <c r="B47" s="33"/>
      <c r="C47" s="81">
        <v>0</v>
      </c>
      <c r="D47" s="80">
        <v>0</v>
      </c>
      <c r="E47" s="142" t="s">
        <v>650</v>
      </c>
      <c r="F47" s="1"/>
      <c r="G47" s="1"/>
      <c r="H47" s="1"/>
      <c r="I47" s="1"/>
      <c r="J47" s="1"/>
    </row>
    <row r="48" spans="1:10" ht="15" customHeight="1" x14ac:dyDescent="0.3">
      <c r="A48" s="23" t="s">
        <v>241</v>
      </c>
      <c r="B48" s="33"/>
      <c r="C48" s="81">
        <v>0</v>
      </c>
      <c r="D48" s="80">
        <v>0</v>
      </c>
      <c r="E48" s="142" t="s">
        <v>651</v>
      </c>
      <c r="F48" s="1"/>
      <c r="G48" s="1"/>
      <c r="H48" s="1"/>
      <c r="I48" s="1"/>
      <c r="J48" s="1"/>
    </row>
    <row r="49" spans="1:10" ht="15" customHeight="1" x14ac:dyDescent="0.3">
      <c r="A49" s="23" t="s">
        <v>243</v>
      </c>
      <c r="B49" s="33"/>
      <c r="C49" s="81">
        <v>0</v>
      </c>
      <c r="D49" s="80">
        <v>0</v>
      </c>
      <c r="E49" s="142" t="s">
        <v>652</v>
      </c>
      <c r="F49" s="1"/>
      <c r="G49" s="1"/>
      <c r="H49" s="1"/>
      <c r="I49" s="1"/>
      <c r="J49" s="1"/>
    </row>
    <row r="50" spans="1:10" ht="15" customHeight="1" x14ac:dyDescent="0.3">
      <c r="A50" s="23" t="s">
        <v>245</v>
      </c>
      <c r="B50" s="33"/>
      <c r="C50" s="81">
        <v>0</v>
      </c>
      <c r="D50" s="80">
        <v>0</v>
      </c>
      <c r="E50" s="142" t="s">
        <v>653</v>
      </c>
      <c r="F50" s="1"/>
      <c r="G50" s="1"/>
      <c r="H50" s="1"/>
      <c r="I50" s="1"/>
      <c r="J50" s="1"/>
    </row>
    <row r="51" spans="1:10" ht="15" customHeight="1" x14ac:dyDescent="0.3">
      <c r="A51" s="23" t="s">
        <v>247</v>
      </c>
      <c r="B51" s="33"/>
      <c r="C51" s="81">
        <v>0</v>
      </c>
      <c r="D51" s="80">
        <v>0</v>
      </c>
      <c r="E51" s="142" t="s">
        <v>654</v>
      </c>
      <c r="F51" s="1"/>
      <c r="G51" s="1"/>
      <c r="H51" s="1"/>
      <c r="I51" s="1"/>
      <c r="J51" s="1"/>
    </row>
    <row r="52" spans="1:10" ht="15" customHeight="1" x14ac:dyDescent="0.3">
      <c r="A52" s="23" t="s">
        <v>249</v>
      </c>
      <c r="B52" s="33"/>
      <c r="C52" s="81">
        <v>0</v>
      </c>
      <c r="D52" s="80">
        <v>0</v>
      </c>
      <c r="E52" s="142" t="s">
        <v>655</v>
      </c>
      <c r="F52" s="1"/>
      <c r="G52" s="1"/>
      <c r="H52" s="1"/>
      <c r="I52" s="1"/>
      <c r="J52" s="1"/>
    </row>
    <row r="53" spans="1:10" ht="15" customHeight="1" x14ac:dyDescent="0.3">
      <c r="A53" s="23" t="s">
        <v>251</v>
      </c>
      <c r="B53" s="33"/>
      <c r="C53" s="81">
        <v>0</v>
      </c>
      <c r="D53" s="80">
        <v>0</v>
      </c>
      <c r="E53" s="142" t="s">
        <v>656</v>
      </c>
      <c r="F53" s="1"/>
      <c r="G53" s="1"/>
      <c r="H53" s="1"/>
      <c r="I53" s="1"/>
      <c r="J53" s="1"/>
    </row>
    <row r="54" spans="1:10" ht="15" customHeight="1" x14ac:dyDescent="0.3">
      <c r="A54" s="36" t="s">
        <v>253</v>
      </c>
      <c r="B54" s="19"/>
      <c r="C54" s="82">
        <f>SUBTOTAL(9,C39:C53)</f>
        <v>-3229.509169999998</v>
      </c>
      <c r="D54" s="83">
        <f>SUBTOTAL(9,D39:D53)</f>
        <v>-3239.6801700000019</v>
      </c>
      <c r="E54" s="140" t="s">
        <v>657</v>
      </c>
      <c r="F54" s="1"/>
      <c r="G54" s="1"/>
      <c r="H54" s="1"/>
      <c r="I54" s="398"/>
      <c r="J54" s="1"/>
    </row>
    <row r="55" spans="1:10" ht="15" customHeight="1" x14ac:dyDescent="0.3">
      <c r="A55" s="33"/>
      <c r="B55" s="33"/>
      <c r="C55" s="84"/>
      <c r="D55" s="85"/>
      <c r="E55" s="141"/>
      <c r="F55" s="1"/>
      <c r="G55" s="1"/>
      <c r="H55" s="1"/>
      <c r="I55" s="1"/>
      <c r="J55" s="1"/>
    </row>
    <row r="56" spans="1:10" ht="15" customHeight="1" x14ac:dyDescent="0.3">
      <c r="A56" s="23" t="s">
        <v>255</v>
      </c>
      <c r="B56" s="33"/>
      <c r="C56" s="89">
        <v>0</v>
      </c>
      <c r="D56" s="90">
        <v>0</v>
      </c>
      <c r="E56" s="141" t="s">
        <v>658</v>
      </c>
      <c r="F56" s="1"/>
      <c r="G56" s="1"/>
      <c r="H56" s="1"/>
      <c r="I56" s="1"/>
      <c r="J56" s="1"/>
    </row>
    <row r="57" spans="1:10" ht="15" customHeight="1" x14ac:dyDescent="0.3">
      <c r="A57" s="38" t="s">
        <v>256</v>
      </c>
      <c r="B57" s="19"/>
      <c r="C57" s="82">
        <f>SUBTOTAL(9,C10:C54)</f>
        <v>-9711.1281799999888</v>
      </c>
      <c r="D57" s="83">
        <f>SUBTOTAL(9,D10:D54)</f>
        <v>22924.437829999984</v>
      </c>
      <c r="E57" s="143" t="s">
        <v>659</v>
      </c>
      <c r="F57" s="1"/>
      <c r="G57" s="1"/>
      <c r="H57" s="1"/>
      <c r="I57" s="1"/>
      <c r="J57" s="1"/>
    </row>
    <row r="58" spans="1:10" ht="15" customHeight="1" x14ac:dyDescent="0.3">
      <c r="A58" s="38" t="s">
        <v>258</v>
      </c>
      <c r="B58" s="19"/>
      <c r="C58" s="97">
        <v>81512.273499999996</v>
      </c>
      <c r="D58" s="88">
        <v>58587.835350000008</v>
      </c>
      <c r="E58" s="143" t="s">
        <v>660</v>
      </c>
      <c r="F58" s="1"/>
      <c r="G58" s="1"/>
      <c r="H58" s="1"/>
      <c r="I58" s="1"/>
      <c r="J58" s="1"/>
    </row>
    <row r="59" spans="1:10" ht="15" customHeight="1" x14ac:dyDescent="0.3">
      <c r="A59" s="29" t="s">
        <v>260</v>
      </c>
      <c r="B59" s="39"/>
      <c r="C59" s="82">
        <f>SUBTOTAL(9,C10:C58)</f>
        <v>71801.145320000011</v>
      </c>
      <c r="D59" s="83">
        <f>SUBTOTAL(9,D10:D58)</f>
        <v>81512.273179999989</v>
      </c>
      <c r="E59" s="144" t="s">
        <v>661</v>
      </c>
      <c r="F59" s="1"/>
      <c r="G59" s="1"/>
      <c r="H59" s="1"/>
      <c r="I59" s="1"/>
      <c r="J59" s="1"/>
    </row>
    <row r="60" spans="1:10" ht="15.75" customHeight="1" x14ac:dyDescent="0.3">
      <c r="A60" s="1"/>
      <c r="B60" s="1"/>
      <c r="C60" s="319"/>
      <c r="D60" s="319"/>
      <c r="E60" s="126"/>
      <c r="F60" s="1"/>
      <c r="G60" s="1"/>
      <c r="H60" s="1"/>
      <c r="I60" s="1"/>
      <c r="J60" s="1"/>
    </row>
    <row r="61" spans="1:10" ht="15.75" customHeight="1" x14ac:dyDescent="0.3">
      <c r="A61" s="324" t="s">
        <v>682</v>
      </c>
      <c r="F61" s="1"/>
      <c r="G61" s="1"/>
      <c r="H61" s="1"/>
      <c r="I61" s="1"/>
      <c r="J61" s="1"/>
    </row>
    <row r="62" spans="1:10" ht="15.75" customHeight="1" x14ac:dyDescent="0.3">
      <c r="A62" s="353" t="s">
        <v>58</v>
      </c>
      <c r="B62" s="355"/>
      <c r="C62" s="356">
        <v>1463.9391199999736</v>
      </c>
      <c r="D62" s="356">
        <v>7567.7606300000252</v>
      </c>
      <c r="E62" s="356" t="s">
        <v>721</v>
      </c>
      <c r="F62" s="1"/>
      <c r="G62" s="1"/>
      <c r="H62" s="1"/>
      <c r="I62" s="1"/>
      <c r="J62" s="1"/>
    </row>
    <row r="63" spans="1:10" ht="15.75" customHeight="1" x14ac:dyDescent="0.3">
      <c r="A63" s="354" t="s">
        <v>184</v>
      </c>
      <c r="B63" s="251"/>
      <c r="C63" s="162">
        <v>0</v>
      </c>
      <c r="D63" s="162">
        <v>0</v>
      </c>
      <c r="E63" s="162" t="s">
        <v>722</v>
      </c>
      <c r="F63" s="1"/>
      <c r="G63" s="1"/>
      <c r="H63" s="1"/>
      <c r="I63" s="1"/>
      <c r="J63" s="1"/>
    </row>
    <row r="64" spans="1:10" ht="15.75" customHeight="1" x14ac:dyDescent="0.3">
      <c r="A64" s="354" t="s">
        <v>186</v>
      </c>
      <c r="B64" s="251"/>
      <c r="C64" s="162">
        <v>0</v>
      </c>
      <c r="D64" s="162">
        <v>0</v>
      </c>
      <c r="E64" s="162" t="s">
        <v>723</v>
      </c>
      <c r="F64" s="1"/>
      <c r="G64" s="1"/>
      <c r="H64" s="1"/>
      <c r="I64" s="1"/>
      <c r="J64" s="1"/>
    </row>
    <row r="65" spans="1:10" ht="15.75" customHeight="1" x14ac:dyDescent="0.3">
      <c r="A65" s="354" t="s">
        <v>188</v>
      </c>
      <c r="B65" s="251"/>
      <c r="C65" s="162">
        <v>4113.9549999999999</v>
      </c>
      <c r="D65" s="162">
        <v>4783.6019999999999</v>
      </c>
      <c r="E65" s="162" t="s">
        <v>724</v>
      </c>
      <c r="F65" s="1"/>
      <c r="G65" s="1"/>
      <c r="H65" s="1"/>
      <c r="I65" s="1"/>
      <c r="J65" s="1"/>
    </row>
    <row r="66" spans="1:10" ht="15.75" customHeight="1" x14ac:dyDescent="0.3">
      <c r="A66" s="354" t="s">
        <v>190</v>
      </c>
      <c r="B66" s="251"/>
      <c r="C66" s="162">
        <v>0</v>
      </c>
      <c r="D66" s="162">
        <v>0</v>
      </c>
      <c r="E66" s="162" t="s">
        <v>725</v>
      </c>
      <c r="F66" s="1"/>
      <c r="G66" s="1"/>
      <c r="H66" s="1"/>
      <c r="I66" s="1"/>
      <c r="J66" s="1"/>
    </row>
    <row r="67" spans="1:10" ht="15.75" customHeight="1" x14ac:dyDescent="0.3">
      <c r="A67" s="354" t="s">
        <v>192</v>
      </c>
      <c r="B67" s="251"/>
      <c r="C67" s="162">
        <v>0</v>
      </c>
      <c r="D67" s="162">
        <v>0</v>
      </c>
      <c r="E67" s="162" t="s">
        <v>726</v>
      </c>
      <c r="F67" s="1"/>
      <c r="G67" s="1"/>
      <c r="H67" s="1"/>
      <c r="I67" s="1"/>
      <c r="J67" s="1"/>
    </row>
    <row r="68" spans="1:10" ht="15.75" customHeight="1" x14ac:dyDescent="0.3">
      <c r="A68" s="354" t="s">
        <v>194</v>
      </c>
      <c r="B68" s="251"/>
      <c r="C68" s="162">
        <v>0</v>
      </c>
      <c r="D68" s="162">
        <v>0</v>
      </c>
      <c r="E68" s="162" t="s">
        <v>727</v>
      </c>
      <c r="F68" s="1"/>
      <c r="G68" s="1"/>
      <c r="H68" s="1"/>
      <c r="I68" s="1"/>
      <c r="J68" s="1"/>
    </row>
    <row r="69" spans="1:10" ht="15.75" customHeight="1" x14ac:dyDescent="0.3">
      <c r="A69" s="354" t="s">
        <v>196</v>
      </c>
      <c r="B69" s="251"/>
      <c r="C69" s="162">
        <v>4078.4307300000005</v>
      </c>
      <c r="D69" s="162">
        <v>-3833.0405000000005</v>
      </c>
      <c r="E69" s="162" t="s">
        <v>728</v>
      </c>
      <c r="F69" s="1"/>
      <c r="G69" s="1"/>
      <c r="H69" s="1"/>
      <c r="I69" s="1"/>
      <c r="J69" s="1"/>
    </row>
    <row r="70" spans="1:10" ht="15.75" customHeight="1" x14ac:dyDescent="0.3">
      <c r="A70" s="354" t="s">
        <v>198</v>
      </c>
      <c r="B70" s="251"/>
      <c r="C70" s="162">
        <v>-8570.2043699999995</v>
      </c>
      <c r="D70" s="162">
        <v>9281.2716999999993</v>
      </c>
      <c r="E70" s="162" t="s">
        <v>729</v>
      </c>
      <c r="F70" s="1"/>
      <c r="G70" s="1"/>
      <c r="H70" s="1"/>
      <c r="I70" s="1"/>
      <c r="J70" s="1"/>
    </row>
    <row r="71" spans="1:10" ht="15.75" customHeight="1" x14ac:dyDescent="0.3">
      <c r="A71" s="354" t="s">
        <v>200</v>
      </c>
      <c r="B71" s="251"/>
      <c r="C71" s="162">
        <v>0</v>
      </c>
      <c r="D71" s="162">
        <v>0</v>
      </c>
      <c r="E71" s="162" t="s">
        <v>730</v>
      </c>
      <c r="F71" s="1"/>
      <c r="G71" s="1"/>
      <c r="H71" s="1"/>
      <c r="I71" s="1"/>
      <c r="J71" s="1"/>
    </row>
    <row r="72" spans="1:10" ht="15.75" customHeight="1" x14ac:dyDescent="0.3">
      <c r="A72" s="354" t="s">
        <v>202</v>
      </c>
      <c r="B72" s="251"/>
      <c r="C72" s="162">
        <v>-6707.821100000001</v>
      </c>
      <c r="D72" s="162">
        <v>7858.6914799999704</v>
      </c>
      <c r="E72" s="162" t="s">
        <v>731</v>
      </c>
      <c r="F72" s="1"/>
      <c r="G72" s="1"/>
      <c r="H72" s="1"/>
      <c r="I72" s="1"/>
      <c r="J72" s="1"/>
    </row>
    <row r="73" spans="1:10" ht="15.75" customHeight="1" x14ac:dyDescent="0.3">
      <c r="A73" s="354" t="s">
        <v>204</v>
      </c>
      <c r="B73" s="251"/>
      <c r="C73" s="162">
        <v>-640.5593899999958</v>
      </c>
      <c r="D73" s="162">
        <v>505.83300999999989</v>
      </c>
      <c r="E73" s="162" t="s">
        <v>732</v>
      </c>
      <c r="F73" s="1"/>
      <c r="G73" s="1"/>
      <c r="H73" s="1"/>
      <c r="I73" s="1"/>
      <c r="J73" s="1"/>
    </row>
    <row r="74" spans="1:10" ht="15.75" customHeight="1" x14ac:dyDescent="0.3">
      <c r="A74" s="357" t="s">
        <v>683</v>
      </c>
      <c r="B74" s="147"/>
      <c r="C74" s="352">
        <f>SUBTOTAL(9,C62:C73)</f>
        <v>-6262.2600100000227</v>
      </c>
      <c r="D74" s="148">
        <f>SUBTOTAL(9,D62:D73)</f>
        <v>26164.11831999999</v>
      </c>
      <c r="E74" s="144" t="s">
        <v>733</v>
      </c>
      <c r="F74" s="1"/>
      <c r="G74" s="1"/>
      <c r="H74" s="1"/>
      <c r="I74" s="1"/>
      <c r="J74" s="1"/>
    </row>
    <row r="76" spans="1:10" ht="15.75" customHeight="1" x14ac:dyDescent="0.3">
      <c r="C76" s="518"/>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01"/>
  <sheetViews>
    <sheetView zoomScale="85" zoomScaleNormal="85" workbookViewId="0"/>
  </sheetViews>
  <sheetFormatPr baseColWidth="10" defaultColWidth="17.33203125" defaultRowHeight="15.75" customHeight="1" x14ac:dyDescent="0.3"/>
  <cols>
    <col min="1" max="1" width="78" style="40" bestFit="1" customWidth="1"/>
    <col min="2" max="3" width="15.6640625" style="91" customWidth="1"/>
    <col min="4" max="4" width="13.6640625" style="70" bestFit="1" customWidth="1"/>
    <col min="5" max="6" width="10.6640625" style="40" customWidth="1"/>
    <col min="7" max="16384" width="17.33203125" style="40"/>
  </cols>
  <sheetData>
    <row r="1" spans="1:9" ht="12.75" customHeight="1" x14ac:dyDescent="0.3">
      <c r="B1" s="68"/>
      <c r="C1" s="68"/>
    </row>
    <row r="2" spans="1:9" ht="15.75" customHeight="1" x14ac:dyDescent="0.3">
      <c r="A2" s="314" t="str">
        <f>Resultatregnskap!A2</f>
        <v>Virksomhetens navn: Dronning Mauds Minne Høgskole for barnehagelærerutdanning</v>
      </c>
      <c r="D2" s="126"/>
      <c r="E2" s="11"/>
      <c r="F2" s="11"/>
    </row>
    <row r="3" spans="1:9" ht="12.75" customHeight="1" x14ac:dyDescent="0.3">
      <c r="A3" s="324" t="s">
        <v>827</v>
      </c>
      <c r="B3" s="68"/>
      <c r="C3" s="68"/>
      <c r="D3" s="126"/>
      <c r="F3" s="11"/>
    </row>
    <row r="4" spans="1:9" ht="14.4" x14ac:dyDescent="0.3">
      <c r="A4" s="3" t="s">
        <v>262</v>
      </c>
      <c r="B4" s="103"/>
      <c r="C4" s="103"/>
      <c r="D4" s="103"/>
      <c r="E4" s="11"/>
      <c r="F4" s="11"/>
    </row>
    <row r="5" spans="1:9" ht="14.4" x14ac:dyDescent="0.3">
      <c r="A5" s="12" t="str">
        <f>Resultatregnskap!A6</f>
        <v>Beløp i 1000 kroner</v>
      </c>
      <c r="B5" s="175"/>
      <c r="C5" s="175"/>
      <c r="D5" s="175"/>
      <c r="E5" s="11"/>
      <c r="F5" s="11"/>
    </row>
    <row r="6" spans="1:9" ht="16.2" customHeight="1" x14ac:dyDescent="0.3">
      <c r="A6" s="394" t="s">
        <v>29</v>
      </c>
      <c r="B6" s="310">
        <f>Resultatregnskap!C8</f>
        <v>45657</v>
      </c>
      <c r="C6" s="311">
        <f>Resultatregnskap!D8</f>
        <v>45291</v>
      </c>
      <c r="D6" s="176" t="str">
        <f>Resultatregnskap!E8</f>
        <v>DBH-referanse</v>
      </c>
      <c r="E6" s="11"/>
      <c r="F6" s="11"/>
      <c r="G6" s="11"/>
      <c r="H6" s="11"/>
      <c r="I6" s="11"/>
    </row>
    <row r="7" spans="1:9" ht="15" customHeight="1" x14ac:dyDescent="0.3">
      <c r="A7" s="8"/>
      <c r="B7" s="281"/>
      <c r="C7" s="281"/>
      <c r="D7" s="130"/>
      <c r="E7" s="11"/>
      <c r="F7" s="11"/>
      <c r="G7" s="11"/>
      <c r="H7" s="11"/>
    </row>
    <row r="8" spans="1:9" ht="15" customHeight="1" x14ac:dyDescent="0.3">
      <c r="A8" s="20" t="s">
        <v>364</v>
      </c>
      <c r="B8" s="281">
        <v>172830.81299999999</v>
      </c>
      <c r="C8" s="281">
        <v>166392.68541000001</v>
      </c>
      <c r="D8" s="131" t="s">
        <v>263</v>
      </c>
      <c r="E8" s="11"/>
      <c r="F8" s="11"/>
      <c r="G8" s="11"/>
      <c r="H8" s="11"/>
    </row>
    <row r="9" spans="1:9" ht="15" customHeight="1" x14ac:dyDescent="0.3">
      <c r="A9" s="20" t="s">
        <v>365</v>
      </c>
      <c r="B9" s="281">
        <v>0</v>
      </c>
      <c r="C9" s="281">
        <v>0</v>
      </c>
      <c r="D9" s="131" t="s">
        <v>264</v>
      </c>
      <c r="E9" s="11"/>
      <c r="F9" s="11"/>
      <c r="G9" s="11"/>
      <c r="H9" s="11"/>
    </row>
    <row r="10" spans="1:9" ht="15" customHeight="1" x14ac:dyDescent="0.3">
      <c r="A10" s="117" t="s">
        <v>776</v>
      </c>
      <c r="B10" s="282">
        <f>SUBTOTAL(9,B8:B9)</f>
        <v>172830.81299999999</v>
      </c>
      <c r="C10" s="282">
        <f>SUBTOTAL(9,C8:C9)</f>
        <v>166392.68541000001</v>
      </c>
      <c r="D10" s="129" t="s">
        <v>777</v>
      </c>
      <c r="E10" s="11"/>
      <c r="F10" s="11"/>
      <c r="G10" s="11"/>
      <c r="H10" s="11"/>
    </row>
    <row r="11" spans="1:9" ht="15" customHeight="1" x14ac:dyDescent="0.3">
      <c r="A11" s="20"/>
      <c r="B11" s="281"/>
      <c r="C11" s="281"/>
      <c r="D11" s="131"/>
      <c r="E11" s="11"/>
      <c r="F11" s="11"/>
      <c r="G11" s="11"/>
      <c r="H11" s="11"/>
    </row>
    <row r="12" spans="1:9" ht="15" customHeight="1" x14ac:dyDescent="0.3">
      <c r="A12" s="12" t="s">
        <v>370</v>
      </c>
      <c r="B12" s="281"/>
      <c r="C12" s="281"/>
      <c r="D12" s="131"/>
      <c r="E12" s="11"/>
      <c r="F12" s="11"/>
      <c r="G12" s="11"/>
      <c r="H12" s="11"/>
    </row>
    <row r="13" spans="1:9" ht="15" customHeight="1" x14ac:dyDescent="0.3">
      <c r="A13" s="115" t="s">
        <v>366</v>
      </c>
      <c r="B13" s="281">
        <v>0</v>
      </c>
      <c r="C13" s="281">
        <v>0</v>
      </c>
      <c r="D13" s="131" t="s">
        <v>369</v>
      </c>
      <c r="E13" s="11"/>
      <c r="F13" s="11"/>
      <c r="G13" s="11"/>
      <c r="H13" s="11"/>
    </row>
    <row r="14" spans="1:9" ht="15" customHeight="1" x14ac:dyDescent="0.3">
      <c r="A14" s="115" t="s">
        <v>367</v>
      </c>
      <c r="B14" s="281">
        <v>0</v>
      </c>
      <c r="C14" s="281">
        <v>0</v>
      </c>
      <c r="D14" s="131" t="s">
        <v>372</v>
      </c>
      <c r="E14" s="11"/>
      <c r="F14" s="11"/>
      <c r="G14" s="11"/>
      <c r="H14" s="11"/>
    </row>
    <row r="15" spans="1:9" ht="15" customHeight="1" x14ac:dyDescent="0.3">
      <c r="A15" s="115" t="s">
        <v>368</v>
      </c>
      <c r="B15" s="281">
        <v>0</v>
      </c>
      <c r="C15" s="281">
        <v>0</v>
      </c>
      <c r="D15" s="131" t="s">
        <v>373</v>
      </c>
      <c r="E15" s="11"/>
      <c r="F15" s="11"/>
      <c r="G15" s="11"/>
      <c r="H15" s="11"/>
    </row>
    <row r="16" spans="1:9" ht="15" customHeight="1" x14ac:dyDescent="0.3">
      <c r="A16" s="115" t="s">
        <v>371</v>
      </c>
      <c r="B16" s="281">
        <v>0</v>
      </c>
      <c r="C16" s="281">
        <v>0</v>
      </c>
      <c r="D16" s="131" t="s">
        <v>374</v>
      </c>
      <c r="E16" s="11"/>
      <c r="F16" s="11"/>
      <c r="G16" s="11"/>
      <c r="H16" s="11"/>
    </row>
    <row r="17" spans="1:8" ht="15" customHeight="1" x14ac:dyDescent="0.3">
      <c r="A17" s="116" t="s">
        <v>465</v>
      </c>
      <c r="B17" s="282">
        <f>SUBTOTAL(9,B13:B16)</f>
        <v>0</v>
      </c>
      <c r="C17" s="282">
        <f t="shared" ref="C17" si="0">SUBTOTAL(9,C13:C16)</f>
        <v>0</v>
      </c>
      <c r="D17" s="129" t="s">
        <v>265</v>
      </c>
      <c r="E17" s="11"/>
      <c r="F17" s="11"/>
      <c r="G17" s="11"/>
      <c r="H17" s="11"/>
    </row>
    <row r="18" spans="1:8" ht="15" customHeight="1" x14ac:dyDescent="0.3">
      <c r="A18" s="115"/>
      <c r="B18" s="281"/>
      <c r="C18" s="281"/>
      <c r="D18" s="131"/>
      <c r="E18" s="11"/>
      <c r="F18" s="11"/>
      <c r="G18" s="11"/>
      <c r="H18" s="11"/>
    </row>
    <row r="19" spans="1:8" ht="15" customHeight="1" x14ac:dyDescent="0.3">
      <c r="A19" s="115" t="s">
        <v>375</v>
      </c>
      <c r="B19" s="281">
        <v>9243.0810000000001</v>
      </c>
      <c r="C19" s="281">
        <v>7159.5959999999995</v>
      </c>
      <c r="D19" s="131" t="s">
        <v>379</v>
      </c>
      <c r="E19" s="11"/>
      <c r="F19" s="11"/>
      <c r="G19" s="11"/>
      <c r="H19" s="11"/>
    </row>
    <row r="20" spans="1:8" ht="15" customHeight="1" x14ac:dyDescent="0.3">
      <c r="A20" s="115" t="s">
        <v>376</v>
      </c>
      <c r="B20" s="281">
        <v>215.46</v>
      </c>
      <c r="C20" s="281">
        <v>552.04</v>
      </c>
      <c r="D20" s="131" t="s">
        <v>380</v>
      </c>
      <c r="E20" s="11"/>
      <c r="F20" s="11"/>
      <c r="G20" s="11"/>
      <c r="H20" s="11"/>
    </row>
    <row r="21" spans="1:8" ht="15" customHeight="1" x14ac:dyDescent="0.3">
      <c r="A21" s="115" t="s">
        <v>378</v>
      </c>
      <c r="B21" s="281">
        <v>0</v>
      </c>
      <c r="C21" s="281">
        <v>0</v>
      </c>
      <c r="D21" s="131" t="s">
        <v>381</v>
      </c>
      <c r="E21" s="11"/>
      <c r="F21" s="11"/>
      <c r="G21" s="11"/>
      <c r="H21" s="11"/>
    </row>
    <row r="22" spans="1:8" ht="15" customHeight="1" x14ac:dyDescent="0.3">
      <c r="A22" s="117" t="s">
        <v>377</v>
      </c>
      <c r="B22" s="282">
        <f>SUBTOTAL(9,B19:B21)</f>
        <v>9458.5409999999993</v>
      </c>
      <c r="C22" s="282">
        <f t="shared" ref="C22" si="1">SUBTOTAL(9,C19:C21)</f>
        <v>7711.6359999999995</v>
      </c>
      <c r="D22" s="129" t="s">
        <v>266</v>
      </c>
      <c r="E22" s="11"/>
      <c r="F22" s="11"/>
      <c r="G22" s="11"/>
      <c r="H22" s="11"/>
    </row>
    <row r="23" spans="1:8" ht="15" customHeight="1" x14ac:dyDescent="0.3">
      <c r="A23" s="20" t="s">
        <v>384</v>
      </c>
      <c r="B23" s="281"/>
      <c r="C23" s="281"/>
      <c r="D23" s="131" t="s">
        <v>382</v>
      </c>
      <c r="E23" s="11"/>
      <c r="F23" s="11"/>
      <c r="G23" s="11"/>
      <c r="H23" s="11"/>
    </row>
    <row r="24" spans="1:8" ht="15" customHeight="1" x14ac:dyDescent="0.3">
      <c r="A24" s="118" t="s">
        <v>383</v>
      </c>
      <c r="B24" s="282">
        <f>SUBTOTAL(9,B13:B23)</f>
        <v>9458.5409999999993</v>
      </c>
      <c r="C24" s="282">
        <f t="shared" ref="C24" si="2">SUBTOTAL(9,C13:C23)</f>
        <v>7711.6359999999995</v>
      </c>
      <c r="D24" s="129" t="s">
        <v>386</v>
      </c>
      <c r="E24" s="11"/>
      <c r="F24" s="11"/>
      <c r="G24" s="11"/>
      <c r="H24" s="11"/>
    </row>
    <row r="25" spans="1:8" ht="15" customHeight="1" x14ac:dyDescent="0.3">
      <c r="A25" s="20"/>
      <c r="B25" s="281"/>
      <c r="C25" s="281"/>
      <c r="D25" s="131"/>
      <c r="E25" s="11"/>
      <c r="F25" s="11"/>
      <c r="G25" s="11"/>
      <c r="H25" s="11"/>
    </row>
    <row r="26" spans="1:8" ht="15" customHeight="1" x14ac:dyDescent="0.3">
      <c r="A26" s="392" t="s">
        <v>387</v>
      </c>
      <c r="B26" s="283">
        <f>SUBTOTAL(9,B8:B24)</f>
        <v>182289.35399999999</v>
      </c>
      <c r="C26" s="283">
        <f>SUBTOTAL(9,C8:C24)</f>
        <v>174104.32141</v>
      </c>
      <c r="D26" s="129" t="s">
        <v>267</v>
      </c>
      <c r="E26" s="11"/>
      <c r="F26" s="11"/>
      <c r="G26" s="11"/>
      <c r="H26" s="11"/>
    </row>
    <row r="27" spans="1:8" ht="15" customHeight="1" x14ac:dyDescent="0.3">
      <c r="A27" s="12"/>
      <c r="B27" s="98"/>
      <c r="C27" s="98"/>
      <c r="D27" s="127"/>
      <c r="E27" s="11"/>
      <c r="F27" s="11"/>
      <c r="G27" s="11"/>
      <c r="H27" s="11"/>
    </row>
    <row r="28" spans="1:8" ht="15" customHeight="1" x14ac:dyDescent="0.3">
      <c r="A28" s="523" t="s">
        <v>821</v>
      </c>
      <c r="B28" s="523"/>
      <c r="C28" s="523"/>
      <c r="D28" s="523"/>
      <c r="E28" s="11"/>
      <c r="F28" s="11"/>
      <c r="G28" s="11"/>
      <c r="H28" s="11"/>
    </row>
    <row r="29" spans="1:8" ht="30" customHeight="1" x14ac:dyDescent="0.3">
      <c r="A29" s="523"/>
      <c r="B29" s="523"/>
      <c r="C29" s="523"/>
      <c r="D29" s="523"/>
      <c r="E29" s="11"/>
      <c r="F29" s="11"/>
      <c r="G29" s="11"/>
      <c r="H29" s="11"/>
    </row>
    <row r="30" spans="1:8" ht="15" customHeight="1" x14ac:dyDescent="0.3">
      <c r="A30" s="427"/>
      <c r="B30" s="427"/>
      <c r="C30" s="427"/>
      <c r="D30" s="427"/>
      <c r="E30" s="11"/>
      <c r="F30" s="11"/>
      <c r="G30" s="11"/>
      <c r="H30" s="11"/>
    </row>
    <row r="31" spans="1:8" ht="15" customHeight="1" x14ac:dyDescent="0.3">
      <c r="A31" s="523" t="s">
        <v>385</v>
      </c>
      <c r="B31" s="523"/>
      <c r="C31" s="523"/>
      <c r="D31" s="523"/>
      <c r="E31" s="11"/>
      <c r="F31" s="11"/>
      <c r="G31" s="11"/>
      <c r="H31" s="11"/>
    </row>
    <row r="32" spans="1:8" ht="15" customHeight="1" x14ac:dyDescent="0.3">
      <c r="A32" s="523"/>
      <c r="B32" s="523"/>
      <c r="C32" s="523"/>
      <c r="D32" s="523"/>
      <c r="E32" s="11"/>
      <c r="F32" s="11"/>
      <c r="G32" s="11"/>
      <c r="H32" s="11"/>
    </row>
    <row r="33" spans="1:8" ht="15" customHeight="1" x14ac:dyDescent="0.3">
      <c r="A33" s="427"/>
      <c r="B33" s="427"/>
      <c r="C33" s="427"/>
      <c r="D33" s="427"/>
      <c r="E33" s="11"/>
      <c r="F33" s="11"/>
      <c r="G33" s="11"/>
      <c r="H33" s="11"/>
    </row>
    <row r="34" spans="1:8" ht="15" customHeight="1" x14ac:dyDescent="0.3">
      <c r="A34" s="428" t="s">
        <v>822</v>
      </c>
      <c r="B34" s="429">
        <f>B6</f>
        <v>45657</v>
      </c>
      <c r="C34" s="430">
        <f>C6</f>
        <v>45291</v>
      </c>
      <c r="D34" s="176" t="s">
        <v>466</v>
      </c>
      <c r="E34" s="11"/>
      <c r="F34" s="11"/>
      <c r="G34" s="11"/>
      <c r="H34" s="11"/>
    </row>
    <row r="35" spans="1:8" ht="15" customHeight="1" x14ac:dyDescent="0.3">
      <c r="A35" s="427"/>
      <c r="B35" s="431"/>
      <c r="C35" s="432"/>
      <c r="D35" s="433"/>
      <c r="E35" s="11"/>
      <c r="F35" s="11"/>
      <c r="G35" s="11"/>
      <c r="H35" s="11"/>
    </row>
    <row r="36" spans="1:8" ht="15" customHeight="1" x14ac:dyDescent="0.3">
      <c r="A36" s="123" t="s">
        <v>396</v>
      </c>
      <c r="B36" s="440">
        <v>0</v>
      </c>
      <c r="C36" s="441">
        <v>0</v>
      </c>
      <c r="D36" s="131" t="s">
        <v>397</v>
      </c>
      <c r="E36" s="11"/>
      <c r="F36" s="11"/>
      <c r="G36" s="11"/>
      <c r="H36" s="11"/>
    </row>
    <row r="37" spans="1:8" ht="15" customHeight="1" x14ac:dyDescent="0.3">
      <c r="A37" s="124" t="s">
        <v>394</v>
      </c>
      <c r="B37" s="440">
        <v>0</v>
      </c>
      <c r="C37" s="441">
        <v>0</v>
      </c>
      <c r="D37" s="131" t="s">
        <v>398</v>
      </c>
      <c r="E37" s="11"/>
      <c r="F37" s="11"/>
      <c r="G37" s="11"/>
      <c r="H37" s="11"/>
    </row>
    <row r="38" spans="1:8" ht="15" customHeight="1" x14ac:dyDescent="0.3">
      <c r="A38" s="125" t="s">
        <v>395</v>
      </c>
      <c r="B38" s="442">
        <f>SUBTOTAL(9,B36:B37)</f>
        <v>0</v>
      </c>
      <c r="C38" s="443">
        <f t="shared" ref="C38" si="3">SUBTOTAL(9,C36:C37)</f>
        <v>0</v>
      </c>
      <c r="D38" s="129" t="s">
        <v>403</v>
      </c>
      <c r="E38" s="11"/>
      <c r="F38" s="11"/>
      <c r="G38" s="11"/>
      <c r="H38" s="11"/>
    </row>
    <row r="39" spans="1:8" ht="15" customHeight="1" x14ac:dyDescent="0.3">
      <c r="A39" s="427"/>
      <c r="B39" s="431"/>
      <c r="C39" s="432"/>
      <c r="D39" s="433"/>
      <c r="E39" s="11"/>
      <c r="F39" s="11"/>
      <c r="G39" s="11"/>
      <c r="H39" s="11"/>
    </row>
    <row r="40" spans="1:8" ht="15" customHeight="1" x14ac:dyDescent="0.3">
      <c r="A40" s="313" t="s">
        <v>805</v>
      </c>
      <c r="B40" s="81">
        <v>0</v>
      </c>
      <c r="C40" s="285">
        <v>0</v>
      </c>
      <c r="D40" s="131" t="s">
        <v>399</v>
      </c>
      <c r="E40" s="11"/>
      <c r="F40" s="11"/>
      <c r="G40" s="11"/>
      <c r="H40" s="11"/>
    </row>
    <row r="41" spans="1:8" ht="15" customHeight="1" x14ac:dyDescent="0.3">
      <c r="A41" s="115" t="s">
        <v>825</v>
      </c>
      <c r="B41" s="81">
        <v>0</v>
      </c>
      <c r="C41" s="285">
        <v>0</v>
      </c>
      <c r="D41" s="131" t="s">
        <v>400</v>
      </c>
      <c r="E41" s="11"/>
      <c r="F41" s="11"/>
      <c r="G41" s="11"/>
      <c r="H41" s="11"/>
    </row>
    <row r="42" spans="1:8" ht="15" customHeight="1" x14ac:dyDescent="0.3">
      <c r="A42" s="115" t="s">
        <v>826</v>
      </c>
      <c r="B42" s="81">
        <v>0</v>
      </c>
      <c r="C42" s="285">
        <v>0</v>
      </c>
      <c r="D42" s="131" t="s">
        <v>401</v>
      </c>
      <c r="E42" s="11"/>
      <c r="F42" s="11"/>
      <c r="G42" s="11"/>
      <c r="H42" s="11"/>
    </row>
    <row r="43" spans="1:8" ht="15" customHeight="1" x14ac:dyDescent="0.3">
      <c r="A43" s="117" t="s">
        <v>389</v>
      </c>
      <c r="B43" s="284">
        <f>SUBTOTAL(9,B40:B42)</f>
        <v>0</v>
      </c>
      <c r="C43" s="286">
        <f t="shared" ref="C43" si="4">SUBTOTAL(9,C40:C42)</f>
        <v>0</v>
      </c>
      <c r="D43" s="129" t="s">
        <v>402</v>
      </c>
      <c r="E43" s="11"/>
      <c r="F43" s="11"/>
      <c r="G43" s="11"/>
      <c r="H43" s="11"/>
    </row>
    <row r="44" spans="1:8" ht="15" customHeight="1" x14ac:dyDescent="0.3">
      <c r="A44" s="20"/>
      <c r="B44" s="81"/>
      <c r="C44" s="285"/>
      <c r="D44" s="131"/>
      <c r="E44" s="11"/>
      <c r="F44" s="11"/>
      <c r="G44" s="11"/>
      <c r="H44" s="11"/>
    </row>
    <row r="45" spans="1:8" ht="15" customHeight="1" x14ac:dyDescent="0.3">
      <c r="A45" s="20" t="s">
        <v>268</v>
      </c>
      <c r="B45" s="81">
        <v>0</v>
      </c>
      <c r="C45" s="285">
        <v>0</v>
      </c>
      <c r="D45" s="131" t="s">
        <v>392</v>
      </c>
      <c r="E45" s="11"/>
      <c r="F45" s="11"/>
      <c r="G45" s="11"/>
      <c r="H45" s="11"/>
    </row>
    <row r="46" spans="1:8" ht="15" customHeight="1" x14ac:dyDescent="0.3">
      <c r="A46" s="115" t="s">
        <v>388</v>
      </c>
      <c r="B46" s="81">
        <v>0</v>
      </c>
      <c r="C46" s="285">
        <v>0</v>
      </c>
      <c r="D46" s="131" t="s">
        <v>393</v>
      </c>
      <c r="E46" s="11"/>
      <c r="F46" s="11"/>
      <c r="G46" s="11"/>
      <c r="H46" s="11"/>
    </row>
    <row r="47" spans="1:8" ht="15" customHeight="1" x14ac:dyDescent="0.3">
      <c r="A47" s="115" t="s">
        <v>390</v>
      </c>
      <c r="B47" s="81">
        <v>0</v>
      </c>
      <c r="C47" s="285">
        <v>0</v>
      </c>
      <c r="D47" s="131" t="s">
        <v>619</v>
      </c>
      <c r="E47" s="11"/>
      <c r="F47" s="11"/>
      <c r="G47" s="11"/>
      <c r="H47" s="11"/>
    </row>
    <row r="48" spans="1:8" ht="15" customHeight="1" x14ac:dyDescent="0.3">
      <c r="A48" s="117" t="s">
        <v>391</v>
      </c>
      <c r="B48" s="284">
        <f>SUBTOTAL(9,B45:B47)</f>
        <v>0</v>
      </c>
      <c r="C48" s="286">
        <f t="shared" ref="C48" si="5">SUBTOTAL(9,C45:C47)</f>
        <v>0</v>
      </c>
      <c r="D48" s="129" t="s">
        <v>405</v>
      </c>
      <c r="E48" s="11"/>
      <c r="F48" s="11"/>
      <c r="G48" s="11"/>
      <c r="H48" s="11"/>
    </row>
    <row r="49" spans="1:8" ht="15" customHeight="1" x14ac:dyDescent="0.3">
      <c r="A49" s="20"/>
      <c r="B49" s="81"/>
      <c r="C49" s="285"/>
      <c r="D49" s="131"/>
      <c r="E49" s="11"/>
      <c r="F49" s="11"/>
      <c r="G49" s="11"/>
      <c r="H49" s="11"/>
    </row>
    <row r="50" spans="1:8" ht="15" customHeight="1" x14ac:dyDescent="0.3">
      <c r="A50" s="12" t="s">
        <v>555</v>
      </c>
      <c r="B50" s="81"/>
      <c r="C50" s="285"/>
      <c r="D50" s="131"/>
      <c r="E50" s="11"/>
      <c r="F50" s="11"/>
      <c r="G50" s="11"/>
      <c r="H50" s="11"/>
    </row>
    <row r="51" spans="1:8" ht="15" customHeight="1" x14ac:dyDescent="0.3">
      <c r="A51" s="20" t="s">
        <v>404</v>
      </c>
      <c r="B51" s="81">
        <v>0</v>
      </c>
      <c r="C51" s="285">
        <v>0</v>
      </c>
      <c r="D51" s="131" t="s">
        <v>406</v>
      </c>
      <c r="E51" s="11"/>
      <c r="F51" s="11"/>
      <c r="G51" s="11"/>
      <c r="H51" s="11"/>
    </row>
    <row r="52" spans="1:8" ht="15" customHeight="1" x14ac:dyDescent="0.3">
      <c r="A52" s="20" t="s">
        <v>407</v>
      </c>
      <c r="B52" s="81">
        <v>0</v>
      </c>
      <c r="C52" s="285">
        <v>0</v>
      </c>
      <c r="D52" s="131" t="s">
        <v>411</v>
      </c>
      <c r="E52" s="11"/>
      <c r="F52" s="11"/>
      <c r="G52" s="11"/>
      <c r="H52" s="11"/>
    </row>
    <row r="53" spans="1:8" ht="15" customHeight="1" x14ac:dyDescent="0.3">
      <c r="A53" s="20" t="s">
        <v>408</v>
      </c>
      <c r="B53" s="81">
        <v>0</v>
      </c>
      <c r="C53" s="285">
        <v>0</v>
      </c>
      <c r="D53" s="131" t="s">
        <v>412</v>
      </c>
      <c r="E53" s="11"/>
      <c r="F53" s="11"/>
      <c r="G53" s="11"/>
      <c r="H53" s="11"/>
    </row>
    <row r="54" spans="1:8" ht="15" customHeight="1" x14ac:dyDescent="0.3">
      <c r="A54" s="20" t="s">
        <v>409</v>
      </c>
      <c r="B54" s="81">
        <v>0</v>
      </c>
      <c r="C54" s="285">
        <v>0</v>
      </c>
      <c r="D54" s="131" t="s">
        <v>413</v>
      </c>
      <c r="E54" s="11"/>
      <c r="F54" s="11"/>
      <c r="G54" s="11"/>
      <c r="H54" s="11"/>
    </row>
    <row r="55" spans="1:8" ht="15" customHeight="1" x14ac:dyDescent="0.3">
      <c r="A55" s="20" t="s">
        <v>410</v>
      </c>
      <c r="B55" s="81">
        <v>0</v>
      </c>
      <c r="C55" s="285">
        <v>0</v>
      </c>
      <c r="D55" s="131" t="s">
        <v>414</v>
      </c>
      <c r="E55" s="11"/>
      <c r="F55" s="11"/>
      <c r="G55" s="11"/>
      <c r="H55" s="11"/>
    </row>
    <row r="56" spans="1:8" ht="15" customHeight="1" x14ac:dyDescent="0.3">
      <c r="A56" s="117" t="s">
        <v>416</v>
      </c>
      <c r="B56" s="284">
        <f>SUBTOTAL(9,B51:B55)</f>
        <v>0</v>
      </c>
      <c r="C56" s="286">
        <f t="shared" ref="C56" si="6">SUBTOTAL(9,C51:C55)</f>
        <v>0</v>
      </c>
      <c r="D56" s="129" t="s">
        <v>415</v>
      </c>
      <c r="E56" s="11"/>
      <c r="F56" s="11"/>
      <c r="G56" s="11"/>
      <c r="H56" s="11"/>
    </row>
    <row r="57" spans="1:8" ht="15" customHeight="1" x14ac:dyDescent="0.3">
      <c r="A57" s="20"/>
      <c r="B57" s="81"/>
      <c r="C57" s="285"/>
      <c r="D57" s="131"/>
      <c r="E57" s="11"/>
      <c r="F57" s="11"/>
      <c r="G57" s="11"/>
      <c r="H57" s="11"/>
    </row>
    <row r="58" spans="1:8" ht="15" customHeight="1" x14ac:dyDescent="0.3">
      <c r="A58" s="60" t="s">
        <v>455</v>
      </c>
      <c r="B58" s="89"/>
      <c r="C58" s="287"/>
      <c r="D58" s="131" t="s">
        <v>269</v>
      </c>
      <c r="E58" s="11"/>
      <c r="F58" s="11"/>
      <c r="G58" s="11"/>
      <c r="H58" s="11"/>
    </row>
    <row r="59" spans="1:8" ht="15" customHeight="1" x14ac:dyDescent="0.3">
      <c r="A59" s="61" t="s">
        <v>720</v>
      </c>
      <c r="B59" s="82">
        <f>SUBTOTAL(9,B36:B58)</f>
        <v>0</v>
      </c>
      <c r="C59" s="82">
        <f>SUBTOTAL(9,C36:C58)</f>
        <v>0</v>
      </c>
      <c r="D59" s="129" t="s">
        <v>270</v>
      </c>
      <c r="E59" s="11"/>
      <c r="F59" s="11"/>
      <c r="G59" s="11"/>
      <c r="H59" s="11"/>
    </row>
    <row r="60" spans="1:8" ht="15" customHeight="1" x14ac:dyDescent="0.3">
      <c r="A60" s="8"/>
      <c r="B60" s="119"/>
      <c r="C60" s="109"/>
      <c r="D60" s="127"/>
      <c r="E60" s="11"/>
      <c r="F60" s="11"/>
      <c r="G60" s="11"/>
      <c r="H60" s="11"/>
    </row>
    <row r="61" spans="1:8" ht="15" customHeight="1" x14ac:dyDescent="0.3">
      <c r="A61" s="523" t="s">
        <v>823</v>
      </c>
      <c r="B61" s="523"/>
      <c r="C61" s="523"/>
      <c r="D61" s="523"/>
      <c r="E61" s="11"/>
      <c r="F61" s="11"/>
      <c r="G61" s="11"/>
      <c r="H61" s="11"/>
    </row>
    <row r="62" spans="1:8" ht="27.75" customHeight="1" x14ac:dyDescent="0.3">
      <c r="A62" s="523"/>
      <c r="B62" s="523"/>
      <c r="C62" s="523"/>
      <c r="D62" s="523"/>
      <c r="E62" s="11"/>
      <c r="F62" s="11"/>
      <c r="G62" s="11"/>
      <c r="H62" s="11"/>
    </row>
    <row r="63" spans="1:8" ht="15" customHeight="1" x14ac:dyDescent="0.3">
      <c r="A63" s="427"/>
      <c r="B63" s="427"/>
      <c r="C63" s="427"/>
      <c r="D63" s="427"/>
      <c r="E63" s="11"/>
      <c r="F63" s="11"/>
      <c r="G63" s="11"/>
      <c r="H63" s="11"/>
    </row>
    <row r="64" spans="1:8" ht="33" customHeight="1" x14ac:dyDescent="0.3">
      <c r="A64" s="523" t="s">
        <v>417</v>
      </c>
      <c r="B64" s="523"/>
      <c r="C64" s="523"/>
      <c r="D64" s="523"/>
      <c r="E64" s="11"/>
      <c r="F64" s="11"/>
      <c r="G64" s="11"/>
      <c r="H64" s="11"/>
    </row>
    <row r="65" spans="1:8" ht="15" customHeight="1" x14ac:dyDescent="0.3">
      <c r="A65" s="427"/>
      <c r="B65" s="427"/>
      <c r="C65" s="427"/>
      <c r="D65" s="427"/>
      <c r="E65" s="11"/>
      <c r="F65" s="11"/>
      <c r="G65" s="11"/>
      <c r="H65" s="11"/>
    </row>
    <row r="66" spans="1:8" ht="15" customHeight="1" x14ac:dyDescent="0.3">
      <c r="A66" s="434" t="s">
        <v>31</v>
      </c>
      <c r="B66" s="435">
        <f>B34</f>
        <v>45657</v>
      </c>
      <c r="C66" s="436">
        <f>C34</f>
        <v>45291</v>
      </c>
      <c r="D66" s="176" t="s">
        <v>466</v>
      </c>
      <c r="E66" s="11"/>
      <c r="F66" s="11"/>
      <c r="G66" s="11"/>
      <c r="H66" s="11"/>
    </row>
    <row r="67" spans="1:8" ht="15" customHeight="1" x14ac:dyDescent="0.3">
      <c r="A67" s="427" t="s">
        <v>778</v>
      </c>
      <c r="B67" s="433"/>
      <c r="C67" s="433"/>
      <c r="D67" s="433"/>
      <c r="E67" s="11"/>
      <c r="F67" s="11"/>
      <c r="G67" s="11"/>
      <c r="H67" s="11"/>
    </row>
    <row r="68" spans="1:8" ht="15" customHeight="1" x14ac:dyDescent="0.3">
      <c r="A68" s="20" t="s">
        <v>418</v>
      </c>
      <c r="B68" s="281">
        <v>23687.203000000001</v>
      </c>
      <c r="C68" s="281">
        <v>23605.294089999999</v>
      </c>
      <c r="D68" s="131" t="s">
        <v>422</v>
      </c>
      <c r="E68" s="11"/>
      <c r="F68" s="11"/>
      <c r="G68" s="11"/>
      <c r="H68" s="11"/>
    </row>
    <row r="69" spans="1:8" ht="15" customHeight="1" x14ac:dyDescent="0.3">
      <c r="A69" s="20" t="s">
        <v>419</v>
      </c>
      <c r="B69" s="281">
        <v>270.50299999999999</v>
      </c>
      <c r="C69" s="281">
        <v>969.77181999999993</v>
      </c>
      <c r="D69" s="131" t="s">
        <v>424</v>
      </c>
      <c r="E69" s="11"/>
      <c r="F69" s="11"/>
      <c r="G69" s="11"/>
      <c r="H69" s="11"/>
    </row>
    <row r="70" spans="1:8" ht="15" customHeight="1" x14ac:dyDescent="0.3">
      <c r="A70" s="20" t="s">
        <v>420</v>
      </c>
      <c r="B70" s="281">
        <v>0</v>
      </c>
      <c r="C70" s="281">
        <v>0</v>
      </c>
      <c r="D70" s="131" t="s">
        <v>425</v>
      </c>
      <c r="E70" s="11"/>
      <c r="F70" s="11"/>
      <c r="G70" s="11"/>
      <c r="H70" s="11"/>
    </row>
    <row r="71" spans="1:8" ht="15" customHeight="1" x14ac:dyDescent="0.3">
      <c r="A71" s="20" t="s">
        <v>421</v>
      </c>
      <c r="B71" s="281">
        <v>0</v>
      </c>
      <c r="C71" s="281">
        <v>0</v>
      </c>
      <c r="D71" s="131" t="s">
        <v>426</v>
      </c>
      <c r="E71" s="11"/>
      <c r="F71" s="11"/>
      <c r="G71" s="11"/>
      <c r="H71" s="11"/>
    </row>
    <row r="72" spans="1:8" ht="15" customHeight="1" x14ac:dyDescent="0.3">
      <c r="A72" s="20" t="s">
        <v>428</v>
      </c>
      <c r="B72" s="281">
        <v>474.95239000000004</v>
      </c>
      <c r="C72" s="281">
        <v>238.28811999999999</v>
      </c>
      <c r="D72" s="131" t="s">
        <v>427</v>
      </c>
      <c r="E72" s="11"/>
      <c r="F72" s="11"/>
      <c r="G72" s="11"/>
      <c r="H72" s="11"/>
    </row>
    <row r="73" spans="1:8" ht="15" customHeight="1" x14ac:dyDescent="0.3">
      <c r="A73" s="371" t="s">
        <v>820</v>
      </c>
      <c r="B73" s="364">
        <f>SUBTOTAL(9,B68:B72)</f>
        <v>24432.658390000001</v>
      </c>
      <c r="C73" s="282">
        <f t="shared" ref="C73" si="7">SUBTOTAL(9,C68:C72)</f>
        <v>24813.354029999999</v>
      </c>
      <c r="D73" s="129" t="s">
        <v>423</v>
      </c>
      <c r="E73" s="11"/>
      <c r="F73" s="11"/>
      <c r="G73" s="11"/>
      <c r="H73" s="11"/>
    </row>
    <row r="74" spans="1:8" ht="15" customHeight="1" x14ac:dyDescent="0.3">
      <c r="A74" s="426"/>
      <c r="B74" s="437"/>
      <c r="C74" s="438"/>
      <c r="D74" s="439"/>
      <c r="E74" s="11"/>
      <c r="F74" s="11"/>
      <c r="G74" s="11"/>
      <c r="H74" s="11"/>
    </row>
    <row r="75" spans="1:8" ht="15" customHeight="1" x14ac:dyDescent="0.3">
      <c r="A75" s="20" t="s">
        <v>880</v>
      </c>
      <c r="B75" s="281">
        <v>5243.86</v>
      </c>
      <c r="C75" s="281">
        <v>5903.96</v>
      </c>
      <c r="D75" s="131" t="s">
        <v>271</v>
      </c>
      <c r="E75" s="11"/>
      <c r="F75" s="11"/>
      <c r="G75" s="11"/>
      <c r="H75" s="11"/>
    </row>
    <row r="76" spans="1:8" ht="15" customHeight="1" x14ac:dyDescent="0.3">
      <c r="A76" s="20" t="s">
        <v>881</v>
      </c>
      <c r="B76" s="281">
        <v>0</v>
      </c>
      <c r="C76" s="281">
        <v>0</v>
      </c>
      <c r="D76" s="131" t="s">
        <v>857</v>
      </c>
      <c r="E76" s="11"/>
      <c r="F76" s="11"/>
      <c r="G76" s="11"/>
      <c r="H76" s="11"/>
    </row>
    <row r="77" spans="1:8" ht="15" customHeight="1" x14ac:dyDescent="0.3">
      <c r="A77" s="20" t="s">
        <v>429</v>
      </c>
      <c r="B77" s="281">
        <v>0</v>
      </c>
      <c r="C77" s="281">
        <v>0</v>
      </c>
      <c r="D77" s="131" t="s">
        <v>272</v>
      </c>
      <c r="E77" s="11"/>
      <c r="F77" s="11"/>
      <c r="G77" s="11"/>
      <c r="H77" s="11"/>
    </row>
    <row r="78" spans="1:8" ht="15" customHeight="1" x14ac:dyDescent="0.3">
      <c r="A78" s="231" t="s">
        <v>755</v>
      </c>
      <c r="B78" s="288">
        <f>SUBTOTAL(9,B68:B77)</f>
        <v>29676.518390000001</v>
      </c>
      <c r="C78" s="312">
        <f>SUBTOTAL(9,C68:C77)</f>
        <v>30717.314029999998</v>
      </c>
      <c r="D78" s="129" t="s">
        <v>273</v>
      </c>
      <c r="E78" s="11"/>
      <c r="F78" s="11"/>
      <c r="G78" s="11"/>
      <c r="H78" s="11"/>
    </row>
    <row r="79" spans="1:8" ht="15" customHeight="1" x14ac:dyDescent="0.3">
      <c r="A79" s="20"/>
      <c r="B79" s="62"/>
      <c r="C79" s="68"/>
      <c r="D79" s="126"/>
      <c r="E79" s="11"/>
      <c r="F79" s="11"/>
      <c r="G79" s="11"/>
      <c r="H79" s="11"/>
    </row>
    <row r="80" spans="1:8" ht="29.25" customHeight="1" x14ac:dyDescent="0.3">
      <c r="A80" s="523" t="s">
        <v>824</v>
      </c>
      <c r="B80" s="523"/>
      <c r="C80" s="523"/>
      <c r="D80" s="523"/>
      <c r="E80" s="11"/>
      <c r="F80" s="11"/>
      <c r="G80" s="11"/>
      <c r="H80" s="11"/>
    </row>
    <row r="81" spans="1:8" ht="15" customHeight="1" x14ac:dyDescent="0.3">
      <c r="A81" s="427"/>
      <c r="B81" s="427"/>
      <c r="C81" s="427"/>
      <c r="D81" s="427"/>
      <c r="E81" s="11"/>
      <c r="F81" s="11"/>
      <c r="G81" s="11"/>
      <c r="H81" s="11"/>
    </row>
    <row r="82" spans="1:8" ht="15" hidden="1" customHeight="1" x14ac:dyDescent="0.3">
      <c r="A82" s="427"/>
      <c r="B82" s="427"/>
      <c r="C82" s="427"/>
      <c r="D82" s="427"/>
      <c r="E82" s="11"/>
      <c r="F82" s="11"/>
      <c r="G82" s="11"/>
      <c r="H82" s="11"/>
    </row>
    <row r="83" spans="1:8" ht="27" customHeight="1" x14ac:dyDescent="0.3">
      <c r="A83" s="523" t="s">
        <v>442</v>
      </c>
      <c r="B83" s="523"/>
      <c r="C83" s="523"/>
      <c r="D83" s="523"/>
      <c r="E83" s="11"/>
      <c r="F83" s="11"/>
      <c r="G83" s="11"/>
      <c r="H83" s="11"/>
    </row>
    <row r="84" spans="1:8" ht="15" customHeight="1" x14ac:dyDescent="0.3">
      <c r="A84" s="427"/>
      <c r="B84" s="427"/>
      <c r="C84" s="427"/>
      <c r="D84" s="427"/>
      <c r="E84" s="11"/>
      <c r="F84" s="11"/>
      <c r="G84" s="11"/>
      <c r="H84" s="11"/>
    </row>
    <row r="85" spans="1:8" ht="15" customHeight="1" x14ac:dyDescent="0.3">
      <c r="A85" s="394" t="s">
        <v>33</v>
      </c>
      <c r="B85" s="435">
        <f>B66</f>
        <v>45657</v>
      </c>
      <c r="C85" s="436">
        <f>C66</f>
        <v>45291</v>
      </c>
      <c r="D85" s="176" t="s">
        <v>466</v>
      </c>
      <c r="E85" s="11"/>
      <c r="F85" s="11"/>
      <c r="G85" s="11"/>
      <c r="H85" s="11"/>
    </row>
    <row r="86" spans="1:8" ht="15" customHeight="1" x14ac:dyDescent="0.3">
      <c r="B86" s="290"/>
      <c r="C86" s="281"/>
      <c r="D86" s="130"/>
      <c r="E86" s="11"/>
      <c r="F86" s="11"/>
      <c r="G86" s="11"/>
      <c r="H86" s="11"/>
    </row>
    <row r="87" spans="1:8" ht="15" customHeight="1" x14ac:dyDescent="0.3">
      <c r="A87" s="20" t="s">
        <v>274</v>
      </c>
      <c r="B87" s="281">
        <v>0</v>
      </c>
      <c r="C87" s="281">
        <v>0</v>
      </c>
      <c r="D87" s="131" t="s">
        <v>275</v>
      </c>
      <c r="E87" s="11"/>
      <c r="F87" s="11"/>
      <c r="G87" s="11"/>
      <c r="H87" s="11"/>
    </row>
    <row r="88" spans="1:8" ht="15" customHeight="1" x14ac:dyDescent="0.3">
      <c r="A88" s="20" t="s">
        <v>276</v>
      </c>
      <c r="B88" s="281">
        <v>0</v>
      </c>
      <c r="C88" s="281">
        <v>0</v>
      </c>
      <c r="D88" s="131" t="s">
        <v>277</v>
      </c>
      <c r="E88" s="11"/>
      <c r="F88" s="11"/>
      <c r="G88" s="11"/>
      <c r="H88" s="11"/>
    </row>
    <row r="89" spans="1:8" ht="15" customHeight="1" x14ac:dyDescent="0.3">
      <c r="A89" s="20" t="s">
        <v>278</v>
      </c>
      <c r="B89" s="281">
        <v>2228.8841899999998</v>
      </c>
      <c r="C89" s="281">
        <v>3354.0069800000006</v>
      </c>
      <c r="D89" s="131" t="s">
        <v>279</v>
      </c>
      <c r="E89" s="11"/>
      <c r="F89" s="11"/>
      <c r="G89" s="11"/>
      <c r="H89" s="11"/>
    </row>
    <row r="90" spans="1:8" ht="15" customHeight="1" x14ac:dyDescent="0.3">
      <c r="A90" s="20" t="s">
        <v>280</v>
      </c>
      <c r="B90" s="281">
        <v>0</v>
      </c>
      <c r="C90" s="281">
        <v>0</v>
      </c>
      <c r="D90" s="131" t="s">
        <v>281</v>
      </c>
      <c r="E90" s="11"/>
      <c r="F90" s="11"/>
      <c r="G90" s="11"/>
      <c r="H90" s="11"/>
    </row>
    <row r="91" spans="1:8" ht="15" customHeight="1" x14ac:dyDescent="0.3">
      <c r="A91" s="231" t="s">
        <v>282</v>
      </c>
      <c r="B91" s="291">
        <f>SUBTOTAL(9,B87:B90)</f>
        <v>2228.8841899999998</v>
      </c>
      <c r="C91" s="289">
        <f>SUBTOTAL(9,C87:C90)</f>
        <v>3354.0069800000006</v>
      </c>
      <c r="D91" s="129" t="s">
        <v>283</v>
      </c>
      <c r="E91" s="11"/>
      <c r="F91" s="11"/>
      <c r="G91" s="11"/>
      <c r="H91" s="11"/>
    </row>
    <row r="92" spans="1:8" ht="15.75" customHeight="1" x14ac:dyDescent="0.3">
      <c r="A92" s="63"/>
      <c r="B92" s="292"/>
      <c r="C92" s="294"/>
      <c r="D92" s="130"/>
      <c r="E92" s="11"/>
      <c r="F92" s="11"/>
      <c r="G92" s="11"/>
      <c r="H92" s="11"/>
    </row>
    <row r="93" spans="1:8" ht="15.75" customHeight="1" x14ac:dyDescent="0.3">
      <c r="A93" s="64" t="s">
        <v>35</v>
      </c>
      <c r="B93" s="293">
        <f>B26+B59+B78+B91</f>
        <v>214194.75658000002</v>
      </c>
      <c r="C93" s="293">
        <f>C26+C59+C78+C91</f>
        <v>208175.64242000002</v>
      </c>
      <c r="D93" s="129" t="s">
        <v>284</v>
      </c>
      <c r="E93" s="11"/>
      <c r="F93" s="11"/>
      <c r="G93" s="11"/>
      <c r="H93" s="11"/>
    </row>
    <row r="94" spans="1:8" ht="15.75" customHeight="1" x14ac:dyDescent="0.3">
      <c r="A94" s="11"/>
      <c r="B94" s="68"/>
      <c r="C94" s="68"/>
      <c r="D94" s="126"/>
    </row>
    <row r="95" spans="1:8" ht="15.75" customHeight="1" x14ac:dyDescent="0.3">
      <c r="A95" s="426" t="s">
        <v>882</v>
      </c>
      <c r="B95" s="488">
        <v>2024</v>
      </c>
      <c r="C95" s="488">
        <v>2023</v>
      </c>
    </row>
    <row r="96" spans="1:8" ht="15.75" customHeight="1" x14ac:dyDescent="0.3">
      <c r="A96" s="323" t="s">
        <v>883</v>
      </c>
    </row>
    <row r="97" spans="1:3" ht="15.75" customHeight="1" x14ac:dyDescent="0.3">
      <c r="A97" s="40" t="s">
        <v>884</v>
      </c>
      <c r="B97" s="91">
        <v>11469.175999999999</v>
      </c>
      <c r="C97" s="91">
        <v>10301.174000000001</v>
      </c>
    </row>
    <row r="98" spans="1:3" ht="15.75" customHeight="1" x14ac:dyDescent="0.3">
      <c r="A98" s="40" t="s">
        <v>885</v>
      </c>
      <c r="B98" s="91">
        <v>9259.5840000000007</v>
      </c>
      <c r="C98" s="91">
        <v>8132.2659999999996</v>
      </c>
    </row>
    <row r="99" spans="1:3" ht="15.75" customHeight="1" x14ac:dyDescent="0.3">
      <c r="A99" s="40" t="s">
        <v>886</v>
      </c>
      <c r="B99" s="91">
        <v>1652.2860000000001</v>
      </c>
      <c r="C99" s="91">
        <v>2622.4875700000002</v>
      </c>
    </row>
    <row r="100" spans="1:3" ht="15.75" customHeight="1" x14ac:dyDescent="0.3">
      <c r="A100" s="489" t="s">
        <v>887</v>
      </c>
      <c r="B100" s="490">
        <v>1306.1569999999999</v>
      </c>
      <c r="C100" s="490">
        <v>2549.36652</v>
      </c>
    </row>
    <row r="101" spans="1:3" ht="15.75" customHeight="1" x14ac:dyDescent="0.3">
      <c r="A101" s="426" t="s">
        <v>888</v>
      </c>
      <c r="B101" s="491">
        <f>SUM(B97:B100)</f>
        <v>23687.203000000001</v>
      </c>
      <c r="C101" s="491">
        <v>23605.294090000003</v>
      </c>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2"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zoomScaleNormal="100" workbookViewId="0"/>
  </sheetViews>
  <sheetFormatPr baseColWidth="10" defaultColWidth="17.33203125" defaultRowHeight="15.75" customHeight="1" x14ac:dyDescent="0.3"/>
  <cols>
    <col min="1" max="1" width="53.33203125" style="40" customWidth="1"/>
    <col min="2" max="2" width="12" style="91" customWidth="1"/>
    <col min="3" max="3" width="12.33203125" style="91" customWidth="1"/>
    <col min="4" max="4" width="13.6640625" style="91" customWidth="1"/>
    <col min="5" max="5" width="13.6640625" style="40" bestFit="1" customWidth="1"/>
    <col min="6" max="7" width="10.6640625" style="40" customWidth="1"/>
    <col min="8" max="16384" width="17.33203125" style="40"/>
  </cols>
  <sheetData>
    <row r="1" spans="1:8" ht="15" customHeight="1" x14ac:dyDescent="0.3">
      <c r="A1" s="2"/>
      <c r="B1" s="319"/>
      <c r="C1" s="319"/>
      <c r="D1" s="319"/>
      <c r="E1" s="1"/>
      <c r="F1" s="1"/>
      <c r="G1" s="1"/>
    </row>
    <row r="2" spans="1:8" ht="15" customHeight="1" x14ac:dyDescent="0.3">
      <c r="A2" s="314" t="str">
        <f>Resultatregnskap!A2</f>
        <v>Virksomhetens navn: Dronning Mauds Minne Høgskole for barnehagelærerutdanning</v>
      </c>
      <c r="B2" s="102"/>
      <c r="C2" s="102"/>
      <c r="D2" s="102"/>
      <c r="E2" s="1"/>
      <c r="F2" s="1"/>
      <c r="G2" s="1"/>
    </row>
    <row r="3" spans="1:8" ht="15" customHeight="1" x14ac:dyDescent="0.3">
      <c r="A3" s="1"/>
      <c r="B3" s="319"/>
      <c r="C3" s="319"/>
      <c r="D3" s="319"/>
      <c r="E3" s="1"/>
      <c r="F3" s="1"/>
      <c r="G3" s="1"/>
    </row>
    <row r="4" spans="1:8" ht="14.4" x14ac:dyDescent="0.3">
      <c r="A4" s="65" t="s">
        <v>285</v>
      </c>
      <c r="B4" s="99"/>
      <c r="C4" s="99"/>
      <c r="D4" s="99"/>
      <c r="E4" s="1"/>
      <c r="F4" s="1"/>
    </row>
    <row r="5" spans="1:8" ht="14.4" x14ac:dyDescent="0.3">
      <c r="A5" s="177" t="str">
        <f>Resultatregnskap!A6</f>
        <v>Beløp i 1000 kroner</v>
      </c>
      <c r="B5" s="319"/>
      <c r="C5" s="319"/>
      <c r="D5" s="319"/>
      <c r="E5" s="1"/>
      <c r="F5" s="1"/>
    </row>
    <row r="6" spans="1:8" ht="14.4" x14ac:dyDescent="0.3">
      <c r="A6" s="151"/>
      <c r="B6" s="319"/>
      <c r="C6" s="319"/>
      <c r="D6" s="319"/>
      <c r="E6" s="1"/>
      <c r="F6" s="1"/>
    </row>
    <row r="7" spans="1:8" ht="14.4" x14ac:dyDescent="0.3">
      <c r="A7" s="151" t="s">
        <v>461</v>
      </c>
      <c r="B7" s="319"/>
      <c r="C7" s="319"/>
      <c r="D7" s="319"/>
      <c r="E7" s="1"/>
      <c r="F7" s="1"/>
    </row>
    <row r="8" spans="1:8" ht="14.4" x14ac:dyDescent="0.3">
      <c r="A8" s="348"/>
      <c r="B8" s="197">
        <f>Resultatregnskap!C8</f>
        <v>45657</v>
      </c>
      <c r="C8" s="198">
        <f>Resultatregnskap!D8</f>
        <v>45291</v>
      </c>
      <c r="D8" s="263" t="str">
        <f>Resultatregnskap!E8</f>
        <v>DBH-referanse</v>
      </c>
      <c r="E8" s="1"/>
      <c r="F8" s="1"/>
      <c r="G8" s="1"/>
      <c r="H8" s="1"/>
    </row>
    <row r="9" spans="1:8" ht="15" customHeight="1" x14ac:dyDescent="0.3">
      <c r="A9" s="253" t="s">
        <v>458</v>
      </c>
      <c r="B9" s="264">
        <v>109647.68985</v>
      </c>
      <c r="C9" s="242">
        <v>104936.78336999999</v>
      </c>
      <c r="D9" s="253" t="s">
        <v>286</v>
      </c>
      <c r="E9" s="1"/>
      <c r="F9" s="1"/>
      <c r="G9" s="1"/>
      <c r="H9" s="1"/>
    </row>
    <row r="10" spans="1:8" ht="15" customHeight="1" x14ac:dyDescent="0.3">
      <c r="A10" s="253" t="s">
        <v>287</v>
      </c>
      <c r="B10" s="264">
        <v>13294.623250000001</v>
      </c>
      <c r="C10" s="242">
        <v>12878.066200000001</v>
      </c>
      <c r="D10" s="253" t="s">
        <v>288</v>
      </c>
      <c r="E10" s="1"/>
      <c r="F10" s="1"/>
      <c r="G10" s="1"/>
      <c r="H10" s="1"/>
    </row>
    <row r="11" spans="1:8" ht="15" customHeight="1" x14ac:dyDescent="0.3">
      <c r="A11" s="253" t="s">
        <v>289</v>
      </c>
      <c r="B11" s="264">
        <v>18198.900000000001</v>
      </c>
      <c r="C11" s="242">
        <v>17252.762269999999</v>
      </c>
      <c r="D11" s="253" t="s">
        <v>290</v>
      </c>
      <c r="E11" s="1"/>
      <c r="F11" s="1"/>
      <c r="G11" s="1"/>
      <c r="H11" s="1"/>
    </row>
    <row r="12" spans="1:8" ht="15" customHeight="1" x14ac:dyDescent="0.3">
      <c r="A12" s="253" t="s">
        <v>291</v>
      </c>
      <c r="B12" s="264">
        <v>9845.0684799999999</v>
      </c>
      <c r="C12" s="242">
        <v>8138.3757400000004</v>
      </c>
      <c r="D12" s="253" t="s">
        <v>292</v>
      </c>
      <c r="E12" s="1"/>
      <c r="F12" s="1"/>
      <c r="G12" s="1"/>
      <c r="H12" s="1"/>
    </row>
    <row r="13" spans="1:8" ht="15" customHeight="1" x14ac:dyDescent="0.3">
      <c r="A13" s="253" t="s">
        <v>293</v>
      </c>
      <c r="B13" s="264">
        <v>-4605.2170400000005</v>
      </c>
      <c r="C13" s="242">
        <v>-5583.9584500000001</v>
      </c>
      <c r="D13" s="253" t="s">
        <v>294</v>
      </c>
      <c r="E13" s="1"/>
      <c r="F13" s="1"/>
      <c r="G13" s="1"/>
      <c r="H13" s="1"/>
    </row>
    <row r="14" spans="1:8" ht="15" customHeight="1" x14ac:dyDescent="0.3">
      <c r="A14" s="254" t="s">
        <v>295</v>
      </c>
      <c r="B14" s="264">
        <v>3364.1820499999999</v>
      </c>
      <c r="C14" s="242">
        <v>843.58325000000002</v>
      </c>
      <c r="D14" s="253" t="s">
        <v>296</v>
      </c>
      <c r="E14" s="1"/>
      <c r="F14" s="1"/>
      <c r="G14" s="1"/>
      <c r="H14" s="1"/>
    </row>
    <row r="15" spans="1:8" ht="15" customHeight="1" x14ac:dyDescent="0.3">
      <c r="A15" s="265" t="s">
        <v>297</v>
      </c>
      <c r="B15" s="261">
        <f>SUBTOTAL(9,B9:B14)</f>
        <v>149745.24659</v>
      </c>
      <c r="C15" s="262">
        <f>SUBTOTAL(9,C9:C14)</f>
        <v>138465.61237999998</v>
      </c>
      <c r="D15" s="266" t="s">
        <v>298</v>
      </c>
      <c r="E15" s="1"/>
      <c r="F15" s="1"/>
      <c r="G15" s="1"/>
      <c r="H15" s="1"/>
    </row>
    <row r="16" spans="1:8" ht="15" customHeight="1" x14ac:dyDescent="0.3">
      <c r="A16" s="66"/>
      <c r="B16" s="100"/>
      <c r="C16" s="319"/>
      <c r="D16" s="1"/>
      <c r="E16" s="1"/>
      <c r="F16" s="1"/>
      <c r="G16" s="1"/>
      <c r="H16" s="1"/>
    </row>
    <row r="17" spans="1:8" ht="12.75" customHeight="1" x14ac:dyDescent="0.3">
      <c r="A17" s="1"/>
      <c r="B17" s="100"/>
      <c r="C17" s="319"/>
      <c r="D17" s="1"/>
      <c r="E17" s="1"/>
      <c r="F17" s="1"/>
      <c r="G17" s="1"/>
      <c r="H17" s="1"/>
    </row>
    <row r="18" spans="1:8" ht="15" customHeight="1" x14ac:dyDescent="0.3">
      <c r="A18" s="266" t="s">
        <v>299</v>
      </c>
      <c r="B18" s="493">
        <v>163.80000000000001</v>
      </c>
      <c r="C18" s="492">
        <v>162.19999999999999</v>
      </c>
      <c r="D18" s="266" t="s">
        <v>300</v>
      </c>
      <c r="E18" s="1"/>
      <c r="F18" s="1"/>
      <c r="G18" s="1"/>
      <c r="H18" s="1"/>
    </row>
    <row r="19" spans="1:8" ht="15.75" customHeight="1" x14ac:dyDescent="0.3">
      <c r="D19" s="40"/>
      <c r="E19" s="1"/>
      <c r="F19" s="1"/>
      <c r="G19" s="1"/>
      <c r="H19" s="1"/>
    </row>
    <row r="20" spans="1:8" ht="15.75" customHeight="1" x14ac:dyDescent="0.3">
      <c r="A20" s="324" t="s">
        <v>456</v>
      </c>
      <c r="E20" s="1"/>
      <c r="F20" s="1"/>
      <c r="G20" s="1"/>
      <c r="H20" s="1"/>
    </row>
    <row r="21" spans="1:8" ht="29.7" customHeight="1" x14ac:dyDescent="0.3">
      <c r="A21" s="149" t="s">
        <v>457</v>
      </c>
      <c r="B21" s="150" t="s">
        <v>458</v>
      </c>
      <c r="C21" s="146" t="s">
        <v>459</v>
      </c>
      <c r="D21" s="376" t="s">
        <v>466</v>
      </c>
      <c r="E21" s="1"/>
      <c r="F21" s="1"/>
      <c r="G21" s="1"/>
      <c r="H21" s="1"/>
    </row>
    <row r="22" spans="1:8" ht="15.75" customHeight="1" x14ac:dyDescent="0.3">
      <c r="A22" s="147"/>
      <c r="B22" s="148"/>
      <c r="C22" s="148"/>
      <c r="D22" s="148"/>
      <c r="E22" s="1"/>
      <c r="F22" s="1"/>
      <c r="G22" s="1"/>
      <c r="H22" s="1"/>
    </row>
    <row r="23" spans="1:8" ht="15.75" customHeight="1" x14ac:dyDescent="0.3">
      <c r="A23" s="147" t="s">
        <v>460</v>
      </c>
      <c r="B23" s="148">
        <v>1247.72</v>
      </c>
      <c r="C23" s="148">
        <v>10.7</v>
      </c>
      <c r="D23" s="148" t="s">
        <v>716</v>
      </c>
      <c r="E23" s="1"/>
      <c r="F23" s="1"/>
      <c r="G23" s="1"/>
      <c r="H23" s="1"/>
    </row>
    <row r="24" spans="1:8" ht="15.75" customHeight="1" x14ac:dyDescent="0.3">
      <c r="A24" s="147" t="s">
        <v>889</v>
      </c>
      <c r="B24" s="148"/>
      <c r="C24" s="148"/>
      <c r="D24" s="148" t="s">
        <v>717</v>
      </c>
      <c r="E24" s="1"/>
      <c r="F24" s="1"/>
      <c r="G24" s="1"/>
      <c r="H24" s="1"/>
    </row>
    <row r="25" spans="1:8" ht="15.75" customHeight="1" x14ac:dyDescent="0.3">
      <c r="A25" s="147" t="s">
        <v>462</v>
      </c>
      <c r="B25" s="148">
        <v>112</v>
      </c>
      <c r="C25" s="148"/>
      <c r="D25" s="148" t="s">
        <v>718</v>
      </c>
      <c r="E25" s="1"/>
      <c r="F25" s="1"/>
      <c r="G25" s="1"/>
      <c r="H25" s="1"/>
    </row>
    <row r="26" spans="1:8" ht="15.75" customHeight="1" x14ac:dyDescent="0.3">
      <c r="A26" s="147" t="s">
        <v>715</v>
      </c>
      <c r="B26" s="148">
        <v>58</v>
      </c>
      <c r="C26" s="148"/>
      <c r="D26" s="148" t="s">
        <v>719</v>
      </c>
      <c r="E26" s="1"/>
      <c r="F26" s="1"/>
      <c r="G26" s="1"/>
      <c r="H26" s="1"/>
    </row>
    <row r="27" spans="1:8" ht="15.75" customHeight="1" x14ac:dyDescent="0.3">
      <c r="A27" s="367"/>
      <c r="B27" s="368"/>
      <c r="C27" s="368"/>
      <c r="E27" s="1"/>
      <c r="F27" s="1"/>
      <c r="G27" s="1"/>
      <c r="H27" s="1"/>
    </row>
    <row r="28" spans="1:8" ht="15.75" customHeight="1" x14ac:dyDescent="0.3">
      <c r="A28" s="395" t="s">
        <v>779</v>
      </c>
      <c r="B28" s="395"/>
      <c r="C28" s="395"/>
      <c r="D28" s="395"/>
    </row>
    <row r="29" spans="1:8" ht="15.75" customHeight="1" x14ac:dyDescent="0.3">
      <c r="A29" s="395"/>
      <c r="B29" s="395"/>
      <c r="C29" s="395"/>
      <c r="D29" s="395"/>
    </row>
    <row r="30" spans="1:8" ht="14.4" x14ac:dyDescent="0.3">
      <c r="A30" s="426" t="s">
        <v>890</v>
      </c>
      <c r="B30" s="395"/>
      <c r="C30" s="395"/>
      <c r="D30" s="395"/>
    </row>
    <row r="31" spans="1:8" ht="15.75" customHeight="1" x14ac:dyDescent="0.3">
      <c r="A31" s="40" t="s">
        <v>891</v>
      </c>
    </row>
    <row r="32" spans="1:8" ht="15.75" customHeight="1" x14ac:dyDescent="0.3">
      <c r="A32" s="40" t="s">
        <v>892</v>
      </c>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58"/>
  <sheetViews>
    <sheetView workbookViewId="0"/>
  </sheetViews>
  <sheetFormatPr baseColWidth="10" defaultColWidth="17.33203125" defaultRowHeight="15.75" customHeight="1" x14ac:dyDescent="0.3"/>
  <cols>
    <col min="1" max="1" width="47.88671875" style="40" customWidth="1"/>
    <col min="2" max="3" width="15.6640625" style="91" customWidth="1"/>
    <col min="4" max="4" width="14.33203125" style="70" customWidth="1"/>
    <col min="5" max="6" width="10.6640625" style="40" customWidth="1"/>
    <col min="7" max="16384" width="17.33203125" style="40"/>
  </cols>
  <sheetData>
    <row r="1" spans="1:8" ht="15" customHeight="1" x14ac:dyDescent="0.3">
      <c r="A1" s="2"/>
      <c r="B1" s="319"/>
      <c r="C1" s="319"/>
      <c r="D1" s="69"/>
      <c r="E1" s="1"/>
      <c r="F1" s="1"/>
    </row>
    <row r="2" spans="1:8" ht="15" customHeight="1" x14ac:dyDescent="0.3">
      <c r="A2" s="314" t="str">
        <f>Resultatregnskap!A2</f>
        <v>Virksomhetens navn: Dronning Mauds Minne Høgskole for barnehagelærerutdanning</v>
      </c>
      <c r="B2" s="102"/>
      <c r="C2" s="102"/>
      <c r="D2" s="69"/>
      <c r="E2" s="1"/>
      <c r="F2" s="1"/>
    </row>
    <row r="3" spans="1:8" ht="15" customHeight="1" x14ac:dyDescent="0.3">
      <c r="A3" s="1"/>
      <c r="B3" s="319"/>
      <c r="C3" s="319"/>
      <c r="D3" s="69"/>
      <c r="E3" s="1"/>
      <c r="F3" s="1"/>
    </row>
    <row r="4" spans="1:8" ht="15" customHeight="1" x14ac:dyDescent="0.3">
      <c r="A4" s="65" t="s">
        <v>301</v>
      </c>
      <c r="B4" s="99"/>
      <c r="C4" s="99"/>
      <c r="D4" s="99"/>
      <c r="E4" s="1"/>
      <c r="F4" s="1"/>
    </row>
    <row r="5" spans="1:8" ht="15" customHeight="1" x14ac:dyDescent="0.3">
      <c r="A5" s="177" t="str">
        <f>Resultatregnskap!A6</f>
        <v>Beløp i 1000 kroner</v>
      </c>
      <c r="B5" s="92"/>
      <c r="C5" s="92"/>
      <c r="D5" s="178"/>
      <c r="E5" s="1"/>
      <c r="F5" s="1"/>
    </row>
    <row r="6" spans="1:8" ht="15" customHeight="1" x14ac:dyDescent="0.3">
      <c r="A6" s="240"/>
      <c r="B6" s="197">
        <f>Resultatregnskap!C8</f>
        <v>45657</v>
      </c>
      <c r="C6" s="198">
        <f>Resultatregnskap!D8</f>
        <v>45291</v>
      </c>
      <c r="D6" s="129" t="str">
        <f>Resultatregnskap!E8</f>
        <v>DBH-referanse</v>
      </c>
      <c r="E6" s="1"/>
      <c r="F6" s="1"/>
      <c r="G6" s="1"/>
      <c r="H6" s="1"/>
    </row>
    <row r="7" spans="1:8" ht="15" customHeight="1" x14ac:dyDescent="0.3">
      <c r="A7" s="241"/>
      <c r="B7" s="242"/>
      <c r="C7" s="242"/>
      <c r="D7" s="243"/>
      <c r="E7" s="1"/>
      <c r="F7" s="1"/>
      <c r="G7" s="1"/>
      <c r="H7" s="1"/>
    </row>
    <row r="8" spans="1:8" ht="15" customHeight="1" x14ac:dyDescent="0.3">
      <c r="A8" s="244" t="s">
        <v>302</v>
      </c>
      <c r="B8" s="242">
        <v>297.86988000000002</v>
      </c>
      <c r="C8" s="242">
        <v>87.49651999999999</v>
      </c>
      <c r="D8" s="245" t="s">
        <v>303</v>
      </c>
      <c r="E8" s="1"/>
      <c r="F8" s="1"/>
      <c r="G8" s="1"/>
      <c r="H8" s="1"/>
    </row>
    <row r="9" spans="1:8" ht="15" customHeight="1" x14ac:dyDescent="0.3">
      <c r="A9" s="244" t="s">
        <v>304</v>
      </c>
      <c r="B9" s="242">
        <v>7301.6876400000001</v>
      </c>
      <c r="C9" s="242">
        <v>9226.8295799999996</v>
      </c>
      <c r="D9" s="245" t="s">
        <v>305</v>
      </c>
      <c r="E9" s="1"/>
      <c r="F9" s="1"/>
      <c r="G9" s="1"/>
      <c r="H9" s="1"/>
    </row>
    <row r="10" spans="1:8" ht="18" customHeight="1" x14ac:dyDescent="0.3">
      <c r="A10" s="244" t="s">
        <v>516</v>
      </c>
      <c r="B10" s="242">
        <v>6342.4352899999994</v>
      </c>
      <c r="C10" s="242">
        <v>4712.0636599999989</v>
      </c>
      <c r="D10" s="245" t="s">
        <v>606</v>
      </c>
      <c r="E10" s="1"/>
      <c r="F10" s="1"/>
      <c r="G10" s="1"/>
      <c r="H10" s="1"/>
    </row>
    <row r="11" spans="1:8" ht="15" customHeight="1" x14ac:dyDescent="0.3">
      <c r="A11" s="244" t="s">
        <v>306</v>
      </c>
      <c r="B11" s="242">
        <v>11737.11814</v>
      </c>
      <c r="C11" s="242">
        <v>9392.4399000000012</v>
      </c>
      <c r="D11" s="245" t="s">
        <v>607</v>
      </c>
      <c r="E11" s="1"/>
      <c r="F11" s="1"/>
      <c r="G11" s="1"/>
      <c r="H11" s="1"/>
    </row>
    <row r="12" spans="1:8" ht="15" customHeight="1" x14ac:dyDescent="0.3">
      <c r="A12" s="244" t="s">
        <v>307</v>
      </c>
      <c r="B12" s="242">
        <v>224.21813</v>
      </c>
      <c r="C12" s="242">
        <v>216.10688000000002</v>
      </c>
      <c r="D12" s="245" t="s">
        <v>608</v>
      </c>
      <c r="E12" s="1"/>
      <c r="F12" s="1"/>
      <c r="G12" s="1"/>
      <c r="H12" s="1"/>
    </row>
    <row r="13" spans="1:8" ht="15" customHeight="1" x14ac:dyDescent="0.3">
      <c r="A13" s="244" t="s">
        <v>308</v>
      </c>
      <c r="B13" s="242">
        <v>13525.192620000002</v>
      </c>
      <c r="C13" s="242">
        <v>14265.073890000001</v>
      </c>
      <c r="D13" s="253" t="s">
        <v>609</v>
      </c>
      <c r="E13" s="1"/>
      <c r="F13" s="1"/>
      <c r="G13" s="1"/>
      <c r="H13" s="1"/>
    </row>
    <row r="14" spans="1:8" ht="15" customHeight="1" x14ac:dyDescent="0.3">
      <c r="A14" s="244" t="s">
        <v>309</v>
      </c>
      <c r="B14" s="242">
        <v>11294.419030000001</v>
      </c>
      <c r="C14" s="242">
        <v>9574.9941600000002</v>
      </c>
      <c r="D14" s="245" t="s">
        <v>610</v>
      </c>
      <c r="E14" s="1"/>
      <c r="F14" s="1"/>
      <c r="G14" s="1"/>
      <c r="H14" s="1"/>
    </row>
    <row r="15" spans="1:8" ht="15" customHeight="1" x14ac:dyDescent="0.3">
      <c r="A15" s="244" t="s">
        <v>310</v>
      </c>
      <c r="B15" s="242">
        <v>3659.58734</v>
      </c>
      <c r="C15" s="242">
        <v>4127.3185899999999</v>
      </c>
      <c r="D15" s="245" t="s">
        <v>611</v>
      </c>
      <c r="E15" s="1"/>
      <c r="F15" s="1"/>
      <c r="G15" s="1"/>
      <c r="H15" s="1"/>
    </row>
    <row r="16" spans="1:8" ht="15" customHeight="1" x14ac:dyDescent="0.3">
      <c r="A16" s="244" t="s">
        <v>517</v>
      </c>
      <c r="B16" s="242">
        <v>531.39843999999994</v>
      </c>
      <c r="C16" s="242">
        <v>488.21305000000001</v>
      </c>
      <c r="D16" s="245" t="s">
        <v>612</v>
      </c>
      <c r="E16" s="1"/>
      <c r="F16" s="1"/>
      <c r="G16" s="1"/>
      <c r="H16" s="1"/>
    </row>
    <row r="17" spans="1:8" ht="15" customHeight="1" x14ac:dyDescent="0.3">
      <c r="A17" s="244" t="s">
        <v>311</v>
      </c>
      <c r="B17" s="242">
        <v>7038.2908099999986</v>
      </c>
      <c r="C17" s="242">
        <v>7321.2619399999994</v>
      </c>
      <c r="D17" s="245" t="s">
        <v>613</v>
      </c>
      <c r="E17" s="1"/>
      <c r="F17" s="1"/>
      <c r="G17" s="1"/>
      <c r="H17" s="1"/>
    </row>
    <row r="18" spans="1:8" ht="15" customHeight="1" x14ac:dyDescent="0.3">
      <c r="A18" s="246" t="s">
        <v>506</v>
      </c>
      <c r="B18" s="242">
        <v>938.99533000000008</v>
      </c>
      <c r="C18" s="242">
        <v>496.09429</v>
      </c>
      <c r="D18" s="245" t="s">
        <v>614</v>
      </c>
      <c r="E18" s="1"/>
      <c r="F18" s="1"/>
      <c r="G18" s="1"/>
      <c r="H18" s="1"/>
    </row>
    <row r="19" spans="1:8" ht="15" customHeight="1" x14ac:dyDescent="0.3">
      <c r="A19" s="247" t="s">
        <v>312</v>
      </c>
      <c r="B19" s="248">
        <f>SUM(B8:B18)</f>
        <v>62891.212649999994</v>
      </c>
      <c r="C19" s="249">
        <v>59907.892460000003</v>
      </c>
      <c r="D19" s="213" t="s">
        <v>615</v>
      </c>
      <c r="E19" s="1"/>
      <c r="F19" s="1"/>
      <c r="G19" s="1"/>
      <c r="H19" s="1"/>
    </row>
    <row r="20" spans="1:8" ht="15" customHeight="1" x14ac:dyDescent="0.3">
      <c r="A20" s="267"/>
      <c r="B20" s="268"/>
      <c r="C20" s="269"/>
      <c r="D20" s="270"/>
      <c r="E20" s="1"/>
      <c r="F20" s="1"/>
      <c r="G20" s="1"/>
      <c r="H20" s="1"/>
    </row>
    <row r="21" spans="1:8" ht="15" customHeight="1" x14ac:dyDescent="0.3">
      <c r="A21" s="147" t="s">
        <v>521</v>
      </c>
      <c r="B21" s="273">
        <f>B6</f>
        <v>45657</v>
      </c>
      <c r="C21" s="250">
        <f>C6</f>
        <v>45291</v>
      </c>
      <c r="D21" s="203" t="s">
        <v>466</v>
      </c>
      <c r="E21" s="1"/>
      <c r="F21" s="1"/>
      <c r="G21" s="1"/>
      <c r="H21" s="1"/>
    </row>
    <row r="22" spans="1:8" ht="15" customHeight="1" x14ac:dyDescent="0.3">
      <c r="A22" s="251" t="s">
        <v>518</v>
      </c>
      <c r="B22" s="242">
        <v>184</v>
      </c>
      <c r="C22" s="242">
        <v>156.25</v>
      </c>
      <c r="D22" s="204" t="s">
        <v>522</v>
      </c>
      <c r="E22" s="1"/>
      <c r="F22" s="1"/>
      <c r="G22" s="1"/>
      <c r="H22" s="1"/>
    </row>
    <row r="23" spans="1:8" ht="15.75" customHeight="1" x14ac:dyDescent="0.3">
      <c r="A23" s="251" t="s">
        <v>520</v>
      </c>
      <c r="B23" s="162">
        <v>40</v>
      </c>
      <c r="C23" s="162">
        <v>59.856879999999997</v>
      </c>
      <c r="D23" s="204" t="s">
        <v>523</v>
      </c>
      <c r="E23" s="1"/>
      <c r="F23" s="1"/>
      <c r="G23" s="1"/>
      <c r="H23" s="1"/>
    </row>
    <row r="24" spans="1:8" ht="15.75" customHeight="1" x14ac:dyDescent="0.3">
      <c r="A24" s="251" t="s">
        <v>519</v>
      </c>
      <c r="B24" s="162">
        <v>0</v>
      </c>
      <c r="C24" s="162">
        <v>0</v>
      </c>
      <c r="D24" s="204" t="s">
        <v>524</v>
      </c>
      <c r="E24" s="1"/>
      <c r="F24" s="1"/>
      <c r="G24" s="1"/>
      <c r="H24" s="1"/>
    </row>
    <row r="25" spans="1:8" ht="15.75" customHeight="1" x14ac:dyDescent="0.3">
      <c r="A25" s="271" t="s">
        <v>430</v>
      </c>
      <c r="B25" s="148">
        <f>SUBTOTAL(9,B22:B24)</f>
        <v>224</v>
      </c>
      <c r="C25" s="148">
        <v>216.10687999999999</v>
      </c>
      <c r="D25" s="203" t="s">
        <v>616</v>
      </c>
      <c r="E25" s="1"/>
      <c r="F25" s="1"/>
      <c r="G25" s="1"/>
      <c r="H25" s="1"/>
    </row>
    <row r="26" spans="1:8" ht="15.75" customHeight="1" x14ac:dyDescent="0.3">
      <c r="E26" s="1"/>
      <c r="F26" s="1"/>
      <c r="G26" s="1"/>
      <c r="H26" s="1"/>
    </row>
    <row r="27" spans="1:8" ht="15.75" customHeight="1" x14ac:dyDescent="0.3">
      <c r="A27" s="40" t="s">
        <v>525</v>
      </c>
      <c r="B27" s="40"/>
      <c r="C27" s="40"/>
      <c r="D27" s="40"/>
      <c r="E27" s="1"/>
      <c r="F27" s="1"/>
      <c r="G27" s="1"/>
      <c r="H27" s="1"/>
    </row>
    <row r="28" spans="1:8" ht="15.75" customHeight="1" x14ac:dyDescent="0.3">
      <c r="E28" s="1"/>
      <c r="F28" s="1"/>
      <c r="G28" s="1"/>
      <c r="H28" s="1"/>
    </row>
    <row r="29" spans="1:8" ht="15.75" customHeight="1" x14ac:dyDescent="0.3">
      <c r="A29" s="494" t="s">
        <v>895</v>
      </c>
      <c r="B29" s="495">
        <v>45657</v>
      </c>
      <c r="C29" s="495">
        <v>45291</v>
      </c>
      <c r="E29" s="1"/>
      <c r="F29" s="1"/>
      <c r="G29" s="1"/>
      <c r="H29" s="1"/>
    </row>
    <row r="30" spans="1:8" ht="15.75" customHeight="1" x14ac:dyDescent="0.3">
      <c r="A30" s="40" t="s">
        <v>896</v>
      </c>
      <c r="B30" s="496">
        <v>726.16859000000011</v>
      </c>
      <c r="C30" s="496">
        <v>823.20715000000007</v>
      </c>
      <c r="E30" s="1"/>
      <c r="F30" s="1"/>
      <c r="G30" s="1"/>
      <c r="H30" s="1"/>
    </row>
    <row r="31" spans="1:8" ht="15.75" customHeight="1" x14ac:dyDescent="0.3">
      <c r="A31" s="40" t="s">
        <v>897</v>
      </c>
      <c r="B31" s="496">
        <v>181.35417000000001</v>
      </c>
      <c r="C31" s="496">
        <v>240.01651999999999</v>
      </c>
      <c r="E31" s="1"/>
      <c r="F31" s="1"/>
      <c r="G31" s="1"/>
      <c r="H31" s="1"/>
    </row>
    <row r="32" spans="1:8" ht="15.75" customHeight="1" x14ac:dyDescent="0.3">
      <c r="A32" s="40" t="s">
        <v>898</v>
      </c>
      <c r="B32" s="496">
        <v>549.85557000000006</v>
      </c>
      <c r="C32" s="496">
        <v>371.05732</v>
      </c>
      <c r="E32" s="1"/>
      <c r="F32" s="1"/>
      <c r="G32" s="1"/>
      <c r="H32" s="1"/>
    </row>
    <row r="33" spans="1:8" ht="15.75" customHeight="1" x14ac:dyDescent="0.3">
      <c r="A33" s="40" t="s">
        <v>899</v>
      </c>
      <c r="B33" s="496">
        <v>279.39779000000004</v>
      </c>
      <c r="C33" s="496">
        <v>400.42246999999998</v>
      </c>
      <c r="E33" s="1"/>
      <c r="F33" s="1"/>
      <c r="G33" s="1"/>
      <c r="H33" s="1"/>
    </row>
    <row r="34" spans="1:8" ht="15.75" customHeight="1" x14ac:dyDescent="0.3">
      <c r="A34" s="40" t="s">
        <v>900</v>
      </c>
      <c r="B34" s="496">
        <v>1922.8901000000001</v>
      </c>
      <c r="C34" s="496">
        <v>2031.7669699999999</v>
      </c>
      <c r="E34" s="1"/>
      <c r="F34" s="1"/>
      <c r="G34" s="1"/>
      <c r="H34" s="1"/>
    </row>
    <row r="35" spans="1:8" ht="15.75" customHeight="1" x14ac:dyDescent="0.3">
      <c r="A35" s="40" t="s">
        <v>901</v>
      </c>
      <c r="B35" s="496">
        <v>162.92174</v>
      </c>
      <c r="C35" s="496">
        <v>160.99674999999999</v>
      </c>
      <c r="E35" s="1"/>
      <c r="F35" s="1"/>
      <c r="G35" s="1"/>
      <c r="H35" s="1"/>
    </row>
    <row r="36" spans="1:8" ht="15.75" customHeight="1" x14ac:dyDescent="0.3">
      <c r="A36" s="40" t="s">
        <v>902</v>
      </c>
      <c r="B36" s="496">
        <v>47.512529999999998</v>
      </c>
      <c r="C36" s="496">
        <v>5.8336300000000003</v>
      </c>
      <c r="E36" s="1"/>
      <c r="F36" s="1"/>
      <c r="G36" s="1"/>
      <c r="H36" s="1"/>
    </row>
    <row r="37" spans="1:8" ht="15.75" customHeight="1" x14ac:dyDescent="0.3">
      <c r="A37" s="40" t="s">
        <v>903</v>
      </c>
      <c r="B37" s="496">
        <v>75.419610000000006</v>
      </c>
      <c r="C37" s="496">
        <v>69.817949999999996</v>
      </c>
      <c r="E37" s="1"/>
      <c r="F37" s="1"/>
      <c r="G37" s="1"/>
      <c r="H37" s="1"/>
    </row>
    <row r="38" spans="1:8" ht="15.75" customHeight="1" x14ac:dyDescent="0.3">
      <c r="A38" s="489" t="s">
        <v>904</v>
      </c>
      <c r="B38" s="497">
        <v>2396.9151899999997</v>
      </c>
      <c r="C38" s="497">
        <v>608.94489999999996</v>
      </c>
      <c r="E38" s="1"/>
      <c r="F38" s="1"/>
      <c r="G38" s="1"/>
      <c r="H38" s="1"/>
    </row>
    <row r="39" spans="1:8" ht="15.75" customHeight="1" x14ac:dyDescent="0.3">
      <c r="A39" s="323" t="s">
        <v>430</v>
      </c>
      <c r="B39" s="498">
        <f>SUM(B30:B38)</f>
        <v>6342.4352899999994</v>
      </c>
      <c r="C39" s="498">
        <f>SUM(C30:C38)</f>
        <v>4712.0636599999998</v>
      </c>
      <c r="E39" s="1"/>
      <c r="F39" s="1"/>
      <c r="G39" s="1"/>
      <c r="H39" s="1"/>
    </row>
    <row r="40" spans="1:8" ht="15.75" customHeight="1" x14ac:dyDescent="0.3">
      <c r="E40" s="1"/>
      <c r="F40" s="1"/>
      <c r="G40" s="1"/>
      <c r="H40" s="1"/>
    </row>
    <row r="41" spans="1:8" ht="15.75" customHeight="1" x14ac:dyDescent="0.3">
      <c r="E41" s="1"/>
      <c r="F41" s="1"/>
      <c r="G41" s="1"/>
      <c r="H41" s="1"/>
    </row>
    <row r="42" spans="1:8" ht="15.75" customHeight="1" x14ac:dyDescent="0.3">
      <c r="A42" s="65" t="s">
        <v>313</v>
      </c>
      <c r="B42" s="101"/>
      <c r="C42" s="101"/>
      <c r="D42" s="101"/>
      <c r="E42" s="1"/>
      <c r="F42" s="1"/>
      <c r="G42" s="1"/>
      <c r="H42" s="1"/>
    </row>
    <row r="43" spans="1:8" ht="15.75" customHeight="1" x14ac:dyDescent="0.3">
      <c r="A43" s="177" t="s">
        <v>589</v>
      </c>
      <c r="B43" s="92"/>
      <c r="C43" s="92"/>
      <c r="D43" s="92"/>
      <c r="E43" s="1"/>
      <c r="F43" s="1"/>
      <c r="G43" s="1"/>
      <c r="H43" s="1"/>
    </row>
    <row r="44" spans="1:8" ht="15.75" customHeight="1" x14ac:dyDescent="0.3">
      <c r="A44" s="252" t="s">
        <v>52</v>
      </c>
      <c r="B44" s="206">
        <f>B21</f>
        <v>45657</v>
      </c>
      <c r="C44" s="207">
        <f>C21</f>
        <v>45291</v>
      </c>
      <c r="D44" s="210" t="s">
        <v>466</v>
      </c>
      <c r="E44" s="1"/>
      <c r="F44" s="1"/>
      <c r="G44" s="1"/>
      <c r="H44" s="1"/>
    </row>
    <row r="45" spans="1:8" ht="15.75" customHeight="1" x14ac:dyDescent="0.3">
      <c r="A45" s="253" t="s">
        <v>858</v>
      </c>
      <c r="B45" s="242">
        <v>0</v>
      </c>
      <c r="C45" s="242">
        <v>0</v>
      </c>
      <c r="D45" s="245" t="s">
        <v>861</v>
      </c>
      <c r="E45" s="1"/>
      <c r="F45" s="1"/>
      <c r="G45" s="1"/>
      <c r="H45" s="484"/>
    </row>
    <row r="46" spans="1:8" ht="15.75" customHeight="1" x14ac:dyDescent="0.3">
      <c r="A46" s="253" t="s">
        <v>866</v>
      </c>
      <c r="B46" s="242">
        <v>5304.5335999999998</v>
      </c>
      <c r="C46" s="242">
        <v>3981.4581200000002</v>
      </c>
      <c r="D46" s="245" t="s">
        <v>314</v>
      </c>
      <c r="E46" s="1"/>
      <c r="F46" s="1"/>
      <c r="G46" s="1"/>
      <c r="H46" s="1"/>
    </row>
    <row r="47" spans="1:8" ht="15.75" customHeight="1" x14ac:dyDescent="0.3">
      <c r="A47" s="40" t="s">
        <v>875</v>
      </c>
      <c r="B47" s="242">
        <v>0</v>
      </c>
      <c r="C47" s="242">
        <v>0</v>
      </c>
      <c r="D47" s="245" t="s">
        <v>315</v>
      </c>
      <c r="E47" s="1"/>
      <c r="F47" s="1"/>
      <c r="G47" s="1"/>
      <c r="H47" s="1"/>
    </row>
    <row r="48" spans="1:8" ht="15.75" customHeight="1" x14ac:dyDescent="0.3">
      <c r="A48" s="254" t="s">
        <v>316</v>
      </c>
      <c r="B48" s="242">
        <v>57.661370000000005</v>
      </c>
      <c r="C48" s="242">
        <v>6.1697899999999999</v>
      </c>
      <c r="D48" s="245" t="s">
        <v>317</v>
      </c>
      <c r="E48" s="1"/>
      <c r="F48" s="1"/>
      <c r="G48" s="1"/>
      <c r="H48" s="1"/>
    </row>
    <row r="49" spans="1:8" ht="15.75" customHeight="1" x14ac:dyDescent="0.3">
      <c r="A49" s="255" t="s">
        <v>593</v>
      </c>
      <c r="B49" s="248">
        <f>SUM(B45:B48)</f>
        <v>5362.1949699999996</v>
      </c>
      <c r="C49" s="249">
        <f>SUM(C45:C48)</f>
        <v>3987.6279100000002</v>
      </c>
      <c r="D49" s="213" t="s">
        <v>318</v>
      </c>
      <c r="E49" s="1"/>
      <c r="F49" s="1"/>
      <c r="G49" s="1"/>
      <c r="H49" s="1"/>
    </row>
    <row r="50" spans="1:8" ht="15.75" customHeight="1" x14ac:dyDescent="0.3">
      <c r="A50" s="256"/>
      <c r="B50" s="257"/>
      <c r="C50" s="257"/>
      <c r="D50" s="243"/>
      <c r="E50" s="1"/>
      <c r="F50" s="1"/>
      <c r="G50" s="1"/>
      <c r="H50" s="1"/>
    </row>
    <row r="51" spans="1:8" ht="15.75" customHeight="1" x14ac:dyDescent="0.3">
      <c r="A51" s="369" t="s">
        <v>54</v>
      </c>
      <c r="B51" s="332"/>
      <c r="C51" s="332"/>
      <c r="D51" s="370"/>
      <c r="E51" s="1"/>
      <c r="F51" s="1"/>
      <c r="G51" s="1"/>
      <c r="H51" s="1"/>
    </row>
    <row r="52" spans="1:8" ht="15.75" customHeight="1" x14ac:dyDescent="0.3">
      <c r="A52" s="253" t="s">
        <v>859</v>
      </c>
      <c r="B52" s="242">
        <v>0</v>
      </c>
      <c r="C52" s="242">
        <v>0</v>
      </c>
      <c r="D52" s="245" t="s">
        <v>860</v>
      </c>
      <c r="E52" s="1"/>
      <c r="F52" s="1"/>
      <c r="G52" s="1"/>
      <c r="H52" s="1"/>
    </row>
    <row r="53" spans="1:8" ht="15.75" customHeight="1" x14ac:dyDescent="0.3">
      <c r="A53" s="253" t="s">
        <v>867</v>
      </c>
      <c r="B53" s="242">
        <v>1339.84698</v>
      </c>
      <c r="C53" s="242">
        <v>1411.5205900000001</v>
      </c>
      <c r="D53" s="245" t="s">
        <v>319</v>
      </c>
      <c r="E53" s="1"/>
      <c r="F53" s="1"/>
      <c r="G53" s="1"/>
      <c r="H53" s="1"/>
    </row>
    <row r="54" spans="1:8" ht="15.75" customHeight="1" x14ac:dyDescent="0.3">
      <c r="A54" s="253" t="s">
        <v>320</v>
      </c>
      <c r="B54" s="242">
        <v>0</v>
      </c>
      <c r="C54" s="242">
        <v>0</v>
      </c>
      <c r="D54" s="245" t="s">
        <v>321</v>
      </c>
      <c r="E54" s="1"/>
      <c r="F54" s="1"/>
      <c r="G54" s="1"/>
      <c r="H54" s="1"/>
    </row>
    <row r="55" spans="1:8" ht="15.75" customHeight="1" x14ac:dyDescent="0.3">
      <c r="A55" s="254" t="s">
        <v>464</v>
      </c>
      <c r="B55" s="242">
        <v>2.7512099999999999</v>
      </c>
      <c r="C55" s="242">
        <v>26.882270000000002</v>
      </c>
      <c r="D55" s="245" t="s">
        <v>322</v>
      </c>
      <c r="E55" s="1"/>
      <c r="F55" s="1"/>
      <c r="G55" s="1"/>
      <c r="H55" s="1"/>
    </row>
    <row r="56" spans="1:8" ht="15.75" customHeight="1" x14ac:dyDescent="0.3">
      <c r="A56" s="255" t="s">
        <v>592</v>
      </c>
      <c r="B56" s="248">
        <f>SUM(B52:B55)</f>
        <v>1342.5981899999999</v>
      </c>
      <c r="C56" s="249">
        <f>SUM(C52:C55)</f>
        <v>1438.4028600000001</v>
      </c>
      <c r="D56" s="213" t="s">
        <v>323</v>
      </c>
      <c r="E56" s="1"/>
      <c r="F56" s="1"/>
      <c r="G56" s="1"/>
      <c r="H56" s="1"/>
    </row>
    <row r="57" spans="1:8" ht="15.75" customHeight="1" x14ac:dyDescent="0.3">
      <c r="A57" s="258"/>
      <c r="B57" s="259"/>
      <c r="C57" s="259"/>
      <c r="D57" s="243"/>
      <c r="E57" s="1"/>
      <c r="F57" s="1"/>
      <c r="G57" s="1"/>
      <c r="H57" s="1"/>
    </row>
    <row r="58" spans="1:8" ht="15.75" customHeight="1" x14ac:dyDescent="0.3">
      <c r="A58" s="260" t="s">
        <v>56</v>
      </c>
      <c r="B58" s="261">
        <f>B49-B56</f>
        <v>4019.5967799999999</v>
      </c>
      <c r="C58" s="262">
        <f>C49-C56</f>
        <v>2549.22505</v>
      </c>
      <c r="D58" s="213" t="s">
        <v>324</v>
      </c>
      <c r="E58" s="1"/>
      <c r="F58" s="1"/>
      <c r="G58" s="1"/>
      <c r="H58" s="1"/>
    </row>
  </sheetData>
  <sheetProtection formatCells="0" formatColumns="0" formatRows="0" insertColumns="0" insertRows="0"/>
  <pageMargins left="0.7" right="0.7" top="0.75" bottom="0.75" header="0.3" footer="0.3"/>
  <pageSetup paperSize="9" scale="95"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Props1.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2.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Stian Eilertsen</cp:lastModifiedBy>
  <cp:lastPrinted>2025-02-12T10:32:56Z</cp:lastPrinted>
  <dcterms:created xsi:type="dcterms:W3CDTF">2014-12-23T04:09:07Z</dcterms:created>
  <dcterms:modified xsi:type="dcterms:W3CDTF">2025-02-14T10:16:08Z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ies>
</file>