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24226"/>
  <mc:AlternateContent xmlns:mc="http://schemas.openxmlformats.org/markup-compatibility/2006">
    <mc:Choice Requires="x15">
      <x15ac:absPath xmlns:x15ac="http://schemas.microsoft.com/office/spreadsheetml/2010/11/ac" url="https://steinerhoyskolen-my.sharepoint.com/personal/steinar_dohlen_steinerhoyskolen_no/Documents/Home/RSH/DBH/"/>
    </mc:Choice>
  </mc:AlternateContent>
  <xr:revisionPtr revIDLastSave="96" documentId="8_{F074754D-AFC4-4E3E-BEBD-038A6F9131A8}" xr6:coauthVersionLast="47" xr6:coauthVersionMax="47" xr10:uidLastSave="{0A4E48EC-BC1F-4EE0-8205-57C46EFE038E}"/>
  <bookViews>
    <workbookView xWindow="-110" yWindow="-110" windowWidth="19420" windowHeight="10420" activeTab="1"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1B" sheetId="33" r:id="rId8"/>
    <sheet name="Note 2" sheetId="8" r:id="rId9"/>
    <sheet name="Note  3 og 4" sheetId="9" r:id="rId10"/>
    <sheet name="Note 5 og 6" sheetId="12" r:id="rId11"/>
    <sheet name="Note 7" sheetId="23" r:id="rId12"/>
    <sheet name="Note 8" sheetId="24" r:id="rId13"/>
    <sheet name="Note 9 og 10" sheetId="13" r:id="rId14"/>
    <sheet name="Note 11" sheetId="25" r:id="rId15"/>
    <sheet name="Note 12" sheetId="31" r:id="rId16"/>
    <sheet name="Note 20" sheetId="26" r:id="rId17"/>
    <sheet name="Note 21" sheetId="19" r:id="rId18"/>
    <sheet name="Note 25" sheetId="17" r:id="rId19"/>
    <sheet name="Note 30" sheetId="34" r:id="rId20"/>
    <sheet name="Note 32" sheetId="18"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19" l="1"/>
  <c r="G11" i="19"/>
  <c r="G12" i="19"/>
  <c r="G13" i="19"/>
  <c r="G14" i="19"/>
  <c r="G17" i="19"/>
  <c r="B17" i="19" s="1"/>
  <c r="G18" i="19"/>
  <c r="G19" i="19"/>
  <c r="B19" i="19" s="1"/>
  <c r="G20" i="19"/>
  <c r="G21" i="19"/>
  <c r="G22" i="19"/>
  <c r="G24" i="19"/>
  <c r="G27" i="19"/>
  <c r="G28" i="19"/>
  <c r="G29" i="19"/>
  <c r="G31" i="19"/>
  <c r="G33" i="19"/>
  <c r="G35" i="19"/>
  <c r="G37" i="19"/>
  <c r="G40" i="19"/>
  <c r="E16" i="31"/>
  <c r="B21" i="19"/>
  <c r="B20" i="19"/>
  <c r="B18" i="19"/>
  <c r="B13" i="19"/>
  <c r="B12" i="19"/>
  <c r="B11" i="19"/>
  <c r="B10" i="19"/>
  <c r="E10" i="19" s="1"/>
  <c r="B77" i="7"/>
  <c r="B11" i="25"/>
  <c r="F14" i="24"/>
  <c r="F15" i="24"/>
  <c r="B18" i="9"/>
  <c r="B8" i="9"/>
  <c r="B14" i="8" l="1"/>
  <c r="B12" i="8"/>
  <c r="B11" i="8"/>
  <c r="C16" i="8"/>
  <c r="B16" i="8"/>
  <c r="B72" i="33"/>
  <c r="B48" i="33"/>
  <c r="C17" i="27"/>
  <c r="C24" i="27"/>
  <c r="D73" i="27"/>
  <c r="C73" i="27"/>
  <c r="D72" i="27"/>
  <c r="C72" i="27"/>
  <c r="D71" i="27"/>
  <c r="C71" i="27"/>
  <c r="D70" i="27"/>
  <c r="C70" i="27"/>
  <c r="D69" i="27"/>
  <c r="C69" i="27"/>
  <c r="D68" i="27"/>
  <c r="C68" i="27"/>
  <c r="D67" i="27"/>
  <c r="C67" i="27"/>
  <c r="D66" i="27"/>
  <c r="C66" i="27"/>
  <c r="D65" i="27"/>
  <c r="C65" i="27"/>
  <c r="D64" i="27"/>
  <c r="C64" i="27"/>
  <c r="D63" i="27"/>
  <c r="C63" i="27"/>
  <c r="D62" i="27"/>
  <c r="C62" i="27"/>
  <c r="D58" i="27"/>
  <c r="C58" i="27"/>
  <c r="D53" i="27"/>
  <c r="C53" i="27"/>
  <c r="D52" i="27"/>
  <c r="C52" i="27"/>
  <c r="D51" i="27"/>
  <c r="C51" i="27"/>
  <c r="D50" i="27"/>
  <c r="C50" i="27"/>
  <c r="D49" i="27"/>
  <c r="C49" i="27"/>
  <c r="D48" i="27"/>
  <c r="C48" i="27"/>
  <c r="D47" i="27"/>
  <c r="C47" i="27"/>
  <c r="D46" i="27"/>
  <c r="C46" i="27"/>
  <c r="D45" i="27"/>
  <c r="C45" i="27"/>
  <c r="D44" i="27"/>
  <c r="C44" i="27"/>
  <c r="D43" i="27"/>
  <c r="C43" i="27"/>
  <c r="D42" i="27"/>
  <c r="C42" i="27"/>
  <c r="D41" i="27"/>
  <c r="C41" i="27"/>
  <c r="D40" i="27"/>
  <c r="C40" i="27"/>
  <c r="D39" i="27"/>
  <c r="C39" i="27"/>
  <c r="D35" i="27"/>
  <c r="D34" i="27"/>
  <c r="D33" i="27"/>
  <c r="D32" i="27"/>
  <c r="D31" i="27"/>
  <c r="D30" i="27"/>
  <c r="C35" i="27"/>
  <c r="C34" i="27"/>
  <c r="C33" i="27"/>
  <c r="C32" i="27"/>
  <c r="C31" i="27"/>
  <c r="C30" i="27"/>
  <c r="C21" i="27"/>
  <c r="C20" i="27"/>
  <c r="C12" i="27"/>
  <c r="D14" i="27"/>
  <c r="C14" i="27"/>
  <c r="D10" i="27"/>
  <c r="C10" i="27"/>
  <c r="C16" i="6"/>
  <c r="C17" i="6"/>
  <c r="C9" i="6"/>
  <c r="C12" i="6"/>
  <c r="C13" i="3"/>
  <c r="C11" i="3"/>
  <c r="C13" i="17" l="1"/>
  <c r="B73" i="33"/>
  <c r="B78" i="7"/>
  <c r="B13" i="17"/>
  <c r="C30" i="6" l="1"/>
  <c r="C32" i="4"/>
  <c r="C25" i="27"/>
  <c r="C18" i="27"/>
  <c r="C21" i="4"/>
  <c r="D31" i="3"/>
  <c r="C31" i="3"/>
  <c r="C78" i="7"/>
  <c r="E28" i="19"/>
  <c r="E30" i="19"/>
  <c r="E35" i="19"/>
  <c r="E42" i="19"/>
  <c r="E41" i="19"/>
  <c r="E40" i="19"/>
  <c r="E43" i="19" s="1"/>
  <c r="E18" i="19"/>
  <c r="E19" i="19"/>
  <c r="E20" i="19"/>
  <c r="E21" i="19"/>
  <c r="E17" i="19"/>
  <c r="E12" i="19"/>
  <c r="E13" i="19"/>
  <c r="E11" i="19"/>
  <c r="E63" i="12"/>
  <c r="D63" i="12"/>
  <c r="E28" i="12"/>
  <c r="D28" i="12"/>
  <c r="E14" i="19" l="1"/>
  <c r="C27" i="27"/>
  <c r="E22" i="19"/>
  <c r="C55" i="12"/>
  <c r="G12" i="34" l="1"/>
  <c r="F12" i="34"/>
  <c r="E12" i="34"/>
  <c r="D12" i="34"/>
  <c r="C12" i="34"/>
  <c r="H11" i="34"/>
  <c r="H10" i="34"/>
  <c r="H9" i="34"/>
  <c r="H8" i="34"/>
  <c r="H12" i="34" l="1"/>
  <c r="D21" i="6"/>
  <c r="C12" i="17" l="1"/>
  <c r="B12" i="17"/>
  <c r="C84" i="33" l="1"/>
  <c r="B84" i="33"/>
  <c r="C68" i="33"/>
  <c r="C73" i="33" s="1"/>
  <c r="B68" i="33"/>
  <c r="C53" i="33"/>
  <c r="B53" i="33"/>
  <c r="C45" i="33"/>
  <c r="B45" i="33"/>
  <c r="C40" i="33"/>
  <c r="B40" i="33"/>
  <c r="C35" i="33"/>
  <c r="B35" i="33"/>
  <c r="C22" i="33"/>
  <c r="B22" i="33"/>
  <c r="C17" i="33"/>
  <c r="C24" i="33" s="1"/>
  <c r="B17" i="33"/>
  <c r="C10" i="33"/>
  <c r="B10" i="33"/>
  <c r="C6" i="33"/>
  <c r="C31" i="33" s="1"/>
  <c r="C61" i="33" s="1"/>
  <c r="C78" i="33" s="1"/>
  <c r="B6" i="33"/>
  <c r="B31" i="33" s="1"/>
  <c r="B61" i="33" s="1"/>
  <c r="B78" i="33" s="1"/>
  <c r="A5" i="33"/>
  <c r="A2" i="33"/>
  <c r="B24" i="33" l="1"/>
  <c r="B56" i="33"/>
  <c r="B14" i="17" s="1"/>
  <c r="C56" i="33"/>
  <c r="C14" i="17" s="1"/>
  <c r="B26" i="33"/>
  <c r="B86" i="33" s="1"/>
  <c r="C26" i="33"/>
  <c r="C86" i="33" s="1"/>
  <c r="D74" i="27" l="1"/>
  <c r="C74" i="27"/>
  <c r="D7" i="27" l="1"/>
  <c r="D33" i="12" l="1"/>
  <c r="D14" i="19" l="1"/>
  <c r="C14" i="19"/>
  <c r="B14" i="19"/>
  <c r="B11" i="26"/>
  <c r="B17" i="31"/>
  <c r="C13" i="25"/>
  <c r="B13" i="25"/>
  <c r="B14" i="13"/>
  <c r="B22" i="13"/>
  <c r="D49" i="12"/>
  <c r="B25" i="9"/>
  <c r="C19" i="9"/>
  <c r="B19" i="9"/>
  <c r="B15" i="8"/>
  <c r="D36" i="27"/>
  <c r="D48" i="6"/>
  <c r="C48" i="6"/>
  <c r="D30" i="6"/>
  <c r="C21" i="6"/>
  <c r="D57" i="4"/>
  <c r="C57" i="4"/>
  <c r="D52" i="4"/>
  <c r="C52" i="4"/>
  <c r="D44" i="4"/>
  <c r="C44" i="4"/>
  <c r="C59" i="4" s="1"/>
  <c r="D38" i="4"/>
  <c r="C38" i="4"/>
  <c r="D32" i="4"/>
  <c r="C14" i="4"/>
  <c r="D43" i="3"/>
  <c r="C43" i="3"/>
  <c r="D22" i="3"/>
  <c r="C22" i="3"/>
  <c r="C14" i="3"/>
  <c r="D14" i="3"/>
  <c r="B43" i="19"/>
  <c r="C22" i="19"/>
  <c r="B22" i="19"/>
  <c r="D43" i="19"/>
  <c r="C43" i="19"/>
  <c r="B31" i="19"/>
  <c r="C31" i="19"/>
  <c r="D31" i="19"/>
  <c r="D22" i="19"/>
  <c r="E31" i="19" l="1"/>
  <c r="D24" i="3"/>
  <c r="D33" i="3" s="1"/>
  <c r="D37" i="3" s="1"/>
  <c r="C24" i="3"/>
  <c r="C33" i="3" s="1"/>
  <c r="C37" i="3" s="1"/>
  <c r="B20" i="17" s="1"/>
  <c r="D24" i="19"/>
  <c r="D33" i="19" s="1"/>
  <c r="D37" i="19" s="1"/>
  <c r="C24" i="19"/>
  <c r="C33" i="19" s="1"/>
  <c r="C37" i="19" s="1"/>
  <c r="B24" i="19"/>
  <c r="B11" i="24"/>
  <c r="B17" i="24" s="1"/>
  <c r="B33" i="19" l="1"/>
  <c r="E24" i="19"/>
  <c r="F11" i="24"/>
  <c r="F17" i="24" s="1"/>
  <c r="E11" i="24"/>
  <c r="E17" i="24" s="1"/>
  <c r="D11" i="24"/>
  <c r="D17" i="24" s="1"/>
  <c r="C11" i="24"/>
  <c r="C17" i="24" s="1"/>
  <c r="C11" i="23"/>
  <c r="C17" i="23" s="1"/>
  <c r="D11" i="23"/>
  <c r="D17" i="23" s="1"/>
  <c r="B11" i="23"/>
  <c r="B17" i="23" s="1"/>
  <c r="B37" i="19" l="1"/>
  <c r="E33" i="19"/>
  <c r="E17" i="23"/>
  <c r="G17" i="24"/>
  <c r="C11" i="26"/>
  <c r="C22" i="13"/>
  <c r="E37" i="19" l="1"/>
  <c r="D16" i="31"/>
  <c r="F16" i="31" s="1"/>
  <c r="G16" i="31"/>
  <c r="G15" i="31"/>
  <c r="G14" i="31"/>
  <c r="G13" i="31"/>
  <c r="G12" i="31"/>
  <c r="F15" i="31"/>
  <c r="F14" i="31"/>
  <c r="F13" i="31"/>
  <c r="F12" i="31"/>
  <c r="H12" i="31" s="1"/>
  <c r="C10" i="7"/>
  <c r="B10" i="7"/>
  <c r="F17" i="31" l="1"/>
  <c r="G17" i="31"/>
  <c r="E37" i="12"/>
  <c r="C37" i="12"/>
  <c r="E43" i="12"/>
  <c r="C43" i="12"/>
  <c r="E49" i="12"/>
  <c r="C49" i="12"/>
  <c r="E55" i="12"/>
  <c r="E12" i="12"/>
  <c r="C12" i="12"/>
  <c r="E20" i="12"/>
  <c r="C20" i="12"/>
  <c r="A2" i="31"/>
  <c r="H16" i="31"/>
  <c r="H15" i="31"/>
  <c r="H13" i="31"/>
  <c r="E17" i="31"/>
  <c r="D17" i="31"/>
  <c r="C17" i="31"/>
  <c r="H14" i="31" l="1"/>
  <c r="H17" i="31" s="1"/>
  <c r="D25" i="27" l="1"/>
  <c r="D18" i="27"/>
  <c r="D54" i="27" l="1"/>
  <c r="C54" i="27"/>
  <c r="C36" i="27"/>
  <c r="D27" i="27"/>
  <c r="E7" i="27"/>
  <c r="C7" i="27"/>
  <c r="A5" i="27"/>
  <c r="A2" i="27"/>
  <c r="C57" i="27" l="1"/>
  <c r="C59" i="27" s="1"/>
  <c r="D57" i="27"/>
  <c r="D59" i="27" s="1"/>
  <c r="C6" i="26"/>
  <c r="B6" i="26"/>
  <c r="D6" i="13"/>
  <c r="A5" i="13"/>
  <c r="D6" i="18"/>
  <c r="A2" i="26"/>
  <c r="C6" i="25"/>
  <c r="B6" i="25"/>
  <c r="C6" i="13"/>
  <c r="C11" i="13" s="1"/>
  <c r="C18" i="13" s="1"/>
  <c r="B6" i="13"/>
  <c r="B11" i="13" s="1"/>
  <c r="B18" i="13" s="1"/>
  <c r="A2" i="13"/>
  <c r="C14" i="13"/>
  <c r="C9" i="13"/>
  <c r="B9" i="13"/>
  <c r="A2" i="25" l="1"/>
  <c r="D55" i="12" l="1"/>
  <c r="B55" i="12"/>
  <c r="B49" i="12"/>
  <c r="D43" i="12"/>
  <c r="B43" i="12"/>
  <c r="D37" i="12"/>
  <c r="B37" i="12"/>
  <c r="C44" i="9"/>
  <c r="B44" i="9"/>
  <c r="C37" i="9"/>
  <c r="B37" i="9"/>
  <c r="C46" i="9" l="1"/>
  <c r="B46" i="9"/>
  <c r="A2" i="17" l="1"/>
  <c r="G16" i="24" l="1"/>
  <c r="G15" i="24"/>
  <c r="G14" i="24"/>
  <c r="G13" i="24"/>
  <c r="G12" i="24"/>
  <c r="G11" i="24"/>
  <c r="G10" i="24"/>
  <c r="G9" i="24"/>
  <c r="G8" i="24"/>
  <c r="G7" i="24"/>
  <c r="A5" i="24"/>
  <c r="A2" i="24"/>
  <c r="E16" i="23"/>
  <c r="E15" i="23"/>
  <c r="E14" i="23"/>
  <c r="E13" i="23"/>
  <c r="E12" i="23"/>
  <c r="E11" i="23"/>
  <c r="E10" i="23"/>
  <c r="E9" i="23"/>
  <c r="E8" i="23"/>
  <c r="E7" i="23"/>
  <c r="A5" i="23"/>
  <c r="A2" i="23"/>
  <c r="C25" i="9"/>
  <c r="A5" i="12" l="1"/>
  <c r="A5" i="9"/>
  <c r="A5" i="8"/>
  <c r="A5" i="7"/>
  <c r="A5" i="6"/>
  <c r="A5" i="5"/>
  <c r="A5" i="4"/>
  <c r="A2" i="19" l="1"/>
  <c r="D20" i="12"/>
  <c r="B20" i="12"/>
  <c r="D12" i="12"/>
  <c r="B12" i="12"/>
  <c r="D7" i="5" l="1"/>
  <c r="A2" i="18" l="1"/>
  <c r="C6" i="18" l="1"/>
  <c r="B6" i="18"/>
  <c r="B10" i="17" l="1"/>
  <c r="C15" i="8"/>
  <c r="D8" i="8"/>
  <c r="C8" i="8"/>
  <c r="B8" i="8"/>
  <c r="C38" i="7"/>
  <c r="B38" i="7"/>
  <c r="C73" i="7"/>
  <c r="B73" i="7"/>
  <c r="C56" i="7"/>
  <c r="B56" i="7"/>
  <c r="C48" i="7"/>
  <c r="B48" i="7"/>
  <c r="C43" i="7"/>
  <c r="B43" i="7"/>
  <c r="C22" i="7"/>
  <c r="B22" i="7"/>
  <c r="C17" i="7"/>
  <c r="B17" i="7"/>
  <c r="B59" i="7" l="1"/>
  <c r="C59" i="7"/>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7" i="12"/>
  <c r="D15" i="12" s="1"/>
  <c r="E23" i="12" s="1"/>
  <c r="B7" i="12"/>
  <c r="B15" i="12" s="1"/>
  <c r="B33" i="12" s="1"/>
  <c r="A2" i="12"/>
  <c r="D6" i="9"/>
  <c r="C6" i="9"/>
  <c r="C21" i="9" s="1"/>
  <c r="C32" i="9" s="1"/>
  <c r="B6" i="9"/>
  <c r="B21" i="9" s="1"/>
  <c r="B32" i="9" s="1"/>
  <c r="A2" i="9"/>
  <c r="A2" i="8"/>
  <c r="C91" i="7"/>
  <c r="C93" i="7" s="1"/>
  <c r="B91" i="7"/>
  <c r="B93" i="7" s="1"/>
  <c r="A2" i="7"/>
  <c r="E7" i="6"/>
  <c r="A2" i="6"/>
  <c r="D48" i="5"/>
  <c r="C28" i="17" s="1"/>
  <c r="C48" i="5"/>
  <c r="D39" i="5"/>
  <c r="C39" i="5"/>
  <c r="D32" i="5"/>
  <c r="C32" i="5"/>
  <c r="D20" i="5"/>
  <c r="D15" i="5"/>
  <c r="C15" i="5"/>
  <c r="E7" i="5"/>
  <c r="C7" i="5"/>
  <c r="A2" i="5"/>
  <c r="D21" i="4"/>
  <c r="D14" i="4"/>
  <c r="E7" i="4"/>
  <c r="C7" i="4"/>
  <c r="A2" i="4"/>
  <c r="C18" i="17"/>
  <c r="B18" i="17"/>
  <c r="C11" i="17"/>
  <c r="C15" i="17" s="1"/>
  <c r="B66" i="7" l="1"/>
  <c r="C66" i="7"/>
  <c r="D6" i="25"/>
  <c r="D6" i="26"/>
  <c r="B51" i="12"/>
  <c r="B45" i="12"/>
  <c r="B39" i="12"/>
  <c r="D51" i="12"/>
  <c r="D39" i="12"/>
  <c r="D45" i="12"/>
  <c r="B28" i="17"/>
  <c r="D50" i="5"/>
  <c r="C40" i="17"/>
  <c r="C27" i="17"/>
  <c r="C50" i="5"/>
  <c r="D22" i="5"/>
  <c r="C26" i="17" s="1"/>
  <c r="C38" i="17" s="1"/>
  <c r="C24" i="17"/>
  <c r="C36" i="17" s="1"/>
  <c r="C23" i="17"/>
  <c r="B24" i="17"/>
  <c r="D59" i="4"/>
  <c r="C25" i="17" s="1"/>
  <c r="B19" i="17"/>
  <c r="C17" i="17"/>
  <c r="C33" i="17"/>
  <c r="C39" i="17"/>
  <c r="B33" i="17"/>
  <c r="D51" i="6"/>
  <c r="D53" i="6" s="1"/>
  <c r="C52" i="6" s="1"/>
  <c r="B17" i="17"/>
  <c r="B23" i="17"/>
  <c r="B27" i="17"/>
  <c r="B11" i="17"/>
  <c r="B39" i="17" l="1"/>
  <c r="B15" i="17"/>
  <c r="C85" i="7"/>
  <c r="B85" i="7"/>
  <c r="B25" i="17"/>
  <c r="B35" i="17"/>
  <c r="C35" i="17"/>
  <c r="D52" i="5"/>
  <c r="C29" i="17" s="1"/>
  <c r="C37" i="17" s="1"/>
  <c r="B36" i="17"/>
  <c r="B34" i="17"/>
  <c r="C19" i="17"/>
  <c r="C34" i="17" s="1"/>
  <c r="B40" i="17"/>
  <c r="C20" i="17" l="1"/>
  <c r="C51" i="6" l="1"/>
  <c r="C53" i="6" s="1"/>
  <c r="C20" i="5"/>
  <c r="C22" i="5" l="1"/>
  <c r="B26" i="17" s="1"/>
  <c r="B38" i="17" s="1"/>
  <c r="C52" i="5" l="1"/>
  <c r="B29" i="17" l="1"/>
  <c r="B37" i="17" s="1"/>
  <c r="C41" i="17"/>
  <c r="B41" i="17"/>
</calcChain>
</file>

<file path=xl/sharedStrings.xml><?xml version="1.0" encoding="utf-8"?>
<sst xmlns="http://schemas.openxmlformats.org/spreadsheetml/2006/main" count="1167" uniqueCount="905">
  <si>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</si>
  <si>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</si>
  <si>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</si>
  <si>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</si>
  <si>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</si>
  <si>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</si>
  <si>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</si>
  <si>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</si>
  <si>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</si>
  <si>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</si>
  <si>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</si>
  <si>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</si>
  <si>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</si>
  <si>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</si>
  <si>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</si>
  <si>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</si>
  <si>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</si>
  <si>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</si>
  <si>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</si>
  <si>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</si>
  <si>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</si>
  <si>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</si>
  <si>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</si>
  <si>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</si>
  <si>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</si>
  <si>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</si>
  <si>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</si>
  <si>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</si>
  <si>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</si>
  <si>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</si>
  <si>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</si>
  <si>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</si>
  <si>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</si>
  <si>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</si>
  <si>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</si>
  <si>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</si>
  <si>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</si>
  <si>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</si>
  <si>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</si>
  <si>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</si>
  <si>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</si>
  <si>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</si>
  <si>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</si>
  <si>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</si>
  <si>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</si>
  <si>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</si>
  <si>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</si>
  <si>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</si>
  <si>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</si>
  <si>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</si>
  <si>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</si>
  <si>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</si>
  <si>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</si>
  <si>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</si>
  <si>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</si>
  <si>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</si>
  <si>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</si>
  <si>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</si>
  <si>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</si>
  <si>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</si>
  <si>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</si>
  <si>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</si>
  <si>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</si>
  <si>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</si>
  <si>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</si>
  <si>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</si>
  <si>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</si>
  <si>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</si>
  <si>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</si>
  <si>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</si>
  <si>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</si>
  <si>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</si>
  <si>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</si>
  <si>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</si>
  <si>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</si>
  <si>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</si>
  <si>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</si>
  <si>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</si>
  <si>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</si>
  <si>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</si>
  <si>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</si>
  <si>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</si>
  <si>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</si>
  <si>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</si>
  <si>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</si>
  <si>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</si>
  <si>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</si>
  <si>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</si>
  <si>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</si>
  <si>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</si>
  <si>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</si>
  <si>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</si>
  <si>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</si>
  <si>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</si>
  <si>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</si>
  <si>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</si>
  <si>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</si>
  <si>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</si>
  <si>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</si>
  <si>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</si>
  <si>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</si>
  <si>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</si>
  <si>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</si>
  <si>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</si>
  <si>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</si>
  <si>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</si>
  <si>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</si>
  <si>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</si>
  <si>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</si>
  <si>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</si>
  <si>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</si>
  <si>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</si>
  <si>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</si>
  <si>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</si>
  <si>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</si>
  <si>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</si>
  <si>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</si>
  <si>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</si>
  <si>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</si>
  <si>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</si>
  <si>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</si>
  <si>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</si>
  <si>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</si>
  <si>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</si>
  <si>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</si>
  <si>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</si>
  <si>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</si>
  <si>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</si>
  <si>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</si>
  <si>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</si>
  <si>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</si>
  <si>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</si>
  <si>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</si>
  <si>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</si>
  <si>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</si>
  <si>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</si>
  <si>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</si>
  <si>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</si>
  <si>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</si>
  <si>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</si>
  <si>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</si>
  <si>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</si>
  <si>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</si>
  <si>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</si>
  <si>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</si>
  <si>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</si>
  <si>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</si>
  <si>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</si>
  <si>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</si>
  <si>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</si>
  <si>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</si>
  <si>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</si>
  <si>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</si>
  <si>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</si>
  <si>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</si>
  <si>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</si>
  <si>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</si>
  <si>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</si>
  <si>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</si>
  <si>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</si>
  <si>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</si>
  <si>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</si>
  <si>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</si>
  <si>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</si>
  <si>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</si>
  <si>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</si>
  <si>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</si>
  <si>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</si>
  <si>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</si>
  <si>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</si>
  <si>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</si>
  <si>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</si>
  <si>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</si>
  <si>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</si>
  <si>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</si>
  <si>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</si>
  <si>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</si>
  <si>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</si>
  <si>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</si>
  <si>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</si>
  <si>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</si>
  <si>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</si>
  <si>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</si>
  <si>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</si>
  <si>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</si>
  <si>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</si>
  <si>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</si>
  <si>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</si>
  <si>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</si>
  <si>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</si>
  <si>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</si>
  <si>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</si>
  <si>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</si>
  <si>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</si>
  <si>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</si>
  <si>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</si>
  <si>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</si>
  <si>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</si>
  <si>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</si>
  <si>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</si>
  <si>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</si>
  <si>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</si>
  <si>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</si>
  <si>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</si>
  <si>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</si>
  <si>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</si>
  <si>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</si>
  <si>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</si>
  <si>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</si>
  <si>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</si>
  <si>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</si>
  <si>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</si>
  <si>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</si>
  <si>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</si>
  <si>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</si>
  <si>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</si>
  <si>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</si>
  <si>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</si>
  <si>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</si>
  <si>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</si>
  <si>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</si>
  <si>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</si>
  <si>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</si>
  <si>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</si>
  <si>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</si>
  <si>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</si>
  <si>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</si>
  <si>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</si>
  <si>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</si>
  <si>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</si>
  <si>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</si>
  <si>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</si>
  <si>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</si>
  <si>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</si>
  <si>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</si>
  <si>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</si>
  <si>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</si>
  <si>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</si>
  <si>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</si>
  <si>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</si>
  <si>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</si>
  <si>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</si>
  <si>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</si>
  <si>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</si>
  <si>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</si>
  <si>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</si>
  <si>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</si>
  <si>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</si>
  <si>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</si>
  <si>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</si>
  <si>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</si>
  <si>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</si>
  <si>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</si>
  <si>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</si>
  <si>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</si>
  <si>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</si>
  <si>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</si>
  <si>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</si>
  <si>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</si>
  <si>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</si>
  <si>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</si>
  <si>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</si>
  <si>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</si>
  <si>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</si>
  <si>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</si>
  <si>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</si>
  <si>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</si>
  <si>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</si>
  <si>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</si>
  <si>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</si>
  <si>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</si>
  <si>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</si>
  <si>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</si>
  <si>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</si>
  <si>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</si>
  <si>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</si>
  <si>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</si>
  <si>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</si>
  <si>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</si>
  <si>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</si>
  <si>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</si>
  <si>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</si>
  <si>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</si>
  <si>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</si>
  <si>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</si>
  <si>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</si>
  <si>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</si>
  <si>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</si>
  <si>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</si>
  <si>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</si>
  <si>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</si>
  <si>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</si>
  <si>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</si>
  <si>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</si>
  <si>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</si>
  <si>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</si>
  <si>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</si>
  <si>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</si>
  <si>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</si>
  <si>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</si>
  <si>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</si>
  <si>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</si>
  <si>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</si>
  <si>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</si>
  <si>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</si>
  <si>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</si>
  <si>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</si>
  <si>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</si>
  <si>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</si>
  <si>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</si>
  <si>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</si>
  <si>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</si>
  <si>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</si>
  <si>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</si>
  <si>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</si>
  <si>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</si>
  <si>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</si>
  <si>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</si>
  <si>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</si>
  <si>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</si>
  <si>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</si>
  <si>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</si>
  <si>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</si>
  <si>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</si>
  <si>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</si>
  <si>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</si>
  <si>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</si>
  <si>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</si>
  <si>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</si>
  <si>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</si>
  <si>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</si>
  <si>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</si>
  <si>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</si>
  <si>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</si>
  <si>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</si>
  <si>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</si>
  <si>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</si>
  <si>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</si>
  <si>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</si>
  <si>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</si>
  <si>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</si>
  <si>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</si>
  <si>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</si>
  <si>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</si>
  <si>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</si>
  <si>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</si>
  <si>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</si>
  <si>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</si>
  <si>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</si>
  <si>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</si>
  <si>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</si>
  <si>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</si>
  <si>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</si>
  <si>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</si>
  <si>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</si>
  <si>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</si>
  <si>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</si>
  <si>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</si>
  <si>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</si>
  <si>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</si>
  <si>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</si>
  <si>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</si>
  <si>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</si>
  <si>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</si>
  <si>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</si>
  <si>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</si>
  <si>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</si>
  <si>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</si>
  <si>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</si>
  <si>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</si>
  <si>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</si>
  <si>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</si>
  <si>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</si>
  <si>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</si>
  <si>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</si>
  <si>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</si>
  <si>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</si>
  <si>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</si>
  <si>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</si>
  <si>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</si>
  <si>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</si>
  <si>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</si>
  <si>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</si>
  <si>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</si>
  <si>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</si>
  <si>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</si>
  <si>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</si>
  <si>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</si>
  <si>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</si>
  <si>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</si>
  <si>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</si>
  <si>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</si>
  <si>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</si>
  <si>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</si>
  <si>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</si>
  <si>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</si>
  <si>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</si>
  <si>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</si>
  <si>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</si>
  <si>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</si>
  <si>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</si>
  <si>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</si>
  <si>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</si>
  <si>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</si>
  <si>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</si>
  <si>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</si>
  <si>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</si>
  <si>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</si>
  <si>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</si>
  <si>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</si>
  <si>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</si>
  <si>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</si>
  <si>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</si>
  <si>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</si>
  <si>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</si>
  <si>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</si>
  <si>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</si>
  <si>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</si>
  <si>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</si>
  <si>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</si>
  <si>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</si>
  <si>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</si>
  <si>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</si>
  <si>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</si>
  <si>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</si>
  <si>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</si>
  <si>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</si>
  <si>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</si>
  <si>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</si>
  <si>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r>
      <t>Andre salgsinntekter</t>
    </r>
    <r>
      <rPr>
        <vertAlign val="superscript"/>
        <sz val="11"/>
        <color rgb="FF000000"/>
        <rFont val="Calibri"/>
        <family val="2"/>
        <scheme val="minor"/>
      </rPr>
      <t>2)</t>
    </r>
  </si>
  <si>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</si>
  <si>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</si>
  <si>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</si>
  <si>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</si>
  <si>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</si>
  <si>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</si>
  <si>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</si>
  <si>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</si>
  <si>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</si>
  <si>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</si>
  <si>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</si>
  <si>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</si>
  <si>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</si>
  <si>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</si>
  <si>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</si>
  <si>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</si>
  <si>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</si>
  <si>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</si>
  <si>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</si>
  <si>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</si>
  <si>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</si>
  <si>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</si>
  <si>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</si>
  <si>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</si>
  <si>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</si>
  <si>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</si>
  <si>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</si>
  <si>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</si>
  <si>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</si>
  <si>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</si>
  <si>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</si>
  <si>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</si>
  <si>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</si>
  <si>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</si>
  <si>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</si>
  <si>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</si>
  <si>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</si>
  <si>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</si>
  <si>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</si>
  <si>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</si>
  <si>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</si>
  <si>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</si>
  <si>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</si>
  <si>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</si>
  <si>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</si>
  <si>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</si>
  <si>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</si>
  <si>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</si>
  <si>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</si>
  <si>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</si>
  <si>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</si>
  <si>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</si>
  <si>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</si>
  <si>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</si>
  <si>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</si>
  <si>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</si>
  <si>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</si>
  <si>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</si>
  <si>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</si>
  <si>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</si>
  <si>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</si>
  <si>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</si>
  <si>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</si>
  <si>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</si>
  <si>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</si>
  <si>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</si>
  <si>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</si>
  <si>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</si>
  <si>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</si>
  <si>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</si>
  <si>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</si>
  <si>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</si>
  <si>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</si>
  <si>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</si>
  <si>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</si>
  <si>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</si>
  <si>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</si>
  <si>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</si>
  <si>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</si>
  <si>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</si>
  <si>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</si>
  <si>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</si>
  <si>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</si>
  <si>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</si>
  <si>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</si>
  <si>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</si>
  <si>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</si>
  <si>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</si>
  <si>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</si>
  <si>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</si>
  <si>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</si>
  <si>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</si>
  <si>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</si>
  <si>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</si>
  <si>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</si>
  <si>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</si>
  <si>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Programvare og tilsvarende</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</si>
  <si>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</si>
  <si>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</si>
  <si>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</si>
  <si>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</si>
  <si>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</si>
  <si>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</si>
  <si>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</si>
  <si>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</si>
  <si>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</si>
  <si>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</si>
  <si>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</si>
  <si>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</si>
  <si>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</si>
  <si>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</si>
  <si>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</si>
  <si>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</si>
  <si>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</si>
  <si>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</si>
  <si>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</si>
  <si>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</si>
  <si>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</si>
  <si>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</si>
  <si>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</si>
  <si>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</si>
  <si>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</si>
  <si>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</si>
  <si>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</si>
  <si>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</si>
  <si>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</si>
  <si>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</si>
  <si>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</si>
  <si>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</si>
  <si>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</si>
  <si>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</si>
  <si>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</si>
  <si>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</si>
  <si>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</si>
  <si>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</si>
  <si>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</si>
  <si>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</si>
  <si>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</si>
  <si>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</si>
  <si>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</si>
  <si>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</si>
  <si>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</si>
  <si>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</si>
  <si>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</si>
  <si>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</si>
  <si>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</si>
  <si>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</si>
  <si>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</si>
  <si>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</si>
  <si>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</si>
  <si>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</si>
  <si>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</si>
  <si>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</si>
  <si>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</si>
  <si>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</si>
  <si>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</si>
  <si>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</si>
  <si>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</si>
  <si>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</si>
  <si>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</si>
  <si>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</si>
  <si>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</si>
  <si>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</si>
  <si>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</si>
  <si>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</si>
  <si>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</si>
  <si>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</si>
  <si>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</si>
  <si>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</si>
  <si>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</si>
  <si>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</si>
  <si>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</si>
  <si>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</si>
  <si>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</si>
  <si>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</si>
  <si>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</si>
  <si>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</si>
  <si>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</si>
  <si>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</si>
  <si>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</si>
  <si>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</si>
  <si>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</si>
  <si>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</si>
  <si>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</si>
  <si>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</si>
  <si>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</si>
  <si>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</si>
  <si>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Daglig leder</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</si>
  <si>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</si>
  <si>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</si>
  <si>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</si>
  <si>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</si>
  <si>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</si>
  <si>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</si>
  <si>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</si>
  <si>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</si>
  <si>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</si>
  <si>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</si>
  <si>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</si>
  <si>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</si>
  <si>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</si>
  <si>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</si>
  <si>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</si>
  <si>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</si>
  <si>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</si>
  <si>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</si>
  <si>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</si>
  <si>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</si>
  <si>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</si>
  <si>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</si>
  <si>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</si>
  <si>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</si>
  <si>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</si>
  <si>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</si>
  <si>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</si>
  <si>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</si>
  <si>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</si>
  <si>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</si>
  <si>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</si>
  <si>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</si>
  <si>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</si>
  <si>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</si>
  <si>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</si>
  <si>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</si>
  <si>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</si>
  <si>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</si>
  <si>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</si>
  <si>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</si>
  <si>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</si>
  <si>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</si>
  <si>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</si>
  <si>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</si>
  <si>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</si>
  <si>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</si>
  <si>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</si>
  <si>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</si>
  <si>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</si>
  <si>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</si>
  <si>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</si>
  <si>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</si>
  <si>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</si>
  <si>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</si>
  <si>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</si>
  <si>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</si>
  <si>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</si>
  <si>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</si>
  <si>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</si>
  <si>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</si>
  <si>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</si>
  <si>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</si>
  <si>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</si>
  <si>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</si>
  <si>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</si>
  <si>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</si>
  <si>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</si>
  <si>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</si>
  <si>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</si>
  <si>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</si>
  <si>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</si>
  <si>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</si>
  <si>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</si>
  <si>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</si>
  <si>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</si>
  <si>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</si>
  <si>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</si>
  <si>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</si>
  <si>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</si>
  <si>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</si>
  <si>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</si>
  <si>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</si>
  <si>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</si>
  <si>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</si>
  <si>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</si>
  <si>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</si>
  <si>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</si>
  <si>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</si>
  <si>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</si>
  <si>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</si>
  <si>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</si>
  <si>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</si>
  <si>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</si>
  <si>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</si>
  <si>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</si>
  <si>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</si>
  <si>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</si>
  <si>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</si>
  <si>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</si>
  <si>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</si>
  <si>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</si>
  <si>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</si>
  <si>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</si>
  <si>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</si>
  <si>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</si>
  <si>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</si>
  <si>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</si>
  <si>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</si>
  <si>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</si>
  <si>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</si>
  <si>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</si>
  <si>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</si>
  <si>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</si>
  <si>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</si>
  <si>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</si>
  <si>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</si>
  <si>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</si>
  <si>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</si>
  <si>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</si>
  <si>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</si>
  <si>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</si>
  <si>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</si>
  <si>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</si>
  <si>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</si>
  <si>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</si>
  <si>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</si>
  <si>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</si>
  <si>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</si>
  <si>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</si>
  <si>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</si>
  <si>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</si>
  <si>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</si>
  <si>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</si>
  <si>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</si>
  <si>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</si>
  <si>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</si>
  <si>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</si>
  <si>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</si>
  <si>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</si>
  <si>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</si>
  <si>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</si>
  <si>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</si>
  <si>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</si>
  <si>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</si>
  <si>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</si>
  <si>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</si>
  <si>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r>
      <t>Goodwill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</si>
  <si>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</si>
  <si>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</si>
  <si>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</si>
  <si>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</si>
  <si>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</si>
  <si>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</si>
  <si>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</si>
  <si>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</si>
  <si>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</si>
  <si>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</si>
  <si>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</si>
  <si>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</si>
  <si>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</si>
  <si>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</si>
  <si>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r>
      <rPr>
        <b/>
        <sz val="10"/>
        <rFont val="Times New Roman"/>
        <family val="1"/>
      </rPr>
      <t>Inntekt fra tilskudd og overføringer</t>
    </r>
    <r>
      <rPr>
        <b/>
        <vertAlign val="superscript"/>
        <sz val="10"/>
        <rFont val="Times New Roman"/>
        <family val="1"/>
      </rPr>
      <t>1)</t>
    </r>
  </si>
  <si>
    <t>Inntekt fra oppdragsfinansiert aktivitet</t>
  </si>
  <si>
    <r>
      <t>Periodens inntekt fra oppdragsfinansiert aktivitet</t>
    </r>
    <r>
      <rPr>
        <b/>
        <i/>
        <vertAlign val="superscript"/>
        <sz val="11"/>
        <rFont val="Times New Roman"/>
        <family val="1"/>
      </rPr>
      <t>1)</t>
    </r>
  </si>
  <si>
    <t xml:space="preserve">Lønn og godtgjørelser til ledende personer oppgis i kroner for regnskapsåret. </t>
  </si>
  <si>
    <t>Nærstående part A</t>
  </si>
  <si>
    <t>Nærstående part B</t>
  </si>
  <si>
    <t>Nærstående part C</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</si>
  <si>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</si>
  <si>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</si>
  <si>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</si>
  <si>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</si>
  <si>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</si>
  <si>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</si>
  <si>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</si>
  <si>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</si>
  <si>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</si>
  <si>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</si>
  <si>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</si>
  <si>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</si>
  <si>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</si>
  <si>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</si>
  <si>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</si>
  <si>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</si>
  <si>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</si>
  <si>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</si>
  <si>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</si>
  <si>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</si>
  <si>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</si>
  <si>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Note 1B Driftsinntekter</t>
  </si>
  <si>
    <t>1B</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</si>
  <si>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</si>
  <si>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</si>
  <si>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</si>
  <si>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</si>
  <si>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</si>
  <si>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</si>
  <si>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</si>
  <si>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</si>
  <si>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</si>
  <si>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t>Prosjekt 1</t>
  </si>
  <si>
    <t>ja/nei</t>
  </si>
  <si>
    <t>Prosjekt 2</t>
  </si>
  <si>
    <t>Prosjekt 3</t>
  </si>
  <si>
    <t>Osv.</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</si>
  <si>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</si>
  <si>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</si>
  <si>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t>Virksomhet:</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</si>
  <si>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</si>
  <si>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</si>
  <si>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</si>
  <si>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</si>
  <si>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</si>
  <si>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1) Vesentlige bidrag skal spesifiseres i egne avsnitt under oppstillingen. </t>
  </si>
  <si>
    <t xml:space="preserve">2) Vesentlige bidrag skal spesifiseres i egne avsnitt under oppstillingen. </t>
  </si>
  <si>
    <t xml:space="preserve">2) Vesentlige bidrag skal spesifiseres i egne avsnitt under oppstillingen.  </t>
  </si>
  <si>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</si>
  <si>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</si>
  <si>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</si>
  <si>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Skal fylles ut for hele rettssubjektet for høyskoler som har både akkreditert og ikke-akkreditert del</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</si>
  <si>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</si>
  <si>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</si>
  <si>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</si>
  <si>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</si>
  <si>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</si>
  <si>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</si>
  <si>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</si>
  <si>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</si>
  <si>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</si>
  <si>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</si>
  <si>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</si>
  <si>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</si>
  <si>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</si>
  <si>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</si>
  <si>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</si>
  <si>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</si>
  <si>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</si>
  <si>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</si>
  <si>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</si>
  <si>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</si>
  <si>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</si>
  <si>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</si>
  <si>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</si>
  <si>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</si>
  <si>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</si>
  <si>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</si>
  <si>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</si>
  <si>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</si>
  <si>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</si>
  <si>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</si>
  <si>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</si>
  <si>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</si>
  <si>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</si>
  <si>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</si>
  <si>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</si>
  <si>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</si>
  <si>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</si>
  <si>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</si>
  <si>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</si>
  <si>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</si>
  <si>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Note 7 Rettigheter, utvikling, konsesjoner m.v.</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</si>
  <si>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</si>
  <si>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</si>
  <si>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</si>
  <si>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</si>
  <si>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</si>
  <si>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</si>
  <si>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</si>
  <si>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</si>
  <si>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</si>
  <si>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</si>
  <si>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egenbetaling fra studenter innenfor og utenfor EØS og Sveits</t>
  </si>
  <si>
    <t>Studie- og eksamensavgift fra studenter (eksklusiv studenter utenfor EØS og Sveits)</t>
  </si>
  <si>
    <t>Studie- og eksamensavgift fra studenter utenfor EØS og Sveits</t>
  </si>
  <si>
    <t xml:space="preserve">Studie- og eksamensavgift fra studenter (eksklusiv studenter utenfor EØS og Sveits) </t>
  </si>
  <si>
    <t xml:space="preserve">Studie- og eksamensavgift fra studenter utenfor EØS og Sveits </t>
  </si>
  <si>
    <t>Virksomhetens navn:  Steinerhøyskolen</t>
  </si>
  <si>
    <t>Org.nr:   971513470</t>
  </si>
  <si>
    <t>Berlestiftelsen</t>
  </si>
  <si>
    <t>N5A.010</t>
  </si>
  <si>
    <t>N5A.011</t>
  </si>
  <si>
    <t>N5A.012</t>
  </si>
  <si>
    <t>N5A.1</t>
  </si>
  <si>
    <t>N6A.010</t>
  </si>
  <si>
    <t>N6A.011</t>
  </si>
  <si>
    <t>N6A.012</t>
  </si>
  <si>
    <t>N6A.1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</si>
</sst>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0"/>
      <name val="Times New Roman"/>
      <family val="1"/>
    </font>
    <font>
      <sz val="11"/>
      <name val="Times New Roman"/>
      <family val="1"/>
    </font>
    <font>
      <b/>
      <i/>
      <sz val="11"/>
      <name val="Times New Roman"/>
      <family val="1"/>
    </font>
    <font>
      <b/>
      <sz val="10"/>
      <name val="Times New Roman"/>
      <family val="1"/>
    </font>
    <font>
      <b/>
      <i/>
      <vertAlign val="superscript"/>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vertAlign val="superscript"/>
      <sz val="10"/>
      <name val="Times New Roman"/>
      <family val="1"/>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s>
  <fills count="60">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rgb="FFFFFF00"/>
        <bgColor indexed="64"/>
      </patternFill>
    </fill>
  </fills>
  <borders count="7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
      <left style="thin">
        <color rgb="FF000000"/>
      </left>
      <right/>
      <top style="thin">
        <color indexed="64"/>
      </top>
      <bottom style="thin">
        <color indexed="64"/>
      </bottom>
      <diagonal/>
    </border>
    <border>
      <left style="thin">
        <color rgb="FF000000"/>
      </left>
      <right/>
      <top style="thin">
        <color rgb="FF000000"/>
      </top>
      <bottom style="thin">
        <color indexed="64"/>
      </bottom>
      <diagonal/>
    </border>
  </borders>
  <cellStyleXfs count="2478">
    <xf numFmtId="0" fontId="0"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8" fillId="0" borderId="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2" fillId="0" borderId="0"/>
    <xf numFmtId="9" fontId="4" fillId="0" borderId="0" applyFont="0" applyFill="0" applyBorder="0" applyAlignment="0" applyProtection="0"/>
    <xf numFmtId="0" fontId="2" fillId="0" borderId="0"/>
    <xf numFmtId="0" fontId="47" fillId="30" borderId="0" applyNumberFormat="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4"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7" fillId="18" borderId="0" applyNumberFormat="0" applyBorder="0" applyAlignment="0" applyProtection="0"/>
    <xf numFmtId="0" fontId="53" fillId="38" borderId="0" applyNumberFormat="0" applyBorder="0" applyAlignment="0" applyProtection="0"/>
    <xf numFmtId="0" fontId="47" fillId="25" borderId="0" applyNumberFormat="0" applyBorder="0" applyAlignment="0" applyProtection="0"/>
    <xf numFmtId="0" fontId="47" fillId="29" borderId="0" applyNumberFormat="0" applyBorder="0" applyAlignment="0" applyProtection="0"/>
    <xf numFmtId="0" fontId="47" fillId="33" borderId="0" applyNumberFormat="0" applyBorder="0" applyAlignment="0" applyProtection="0"/>
    <xf numFmtId="0" fontId="47" fillId="37" borderId="0" applyNumberFormat="0" applyBorder="0" applyAlignment="0" applyProtection="0"/>
    <xf numFmtId="0" fontId="47" fillId="15" borderId="0" applyNumberFormat="0" applyBorder="0" applyAlignment="0" applyProtection="0"/>
    <xf numFmtId="0" fontId="47" fillId="19" borderId="0" applyNumberFormat="0" applyBorder="0" applyAlignment="0" applyProtection="0"/>
    <xf numFmtId="0" fontId="47" fillId="22" borderId="0" applyNumberFormat="0" applyBorder="0" applyAlignment="0" applyProtection="0"/>
    <xf numFmtId="0" fontId="47" fillId="26" borderId="0" applyNumberFormat="0" applyBorder="0" applyAlignment="0" applyProtection="0"/>
    <xf numFmtId="0" fontId="47" fillId="34" borderId="0" applyNumberFormat="0" applyBorder="0" applyAlignment="0" applyProtection="0"/>
    <xf numFmtId="0" fontId="38" fillId="9" borderId="0" applyNumberFormat="0" applyBorder="0" applyAlignment="0" applyProtection="0"/>
    <xf numFmtId="0" fontId="42" fillId="12" borderId="53" applyNumberFormat="0" applyAlignment="0" applyProtection="0"/>
    <xf numFmtId="0" fontId="44" fillId="13" borderId="56" applyNumberFormat="0" applyAlignment="0" applyProtection="0"/>
    <xf numFmtId="164" fontId="54" fillId="0" borderId="0" applyFont="0" applyFill="0" applyBorder="0" applyAlignment="0" applyProtection="0"/>
    <xf numFmtId="0" fontId="45" fillId="0" borderId="0" applyNumberFormat="0" applyFill="0" applyBorder="0" applyAlignment="0" applyProtection="0"/>
    <xf numFmtId="0" fontId="37" fillId="8" borderId="0" applyNumberFormat="0" applyBorder="0" applyAlignment="0" applyProtection="0"/>
    <xf numFmtId="0" fontId="34" fillId="0" borderId="50" applyNumberFormat="0" applyFill="0" applyAlignment="0" applyProtection="0"/>
    <xf numFmtId="0" fontId="35" fillId="0" borderId="51" applyNumberFormat="0" applyFill="0" applyAlignment="0" applyProtection="0"/>
    <xf numFmtId="0" fontId="36" fillId="0" borderId="52" applyNumberFormat="0" applyFill="0" applyAlignment="0" applyProtection="0"/>
    <xf numFmtId="0" fontId="36" fillId="0" borderId="0" applyNumberFormat="0" applyFill="0" applyBorder="0" applyAlignment="0" applyProtection="0"/>
    <xf numFmtId="0" fontId="40" fillId="11" borderId="53" applyNumberFormat="0" applyAlignment="0" applyProtection="0"/>
    <xf numFmtId="0" fontId="43" fillId="0" borderId="55" applyNumberFormat="0" applyFill="0" applyAlignment="0" applyProtection="0"/>
    <xf numFmtId="0" fontId="39" fillId="10" borderId="0" applyNumberFormat="0" applyBorder="0" applyAlignment="0" applyProtection="0"/>
    <xf numFmtId="0" fontId="2" fillId="14" borderId="57" applyNumberFormat="0" applyFont="0" applyAlignment="0" applyProtection="0"/>
    <xf numFmtId="0" fontId="41" fillId="12" borderId="54" applyNumberFormat="0" applyAlignment="0" applyProtection="0"/>
    <xf numFmtId="0" fontId="52" fillId="0" borderId="0" applyNumberFormat="0" applyFill="0" applyBorder="0" applyAlignment="0" applyProtection="0"/>
    <xf numFmtId="0" fontId="46" fillId="0" borderId="58" applyNumberFormat="0" applyFill="0" applyAlignment="0" applyProtection="0"/>
    <xf numFmtId="0" fontId="30"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50" fillId="44" borderId="0" applyNumberFormat="0" applyBorder="0" applyAlignment="0" applyProtection="0"/>
    <xf numFmtId="0" fontId="50" fillId="45" borderId="0" applyNumberFormat="0" applyBorder="0" applyAlignment="0" applyProtection="0"/>
    <xf numFmtId="0" fontId="50" fillId="38" borderId="0" applyNumberFormat="0" applyBorder="0" applyAlignment="0" applyProtection="0"/>
    <xf numFmtId="0" fontId="50" fillId="46" borderId="0" applyNumberFormat="0" applyBorder="0" applyAlignment="0" applyProtection="0"/>
    <xf numFmtId="0" fontId="50" fillId="43"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50" fillId="45"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50" fillId="47" borderId="0" applyNumberFormat="0" applyBorder="0" applyAlignment="0" applyProtection="0"/>
    <xf numFmtId="0" fontId="53" fillId="48" borderId="0" applyNumberFormat="0" applyBorder="0" applyAlignment="0" applyProtection="0"/>
    <xf numFmtId="0" fontId="53" fillId="38" borderId="0" applyNumberFormat="0" applyBorder="0" applyAlignment="0" applyProtection="0"/>
    <xf numFmtId="0" fontId="53" fillId="46" borderId="0" applyNumberFormat="0" applyBorder="0" applyAlignment="0" applyProtection="0"/>
    <xf numFmtId="0" fontId="53"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5" fillId="52" borderId="60" applyNumberFormat="0" applyAlignment="0" applyProtection="0"/>
    <xf numFmtId="0" fontId="56" fillId="41" borderId="0" applyNumberFormat="0" applyBorder="0" applyAlignment="0" applyProtection="0"/>
    <xf numFmtId="0" fontId="57" fillId="0" borderId="0" applyNumberFormat="0" applyFill="0" applyBorder="0" applyAlignment="0" applyProtection="0"/>
    <xf numFmtId="0" fontId="58" fillId="42" borderId="0" applyNumberFormat="0" applyBorder="0" applyAlignment="0" applyProtection="0"/>
    <xf numFmtId="0" fontId="59" fillId="44" borderId="60" applyNumberFormat="0" applyAlignment="0" applyProtection="0"/>
    <xf numFmtId="0" fontId="60" fillId="0" borderId="61" applyNumberFormat="0" applyFill="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61" fillId="53" borderId="6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54" borderId="0" applyNumberFormat="0" applyBorder="0" applyAlignment="0" applyProtection="0"/>
    <xf numFmtId="0" fontId="63" fillId="0" borderId="63" applyNumberFormat="0" applyFill="0" applyAlignment="0" applyProtection="0"/>
    <xf numFmtId="0" fontId="64" fillId="0" borderId="64" applyNumberFormat="0" applyFill="0" applyAlignment="0" applyProtection="0"/>
    <xf numFmtId="0" fontId="65" fillId="0" borderId="65" applyNumberFormat="0" applyFill="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49" fillId="0" borderId="66" applyNumberFormat="0" applyFill="0" applyAlignment="0" applyProtection="0"/>
    <xf numFmtId="0" fontId="67" fillId="52" borderId="67" applyNumberFormat="0" applyAlignment="0" applyProtection="0"/>
    <xf numFmtId="0" fontId="53" fillId="55"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49"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1" fillId="0" borderId="0" applyNumberForma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4" fontId="54" fillId="0" borderId="0" applyFont="0" applyFill="0" applyBorder="0" applyAlignment="0" applyProtection="0"/>
    <xf numFmtId="0" fontId="2" fillId="14" borderId="57"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55" fillId="52" borderId="60" applyNumberFormat="0" applyAlignment="0" applyProtection="0"/>
    <xf numFmtId="0" fontId="59" fillId="44" borderId="60"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66" applyNumberFormat="0" applyFill="0" applyAlignment="0" applyProtection="0"/>
    <xf numFmtId="0" fontId="67" fillId="52" borderId="67" applyNumberFormat="0" applyAlignment="0" applyProtection="0"/>
    <xf numFmtId="0" fontId="2" fillId="0" borderId="0"/>
    <xf numFmtId="0" fontId="2" fillId="0" borderId="0"/>
    <xf numFmtId="0" fontId="2" fillId="0" borderId="0"/>
    <xf numFmtId="164" fontId="4" fillId="0" borderId="0" applyFont="0" applyFill="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4" fontId="54" fillId="0" borderId="0" applyFont="0" applyFill="0" applyBorder="0" applyAlignment="0" applyProtection="0"/>
    <xf numFmtId="0" fontId="2" fillId="14" borderId="57"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31" borderId="0" applyNumberFormat="0" applyBorder="0" applyAlignment="0" applyProtection="0"/>
    <xf numFmtId="0" fontId="2"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 fillId="39" borderId="59" applyNumberFormat="0" applyFont="0" applyAlignment="0" applyProtection="0"/>
    <xf numFmtId="43" fontId="54" fillId="0" borderId="0" applyFont="0" applyFill="0" applyBorder="0" applyAlignment="0" applyProtection="0"/>
    <xf numFmtId="0" fontId="2"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9" fillId="0" borderId="66" applyNumberFormat="0" applyFill="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 fillId="39" borderId="5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31" borderId="0" applyNumberFormat="0" applyBorder="0" applyAlignment="0" applyProtection="0"/>
    <xf numFmtId="0" fontId="2" fillId="0" borderId="0"/>
    <xf numFmtId="43" fontId="4" fillId="0" borderId="0" applyFont="0" applyFill="0" applyBorder="0" applyAlignment="0" applyProtection="0"/>
    <xf numFmtId="0" fontId="4" fillId="0" borderId="0"/>
    <xf numFmtId="0" fontId="59" fillId="44" borderId="60" applyNumberFormat="0" applyAlignment="0" applyProtection="0"/>
    <xf numFmtId="0" fontId="4" fillId="39" borderId="59" applyNumberFormat="0" applyFont="0" applyAlignment="0" applyProtection="0"/>
    <xf numFmtId="0" fontId="67" fillId="52" borderId="67" applyNumberFormat="0" applyAlignment="0" applyProtection="0"/>
    <xf numFmtId="0" fontId="4" fillId="39" borderId="59" applyNumberFormat="0" applyFont="0" applyAlignment="0" applyProtection="0"/>
    <xf numFmtId="0" fontId="4" fillId="39" borderId="59" applyNumberFormat="0" applyFont="0" applyAlignment="0" applyProtection="0"/>
    <xf numFmtId="0" fontId="55" fillId="52" borderId="60" applyNumberForma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81" fillId="0" borderId="0" applyNumberFormat="0" applyFill="0" applyBorder="0" applyAlignment="0" applyProtection="0"/>
  </cellStyleXfs>
  <cellXfs count="667">
    <xf numFmtId="0" fontId="0" fillId="0" borderId="0" xfId="0"/>
    <xf numFmtId="0" fontId="7" fillId="0" borderId="0" xfId="0" applyFont="1" applyAlignment="1" applyProtection="1">
      <alignment wrapText="1"/>
      <protection locked="0"/>
    </xf>
    <xf numFmtId="0" fontId="5" fillId="0" borderId="0" xfId="0" applyFont="1" applyAlignment="1" applyProtection="1">
      <alignment wrapText="1"/>
      <protection locked="0"/>
    </xf>
    <xf numFmtId="0" fontId="6" fillId="2" borderId="0" xfId="0" applyFont="1" applyFill="1"/>
    <xf numFmtId="0" fontId="6" fillId="3" borderId="0" xfId="0" applyFont="1" applyFill="1" applyAlignment="1" applyProtection="1">
      <alignment horizontal="center"/>
      <protection locked="0"/>
    </xf>
    <xf numFmtId="0" fontId="7" fillId="2" borderId="0" xfId="0" applyFont="1" applyFill="1" applyAlignment="1" applyProtection="1">
      <alignment wrapText="1"/>
      <protection locked="0"/>
    </xf>
    <xf numFmtId="0" fontId="6" fillId="0" borderId="0" xfId="0" applyFont="1" applyProtection="1">
      <protection locked="0"/>
    </xf>
    <xf numFmtId="0" fontId="6" fillId="0" borderId="0" xfId="0" applyFont="1" applyAlignment="1" applyProtection="1">
      <alignment horizontal="center"/>
      <protection locked="0"/>
    </xf>
    <xf numFmtId="0" fontId="8" fillId="0" borderId="0" xfId="0" applyFont="1"/>
    <xf numFmtId="0" fontId="8" fillId="0" borderId="0" xfId="0" applyFont="1" applyProtection="1">
      <protection locked="0"/>
    </xf>
    <xf numFmtId="0" fontId="7" fillId="0" borderId="0" xfId="0" applyFont="1" applyAlignment="1" applyProtection="1">
      <alignment horizontal="center" wrapText="1"/>
      <protection locked="0"/>
    </xf>
    <xf numFmtId="0" fontId="7" fillId="0" borderId="0" xfId="0" applyFont="1" applyProtection="1">
      <protection locked="0"/>
    </xf>
    <xf numFmtId="0" fontId="9" fillId="0" borderId="0" xfId="0" applyFont="1"/>
    <xf numFmtId="0" fontId="9" fillId="0" borderId="0" xfId="0" applyFont="1" applyProtection="1">
      <protection locked="0"/>
    </xf>
    <xf numFmtId="0" fontId="7" fillId="0" borderId="0" xfId="0" applyFont="1" applyAlignment="1" applyProtection="1">
      <alignment vertical="center" wrapText="1"/>
      <protection locked="0"/>
    </xf>
    <xf numFmtId="0" fontId="9" fillId="0" borderId="0" xfId="0" applyFont="1" applyAlignment="1">
      <alignment wrapText="1"/>
    </xf>
    <xf numFmtId="0" fontId="9" fillId="0" borderId="0" xfId="0" applyFont="1" applyAlignment="1" applyProtection="1">
      <alignment wrapText="1"/>
      <protection locked="0"/>
    </xf>
    <xf numFmtId="0" fontId="6" fillId="4" borderId="0" xfId="0" applyFont="1" applyFill="1" applyAlignment="1">
      <alignment wrapText="1"/>
    </xf>
    <xf numFmtId="0" fontId="5" fillId="5" borderId="0" xfId="0" applyFont="1" applyFill="1" applyProtection="1">
      <protection locked="0"/>
    </xf>
    <xf numFmtId="0" fontId="7" fillId="0" borderId="1" xfId="0" applyFont="1" applyBorder="1" applyProtection="1">
      <protection locked="0"/>
    </xf>
    <xf numFmtId="0" fontId="7" fillId="0" borderId="0" xfId="0" applyFont="1"/>
    <xf numFmtId="0" fontId="6" fillId="0" borderId="3" xfId="0" applyFont="1" applyBorder="1"/>
    <xf numFmtId="0" fontId="7" fillId="0" borderId="3" xfId="0" applyFont="1" applyBorder="1" applyAlignment="1" applyProtection="1">
      <alignment horizontal="center"/>
      <protection locked="0"/>
    </xf>
    <xf numFmtId="0" fontId="7" fillId="0" borderId="3" xfId="0" applyFont="1" applyBorder="1"/>
    <xf numFmtId="0" fontId="7" fillId="0" borderId="3" xfId="0" applyFont="1" applyBorder="1" applyAlignment="1">
      <alignment horizontal="center"/>
    </xf>
    <xf numFmtId="0" fontId="7" fillId="0" borderId="5" xfId="0" applyFont="1" applyBorder="1" applyAlignment="1">
      <alignment horizontal="left"/>
    </xf>
    <xf numFmtId="0" fontId="7" fillId="0" borderId="5" xfId="0" applyFont="1" applyBorder="1" applyAlignment="1">
      <alignment horizontal="center"/>
    </xf>
    <xf numFmtId="37" fontId="7" fillId="0" borderId="3" xfId="0" applyNumberFormat="1" applyFont="1" applyBorder="1" applyProtection="1">
      <protection locked="0"/>
    </xf>
    <xf numFmtId="37" fontId="7" fillId="0" borderId="4" xfId="0" applyNumberFormat="1" applyFont="1" applyBorder="1" applyProtection="1">
      <protection locked="0"/>
    </xf>
    <xf numFmtId="0" fontId="6" fillId="0" borderId="5" xfId="0" applyFont="1" applyBorder="1"/>
    <xf numFmtId="0" fontId="7" fillId="0" borderId="5" xfId="0" applyFont="1" applyBorder="1" applyAlignment="1" applyProtection="1">
      <alignment horizontal="center"/>
      <protection locked="0"/>
    </xf>
    <xf numFmtId="37" fontId="6" fillId="0" borderId="1" xfId="0" applyNumberFormat="1" applyFont="1" applyBorder="1"/>
    <xf numFmtId="37" fontId="7" fillId="0" borderId="1" xfId="0" applyNumberFormat="1" applyFont="1" applyBorder="1"/>
    <xf numFmtId="0" fontId="7" fillId="0" borderId="3" xfId="0" applyFont="1" applyBorder="1" applyProtection="1">
      <protection locked="0"/>
    </xf>
    <xf numFmtId="0" fontId="6" fillId="0" borderId="3" xfId="0" applyFont="1" applyBorder="1" applyAlignment="1">
      <alignment horizontal="left"/>
    </xf>
    <xf numFmtId="0" fontId="7" fillId="0" borderId="3" xfId="0" applyFont="1" applyBorder="1" applyAlignment="1">
      <alignment horizontal="left"/>
    </xf>
    <xf numFmtId="0" fontId="6" fillId="0" borderId="1" xfId="0" applyFont="1" applyBorder="1"/>
    <xf numFmtId="0" fontId="7" fillId="0" borderId="1" xfId="0" applyFont="1" applyBorder="1" applyAlignment="1" applyProtection="1">
      <alignment horizontal="center"/>
      <protection locked="0"/>
    </xf>
    <xf numFmtId="0" fontId="7" fillId="0" borderId="1" xfId="0" applyFont="1" applyBorder="1"/>
    <xf numFmtId="0" fontId="7" fillId="0" borderId="5" xfId="0" applyFont="1" applyBorder="1" applyProtection="1">
      <protection locked="0"/>
    </xf>
    <xf numFmtId="0" fontId="5" fillId="0" borderId="0" xfId="0" applyFont="1" applyProtection="1">
      <protection locked="0"/>
    </xf>
    <xf numFmtId="0" fontId="6" fillId="0" borderId="0" xfId="0" applyFont="1" applyAlignment="1" applyProtection="1">
      <alignment horizontal="left"/>
      <protection locked="0"/>
    </xf>
    <xf numFmtId="49" fontId="7" fillId="0" borderId="1" xfId="0" applyNumberFormat="1" applyFont="1" applyBorder="1" applyAlignment="1">
      <alignment horizontal="center"/>
    </xf>
    <xf numFmtId="0" fontId="6" fillId="0" borderId="9" xfId="0" applyFont="1" applyBorder="1"/>
    <xf numFmtId="37" fontId="7" fillId="0" borderId="6" xfId="0" applyNumberFormat="1" applyFont="1" applyBorder="1" applyProtection="1">
      <protection locked="0"/>
    </xf>
    <xf numFmtId="37" fontId="7" fillId="0" borderId="7" xfId="0" applyNumberFormat="1" applyFont="1" applyBorder="1" applyProtection="1">
      <protection locked="0"/>
    </xf>
    <xf numFmtId="0" fontId="7" fillId="0" borderId="9" xfId="0" applyFont="1" applyBorder="1" applyProtection="1">
      <protection locked="0"/>
    </xf>
    <xf numFmtId="0" fontId="7" fillId="0" borderId="9" xfId="0" applyFont="1" applyBorder="1" applyAlignment="1">
      <alignment horizontal="left"/>
    </xf>
    <xf numFmtId="0" fontId="7" fillId="0" borderId="10" xfId="0" applyFont="1" applyBorder="1" applyAlignment="1">
      <alignment horizontal="left"/>
    </xf>
    <xf numFmtId="0" fontId="6" fillId="0" borderId="11" xfId="0" applyFont="1" applyBorder="1"/>
    <xf numFmtId="0" fontId="6" fillId="0" borderId="9" xfId="0" applyFont="1" applyBorder="1" applyProtection="1">
      <protection locked="0"/>
    </xf>
    <xf numFmtId="37" fontId="6" fillId="0" borderId="6" xfId="0" applyNumberFormat="1" applyFont="1" applyBorder="1" applyProtection="1">
      <protection locked="0"/>
    </xf>
    <xf numFmtId="0" fontId="6" fillId="0" borderId="10" xfId="0" applyFont="1" applyBorder="1"/>
    <xf numFmtId="0" fontId="6" fillId="0" borderId="13" xfId="0" applyFont="1" applyBorder="1"/>
    <xf numFmtId="49" fontId="7" fillId="0" borderId="14" xfId="0" applyNumberFormat="1" applyFont="1" applyBorder="1" applyAlignment="1">
      <alignment horizontal="center"/>
    </xf>
    <xf numFmtId="0" fontId="6" fillId="0" borderId="3" xfId="0" applyFont="1" applyBorder="1" applyProtection="1">
      <protection locked="0"/>
    </xf>
    <xf numFmtId="0" fontId="10" fillId="4" borderId="0" xfId="0" applyFont="1" applyFill="1"/>
    <xf numFmtId="0" fontId="6" fillId="0" borderId="12" xfId="0" applyFont="1" applyBorder="1" applyAlignment="1" applyProtection="1">
      <alignment horizontal="left"/>
      <protection locked="0"/>
    </xf>
    <xf numFmtId="0" fontId="7" fillId="0" borderId="15" xfId="0" applyFont="1" applyBorder="1" applyAlignment="1">
      <alignment horizontal="center"/>
    </xf>
    <xf numFmtId="0" fontId="7" fillId="0" borderId="5" xfId="0" applyFont="1" applyBorder="1"/>
    <xf numFmtId="0" fontId="7" fillId="0" borderId="12" xfId="0" applyFont="1" applyBorder="1"/>
    <xf numFmtId="0" fontId="8" fillId="0" borderId="16" xfId="0" applyFont="1" applyBorder="1"/>
    <xf numFmtId="3" fontId="7" fillId="0" borderId="0" xfId="0" applyNumberFormat="1" applyFont="1" applyAlignment="1" applyProtection="1">
      <alignment horizontal="right"/>
      <protection locked="0"/>
    </xf>
    <xf numFmtId="0" fontId="6" fillId="0" borderId="16" xfId="0" applyFont="1" applyBorder="1" applyProtection="1">
      <protection locked="0"/>
    </xf>
    <xf numFmtId="0" fontId="6" fillId="0" borderId="12" xfId="0" applyFont="1" applyBorder="1"/>
    <xf numFmtId="0" fontId="6" fillId="3" borderId="0" xfId="0" applyFont="1" applyFill="1" applyAlignment="1">
      <alignment vertical="center"/>
    </xf>
    <xf numFmtId="0" fontId="8" fillId="0" borderId="0" xfId="0" applyFont="1" applyAlignment="1" applyProtection="1">
      <alignment wrapText="1"/>
      <protection locked="0"/>
    </xf>
    <xf numFmtId="0" fontId="7" fillId="0" borderId="17" xfId="0" applyFont="1" applyBorder="1" applyAlignment="1" applyProtection="1">
      <alignment wrapText="1"/>
      <protection locked="0"/>
    </xf>
    <xf numFmtId="3" fontId="7" fillId="0" borderId="0" xfId="0" applyNumberFormat="1" applyFont="1" applyProtection="1">
      <protection locked="0"/>
    </xf>
    <xf numFmtId="0" fontId="7" fillId="0" borderId="0" xfId="0" applyFont="1" applyAlignment="1" applyProtection="1">
      <alignment horizontal="left" wrapText="1"/>
      <protection locked="0"/>
    </xf>
    <xf numFmtId="0" fontId="5" fillId="0" borderId="0" xfId="0" applyFont="1" applyAlignment="1" applyProtection="1">
      <alignment horizontal="left"/>
      <protection locked="0"/>
    </xf>
    <xf numFmtId="3" fontId="7" fillId="0" borderId="1" xfId="0" applyNumberFormat="1" applyFont="1" applyBorder="1" applyAlignment="1">
      <alignment horizontal="right"/>
    </xf>
    <xf numFmtId="3" fontId="7" fillId="6" borderId="1" xfId="0" applyNumberFormat="1" applyFont="1" applyFill="1" applyBorder="1" applyAlignment="1">
      <alignment horizontal="right"/>
    </xf>
    <xf numFmtId="3" fontId="7" fillId="0" borderId="1" xfId="0" applyNumberFormat="1" applyFont="1" applyBorder="1" applyAlignment="1" applyProtection="1">
      <alignment horizontal="right"/>
      <protection locked="0"/>
    </xf>
    <xf numFmtId="0" fontId="7" fillId="0" borderId="17" xfId="0" applyFont="1" applyBorder="1" applyProtection="1">
      <protection locked="0"/>
    </xf>
    <xf numFmtId="0" fontId="7" fillId="0" borderId="12" xfId="0" applyFont="1" applyBorder="1" applyProtection="1">
      <protection locked="0"/>
    </xf>
    <xf numFmtId="0" fontId="6" fillId="0" borderId="1" xfId="0" applyFont="1" applyBorder="1" applyAlignment="1">
      <alignment wrapText="1"/>
    </xf>
    <xf numFmtId="0" fontId="7" fillId="0" borderId="1" xfId="0" applyFont="1" applyBorder="1" applyAlignment="1">
      <alignment wrapText="1"/>
    </xf>
    <xf numFmtId="3" fontId="5" fillId="5" borderId="0" xfId="0" applyNumberFormat="1" applyFont="1" applyFill="1" applyProtection="1">
      <protection locked="0"/>
    </xf>
    <xf numFmtId="3" fontId="7" fillId="0" borderId="3" xfId="0" applyNumberFormat="1" applyFont="1" applyBorder="1" applyAlignment="1" applyProtection="1">
      <alignment wrapText="1"/>
      <protection locked="0"/>
    </xf>
    <xf numFmtId="3" fontId="7" fillId="0" borderId="4" xfId="0" applyNumberFormat="1" applyFont="1" applyBorder="1" applyProtection="1">
      <protection locked="0"/>
    </xf>
    <xf numFmtId="3" fontId="7" fillId="0" borderId="3" xfId="0" applyNumberFormat="1" applyFont="1" applyBorder="1" applyProtection="1">
      <protection locked="0"/>
    </xf>
    <xf numFmtId="3" fontId="6" fillId="0" borderId="1" xfId="0" applyNumberFormat="1" applyFont="1" applyBorder="1"/>
    <xf numFmtId="3" fontId="7" fillId="0" borderId="1" xfId="0" applyNumberFormat="1" applyFont="1" applyBorder="1"/>
    <xf numFmtId="3" fontId="7" fillId="0" borderId="6" xfId="0" applyNumberFormat="1" applyFont="1" applyBorder="1" applyProtection="1">
      <protection locked="0"/>
    </xf>
    <xf numFmtId="3" fontId="7" fillId="0" borderId="7" xfId="0" applyNumberFormat="1" applyFont="1" applyBorder="1" applyProtection="1">
      <protection locked="0"/>
    </xf>
    <xf numFmtId="3" fontId="6" fillId="0" borderId="5" xfId="0" applyNumberFormat="1" applyFont="1" applyBorder="1"/>
    <xf numFmtId="3" fontId="7" fillId="0" borderId="5" xfId="0" applyNumberFormat="1" applyFont="1" applyBorder="1"/>
    <xf numFmtId="3" fontId="7" fillId="0" borderId="2" xfId="0" applyNumberFormat="1" applyFont="1" applyBorder="1" applyProtection="1">
      <protection locked="0"/>
    </xf>
    <xf numFmtId="3" fontId="7" fillId="0" borderId="5" xfId="0" applyNumberFormat="1" applyFont="1" applyBorder="1" applyProtection="1">
      <protection locked="0"/>
    </xf>
    <xf numFmtId="3" fontId="7" fillId="0" borderId="8" xfId="0" applyNumberFormat="1" applyFont="1" applyBorder="1" applyProtection="1">
      <protection locked="0"/>
    </xf>
    <xf numFmtId="3" fontId="5" fillId="0" borderId="0" xfId="0" applyNumberFormat="1" applyFont="1" applyProtection="1">
      <protection locked="0"/>
    </xf>
    <xf numFmtId="3" fontId="7" fillId="0" borderId="0" xfId="0" applyNumberFormat="1" applyFont="1" applyAlignment="1" applyProtection="1">
      <alignment horizontal="center" wrapText="1"/>
      <protection locked="0"/>
    </xf>
    <xf numFmtId="3" fontId="6" fillId="0" borderId="0" xfId="0" applyNumberFormat="1" applyFont="1" applyAlignment="1" applyProtection="1">
      <alignment horizontal="left"/>
      <protection locked="0"/>
    </xf>
    <xf numFmtId="3" fontId="7" fillId="0" borderId="0" xfId="0" applyNumberFormat="1" applyFont="1" applyAlignment="1" applyProtection="1">
      <alignment horizontal="left"/>
      <protection locked="0"/>
    </xf>
    <xf numFmtId="3" fontId="6" fillId="0" borderId="6" xfId="0" applyNumberFormat="1" applyFont="1" applyBorder="1" applyProtection="1">
      <protection locked="0"/>
    </xf>
    <xf numFmtId="3" fontId="6" fillId="0" borderId="3" xfId="0" applyNumberFormat="1" applyFont="1" applyBorder="1" applyProtection="1">
      <protection locked="0"/>
    </xf>
    <xf numFmtId="3" fontId="7" fillId="0" borderId="1" xfId="0" applyNumberFormat="1" applyFont="1" applyBorder="1" applyProtection="1">
      <protection locked="0"/>
    </xf>
    <xf numFmtId="3" fontId="9" fillId="0" borderId="0" xfId="0" applyNumberFormat="1" applyFont="1"/>
    <xf numFmtId="3" fontId="7" fillId="3" borderId="0" xfId="0" applyNumberFormat="1" applyFont="1" applyFill="1" applyAlignment="1" applyProtection="1">
      <alignment wrapText="1"/>
      <protection locked="0"/>
    </xf>
    <xf numFmtId="3" fontId="6" fillId="0" borderId="0" xfId="0" applyNumberFormat="1" applyFont="1" applyAlignment="1" applyProtection="1">
      <alignment wrapText="1"/>
      <protection locked="0"/>
    </xf>
    <xf numFmtId="3" fontId="7" fillId="3" borderId="0" xfId="0" applyNumberFormat="1" applyFont="1" applyFill="1" applyAlignment="1" applyProtection="1">
      <alignment horizontal="center" wrapText="1"/>
      <protection locked="0"/>
    </xf>
    <xf numFmtId="3" fontId="5" fillId="0" borderId="0" xfId="0" applyNumberFormat="1" applyFont="1" applyAlignment="1" applyProtection="1">
      <alignment wrapText="1"/>
      <protection locked="0"/>
    </xf>
    <xf numFmtId="3" fontId="7" fillId="3" borderId="0" xfId="0" applyNumberFormat="1" applyFont="1" applyFill="1" applyProtection="1">
      <protection locked="0"/>
    </xf>
    <xf numFmtId="3" fontId="7" fillId="4" borderId="0" xfId="0" applyNumberFormat="1" applyFont="1" applyFill="1" applyAlignment="1" applyProtection="1">
      <alignment wrapText="1"/>
      <protection locked="0"/>
    </xf>
    <xf numFmtId="3" fontId="7" fillId="0" borderId="17" xfId="0" applyNumberFormat="1" applyFont="1" applyBorder="1" applyProtection="1">
      <protection locked="0"/>
    </xf>
    <xf numFmtId="3" fontId="7" fillId="0" borderId="12" xfId="0" applyNumberFormat="1" applyFont="1" applyBorder="1" applyProtection="1">
      <protection locked="0"/>
    </xf>
    <xf numFmtId="37" fontId="5" fillId="0" borderId="0" xfId="0" applyNumberFormat="1" applyFont="1" applyProtection="1">
      <protection locked="0"/>
    </xf>
    <xf numFmtId="37" fontId="7" fillId="0" borderId="0" xfId="0" applyNumberFormat="1" applyFont="1" applyAlignment="1" applyProtection="1">
      <alignment wrapText="1"/>
      <protection locked="0"/>
    </xf>
    <xf numFmtId="3" fontId="7" fillId="0" borderId="0" xfId="0" applyNumberFormat="1" applyFont="1"/>
    <xf numFmtId="3" fontId="7" fillId="0" borderId="9" xfId="0" applyNumberFormat="1" applyFont="1" applyBorder="1" applyProtection="1">
      <protection locked="0"/>
    </xf>
    <xf numFmtId="3" fontId="7" fillId="0" borderId="11" xfId="0" applyNumberFormat="1" applyFont="1" applyBorder="1"/>
    <xf numFmtId="0" fontId="7" fillId="0" borderId="24" xfId="0" applyFont="1" applyBorder="1" applyProtection="1">
      <protection locked="0"/>
    </xf>
    <xf numFmtId="0" fontId="7" fillId="0" borderId="24" xfId="0" applyFont="1" applyBorder="1"/>
    <xf numFmtId="0" fontId="7" fillId="0" borderId="23" xfId="0" applyFont="1" applyBorder="1"/>
    <xf numFmtId="0" fontId="7" fillId="0" borderId="0" xfId="0" applyFont="1" applyAlignment="1">
      <alignment horizontal="left" indent="1"/>
    </xf>
    <xf numFmtId="0" fontId="7" fillId="0" borderId="27" xfId="0" applyFont="1" applyBorder="1" applyAlignment="1">
      <alignment horizontal="left"/>
    </xf>
    <xf numFmtId="0" fontId="7" fillId="0" borderId="27" xfId="0" applyFont="1" applyBorder="1"/>
    <xf numFmtId="0" fontId="9" fillId="0" borderId="27" xfId="0" applyFont="1" applyBorder="1"/>
    <xf numFmtId="3" fontId="6" fillId="0" borderId="0" xfId="0" applyNumberFormat="1" applyFont="1"/>
    <xf numFmtId="0" fontId="6" fillId="0" borderId="1" xfId="0" applyFont="1" applyBorder="1" applyAlignment="1">
      <alignment vertical="center"/>
    </xf>
    <xf numFmtId="0" fontId="21" fillId="0" borderId="0" xfId="0" applyFont="1"/>
    <xf numFmtId="0" fontId="6" fillId="0" borderId="0" xfId="0" applyFont="1" applyAlignment="1">
      <alignment horizontal="left"/>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top" wrapText="1" indent="1"/>
      <protection locked="0"/>
    </xf>
    <xf numFmtId="0" fontId="5" fillId="0" borderId="27" xfId="0" applyFont="1" applyBorder="1" applyAlignment="1" applyProtection="1">
      <alignment horizontal="left" vertical="top" wrapText="1"/>
      <protection locked="0"/>
    </xf>
    <xf numFmtId="0" fontId="16" fillId="0" borderId="0" xfId="0" applyFont="1" applyProtection="1">
      <protection locked="0"/>
    </xf>
    <xf numFmtId="0" fontId="7" fillId="0" borderId="0" xfId="0" applyFont="1" applyAlignment="1" applyProtection="1">
      <alignment horizontal="left"/>
      <protection locked="0"/>
    </xf>
    <xf numFmtId="0" fontId="7" fillId="0" borderId="0" xfId="0" applyFont="1" applyAlignment="1">
      <alignment horizontal="left"/>
    </xf>
    <xf numFmtId="0" fontId="6" fillId="4" borderId="0" xfId="0" applyFont="1" applyFill="1"/>
    <xf numFmtId="0" fontId="7" fillId="0" borderId="13" xfId="0" applyFont="1" applyBorder="1" applyAlignment="1">
      <alignment horizontal="left"/>
    </xf>
    <xf numFmtId="0" fontId="7" fillId="0" borderId="21" xfId="0" applyFont="1" applyBorder="1" applyAlignment="1" applyProtection="1">
      <alignment horizontal="left"/>
      <protection locked="0"/>
    </xf>
    <xf numFmtId="0" fontId="7" fillId="0" borderId="21" xfId="0" applyFont="1" applyBorder="1" applyAlignment="1">
      <alignment horizontal="left"/>
    </xf>
    <xf numFmtId="3" fontId="5" fillId="5" borderId="0" xfId="0" applyNumberFormat="1" applyFont="1" applyFill="1" applyAlignment="1" applyProtection="1">
      <alignment horizontal="left"/>
      <protection locked="0"/>
    </xf>
    <xf numFmtId="0" fontId="7" fillId="0" borderId="18" xfId="0" applyFont="1" applyBorder="1" applyAlignment="1" applyProtection="1">
      <alignment horizontal="left" wrapText="1"/>
      <protection locked="0"/>
    </xf>
    <xf numFmtId="0" fontId="7" fillId="0" borderId="3" xfId="0" applyFont="1" applyBorder="1" applyAlignment="1">
      <alignment horizontal="left" wrapText="1"/>
    </xf>
    <xf numFmtId="0" fontId="7" fillId="0" borderId="19" xfId="0" applyFont="1" applyBorder="1" applyAlignment="1">
      <alignment horizontal="left" wrapText="1"/>
    </xf>
    <xf numFmtId="0" fontId="7" fillId="0" borderId="3" xfId="0" applyFont="1" applyBorder="1" applyAlignment="1" applyProtection="1">
      <alignment horizontal="left" wrapText="1"/>
      <protection locked="0"/>
    </xf>
    <xf numFmtId="0" fontId="7" fillId="0" borderId="1" xfId="0" applyFont="1" applyBorder="1" applyAlignment="1">
      <alignment horizontal="left" wrapText="1"/>
    </xf>
    <xf numFmtId="0" fontId="7" fillId="0" borderId="20" xfId="0" applyFont="1" applyBorder="1" applyAlignment="1">
      <alignment horizontal="left" wrapText="1"/>
    </xf>
    <xf numFmtId="0" fontId="7" fillId="0" borderId="15" xfId="0" applyFont="1" applyBorder="1" applyAlignment="1">
      <alignment horizontal="left" wrapText="1"/>
    </xf>
    <xf numFmtId="0" fontId="7" fillId="0" borderId="23" xfId="0" applyFont="1" applyBorder="1" applyAlignment="1">
      <alignment horizontal="left"/>
    </xf>
    <xf numFmtId="0" fontId="7" fillId="0" borderId="24" xfId="0" applyFont="1" applyBorder="1" applyAlignment="1" applyProtection="1">
      <alignment horizontal="left"/>
      <protection locked="0"/>
    </xf>
    <xf numFmtId="0" fontId="7" fillId="0" borderId="24" xfId="0" applyFont="1" applyBorder="1" applyAlignment="1">
      <alignment horizontal="left"/>
    </xf>
    <xf numFmtId="0" fontId="7" fillId="0" borderId="26" xfId="0" applyFont="1" applyBorder="1" applyAlignment="1">
      <alignment horizontal="left"/>
    </xf>
    <xf numFmtId="0" fontId="7" fillId="0" borderId="25" xfId="0" applyFont="1" applyBorder="1" applyAlignment="1">
      <alignment horizontal="left"/>
    </xf>
    <xf numFmtId="0" fontId="0" fillId="0" borderId="0" xfId="0" applyAlignment="1">
      <alignment horizontal="left"/>
    </xf>
    <xf numFmtId="3" fontId="5" fillId="0" borderId="13" xfId="0" applyNumberFormat="1" applyFont="1" applyBorder="1" applyAlignment="1" applyProtection="1">
      <alignment horizontal="center" wrapText="1"/>
      <protection locked="0"/>
    </xf>
    <xf numFmtId="0" fontId="5" fillId="0" borderId="13" xfId="0" applyFont="1" applyBorder="1" applyProtection="1">
      <protection locked="0"/>
    </xf>
    <xf numFmtId="3" fontId="5" fillId="0" borderId="13" xfId="0" applyNumberFormat="1" applyFont="1" applyBorder="1" applyProtection="1">
      <protection locked="0"/>
    </xf>
    <xf numFmtId="0" fontId="10" fillId="0" borderId="13" xfId="0" applyFont="1" applyBorder="1" applyAlignment="1" applyProtection="1">
      <alignment vertical="center"/>
      <protection locked="0"/>
    </xf>
    <xf numFmtId="3" fontId="5" fillId="0" borderId="13" xfId="0" applyNumberFormat="1" applyFont="1" applyBorder="1" applyAlignment="1" applyProtection="1">
      <alignment horizontal="center" vertical="center"/>
      <protection locked="0"/>
    </xf>
    <xf numFmtId="0" fontId="6" fillId="0" borderId="0" xfId="0" applyFont="1" applyAlignment="1">
      <alignment vertical="center"/>
    </xf>
    <xf numFmtId="14" fontId="6" fillId="0" borderId="1" xfId="0" applyNumberFormat="1" applyFont="1" applyBorder="1" applyAlignment="1">
      <alignment horizontal="right" wrapText="1"/>
    </xf>
    <xf numFmtId="3" fontId="6" fillId="0" borderId="13" xfId="0" applyNumberFormat="1" applyFont="1" applyBorder="1" applyAlignment="1" applyProtection="1">
      <alignment wrapText="1"/>
      <protection locked="0"/>
    </xf>
    <xf numFmtId="0" fontId="5" fillId="0" borderId="0" xfId="0" applyFont="1" applyAlignment="1" applyProtection="1">
      <alignment horizontal="center"/>
      <protection locked="0"/>
    </xf>
    <xf numFmtId="0" fontId="9" fillId="0" borderId="13" xfId="0" applyFont="1" applyBorder="1" applyAlignment="1">
      <alignment wrapText="1"/>
    </xf>
    <xf numFmtId="0" fontId="7" fillId="0" borderId="0" xfId="0" applyFont="1" applyAlignment="1" applyProtection="1">
      <alignment horizontal="right" wrapText="1"/>
      <protection locked="0"/>
    </xf>
    <xf numFmtId="3" fontId="7" fillId="0" borderId="31" xfId="0" applyNumberFormat="1" applyFont="1" applyBorder="1" applyAlignment="1" applyProtection="1">
      <alignment horizontal="right" wrapText="1"/>
      <protection locked="0"/>
    </xf>
    <xf numFmtId="3" fontId="7" fillId="0" borderId="22" xfId="0" applyNumberFormat="1" applyFont="1" applyBorder="1" applyAlignment="1" applyProtection="1">
      <alignment horizontal="right" wrapText="1"/>
      <protection locked="0"/>
    </xf>
    <xf numFmtId="3" fontId="6" fillId="0" borderId="13" xfId="0" applyNumberFormat="1" applyFont="1" applyBorder="1" applyAlignment="1">
      <alignment horizontal="right" wrapText="1"/>
    </xf>
    <xf numFmtId="3" fontId="7" fillId="0" borderId="13" xfId="0" applyNumberFormat="1" applyFont="1" applyBorder="1" applyAlignment="1">
      <alignment horizontal="right" wrapText="1"/>
    </xf>
    <xf numFmtId="0" fontId="5" fillId="0" borderId="0" xfId="0" applyFont="1" applyAlignment="1" applyProtection="1">
      <alignment horizontal="right"/>
      <protection locked="0"/>
    </xf>
    <xf numFmtId="3" fontId="5" fillId="0" borderId="21" xfId="0" applyNumberFormat="1" applyFont="1" applyBorder="1" applyProtection="1">
      <protection locked="0"/>
    </xf>
    <xf numFmtId="0" fontId="7" fillId="0" borderId="9" xfId="0" applyFont="1" applyBorder="1"/>
    <xf numFmtId="0" fontId="6" fillId="0" borderId="9" xfId="0" applyFont="1" applyBorder="1" applyAlignment="1">
      <alignment horizontal="left"/>
    </xf>
    <xf numFmtId="0" fontId="7" fillId="0" borderId="11" xfId="0" applyFont="1" applyBorder="1" applyProtection="1">
      <protection locked="0"/>
    </xf>
    <xf numFmtId="0" fontId="7"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5" fillId="0" borderId="13" xfId="1" applyFont="1" applyBorder="1"/>
    <xf numFmtId="38" fontId="25" fillId="0" borderId="13" xfId="1" applyNumberFormat="1" applyFont="1" applyBorder="1" applyAlignment="1">
      <alignment wrapText="1"/>
    </xf>
    <xf numFmtId="3" fontId="5" fillId="0" borderId="0" xfId="0" applyNumberFormat="1" applyFont="1" applyAlignment="1" applyProtection="1">
      <alignment horizontal="left"/>
      <protection locked="0"/>
    </xf>
    <xf numFmtId="0" fontId="23" fillId="0" borderId="0" xfId="0" applyFont="1"/>
    <xf numFmtId="3" fontId="7" fillId="0" borderId="0" xfId="0" applyNumberFormat="1" applyFont="1" applyAlignment="1" applyProtection="1">
      <alignment horizontal="center"/>
      <protection locked="0"/>
    </xf>
    <xf numFmtId="0" fontId="7" fillId="0" borderId="35" xfId="0" applyFont="1" applyBorder="1" applyAlignment="1">
      <alignment horizontal="left" vertical="center"/>
    </xf>
    <xf numFmtId="0" fontId="9" fillId="0" borderId="0" xfId="0" applyFont="1" applyAlignment="1">
      <alignment vertical="center"/>
    </xf>
    <xf numFmtId="3" fontId="7" fillId="0" borderId="0" xfId="0" applyNumberFormat="1" applyFont="1" applyAlignment="1" applyProtection="1">
      <alignment horizontal="left" wrapText="1"/>
      <protection locked="0"/>
    </xf>
    <xf numFmtId="14" fontId="10" fillId="0" borderId="13" xfId="0" applyNumberFormat="1" applyFont="1" applyBorder="1" applyAlignment="1">
      <alignment horizontal="center"/>
    </xf>
    <xf numFmtId="14" fontId="5" fillId="0" borderId="13" xfId="0" applyNumberFormat="1" applyFont="1" applyBorder="1" applyAlignment="1">
      <alignment horizontal="center"/>
    </xf>
    <xf numFmtId="0" fontId="22" fillId="0" borderId="0" xfId="0" applyFont="1"/>
    <xf numFmtId="0" fontId="5" fillId="0" borderId="13" xfId="0" applyFont="1" applyBorder="1"/>
    <xf numFmtId="0" fontId="10" fillId="5" borderId="0" xfId="0" applyFont="1" applyFill="1"/>
    <xf numFmtId="0" fontId="0" fillId="5" borderId="21" xfId="0" applyFill="1" applyBorder="1"/>
    <xf numFmtId="0" fontId="28" fillId="0" borderId="0" xfId="0" applyFont="1"/>
    <xf numFmtId="3" fontId="7" fillId="0" borderId="11" xfId="0" applyNumberFormat="1" applyFont="1" applyBorder="1" applyAlignment="1">
      <alignment horizontal="right"/>
    </xf>
    <xf numFmtId="3" fontId="7" fillId="6" borderId="11" xfId="0" applyNumberFormat="1" applyFont="1" applyFill="1" applyBorder="1" applyAlignment="1">
      <alignment horizontal="right"/>
    </xf>
    <xf numFmtId="3" fontId="7" fillId="0" borderId="11" xfId="0" applyNumberFormat="1" applyFont="1" applyBorder="1" applyAlignment="1" applyProtection="1">
      <alignment horizontal="right"/>
      <protection locked="0"/>
    </xf>
    <xf numFmtId="3" fontId="7" fillId="0" borderId="11" xfId="0" applyNumberFormat="1" applyFont="1" applyBorder="1" applyProtection="1">
      <protection locked="0"/>
    </xf>
    <xf numFmtId="49" fontId="7" fillId="0" borderId="1" xfId="0" applyNumberFormat="1" applyFont="1" applyBorder="1" applyAlignment="1">
      <alignment horizontal="left" indent="1"/>
    </xf>
    <xf numFmtId="0" fontId="15" fillId="0" borderId="13" xfId="0" applyFont="1" applyBorder="1" applyProtection="1">
      <protection locked="0"/>
    </xf>
    <xf numFmtId="38" fontId="15" fillId="0" borderId="13" xfId="0" applyNumberFormat="1" applyFont="1" applyBorder="1" applyProtection="1">
      <protection locked="0"/>
    </xf>
    <xf numFmtId="0" fontId="5" fillId="0" borderId="0" xfId="0" applyFont="1" applyAlignment="1">
      <alignment horizontal="center"/>
    </xf>
    <xf numFmtId="0" fontId="5" fillId="0" borderId="0" xfId="0" applyFont="1" applyAlignment="1">
      <alignment vertical="center"/>
    </xf>
    <xf numFmtId="0" fontId="7" fillId="0" borderId="6" xfId="0" applyFont="1" applyBorder="1" applyAlignment="1">
      <alignment horizontal="left"/>
    </xf>
    <xf numFmtId="14" fontId="6" fillId="0" borderId="1" xfId="0" quotePrefix="1" applyNumberFormat="1" applyFont="1" applyBorder="1" applyAlignment="1" applyProtection="1">
      <alignment horizontal="right" wrapText="1"/>
      <protection locked="0"/>
    </xf>
    <xf numFmtId="14" fontId="7" fillId="0" borderId="2" xfId="0" applyNumberFormat="1" applyFont="1" applyBorder="1" applyAlignment="1">
      <alignment horizontal="right" wrapText="1"/>
    </xf>
    <xf numFmtId="14" fontId="6" fillId="0" borderId="13" xfId="0" applyNumberFormat="1" applyFont="1" applyBorder="1" applyAlignment="1">
      <alignment horizontal="right" wrapText="1"/>
    </xf>
    <xf numFmtId="14" fontId="7" fillId="0" borderId="13" xfId="0" applyNumberFormat="1" applyFont="1" applyBorder="1" applyAlignment="1">
      <alignment horizontal="right" wrapText="1"/>
    </xf>
    <xf numFmtId="3" fontId="7" fillId="0" borderId="21" xfId="0" applyNumberFormat="1" applyFont="1" applyBorder="1" applyAlignment="1" applyProtection="1">
      <alignment horizontal="right" wrapText="1"/>
      <protection locked="0"/>
    </xf>
    <xf numFmtId="3" fontId="6" fillId="0" borderId="13" xfId="0" applyNumberFormat="1" applyFont="1" applyBorder="1" applyAlignment="1" applyProtection="1">
      <alignment horizontal="right" wrapText="1"/>
      <protection locked="0"/>
    </xf>
    <xf numFmtId="3" fontId="7" fillId="0" borderId="13" xfId="0" applyNumberFormat="1" applyFont="1" applyBorder="1" applyAlignment="1" applyProtection="1">
      <alignment horizontal="right" wrapText="1"/>
      <protection locked="0"/>
    </xf>
    <xf numFmtId="3" fontId="7" fillId="0" borderId="0" xfId="0" applyNumberFormat="1" applyFont="1" applyAlignment="1" applyProtection="1">
      <alignment horizontal="right" wrapText="1"/>
      <protection locked="0"/>
    </xf>
    <xf numFmtId="0" fontId="5" fillId="0" borderId="13" xfId="0" applyFont="1" applyBorder="1" applyAlignment="1" applyProtection="1">
      <alignment horizontal="left"/>
      <protection locked="0"/>
    </xf>
    <xf numFmtId="0" fontId="5" fillId="0" borderId="21" xfId="0" applyFont="1" applyBorder="1" applyAlignment="1" applyProtection="1">
      <alignment horizontal="left"/>
      <protection locked="0"/>
    </xf>
    <xf numFmtId="3" fontId="5" fillId="0" borderId="0" xfId="0" applyNumberFormat="1" applyFont="1" applyAlignment="1" applyProtection="1">
      <alignment horizontal="right" wrapText="1"/>
      <protection locked="0"/>
    </xf>
    <xf numFmtId="14" fontId="6" fillId="0" borderId="13" xfId="0" applyNumberFormat="1" applyFont="1" applyBorder="1" applyAlignment="1">
      <alignment horizontal="right" vertical="top"/>
    </xf>
    <xf numFmtId="14" fontId="7" fillId="0" borderId="13" xfId="0" applyNumberFormat="1" applyFont="1" applyBorder="1" applyAlignment="1">
      <alignment horizontal="right" vertical="top"/>
    </xf>
    <xf numFmtId="14" fontId="6" fillId="0" borderId="13" xfId="0" applyNumberFormat="1" applyFont="1" applyBorder="1" applyAlignment="1" applyProtection="1">
      <alignment horizontal="right" wrapText="1"/>
      <protection locked="0"/>
    </xf>
    <xf numFmtId="14" fontId="7" fillId="0" borderId="13" xfId="0" applyNumberFormat="1" applyFont="1" applyBorder="1" applyAlignment="1" applyProtection="1">
      <alignment horizontal="right" wrapText="1"/>
      <protection locked="0"/>
    </xf>
    <xf numFmtId="0" fontId="7" fillId="0" borderId="13" xfId="0" applyFont="1" applyBorder="1" applyAlignment="1">
      <alignment horizontal="left" vertical="top"/>
    </xf>
    <xf numFmtId="0" fontId="7" fillId="0" borderId="31" xfId="0" applyFont="1" applyBorder="1" applyAlignment="1">
      <alignment horizontal="left" wrapText="1"/>
    </xf>
    <xf numFmtId="0" fontId="7" fillId="0" borderId="22" xfId="0" applyFont="1" applyBorder="1" applyAlignment="1">
      <alignment horizontal="left" wrapText="1"/>
    </xf>
    <xf numFmtId="0" fontId="7" fillId="0" borderId="13" xfId="0" applyFont="1" applyBorder="1" applyAlignment="1">
      <alignment horizontal="left" wrapText="1"/>
    </xf>
    <xf numFmtId="49" fontId="7" fillId="0" borderId="13" xfId="0" applyNumberFormat="1" applyFont="1" applyBorder="1" applyAlignment="1" applyProtection="1">
      <alignment horizontal="left" wrapText="1"/>
      <protection locked="0"/>
    </xf>
    <xf numFmtId="0" fontId="7" fillId="0" borderId="31" xfId="0" applyFont="1" applyBorder="1" applyAlignment="1" applyProtection="1">
      <alignment horizontal="left" wrapText="1"/>
      <protection locked="0"/>
    </xf>
    <xf numFmtId="0" fontId="7" fillId="0" borderId="13" xfId="0" applyFont="1" applyBorder="1" applyAlignment="1" applyProtection="1">
      <alignment horizontal="left" wrapText="1"/>
      <protection locked="0"/>
    </xf>
    <xf numFmtId="0" fontId="0" fillId="0" borderId="13" xfId="0" applyBorder="1" applyAlignment="1">
      <alignment horizontal="left"/>
    </xf>
    <xf numFmtId="14" fontId="7" fillId="0" borderId="11" xfId="0" applyNumberFormat="1" applyFont="1" applyBorder="1" applyAlignment="1">
      <alignment horizontal="right" vertical="center" wrapText="1"/>
    </xf>
    <xf numFmtId="0" fontId="7" fillId="0" borderId="29" xfId="0" applyFont="1" applyBorder="1" applyAlignment="1" applyProtection="1">
      <alignment horizontal="left" wrapText="1"/>
      <protection locked="0"/>
    </xf>
    <xf numFmtId="0" fontId="7" fillId="0" borderId="28" xfId="0" applyFont="1" applyBorder="1" applyAlignment="1" applyProtection="1">
      <alignment horizontal="left" wrapText="1"/>
      <protection locked="0"/>
    </xf>
    <xf numFmtId="0" fontId="5" fillId="5" borderId="0" xfId="0" applyFont="1" applyFill="1"/>
    <xf numFmtId="3" fontId="7" fillId="0" borderId="33" xfId="0" applyNumberFormat="1" applyFont="1" applyBorder="1" applyAlignment="1" applyProtection="1">
      <alignment wrapText="1"/>
      <protection locked="0"/>
    </xf>
    <xf numFmtId="3" fontId="5" fillId="0" borderId="33" xfId="0" applyNumberFormat="1" applyFont="1" applyBorder="1" applyProtection="1">
      <protection locked="0"/>
    </xf>
    <xf numFmtId="0" fontId="7" fillId="0" borderId="33" xfId="0" applyFont="1" applyBorder="1"/>
    <xf numFmtId="0" fontId="6" fillId="0" borderId="37" xfId="0" applyFont="1" applyBorder="1"/>
    <xf numFmtId="0" fontId="9" fillId="0" borderId="33" xfId="0" applyFont="1" applyBorder="1" applyAlignment="1" applyProtection="1">
      <alignment wrapText="1"/>
      <protection locked="0"/>
    </xf>
    <xf numFmtId="0" fontId="7" fillId="0" borderId="33" xfId="0" applyFont="1" applyBorder="1" applyProtection="1">
      <protection locked="0"/>
    </xf>
    <xf numFmtId="0" fontId="7" fillId="0" borderId="33" xfId="0" applyFont="1" applyBorder="1" applyAlignment="1" applyProtection="1">
      <alignment wrapText="1"/>
      <protection locked="0"/>
    </xf>
    <xf numFmtId="0" fontId="6" fillId="0" borderId="30" xfId="0" applyFont="1" applyBorder="1" applyAlignment="1" applyProtection="1">
      <alignment wrapText="1"/>
      <protection locked="0"/>
    </xf>
    <xf numFmtId="49" fontId="0" fillId="0" borderId="13" xfId="0" applyNumberFormat="1" applyBorder="1"/>
    <xf numFmtId="0" fontId="8" fillId="0" borderId="38" xfId="0" applyFont="1" applyBorder="1"/>
    <xf numFmtId="0" fontId="5" fillId="0" borderId="21" xfId="0" applyFont="1" applyBorder="1" applyAlignment="1">
      <alignment horizontal="left" vertical="center"/>
    </xf>
    <xf numFmtId="0" fontId="5" fillId="0" borderId="13" xfId="0" applyFont="1" applyBorder="1" applyAlignment="1">
      <alignment horizontal="left"/>
    </xf>
    <xf numFmtId="0" fontId="23" fillId="0" borderId="21" xfId="0" applyFont="1" applyBorder="1"/>
    <xf numFmtId="0" fontId="5" fillId="0" borderId="21" xfId="0" applyFont="1" applyBorder="1" applyAlignment="1">
      <alignment horizontal="left"/>
    </xf>
    <xf numFmtId="0" fontId="5" fillId="0" borderId="21" xfId="0" applyFont="1" applyBorder="1"/>
    <xf numFmtId="0" fontId="5" fillId="0" borderId="21" xfId="0" applyFont="1" applyBorder="1" applyAlignment="1">
      <alignment horizontal="left" indent="1"/>
    </xf>
    <xf numFmtId="49" fontId="5" fillId="0" borderId="21" xfId="0" applyNumberFormat="1" applyFont="1" applyBorder="1" applyAlignment="1">
      <alignment horizontal="left" indent="1"/>
    </xf>
    <xf numFmtId="0" fontId="5" fillId="0" borderId="21" xfId="0" quotePrefix="1" applyFont="1" applyBorder="1" applyAlignment="1">
      <alignment horizontal="left" indent="1"/>
    </xf>
    <xf numFmtId="0" fontId="6" fillId="0" borderId="13" xfId="0" applyFont="1" applyBorder="1" applyProtection="1">
      <protection locked="0"/>
    </xf>
    <xf numFmtId="0" fontId="7" fillId="0" borderId="21" xfId="0" applyFont="1" applyBorder="1" applyAlignment="1" applyProtection="1">
      <alignment wrapText="1"/>
      <protection locked="0"/>
    </xf>
    <xf numFmtId="3" fontId="7" fillId="0" borderId="21" xfId="0" applyNumberFormat="1" applyFont="1" applyBorder="1" applyAlignment="1" applyProtection="1">
      <alignment wrapText="1"/>
      <protection locked="0"/>
    </xf>
    <xf numFmtId="0" fontId="7" fillId="0" borderId="21" xfId="0" applyFont="1" applyBorder="1" applyAlignment="1" applyProtection="1">
      <alignment horizontal="left" wrapText="1"/>
      <protection locked="0"/>
    </xf>
    <xf numFmtId="0" fontId="7" fillId="0" borderId="21" xfId="0" applyFont="1" applyBorder="1"/>
    <xf numFmtId="0" fontId="7" fillId="0" borderId="21" xfId="0" applyFont="1" applyBorder="1" applyAlignment="1">
      <alignment horizontal="left" wrapText="1"/>
    </xf>
    <xf numFmtId="0" fontId="7" fillId="0" borderId="39" xfId="0" applyFont="1" applyBorder="1"/>
    <xf numFmtId="0" fontId="6" fillId="0" borderId="40" xfId="0" applyFont="1" applyBorder="1" applyAlignment="1">
      <alignment wrapText="1"/>
    </xf>
    <xf numFmtId="3" fontId="6" fillId="0" borderId="40" xfId="0" applyNumberFormat="1" applyFont="1" applyBorder="1" applyAlignment="1">
      <alignment wrapText="1"/>
    </xf>
    <xf numFmtId="3" fontId="7" fillId="0" borderId="40" xfId="0" applyNumberFormat="1" applyFont="1" applyBorder="1" applyAlignment="1">
      <alignment wrapText="1"/>
    </xf>
    <xf numFmtId="14" fontId="7" fillId="0" borderId="13" xfId="0" applyNumberFormat="1" applyFont="1" applyBorder="1" applyAlignment="1" applyProtection="1">
      <alignment wrapText="1"/>
      <protection locked="0"/>
    </xf>
    <xf numFmtId="0" fontId="5" fillId="0" borderId="21" xfId="0" applyFont="1" applyBorder="1" applyProtection="1">
      <protection locked="0"/>
    </xf>
    <xf numFmtId="0" fontId="8" fillId="0" borderId="13" xfId="0" applyFont="1" applyBorder="1" applyAlignment="1">
      <alignment wrapText="1"/>
    </xf>
    <xf numFmtId="0" fontId="7" fillId="0" borderId="21" xfId="0" applyFont="1" applyBorder="1" applyAlignment="1">
      <alignment wrapText="1"/>
    </xf>
    <xf numFmtId="0" fontId="7" fillId="0" borderId="39" xfId="0" applyFont="1" applyBorder="1" applyAlignment="1">
      <alignment wrapText="1"/>
    </xf>
    <xf numFmtId="0" fontId="8" fillId="0" borderId="40" xfId="0" applyFont="1" applyBorder="1" applyAlignment="1">
      <alignment wrapText="1"/>
    </xf>
    <xf numFmtId="0" fontId="7" fillId="0" borderId="41" xfId="0" applyFont="1" applyBorder="1" applyAlignment="1" applyProtection="1">
      <alignment wrapText="1"/>
      <protection locked="0"/>
    </xf>
    <xf numFmtId="3" fontId="7" fillId="0" borderId="41" xfId="0" applyNumberFormat="1" applyFont="1" applyBorder="1" applyAlignment="1" applyProtection="1">
      <alignment wrapText="1"/>
      <protection locked="0"/>
    </xf>
    <xf numFmtId="0" fontId="7" fillId="0" borderId="40" xfId="0" applyFont="1" applyBorder="1" applyAlignment="1" applyProtection="1">
      <alignment wrapText="1"/>
      <protection locked="0"/>
    </xf>
    <xf numFmtId="3" fontId="7" fillId="0" borderId="40" xfId="0" applyNumberFormat="1" applyFont="1" applyBorder="1" applyAlignment="1" applyProtection="1">
      <alignment wrapText="1"/>
      <protection locked="0"/>
    </xf>
    <xf numFmtId="0" fontId="6" fillId="0" borderId="42" xfId="0" applyFont="1" applyBorder="1" applyAlignment="1">
      <alignment wrapText="1"/>
    </xf>
    <xf numFmtId="3" fontId="6" fillId="0" borderId="42" xfId="0" applyNumberFormat="1" applyFont="1" applyBorder="1" applyAlignment="1">
      <alignment wrapText="1"/>
    </xf>
    <xf numFmtId="3" fontId="7" fillId="0" borderId="42" xfId="0" applyNumberFormat="1" applyFont="1" applyBorder="1" applyAlignment="1">
      <alignment wrapText="1"/>
    </xf>
    <xf numFmtId="0" fontId="7" fillId="0" borderId="13" xfId="0" applyFont="1" applyBorder="1"/>
    <xf numFmtId="3" fontId="6" fillId="0" borderId="21" xfId="0" applyNumberFormat="1" applyFont="1" applyBorder="1" applyAlignment="1" applyProtection="1">
      <alignment wrapText="1"/>
      <protection locked="0"/>
    </xf>
    <xf numFmtId="0" fontId="8" fillId="0" borderId="42" xfId="0" applyFont="1" applyBorder="1" applyAlignment="1">
      <alignment wrapText="1"/>
    </xf>
    <xf numFmtId="0" fontId="7" fillId="0" borderId="13" xfId="0" applyFont="1" applyBorder="1" applyAlignment="1">
      <alignment wrapText="1"/>
    </xf>
    <xf numFmtId="0" fontId="6" fillId="0" borderId="34" xfId="0" applyFont="1" applyBorder="1" applyAlignment="1">
      <alignment wrapText="1"/>
    </xf>
    <xf numFmtId="0" fontId="7" fillId="0" borderId="36" xfId="0" applyFont="1" applyBorder="1" applyAlignment="1">
      <alignment horizontal="left" wrapText="1"/>
    </xf>
    <xf numFmtId="0" fontId="10" fillId="0" borderId="13" xfId="0" applyFont="1" applyBorder="1" applyProtection="1">
      <protection locked="0"/>
    </xf>
    <xf numFmtId="14" fontId="6" fillId="0" borderId="1" xfId="0" applyNumberFormat="1" applyFont="1" applyBorder="1" applyAlignment="1">
      <alignment horizontal="right" vertical="center" wrapText="1"/>
    </xf>
    <xf numFmtId="14" fontId="6" fillId="0" borderId="13" xfId="0" applyNumberFormat="1" applyFont="1" applyBorder="1" applyAlignment="1" applyProtection="1">
      <alignment wrapText="1"/>
      <protection locked="0"/>
    </xf>
    <xf numFmtId="0" fontId="10" fillId="0" borderId="13" xfId="0" applyFont="1" applyBorder="1"/>
    <xf numFmtId="14" fontId="10" fillId="0" borderId="13" xfId="0" applyNumberFormat="1" applyFont="1" applyBorder="1" applyAlignment="1">
      <alignment horizontal="right" vertical="center"/>
    </xf>
    <xf numFmtId="14" fontId="5" fillId="0" borderId="13" xfId="0" applyNumberFormat="1" applyFont="1" applyBorder="1" applyAlignment="1">
      <alignment horizontal="right" vertical="center"/>
    </xf>
    <xf numFmtId="14" fontId="5" fillId="0" borderId="21" xfId="0" applyNumberFormat="1" applyFont="1" applyBorder="1" applyAlignment="1">
      <alignment horizontal="center" vertical="center"/>
    </xf>
    <xf numFmtId="3" fontId="5" fillId="0" borderId="21" xfId="0" applyNumberFormat="1" applyFont="1" applyBorder="1" applyAlignment="1">
      <alignment horizontal="right" vertical="center"/>
    </xf>
    <xf numFmtId="3" fontId="5" fillId="0" borderId="13" xfId="0" applyNumberFormat="1" applyFont="1" applyBorder="1" applyAlignment="1">
      <alignment horizontal="right"/>
    </xf>
    <xf numFmtId="3" fontId="5" fillId="0" borderId="21" xfId="0" applyNumberFormat="1" applyFont="1" applyBorder="1" applyAlignment="1">
      <alignment horizontal="right"/>
    </xf>
    <xf numFmtId="3" fontId="7" fillId="0" borderId="21" xfId="0" applyNumberFormat="1" applyFont="1" applyBorder="1" applyProtection="1">
      <protection locked="0"/>
    </xf>
    <xf numFmtId="3" fontId="7" fillId="0" borderId="13" xfId="0" applyNumberFormat="1" applyFont="1" applyBorder="1" applyProtection="1">
      <protection locked="0"/>
    </xf>
    <xf numFmtId="3" fontId="6" fillId="0" borderId="13" xfId="0" applyNumberFormat="1" applyFont="1" applyBorder="1"/>
    <xf numFmtId="0" fontId="12" fillId="0" borderId="3" xfId="0" applyFont="1" applyBorder="1" applyAlignment="1" applyProtection="1">
      <alignment horizontal="left" vertical="top" wrapText="1"/>
      <protection locked="0"/>
    </xf>
    <xf numFmtId="3" fontId="7" fillId="0" borderId="19" xfId="0" applyNumberFormat="1" applyFont="1" applyBorder="1" applyProtection="1">
      <protection locked="0"/>
    </xf>
    <xf numFmtId="0" fontId="12" fillId="0" borderId="24" xfId="0" applyFont="1" applyBorder="1" applyAlignment="1" applyProtection="1">
      <alignment horizontal="left" vertical="top" wrapText="1"/>
      <protection locked="0"/>
    </xf>
    <xf numFmtId="3" fontId="7" fillId="0" borderId="24" xfId="0" applyNumberFormat="1" applyFont="1" applyBorder="1" applyProtection="1">
      <protection locked="0"/>
    </xf>
    <xf numFmtId="3" fontId="7" fillId="0" borderId="23" xfId="0" applyNumberFormat="1" applyFont="1" applyBorder="1" applyProtection="1">
      <protection locked="0"/>
    </xf>
    <xf numFmtId="3" fontId="7" fillId="0" borderId="43" xfId="0" applyNumberFormat="1" applyFont="1" applyBorder="1" applyProtection="1">
      <protection locked="0"/>
    </xf>
    <xf numFmtId="0" fontId="12" fillId="0" borderId="21" xfId="0" applyFont="1" applyBorder="1" applyAlignment="1" applyProtection="1">
      <alignment horizontal="left" vertical="top" wrapText="1"/>
      <protection locked="0"/>
    </xf>
    <xf numFmtId="0" fontId="14" fillId="0" borderId="21" xfId="0" applyFont="1" applyBorder="1" applyAlignment="1" applyProtection="1">
      <alignment horizontal="right" vertical="top" wrapText="1"/>
      <protection locked="0"/>
    </xf>
    <xf numFmtId="0" fontId="17" fillId="0" borderId="21" xfId="0" applyFont="1" applyBorder="1" applyAlignment="1" applyProtection="1">
      <alignment horizontal="right" vertical="top" wrapText="1"/>
      <protection locked="0"/>
    </xf>
    <xf numFmtId="3" fontId="6" fillId="0" borderId="13" xfId="0" applyNumberFormat="1" applyFont="1" applyBorder="1" applyAlignment="1">
      <alignment horizontal="right"/>
    </xf>
    <xf numFmtId="3" fontId="7" fillId="0" borderId="44" xfId="0" applyNumberFormat="1" applyFont="1" applyBorder="1" applyAlignment="1">
      <alignment horizontal="right"/>
    </xf>
    <xf numFmtId="3" fontId="7" fillId="0" borderId="21" xfId="0" applyNumberFormat="1" applyFont="1" applyBorder="1" applyAlignment="1" applyProtection="1">
      <alignment horizontal="right"/>
      <protection locked="0"/>
    </xf>
    <xf numFmtId="3" fontId="6" fillId="0" borderId="44" xfId="0" applyNumberFormat="1" applyFont="1" applyBorder="1" applyAlignment="1">
      <alignment horizontal="right"/>
    </xf>
    <xf numFmtId="3" fontId="6" fillId="0" borderId="40" xfId="0" applyNumberFormat="1" applyFont="1" applyBorder="1" applyProtection="1">
      <protection locked="0"/>
    </xf>
    <xf numFmtId="3" fontId="6" fillId="0" borderId="22" xfId="0" applyNumberFormat="1" applyFont="1" applyBorder="1" applyAlignment="1">
      <alignment horizontal="right"/>
    </xf>
    <xf numFmtId="3" fontId="7" fillId="0" borderId="40" xfId="0" applyNumberFormat="1" applyFont="1" applyBorder="1" applyProtection="1">
      <protection locked="0"/>
    </xf>
    <xf numFmtId="14" fontId="17" fillId="0" borderId="13" xfId="0" applyNumberFormat="1" applyFont="1" applyBorder="1" applyAlignment="1" applyProtection="1">
      <alignment horizontal="center" vertical="top" wrapText="1"/>
      <protection locked="0"/>
    </xf>
    <xf numFmtId="14" fontId="14" fillId="0" borderId="13" xfId="0" applyNumberFormat="1" applyFont="1" applyBorder="1" applyAlignment="1" applyProtection="1">
      <alignment horizontal="center" vertical="top" wrapText="1"/>
      <protection locked="0"/>
    </xf>
    <xf numFmtId="3" fontId="7" fillId="0" borderId="13" xfId="0" applyNumberFormat="1" applyFont="1" applyBorder="1" applyAlignment="1" applyProtection="1">
      <alignment wrapText="1"/>
      <protection locked="0"/>
    </xf>
    <xf numFmtId="14" fontId="6" fillId="0" borderId="13" xfId="0" applyNumberFormat="1" applyFont="1" applyBorder="1" applyAlignment="1">
      <alignment horizontal="right"/>
    </xf>
    <xf numFmtId="14" fontId="7" fillId="0" borderId="13" xfId="0" applyNumberFormat="1" applyFont="1" applyBorder="1" applyAlignment="1">
      <alignment horizontal="right"/>
    </xf>
    <xf numFmtId="14" fontId="17" fillId="0" borderId="19" xfId="0" quotePrefix="1" applyNumberFormat="1" applyFont="1" applyBorder="1" applyAlignment="1" applyProtection="1">
      <alignment horizontal="center" vertical="top" wrapText="1"/>
      <protection locked="0"/>
    </xf>
    <xf numFmtId="14" fontId="14" fillId="0" borderId="19" xfId="0" quotePrefix="1" applyNumberFormat="1" applyFont="1" applyBorder="1" applyAlignment="1" applyProtection="1">
      <alignment horizontal="center" vertical="top" wrapText="1"/>
      <protection locked="0"/>
    </xf>
    <xf numFmtId="0" fontId="6" fillId="0" borderId="45" xfId="0" applyFont="1" applyBorder="1"/>
    <xf numFmtId="0" fontId="7" fillId="0" borderId="15" xfId="0" applyFont="1" applyBorder="1" applyAlignment="1" applyProtection="1">
      <alignment horizontal="center"/>
      <protection locked="0"/>
    </xf>
    <xf numFmtId="3" fontId="6" fillId="0" borderId="15" xfId="0" applyNumberFormat="1" applyFont="1" applyBorder="1"/>
    <xf numFmtId="3" fontId="7" fillId="0" borderId="45" xfId="0" applyNumberFormat="1" applyFont="1" applyBorder="1"/>
    <xf numFmtId="0" fontId="7" fillId="0" borderId="46" xfId="0" applyFont="1" applyBorder="1" applyAlignment="1">
      <alignment horizontal="left"/>
    </xf>
    <xf numFmtId="0" fontId="6" fillId="0" borderId="15" xfId="0" applyFont="1" applyBorder="1"/>
    <xf numFmtId="37" fontId="6" fillId="0" borderId="15" xfId="0" applyNumberFormat="1" applyFont="1" applyBorder="1"/>
    <xf numFmtId="37" fontId="7" fillId="0" borderId="15" xfId="0" applyNumberFormat="1" applyFont="1" applyBorder="1"/>
    <xf numFmtId="0" fontId="7" fillId="0" borderId="15" xfId="0" applyFont="1" applyBorder="1" applyProtection="1">
      <protection locked="0"/>
    </xf>
    <xf numFmtId="0" fontId="30" fillId="0" borderId="0" xfId="0" applyFont="1" applyProtection="1">
      <protection locked="0"/>
    </xf>
    <xf numFmtId="0" fontId="5" fillId="0" borderId="3" xfId="0" applyFont="1" applyBorder="1" applyAlignment="1" applyProtection="1">
      <alignment horizontal="center"/>
      <protection locked="0"/>
    </xf>
    <xf numFmtId="14" fontId="7" fillId="0" borderId="2" xfId="0" quotePrefix="1" applyNumberFormat="1" applyFont="1" applyBorder="1" applyAlignment="1" applyProtection="1">
      <alignment horizontal="center" wrapText="1"/>
      <protection locked="0"/>
    </xf>
    <xf numFmtId="14" fontId="7" fillId="0" borderId="16" xfId="0" applyNumberFormat="1" applyFont="1" applyBorder="1" applyAlignment="1">
      <alignment horizontal="center" wrapText="1"/>
    </xf>
    <xf numFmtId="14" fontId="6" fillId="0" borderId="13" xfId="0" applyNumberFormat="1" applyFont="1" applyBorder="1" applyAlignment="1">
      <alignment horizontal="center" vertical="center"/>
    </xf>
    <xf numFmtId="14" fontId="7" fillId="0" borderId="13" xfId="0" applyNumberFormat="1" applyFont="1" applyBorder="1" applyAlignment="1">
      <alignment horizontal="center" vertical="center"/>
    </xf>
    <xf numFmtId="3" fontId="7" fillId="0" borderId="13" xfId="0" applyNumberFormat="1" applyFont="1" applyBorder="1" applyAlignment="1">
      <alignment horizontal="right"/>
    </xf>
    <xf numFmtId="0" fontId="5" fillId="0" borderId="0" xfId="0" applyFont="1"/>
    <xf numFmtId="0" fontId="6" fillId="0" borderId="0" xfId="0" applyFont="1"/>
    <xf numFmtId="0" fontId="6" fillId="0" borderId="0" xfId="0" applyFont="1" applyAlignment="1">
      <alignment wrapText="1"/>
    </xf>
    <xf numFmtId="0" fontId="5" fillId="0" borderId="0" xfId="0" applyFont="1" applyAlignment="1">
      <alignment vertical="top"/>
    </xf>
    <xf numFmtId="0" fontId="5" fillId="0" borderId="0" xfId="0" applyFont="1" applyAlignment="1">
      <alignment vertical="top" wrapText="1"/>
    </xf>
    <xf numFmtId="3" fontId="6" fillId="0" borderId="0" xfId="0" applyNumberFormat="1" applyFont="1" applyAlignment="1">
      <alignment wrapText="1"/>
    </xf>
    <xf numFmtId="3" fontId="7" fillId="0" borderId="0" xfId="0" applyNumberFormat="1" applyFont="1" applyAlignment="1" applyProtection="1">
      <alignment wrapText="1"/>
      <protection locked="0"/>
    </xf>
    <xf numFmtId="3" fontId="6" fillId="3" borderId="0" xfId="0" applyNumberFormat="1" applyFont="1" applyFill="1"/>
    <xf numFmtId="0" fontId="10" fillId="0" borderId="0" xfId="0" applyFont="1"/>
    <xf numFmtId="0" fontId="22" fillId="5" borderId="0" xfId="0" applyFont="1" applyFill="1"/>
    <xf numFmtId="0" fontId="23" fillId="0" borderId="0" xfId="0" applyFont="1" applyProtection="1">
      <protection locked="0"/>
    </xf>
    <xf numFmtId="0" fontId="10" fillId="0" borderId="0" xfId="0" applyFont="1" applyProtection="1">
      <protection locked="0"/>
    </xf>
    <xf numFmtId="0" fontId="19" fillId="7" borderId="0" xfId="0" applyFont="1" applyFill="1"/>
    <xf numFmtId="14" fontId="7" fillId="0" borderId="13" xfId="0" applyNumberFormat="1" applyFont="1" applyBorder="1" applyAlignment="1">
      <alignment horizontal="left"/>
    </xf>
    <xf numFmtId="0" fontId="6" fillId="3" borderId="0" xfId="0" applyFont="1" applyFill="1"/>
    <xf numFmtId="3" fontId="5" fillId="0" borderId="21" xfId="0" applyNumberFormat="1" applyFont="1" applyBorder="1"/>
    <xf numFmtId="0" fontId="5" fillId="0" borderId="21" xfId="0" applyFont="1" applyBorder="1" applyAlignment="1">
      <alignment vertical="center"/>
    </xf>
    <xf numFmtId="0" fontId="7" fillId="0" borderId="10" xfId="0" applyFont="1" applyBorder="1"/>
    <xf numFmtId="0" fontId="7" fillId="0" borderId="13" xfId="0" applyFont="1" applyBorder="1" applyAlignment="1" applyProtection="1">
      <alignment wrapText="1"/>
      <protection locked="0"/>
    </xf>
    <xf numFmtId="3" fontId="7" fillId="0" borderId="22" xfId="0" applyNumberFormat="1" applyFont="1" applyBorder="1" applyAlignment="1" applyProtection="1">
      <alignment wrapText="1"/>
      <protection locked="0"/>
    </xf>
    <xf numFmtId="0" fontId="7" fillId="0" borderId="22" xfId="0" applyFont="1" applyBorder="1" applyAlignment="1" applyProtection="1">
      <alignment wrapText="1"/>
      <protection locked="0"/>
    </xf>
    <xf numFmtId="0" fontId="7" fillId="0" borderId="19" xfId="0" applyFont="1" applyBorder="1" applyAlignment="1">
      <alignment wrapText="1"/>
    </xf>
    <xf numFmtId="0" fontId="12" fillId="0" borderId="0" xfId="0" applyFont="1" applyProtection="1">
      <protection locked="0"/>
    </xf>
    <xf numFmtId="0" fontId="30" fillId="0" borderId="0" xfId="0" applyFont="1" applyAlignment="1" applyProtection="1">
      <alignment horizontal="left" vertical="top"/>
      <protection locked="0"/>
    </xf>
    <xf numFmtId="0" fontId="31" fillId="0" borderId="0" xfId="0" applyFont="1"/>
    <xf numFmtId="0" fontId="5" fillId="0" borderId="0" xfId="0" applyFont="1" applyAlignment="1">
      <alignment horizontal="left" vertical="top"/>
    </xf>
    <xf numFmtId="0" fontId="10" fillId="0" borderId="0" xfId="0" applyFont="1" applyAlignment="1">
      <alignment horizontal="left" vertical="top"/>
    </xf>
    <xf numFmtId="0" fontId="10" fillId="5" borderId="0" xfId="0" applyFont="1" applyFill="1" applyAlignment="1">
      <alignment horizontal="left" vertical="top"/>
    </xf>
    <xf numFmtId="0" fontId="23" fillId="0" borderId="0" xfId="0" applyFont="1" applyAlignment="1">
      <alignment horizontal="left" vertical="top"/>
    </xf>
    <xf numFmtId="0" fontId="5" fillId="0" borderId="21" xfId="0" applyFont="1" applyBorder="1" applyAlignment="1">
      <alignment horizontal="left" vertical="top"/>
    </xf>
    <xf numFmtId="49" fontId="5" fillId="0" borderId="21" xfId="0" applyNumberFormat="1" applyFont="1" applyBorder="1" applyAlignment="1">
      <alignment horizontal="left" vertical="top" indent="1"/>
    </xf>
    <xf numFmtId="0" fontId="5" fillId="0" borderId="21" xfId="0" quotePrefix="1" applyFont="1" applyBorder="1" applyAlignment="1">
      <alignment horizontal="left" vertical="top" indent="1"/>
    </xf>
    <xf numFmtId="0" fontId="0" fillId="0" borderId="0" xfId="0" applyAlignment="1">
      <alignment horizontal="left" vertical="top"/>
    </xf>
    <xf numFmtId="0" fontId="5" fillId="0" borderId="13" xfId="0" applyFont="1" applyBorder="1" applyAlignment="1">
      <alignment horizontal="center"/>
    </xf>
    <xf numFmtId="0" fontId="5" fillId="0" borderId="13" xfId="0" applyFont="1" applyBorder="1" applyAlignment="1">
      <alignment horizontal="center" wrapText="1"/>
    </xf>
    <xf numFmtId="0" fontId="5" fillId="0" borderId="13" xfId="0" applyFont="1" applyBorder="1" applyAlignment="1">
      <alignment horizontal="left" wrapText="1"/>
    </xf>
    <xf numFmtId="0" fontId="6" fillId="0" borderId="13" xfId="0" applyFont="1" applyBorder="1" applyAlignment="1" applyProtection="1">
      <alignment vertical="center"/>
      <protection locked="0"/>
    </xf>
    <xf numFmtId="0" fontId="7" fillId="0" borderId="3" xfId="0" applyFont="1" applyBorder="1" applyAlignment="1">
      <alignment horizontal="left" indent="1"/>
    </xf>
    <xf numFmtId="0" fontId="6" fillId="0" borderId="1" xfId="0" applyFont="1" applyBorder="1" applyAlignment="1">
      <alignment horizontal="left" indent="1"/>
    </xf>
    <xf numFmtId="3" fontId="10" fillId="0" borderId="13" xfId="0" applyNumberFormat="1" applyFont="1" applyBorder="1" applyProtection="1">
      <protection locked="0"/>
    </xf>
    <xf numFmtId="0" fontId="5" fillId="0" borderId="32" xfId="0" applyFont="1" applyBorder="1" applyAlignment="1" applyProtection="1">
      <alignment horizontal="left" indent="1"/>
      <protection locked="0"/>
    </xf>
    <xf numFmtId="0" fontId="5" fillId="0" borderId="33" xfId="0" applyFont="1" applyBorder="1" applyAlignment="1" applyProtection="1">
      <alignment horizontal="left" indent="1"/>
      <protection locked="0"/>
    </xf>
    <xf numFmtId="0" fontId="5" fillId="0" borderId="31" xfId="0" applyFont="1" applyBorder="1" applyProtection="1">
      <protection locked="0"/>
    </xf>
    <xf numFmtId="3" fontId="5" fillId="0" borderId="31" xfId="0" applyNumberFormat="1" applyFont="1" applyBorder="1" applyProtection="1">
      <protection locked="0"/>
    </xf>
    <xf numFmtId="0" fontId="10" fillId="0" borderId="30" xfId="0" applyFont="1" applyBorder="1" applyProtection="1">
      <protection locked="0"/>
    </xf>
    <xf numFmtId="9" fontId="7" fillId="0" borderId="1" xfId="3" applyFont="1" applyFill="1" applyBorder="1" applyProtection="1"/>
    <xf numFmtId="9" fontId="7" fillId="0" borderId="11" xfId="3" applyFont="1" applyFill="1" applyBorder="1" applyProtection="1"/>
    <xf numFmtId="38" fontId="10" fillId="0" borderId="13" xfId="0" applyNumberFormat="1" applyFont="1" applyBorder="1" applyProtection="1">
      <protection locked="0"/>
    </xf>
    <xf numFmtId="0" fontId="0" fillId="0" borderId="31" xfId="0" applyBorder="1"/>
    <xf numFmtId="0" fontId="10" fillId="0" borderId="13" xfId="0" applyFont="1" applyBorder="1" applyAlignment="1">
      <alignment horizontal="left" vertical="top"/>
    </xf>
    <xf numFmtId="0" fontId="5" fillId="0" borderId="9" xfId="0" applyFont="1" applyBorder="1"/>
    <xf numFmtId="3" fontId="6" fillId="0" borderId="13" xfId="0" applyNumberFormat="1" applyFont="1" applyBorder="1" applyProtection="1">
      <protection locked="0"/>
    </xf>
    <xf numFmtId="0" fontId="3" fillId="0" borderId="3" xfId="0" applyFont="1" applyBorder="1" applyProtection="1">
      <protection locked="0"/>
    </xf>
    <xf numFmtId="0" fontId="3" fillId="0" borderId="5" xfId="0" applyFont="1" applyBorder="1" applyProtection="1">
      <protection locked="0"/>
    </xf>
    <xf numFmtId="0" fontId="5" fillId="0" borderId="32" xfId="0" applyFont="1" applyBorder="1" applyProtection="1">
      <protection locked="0"/>
    </xf>
    <xf numFmtId="3" fontId="5" fillId="0" borderId="29" xfId="0" applyNumberFormat="1" applyFont="1" applyBorder="1" applyProtection="1">
      <protection locked="0"/>
    </xf>
    <xf numFmtId="0" fontId="8" fillId="0" borderId="22" xfId="0" applyFont="1" applyBorder="1" applyAlignment="1">
      <alignment wrapText="1"/>
    </xf>
    <xf numFmtId="0" fontId="7" fillId="0" borderId="22" xfId="0" applyFont="1" applyBorder="1" applyAlignment="1" applyProtection="1">
      <alignment horizontal="left" wrapText="1"/>
      <protection locked="0"/>
    </xf>
    <xf numFmtId="0" fontId="7" fillId="0" borderId="35" xfId="0" applyFont="1" applyBorder="1"/>
    <xf numFmtId="0" fontId="5" fillId="0" borderId="3" xfId="0" applyFont="1" applyBorder="1"/>
    <xf numFmtId="0" fontId="5" fillId="0" borderId="3" xfId="0" applyFont="1" applyBorder="1" applyAlignment="1">
      <alignment horizontal="center"/>
    </xf>
    <xf numFmtId="3" fontId="5" fillId="0" borderId="3" xfId="0" applyNumberFormat="1" applyFont="1" applyBorder="1" applyAlignment="1" applyProtection="1">
      <alignment wrapText="1"/>
      <protection locked="0"/>
    </xf>
    <xf numFmtId="0" fontId="5" fillId="0" borderId="3" xfId="0" applyFont="1" applyBorder="1" applyAlignment="1">
      <alignment horizontal="left" wrapText="1"/>
    </xf>
    <xf numFmtId="3" fontId="5"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6" fillId="0" borderId="13" xfId="0" applyNumberFormat="1" applyFont="1" applyBorder="1" applyAlignment="1">
      <alignment horizontal="center" wrapText="1"/>
    </xf>
    <xf numFmtId="14" fontId="6" fillId="0" borderId="48" xfId="0" applyNumberFormat="1" applyFont="1" applyBorder="1" applyAlignment="1">
      <alignment horizontal="center" wrapText="1"/>
    </xf>
    <xf numFmtId="3" fontId="6" fillId="0" borderId="31" xfId="0" applyNumberFormat="1" applyFont="1" applyBorder="1" applyAlignment="1" applyProtection="1">
      <alignment wrapText="1"/>
      <protection locked="0"/>
    </xf>
    <xf numFmtId="3" fontId="6" fillId="0" borderId="36" xfId="0" applyNumberFormat="1" applyFont="1" applyBorder="1" applyAlignment="1" applyProtection="1">
      <alignment wrapText="1"/>
      <protection locked="0"/>
    </xf>
    <xf numFmtId="0" fontId="22" fillId="0" borderId="27" xfId="0" applyFont="1" applyBorder="1"/>
    <xf numFmtId="3" fontId="6" fillId="0" borderId="33" xfId="0" applyNumberFormat="1" applyFont="1" applyBorder="1" applyAlignment="1" applyProtection="1">
      <alignment wrapText="1"/>
      <protection locked="0"/>
    </xf>
    <xf numFmtId="14" fontId="6" fillId="0" borderId="31" xfId="0" applyNumberFormat="1" applyFont="1" applyBorder="1" applyAlignment="1">
      <alignment horizontal="center" wrapText="1"/>
    </xf>
    <xf numFmtId="3" fontId="5" fillId="0" borderId="31" xfId="0" applyNumberFormat="1" applyFont="1" applyBorder="1" applyAlignment="1" applyProtection="1">
      <alignment vertical="top"/>
      <protection locked="0"/>
    </xf>
    <xf numFmtId="0" fontId="5" fillId="0" borderId="31" xfId="0" applyFont="1" applyBorder="1" applyAlignment="1" applyProtection="1">
      <alignment horizontal="left"/>
      <protection locked="0"/>
    </xf>
    <xf numFmtId="0" fontId="22" fillId="0" borderId="31" xfId="0" applyFont="1" applyBorder="1"/>
    <xf numFmtId="0" fontId="7" fillId="0" borderId="49" xfId="0" applyFont="1" applyBorder="1" applyAlignment="1" applyProtection="1">
      <alignment horizontal="center"/>
      <protection locked="0"/>
    </xf>
    <xf numFmtId="0" fontId="7" fillId="0" borderId="10" xfId="0" applyFont="1" applyBorder="1" applyAlignment="1" applyProtection="1">
      <alignment horizontal="center"/>
      <protection locked="0"/>
    </xf>
    <xf numFmtId="0" fontId="10" fillId="0" borderId="13" xfId="0" applyFont="1" applyBorder="1" applyAlignment="1" applyProtection="1">
      <alignment horizontal="left" vertical="top"/>
      <protection locked="0"/>
    </xf>
    <xf numFmtId="0" fontId="8" fillId="0" borderId="27" xfId="0" applyFont="1" applyBorder="1"/>
    <xf numFmtId="0" fontId="5" fillId="0" borderId="0" xfId="0" applyFont="1" applyAlignment="1" applyProtection="1">
      <alignment horizontal="left" wrapText="1"/>
      <protection locked="0"/>
    </xf>
    <xf numFmtId="0" fontId="8" fillId="0" borderId="35" xfId="0" applyFont="1" applyBorder="1"/>
    <xf numFmtId="0" fontId="33" fillId="0" borderId="1" xfId="0" applyFont="1" applyBorder="1" applyAlignment="1" applyProtection="1">
      <alignment horizontal="left" vertical="top" wrapText="1"/>
      <protection locked="0"/>
    </xf>
    <xf numFmtId="0" fontId="17" fillId="0" borderId="35" xfId="0" applyFont="1" applyBorder="1" applyAlignment="1" applyProtection="1">
      <alignment horizontal="left" vertical="top" wrapText="1"/>
      <protection locked="0"/>
    </xf>
    <xf numFmtId="0" fontId="23" fillId="0" borderId="0" xfId="0" applyFont="1" applyAlignment="1" applyProtection="1">
      <alignment vertical="top"/>
      <protection locked="0"/>
    </xf>
    <xf numFmtId="14" fontId="6" fillId="0" borderId="16" xfId="0" applyNumberFormat="1" applyFont="1" applyBorder="1" applyAlignment="1">
      <alignment horizontal="center" wrapText="1"/>
    </xf>
    <xf numFmtId="0" fontId="12" fillId="0" borderId="0" xfId="0" applyFont="1" applyAlignment="1" applyProtection="1">
      <alignment horizontal="left" vertical="top" wrapText="1"/>
      <protection locked="0"/>
    </xf>
    <xf numFmtId="0" fontId="30" fillId="0" borderId="0" xfId="0" applyFont="1"/>
    <xf numFmtId="0" fontId="22" fillId="0" borderId="0" xfId="0" applyFont="1" applyProtection="1">
      <protection locked="0"/>
    </xf>
    <xf numFmtId="0" fontId="0" fillId="0" borderId="0" xfId="0" applyProtection="1">
      <protection locked="0"/>
    </xf>
    <xf numFmtId="0" fontId="68" fillId="0" borderId="0" xfId="0" applyFont="1" applyAlignment="1" applyProtection="1">
      <alignment horizontal="center" vertical="center"/>
      <protection locked="0"/>
    </xf>
    <xf numFmtId="0" fontId="28" fillId="0" borderId="0" xfId="0" applyFont="1" applyAlignment="1" applyProtection="1">
      <alignment horizontal="center" wrapText="1"/>
      <protection locked="0"/>
    </xf>
    <xf numFmtId="0" fontId="69" fillId="5" borderId="0" xfId="1" applyFont="1" applyFill="1" applyProtection="1">
      <protection locked="0"/>
    </xf>
    <xf numFmtId="0" fontId="70" fillId="5" borderId="0" xfId="1" applyFont="1" applyFill="1" applyProtection="1">
      <protection locked="0"/>
    </xf>
    <xf numFmtId="0" fontId="71" fillId="5" borderId="0" xfId="1" applyFont="1" applyFill="1" applyAlignment="1" applyProtection="1">
      <alignment wrapText="1"/>
      <protection locked="0"/>
    </xf>
    <xf numFmtId="0" fontId="4" fillId="5" borderId="0" xfId="1" applyFill="1" applyAlignment="1" applyProtection="1">
      <alignment wrapText="1"/>
      <protection locked="0"/>
    </xf>
    <xf numFmtId="0" fontId="72" fillId="0" borderId="0" xfId="1" applyFont="1" applyProtection="1">
      <protection locked="0"/>
    </xf>
    <xf numFmtId="0" fontId="69" fillId="0" borderId="0" xfId="1" applyFont="1" applyProtection="1">
      <protection locked="0"/>
    </xf>
    <xf numFmtId="0" fontId="70" fillId="0" borderId="0" xfId="1" applyFont="1" applyProtection="1">
      <protection locked="0"/>
    </xf>
    <xf numFmtId="0" fontId="71" fillId="0" borderId="0" xfId="1" applyFont="1" applyAlignment="1" applyProtection="1">
      <alignment wrapText="1"/>
      <protection locked="0"/>
    </xf>
    <xf numFmtId="0" fontId="4" fillId="0" borderId="0" xfId="1" applyAlignment="1" applyProtection="1">
      <alignment wrapText="1"/>
      <protection locked="0"/>
    </xf>
    <xf numFmtId="0" fontId="73" fillId="0" borderId="0" xfId="1" applyFont="1" applyProtection="1">
      <protection locked="0"/>
    </xf>
    <xf numFmtId="0" fontId="74" fillId="0" borderId="13" xfId="1" applyFont="1" applyBorder="1" applyAlignment="1" applyProtection="1">
      <alignment horizontal="center" wrapText="1"/>
      <protection locked="0"/>
    </xf>
    <xf numFmtId="0" fontId="22" fillId="0" borderId="13" xfId="1" applyFont="1" applyBorder="1" applyAlignment="1" applyProtection="1">
      <alignment horizontal="center" wrapText="1"/>
      <protection locked="0"/>
    </xf>
    <xf numFmtId="0" fontId="0" fillId="0" borderId="0" xfId="0" applyAlignment="1">
      <alignment horizontal="center"/>
    </xf>
    <xf numFmtId="0" fontId="70" fillId="0" borderId="13" xfId="1" applyFont="1" applyBorder="1" applyAlignment="1" applyProtection="1">
      <alignment vertical="top" wrapText="1"/>
      <protection locked="0"/>
    </xf>
    <xf numFmtId="0" fontId="4" fillId="0" borderId="13" xfId="1" applyBorder="1" applyAlignment="1" applyProtection="1">
      <alignment wrapText="1"/>
      <protection locked="0"/>
    </xf>
    <xf numFmtId="0" fontId="4" fillId="0" borderId="0" xfId="0" applyFont="1"/>
    <xf numFmtId="0" fontId="74" fillId="0" borderId="13" xfId="1" applyFont="1" applyBorder="1" applyAlignment="1" applyProtection="1">
      <alignment vertical="top" wrapText="1"/>
      <protection locked="0"/>
    </xf>
    <xf numFmtId="0" fontId="71" fillId="0" borderId="0" xfId="1" applyFont="1" applyAlignment="1" applyProtection="1">
      <alignment vertical="top" wrapText="1"/>
      <protection locked="0"/>
    </xf>
    <xf numFmtId="0" fontId="71" fillId="0" borderId="0" xfId="1" applyFont="1" applyAlignment="1" applyProtection="1">
      <alignment vertical="top"/>
      <protection locked="0"/>
    </xf>
    <xf numFmtId="0" fontId="71" fillId="0" borderId="0" xfId="1" applyFont="1" applyProtection="1">
      <protection locked="0"/>
    </xf>
    <xf numFmtId="0" fontId="4" fillId="0" borderId="0" xfId="1" applyProtection="1">
      <protection locked="0"/>
    </xf>
    <xf numFmtId="0" fontId="74" fillId="0" borderId="0" xfId="1" applyFont="1" applyAlignment="1" applyProtection="1">
      <alignment vertical="top" wrapText="1"/>
      <protection locked="0"/>
    </xf>
    <xf numFmtId="0" fontId="4" fillId="0" borderId="0" xfId="0" applyFont="1" applyProtection="1">
      <protection locked="0"/>
    </xf>
    <xf numFmtId="0" fontId="77" fillId="0" borderId="0" xfId="0" applyFont="1" applyProtection="1">
      <protection locked="0"/>
    </xf>
    <xf numFmtId="0" fontId="23" fillId="0" borderId="0" xfId="0" applyFont="1" applyAlignment="1" applyProtection="1">
      <alignment horizontal="left" vertical="top" wrapText="1"/>
      <protection locked="0"/>
    </xf>
    <xf numFmtId="0" fontId="79" fillId="0" borderId="1" xfId="0" applyFont="1" applyBorder="1" applyAlignment="1" applyProtection="1">
      <alignment horizontal="left" vertical="top" wrapText="1"/>
      <protection locked="0"/>
    </xf>
    <xf numFmtId="14" fontId="10" fillId="0" borderId="19" xfId="0" quotePrefix="1" applyNumberFormat="1" applyFont="1" applyBorder="1" applyAlignment="1" applyProtection="1">
      <alignment horizontal="center" vertical="top" wrapText="1"/>
      <protection locked="0"/>
    </xf>
    <xf numFmtId="14" fontId="5" fillId="0" borderId="19" xfId="0" quotePrefix="1" applyNumberFormat="1" applyFont="1" applyBorder="1" applyAlignment="1" applyProtection="1">
      <alignment horizontal="center" vertical="top" wrapText="1"/>
      <protection locked="0"/>
    </xf>
    <xf numFmtId="0" fontId="23" fillId="0" borderId="3" xfId="0" applyFont="1" applyBorder="1" applyAlignment="1" applyProtection="1">
      <alignment horizontal="left" vertical="top" wrapText="1"/>
      <protection locked="0"/>
    </xf>
    <xf numFmtId="0" fontId="23" fillId="0" borderId="24" xfId="0" applyFont="1" applyBorder="1" applyAlignment="1" applyProtection="1">
      <alignment horizontal="left" vertical="top" wrapText="1"/>
      <protection locked="0"/>
    </xf>
    <xf numFmtId="0" fontId="23" fillId="0" borderId="21" xfId="0" applyFont="1" applyBorder="1" applyAlignment="1" applyProtection="1">
      <alignment horizontal="left" vertical="top" wrapText="1"/>
      <protection locked="0"/>
    </xf>
    <xf numFmtId="0" fontId="10" fillId="0" borderId="35" xfId="0" applyFont="1" applyBorder="1" applyAlignment="1" applyProtection="1">
      <alignment horizontal="left" vertical="top" wrapText="1"/>
      <protection locked="0"/>
    </xf>
    <xf numFmtId="14" fontId="10" fillId="0" borderId="13" xfId="0" applyNumberFormat="1" applyFont="1" applyBorder="1" applyAlignment="1" applyProtection="1">
      <alignment horizontal="center" vertical="top" wrapText="1"/>
      <protection locked="0"/>
    </xf>
    <xf numFmtId="14" fontId="5" fillId="0" borderId="13" xfId="0" applyNumberFormat="1" applyFont="1" applyBorder="1" applyAlignment="1" applyProtection="1">
      <alignment horizontal="center" vertical="top" wrapText="1"/>
      <protection locked="0"/>
    </xf>
    <xf numFmtId="0" fontId="10" fillId="0" borderId="21" xfId="0" applyFont="1" applyBorder="1" applyAlignment="1" applyProtection="1">
      <alignment horizontal="right" vertical="top" wrapText="1"/>
      <protection locked="0"/>
    </xf>
    <xf numFmtId="0" fontId="5" fillId="0" borderId="21" xfId="0" applyFont="1" applyBorder="1" applyAlignment="1" applyProtection="1">
      <alignment horizontal="right" vertical="top" wrapText="1"/>
      <protection locked="0"/>
    </xf>
    <xf numFmtId="0" fontId="5" fillId="0" borderId="21" xfId="0" applyFont="1" applyBorder="1" applyAlignment="1" applyProtection="1">
      <alignment horizontal="left" vertical="top" wrapText="1"/>
      <protection locked="0"/>
    </xf>
    <xf numFmtId="3" fontId="5" fillId="0" borderId="3" xfId="0" applyNumberFormat="1" applyFont="1" applyBorder="1" applyAlignment="1" applyProtection="1">
      <alignment horizontal="right" vertical="top" wrapText="1"/>
      <protection locked="0"/>
    </xf>
    <xf numFmtId="3" fontId="5" fillId="0" borderId="24" xfId="0" applyNumberFormat="1" applyFont="1" applyBorder="1" applyAlignment="1" applyProtection="1">
      <alignment horizontal="right" vertical="top" wrapText="1"/>
      <protection locked="0"/>
    </xf>
    <xf numFmtId="3" fontId="5" fillId="0" borderId="19" xfId="0" applyNumberFormat="1" applyFont="1" applyBorder="1" applyAlignment="1" applyProtection="1">
      <alignment horizontal="right" vertical="top" wrapText="1"/>
      <protection locked="0"/>
    </xf>
    <xf numFmtId="3" fontId="5" fillId="0" borderId="23" xfId="0" applyNumberFormat="1" applyFont="1" applyBorder="1" applyAlignment="1" applyProtection="1">
      <alignment horizontal="right" vertical="top" wrapText="1"/>
      <protection locked="0"/>
    </xf>
    <xf numFmtId="3" fontId="14" fillId="0" borderId="3" xfId="0" applyNumberFormat="1" applyFont="1" applyBorder="1" applyAlignment="1" applyProtection="1">
      <alignment horizontal="right" vertical="top" wrapText="1"/>
      <protection locked="0"/>
    </xf>
    <xf numFmtId="3" fontId="14" fillId="0" borderId="24" xfId="0" applyNumberFormat="1" applyFont="1" applyBorder="1" applyAlignment="1" applyProtection="1">
      <alignment horizontal="right" vertical="top" wrapText="1"/>
      <protection locked="0"/>
    </xf>
    <xf numFmtId="3" fontId="14" fillId="0" borderId="19" xfId="0" applyNumberFormat="1" applyFont="1" applyBorder="1" applyAlignment="1" applyProtection="1">
      <alignment horizontal="right" vertical="top" wrapText="1"/>
      <protection locked="0"/>
    </xf>
    <xf numFmtId="3" fontId="14" fillId="0" borderId="23" xfId="0" applyNumberFormat="1" applyFont="1" applyBorder="1" applyAlignment="1" applyProtection="1">
      <alignment horizontal="right" vertical="top" wrapText="1"/>
      <protection locked="0"/>
    </xf>
    <xf numFmtId="3" fontId="10" fillId="0" borderId="13" xfId="0" applyNumberFormat="1" applyFont="1" applyBorder="1"/>
    <xf numFmtId="3" fontId="5" fillId="0" borderId="13" xfId="0" applyNumberFormat="1" applyFont="1" applyBorder="1"/>
    <xf numFmtId="3" fontId="0" fillId="0" borderId="13" xfId="0" applyNumberFormat="1" applyBorder="1"/>
    <xf numFmtId="1" fontId="0" fillId="0" borderId="33" xfId="0" applyNumberFormat="1" applyBorder="1"/>
    <xf numFmtId="1" fontId="0" fillId="0" borderId="47" xfId="0" applyNumberFormat="1" applyBorder="1"/>
    <xf numFmtId="1" fontId="0" fillId="0" borderId="21" xfId="0" applyNumberFormat="1" applyBorder="1"/>
    <xf numFmtId="1" fontId="22" fillId="0" borderId="30" xfId="0" applyNumberFormat="1" applyFont="1" applyBorder="1"/>
    <xf numFmtId="1" fontId="22" fillId="0" borderId="35" xfId="0" applyNumberFormat="1" applyFont="1" applyBorder="1"/>
    <xf numFmtId="1" fontId="22" fillId="0" borderId="13" xfId="0" applyNumberFormat="1" applyFont="1" applyBorder="1"/>
    <xf numFmtId="3" fontId="0" fillId="0" borderId="13" xfId="0" applyNumberFormat="1" applyBorder="1" applyAlignment="1">
      <alignment horizontal="right"/>
    </xf>
    <xf numFmtId="3" fontId="22"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70" fillId="0" borderId="13" xfId="1" applyNumberFormat="1" applyFont="1" applyBorder="1" applyAlignment="1" applyProtection="1">
      <alignment vertical="top" wrapText="1"/>
      <protection locked="0"/>
    </xf>
    <xf numFmtId="3" fontId="70" fillId="0" borderId="13" xfId="1" applyNumberFormat="1" applyFont="1" applyBorder="1" applyProtection="1">
      <protection locked="0"/>
    </xf>
    <xf numFmtId="3" fontId="74" fillId="0" borderId="13" xfId="1" applyNumberFormat="1" applyFont="1" applyBorder="1" applyAlignment="1" applyProtection="1">
      <alignment vertical="top" wrapText="1"/>
      <protection locked="0"/>
    </xf>
    <xf numFmtId="3" fontId="7" fillId="0" borderId="0" xfId="0" applyNumberFormat="1" applyFont="1" applyAlignment="1" applyProtection="1">
      <alignment horizontal="left" vertical="top" wrapText="1"/>
      <protection locked="0"/>
    </xf>
    <xf numFmtId="14" fontId="80" fillId="0" borderId="30" xfId="0" applyNumberFormat="1" applyFont="1" applyBorder="1" applyAlignment="1">
      <alignment wrapText="1"/>
    </xf>
    <xf numFmtId="14" fontId="54" fillId="0" borderId="30" xfId="0" applyNumberFormat="1" applyFont="1" applyBorder="1" applyAlignment="1">
      <alignment wrapText="1"/>
    </xf>
    <xf numFmtId="0" fontId="0" fillId="0" borderId="13" xfId="0" applyBorder="1" applyAlignment="1" applyProtection="1">
      <alignment horizontal="left"/>
      <protection locked="0"/>
    </xf>
    <xf numFmtId="3" fontId="80" fillId="0" borderId="13" xfId="0" applyNumberFormat="1" applyFont="1" applyBorder="1" applyAlignment="1" applyProtection="1">
      <alignment wrapText="1"/>
      <protection locked="0"/>
    </xf>
    <xf numFmtId="14" fontId="80" fillId="0" borderId="69" xfId="0" applyNumberFormat="1" applyFont="1" applyBorder="1" applyAlignment="1">
      <alignment horizontal="center" wrapText="1"/>
    </xf>
    <xf numFmtId="14" fontId="80" fillId="0" borderId="13" xfId="0" applyNumberFormat="1" applyFont="1" applyBorder="1" applyAlignment="1">
      <alignment horizontal="center" wrapText="1"/>
    </xf>
    <xf numFmtId="0" fontId="22" fillId="0" borderId="13" xfId="0" applyFont="1" applyBorder="1" applyAlignment="1" applyProtection="1">
      <alignment horizontal="left" vertical="top"/>
      <protection locked="0"/>
    </xf>
    <xf numFmtId="3" fontId="54" fillId="0" borderId="0" xfId="0" applyNumberFormat="1" applyFont="1" applyAlignment="1" applyProtection="1">
      <alignment wrapText="1"/>
      <protection locked="0"/>
    </xf>
    <xf numFmtId="3" fontId="54" fillId="0" borderId="31" xfId="0" applyNumberFormat="1" applyFont="1" applyBorder="1" applyAlignment="1" applyProtection="1">
      <alignment horizontal="right" wrapText="1"/>
      <protection locked="0"/>
    </xf>
    <xf numFmtId="3" fontId="54" fillId="0" borderId="21" xfId="0" applyNumberFormat="1" applyFont="1" applyBorder="1" applyAlignment="1" applyProtection="1">
      <alignment horizontal="right" wrapText="1"/>
      <protection locked="0"/>
    </xf>
    <xf numFmtId="0" fontId="0" fillId="0" borderId="21" xfId="0" applyBorder="1" applyAlignment="1" applyProtection="1">
      <alignment horizontal="left"/>
      <protection locked="0"/>
    </xf>
    <xf numFmtId="3" fontId="54" fillId="0" borderId="22" xfId="0" applyNumberFormat="1" applyFont="1" applyBorder="1" applyAlignment="1" applyProtection="1">
      <alignment horizontal="right" wrapText="1"/>
      <protection locked="0"/>
    </xf>
    <xf numFmtId="3" fontId="80" fillId="0" borderId="13" xfId="0" applyNumberFormat="1" applyFont="1" applyBorder="1" applyAlignment="1" applyProtection="1">
      <alignment horizontal="right" wrapText="1"/>
      <protection locked="0"/>
    </xf>
    <xf numFmtId="3" fontId="54" fillId="0" borderId="13" xfId="0" applyNumberFormat="1" applyFont="1" applyBorder="1" applyAlignment="1" applyProtection="1">
      <alignment horizontal="right" wrapText="1"/>
      <protection locked="0"/>
    </xf>
    <xf numFmtId="3" fontId="6" fillId="0" borderId="0" xfId="0" applyNumberFormat="1" applyFont="1" applyAlignment="1" applyProtection="1">
      <alignment horizontal="right" wrapText="1"/>
      <protection locked="0"/>
    </xf>
    <xf numFmtId="3" fontId="80" fillId="0" borderId="13" xfId="0" applyNumberFormat="1" applyFont="1" applyBorder="1" applyAlignment="1" applyProtection="1">
      <alignment horizontal="left" wrapText="1"/>
      <protection locked="0"/>
    </xf>
    <xf numFmtId="0" fontId="6" fillId="0" borderId="30" xfId="0" applyFont="1" applyBorder="1" applyAlignment="1">
      <alignment horizontal="left" wrapText="1"/>
    </xf>
    <xf numFmtId="0" fontId="12" fillId="0" borderId="0" xfId="0" applyFont="1" applyAlignment="1" applyProtection="1">
      <alignment vertical="top" wrapText="1"/>
      <protection locked="0"/>
    </xf>
    <xf numFmtId="14" fontId="6" fillId="0" borderId="30" xfId="0" applyNumberFormat="1" applyFont="1" applyBorder="1" applyAlignment="1">
      <alignment wrapText="1"/>
    </xf>
    <xf numFmtId="14" fontId="7" fillId="0" borderId="30" xfId="0" applyNumberFormat="1" applyFont="1" applyBorder="1" applyAlignment="1">
      <alignment wrapText="1"/>
    </xf>
    <xf numFmtId="0" fontId="81" fillId="0" borderId="0" xfId="2477" applyFill="1"/>
    <xf numFmtId="0" fontId="7" fillId="0" borderId="0" xfId="0" applyFont="1" applyAlignment="1">
      <alignment horizontal="left" wrapText="1"/>
    </xf>
    <xf numFmtId="0" fontId="7" fillId="0" borderId="0" xfId="0" applyFont="1" applyAlignment="1">
      <alignment wrapText="1"/>
    </xf>
    <xf numFmtId="0" fontId="7" fillId="0" borderId="33" xfId="0" applyFont="1" applyBorder="1" applyAlignment="1">
      <alignment horizontal="center"/>
    </xf>
    <xf numFmtId="3" fontId="7" fillId="0" borderId="70" xfId="0" applyNumberFormat="1" applyFont="1" applyBorder="1" applyAlignment="1" applyProtection="1">
      <alignment wrapText="1"/>
      <protection locked="0"/>
    </xf>
    <xf numFmtId="3" fontId="7" fillId="0" borderId="46" xfId="0" applyNumberFormat="1" applyFont="1" applyBorder="1" applyAlignment="1" applyProtection="1">
      <alignment wrapText="1"/>
      <protection locked="0"/>
    </xf>
    <xf numFmtId="3" fontId="7" fillId="59" borderId="0" xfId="0" applyNumberFormat="1" applyFont="1" applyFill="1" applyAlignment="1" applyProtection="1">
      <alignment wrapText="1"/>
      <protection locked="0"/>
    </xf>
    <xf numFmtId="0" fontId="0" fillId="59" borderId="0" xfId="0" applyFill="1"/>
    <xf numFmtId="3" fontId="0" fillId="59" borderId="0" xfId="0" applyNumberFormat="1" applyFill="1"/>
    <xf numFmtId="0" fontId="7" fillId="0" borderId="0" xfId="0" applyFont="1" applyAlignment="1">
      <alignment horizontal="left" vertical="center"/>
    </xf>
    <xf numFmtId="49" fontId="7" fillId="0" borderId="0" xfId="0" applyNumberFormat="1" applyFont="1" applyAlignment="1">
      <alignment horizontal="center"/>
    </xf>
    <xf numFmtId="14" fontId="6" fillId="0" borderId="0" xfId="0" quotePrefix="1" applyNumberFormat="1" applyFont="1" applyAlignment="1" applyProtection="1">
      <alignment horizontal="right" wrapText="1"/>
      <protection locked="0"/>
    </xf>
    <xf numFmtId="14" fontId="7" fillId="0" borderId="0" xfId="0" quotePrefix="1" applyNumberFormat="1" applyFont="1" applyAlignment="1" applyProtection="1">
      <alignment horizontal="center" wrapText="1"/>
      <protection locked="0"/>
    </xf>
    <xf numFmtId="0" fontId="7" fillId="0" borderId="0" xfId="0" applyFont="1" applyAlignment="1" applyProtection="1">
      <alignment horizontal="center"/>
      <protection locked="0"/>
    </xf>
    <xf numFmtId="0" fontId="7" fillId="0" borderId="0" xfId="0" applyFont="1" applyAlignment="1">
      <alignment horizontal="center"/>
    </xf>
    <xf numFmtId="14" fontId="6" fillId="0" borderId="0" xfId="0" applyNumberFormat="1" applyFont="1" applyAlignment="1">
      <alignment horizontal="center" wrapText="1"/>
    </xf>
    <xf numFmtId="14" fontId="7" fillId="0" borderId="0" xfId="0" applyNumberFormat="1" applyFont="1" applyAlignment="1">
      <alignment horizontal="center" wrapText="1"/>
    </xf>
    <xf numFmtId="3" fontId="6" fillId="0" borderId="0" xfId="0" applyNumberFormat="1" applyFont="1" applyProtection="1">
      <protection locked="0"/>
    </xf>
    <xf numFmtId="14" fontId="6" fillId="0" borderId="0" xfId="0" applyNumberFormat="1" applyFont="1" applyAlignment="1">
      <alignment horizontal="right" wrapText="1"/>
    </xf>
    <xf numFmtId="14" fontId="7" fillId="0" borderId="0" xfId="0" applyNumberFormat="1" applyFont="1" applyAlignment="1">
      <alignment horizontal="right" wrapText="1"/>
    </xf>
    <xf numFmtId="37" fontId="7" fillId="0" borderId="0" xfId="0" applyNumberFormat="1" applyFont="1" applyProtection="1">
      <protection locked="0"/>
    </xf>
    <xf numFmtId="0" fontId="1" fillId="0" borderId="0" xfId="0" applyFont="1" applyProtection="1">
      <protection locked="0"/>
    </xf>
    <xf numFmtId="37" fontId="6" fillId="0" borderId="0" xfId="0" applyNumberFormat="1" applyFont="1"/>
    <xf numFmtId="37" fontId="7" fillId="0" borderId="0" xfId="0" applyNumberFormat="1" applyFont="1"/>
    <xf numFmtId="37" fontId="6" fillId="0" borderId="0" xfId="0" applyNumberFormat="1" applyFont="1" applyProtection="1">
      <protection locked="0"/>
    </xf>
    <xf numFmtId="37" fontId="7" fillId="0" borderId="17" xfId="0" applyNumberFormat="1" applyFont="1" applyBorder="1" applyProtection="1">
      <protection locked="0"/>
    </xf>
    <xf numFmtId="0" fontId="7" fillId="0" borderId="71" xfId="0" applyFont="1" applyBorder="1" applyAlignment="1">
      <alignment horizontal="left"/>
    </xf>
    <xf numFmtId="0" fontId="7" fillId="0" borderId="9" xfId="0" applyFont="1" applyBorder="1" applyAlignment="1" applyProtection="1">
      <alignment horizontal="left"/>
      <protection locked="0"/>
    </xf>
    <xf numFmtId="0" fontId="7" fillId="0" borderId="11" xfId="0" applyFont="1" applyBorder="1" applyAlignment="1">
      <alignment horizontal="left"/>
    </xf>
    <xf numFmtId="0" fontId="7" fillId="0" borderId="72" xfId="0" applyFont="1" applyBorder="1" applyAlignment="1">
      <alignment horizontal="left"/>
    </xf>
    <xf numFmtId="3" fontId="5" fillId="0" borderId="32" xfId="0" applyNumberFormat="1" applyFont="1" applyBorder="1" applyProtection="1">
      <protection locked="0"/>
    </xf>
    <xf numFmtId="0" fontId="7" fillId="0" borderId="0" xfId="0" applyFont="1" applyAlignment="1" applyProtection="1">
      <alignment horizontal="left" vertical="top" wrapText="1"/>
      <protection locked="0"/>
    </xf>
    <xf numFmtId="0" fontId="6" fillId="0" borderId="0" xfId="0" applyFont="1" applyAlignment="1">
      <alignment horizontal="left" indent="1"/>
    </xf>
    <xf numFmtId="0" fontId="5" fillId="0" borderId="0" xfId="0" applyFont="1" applyAlignment="1" applyProtection="1">
      <alignment horizontal="left" indent="1"/>
      <protection locked="0"/>
    </xf>
    <xf numFmtId="3" fontId="10" fillId="0" borderId="0" xfId="0" applyNumberFormat="1" applyFont="1" applyProtection="1">
      <protection locked="0"/>
    </xf>
    <xf numFmtId="3" fontId="6" fillId="0" borderId="1" xfId="0" applyNumberFormat="1" applyFont="1" applyBorder="1" applyProtection="1">
      <protection locked="0"/>
    </xf>
    <xf numFmtId="14"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33" fillId="0" borderId="0" xfId="0" applyFont="1" applyAlignment="1" applyProtection="1">
      <alignment horizontal="left" vertical="top" wrapText="1"/>
      <protection locked="0"/>
    </xf>
    <xf numFmtId="14" fontId="17" fillId="0" borderId="0" xfId="0" quotePrefix="1" applyNumberFormat="1" applyFont="1" applyAlignment="1" applyProtection="1">
      <alignment horizontal="center" vertical="top" wrapText="1"/>
      <protection locked="0"/>
    </xf>
    <xf numFmtId="14" fontId="14" fillId="0" borderId="0" xfId="0" quotePrefix="1" applyNumberFormat="1" applyFont="1" applyAlignment="1" applyProtection="1">
      <alignment horizontal="center" vertical="top" wrapText="1"/>
      <protection locked="0"/>
    </xf>
    <xf numFmtId="3" fontId="14" fillId="0" borderId="0" xfId="0" applyNumberFormat="1" applyFont="1" applyAlignment="1" applyProtection="1">
      <alignment horizontal="right" vertical="top" wrapText="1"/>
      <protection locked="0"/>
    </xf>
    <xf numFmtId="0" fontId="17" fillId="0" borderId="0" xfId="0" applyFont="1" applyAlignment="1" applyProtection="1">
      <alignment horizontal="left" vertical="top" wrapText="1"/>
      <protection locked="0"/>
    </xf>
    <xf numFmtId="14" fontId="17" fillId="0" borderId="0" xfId="0" applyNumberFormat="1" applyFont="1" applyAlignment="1" applyProtection="1">
      <alignment horizontal="center" vertical="top" wrapText="1"/>
      <protection locked="0"/>
    </xf>
    <xf numFmtId="14" fontId="14" fillId="0" borderId="0" xfId="0" applyNumberFormat="1" applyFont="1" applyAlignment="1" applyProtection="1">
      <alignment horizontal="center" vertical="top" wrapText="1"/>
      <protection locked="0"/>
    </xf>
    <xf numFmtId="0" fontId="17" fillId="0" borderId="0" xfId="0" applyFont="1" applyAlignment="1" applyProtection="1">
      <alignment horizontal="right" vertical="top" wrapText="1"/>
      <protection locked="0"/>
    </xf>
    <xf numFmtId="0" fontId="14" fillId="0" borderId="0" xfId="0" applyFont="1" applyAlignment="1" applyProtection="1">
      <alignment horizontal="right" vertical="top" wrapText="1"/>
      <protection locked="0"/>
    </xf>
    <xf numFmtId="3" fontId="6" fillId="0" borderId="0" xfId="0" applyNumberFormat="1" applyFont="1" applyAlignment="1">
      <alignment horizontal="right"/>
    </xf>
    <xf numFmtId="3" fontId="7" fillId="0" borderId="0" xfId="0" applyNumberFormat="1" applyFont="1" applyAlignment="1">
      <alignment horizontal="right"/>
    </xf>
    <xf numFmtId="0" fontId="79" fillId="0" borderId="0" xfId="0" applyFont="1" applyAlignment="1" applyProtection="1">
      <alignment horizontal="left" vertical="top" wrapText="1"/>
      <protection locked="0"/>
    </xf>
    <xf numFmtId="14" fontId="10" fillId="0" borderId="0" xfId="0" quotePrefix="1" applyNumberFormat="1" applyFont="1" applyAlignment="1" applyProtection="1">
      <alignment horizontal="center" vertical="top" wrapText="1"/>
      <protection locked="0"/>
    </xf>
    <xf numFmtId="14" fontId="5" fillId="0" borderId="0" xfId="0" quotePrefix="1" applyNumberFormat="1" applyFont="1" applyAlignment="1" applyProtection="1">
      <alignment horizontal="center" vertical="top" wrapText="1"/>
      <protection locked="0"/>
    </xf>
    <xf numFmtId="3" fontId="5" fillId="0" borderId="0" xfId="0" applyNumberFormat="1" applyFont="1" applyAlignment="1" applyProtection="1">
      <alignment horizontal="right" vertical="top" wrapText="1"/>
      <protection locked="0"/>
    </xf>
    <xf numFmtId="0" fontId="10" fillId="0" borderId="0" xfId="0" applyFont="1" applyAlignment="1" applyProtection="1">
      <alignment horizontal="left" vertical="top" wrapText="1"/>
      <protection locked="0"/>
    </xf>
    <xf numFmtId="14" fontId="10" fillId="0" borderId="0" xfId="0" applyNumberFormat="1" applyFont="1" applyAlignment="1" applyProtection="1">
      <alignment horizontal="center" vertical="top" wrapText="1"/>
      <protection locked="0"/>
    </xf>
    <xf numFmtId="14" fontId="5" fillId="0" borderId="0" xfId="0" applyNumberFormat="1" applyFont="1" applyAlignment="1" applyProtection="1">
      <alignment horizontal="center" vertical="top" wrapText="1"/>
      <protection locked="0"/>
    </xf>
    <xf numFmtId="0" fontId="10" fillId="0" borderId="0" xfId="0" applyFont="1" applyAlignment="1" applyProtection="1">
      <alignment horizontal="right" vertical="top" wrapText="1"/>
      <protection locked="0"/>
    </xf>
    <xf numFmtId="0" fontId="5" fillId="0" borderId="0" xfId="0" applyFont="1" applyAlignment="1" applyProtection="1">
      <alignment horizontal="right" vertical="top" wrapText="1"/>
      <protection locked="0"/>
    </xf>
    <xf numFmtId="0" fontId="6" fillId="0" borderId="0" xfId="0" applyFont="1" applyAlignment="1" applyProtection="1">
      <alignment vertical="center"/>
      <protection locked="0"/>
    </xf>
    <xf numFmtId="0" fontId="8" fillId="0" borderId="0" xfId="0" applyFont="1" applyAlignment="1">
      <alignment wrapText="1"/>
    </xf>
    <xf numFmtId="3" fontId="7" fillId="0" borderId="0" xfId="0" applyNumberFormat="1" applyFont="1" applyAlignment="1">
      <alignment wrapText="1"/>
    </xf>
    <xf numFmtId="0" fontId="10" fillId="0" borderId="0" xfId="0" applyFont="1" applyAlignment="1" applyProtection="1">
      <alignment vertical="center"/>
      <protection locked="0"/>
    </xf>
    <xf numFmtId="3" fontId="5" fillId="0" borderId="0" xfId="0" applyNumberFormat="1" applyFont="1" applyAlignment="1" applyProtection="1">
      <alignment horizontal="center" vertical="center"/>
      <protection locked="0"/>
    </xf>
    <xf numFmtId="3" fontId="5" fillId="0" borderId="0" xfId="0" applyNumberFormat="1" applyFont="1" applyAlignment="1" applyProtection="1">
      <alignment horizontal="center" wrapText="1"/>
      <protection locked="0"/>
    </xf>
    <xf numFmtId="14" fontId="6" fillId="0" borderId="0" xfId="0" applyNumberFormat="1" applyFont="1" applyAlignment="1" applyProtection="1">
      <alignment wrapText="1"/>
      <protection locked="0"/>
    </xf>
    <xf numFmtId="14" fontId="7" fillId="0" borderId="0" xfId="0" applyNumberFormat="1" applyFont="1" applyAlignment="1" applyProtection="1">
      <alignment wrapText="1"/>
      <protection locked="0"/>
    </xf>
    <xf numFmtId="14" fontId="6" fillId="0" borderId="0" xfId="0" applyNumberFormat="1" applyFont="1" applyAlignment="1">
      <alignment horizontal="right" vertical="top"/>
    </xf>
    <xf numFmtId="14" fontId="7" fillId="0" borderId="0" xfId="0" applyNumberFormat="1" applyFont="1" applyAlignment="1">
      <alignment horizontal="right" vertical="top"/>
    </xf>
    <xf numFmtId="0" fontId="7" fillId="0" borderId="0" xfId="0" applyFont="1" applyAlignment="1">
      <alignment horizontal="left" vertical="top"/>
    </xf>
    <xf numFmtId="3" fontId="6" fillId="0" borderId="28" xfId="0" applyNumberFormat="1" applyFont="1" applyBorder="1" applyAlignment="1">
      <alignment wrapText="1"/>
    </xf>
    <xf numFmtId="0" fontId="10" fillId="0" borderId="0" xfId="0" applyFont="1" applyAlignment="1" applyProtection="1">
      <alignment horizontal="left" vertical="top"/>
      <protection locked="0"/>
    </xf>
    <xf numFmtId="14" fontId="6" fillId="0" borderId="0" xfId="0" applyNumberFormat="1" applyFont="1" applyAlignment="1">
      <alignment wrapText="1"/>
    </xf>
    <xf numFmtId="14" fontId="7" fillId="0" borderId="0" xfId="0" applyNumberFormat="1" applyFont="1" applyAlignment="1">
      <alignment wrapText="1"/>
    </xf>
    <xf numFmtId="0" fontId="0" fillId="0" borderId="0" xfId="0" applyAlignment="1" applyProtection="1">
      <alignment horizontal="left"/>
      <protection locked="0"/>
    </xf>
    <xf numFmtId="3" fontId="80" fillId="0" borderId="0" xfId="0" applyNumberFormat="1" applyFont="1" applyAlignment="1" applyProtection="1">
      <alignment wrapText="1"/>
      <protection locked="0"/>
    </xf>
    <xf numFmtId="14" fontId="80" fillId="0" borderId="0" xfId="0" applyNumberFormat="1" applyFont="1" applyAlignment="1">
      <alignment horizontal="center" wrapText="1"/>
    </xf>
    <xf numFmtId="0" fontId="22" fillId="0" borderId="0" xfId="0" applyFont="1" applyAlignment="1" applyProtection="1">
      <alignment horizontal="left" vertical="top"/>
      <protection locked="0"/>
    </xf>
    <xf numFmtId="3" fontId="54" fillId="0" borderId="0" xfId="0" applyNumberFormat="1" applyFont="1" applyAlignment="1" applyProtection="1">
      <alignment horizontal="right" wrapText="1"/>
      <protection locked="0"/>
    </xf>
    <xf numFmtId="3" fontId="80" fillId="0" borderId="0" xfId="0" applyNumberFormat="1" applyFont="1" applyAlignment="1" applyProtection="1">
      <alignment horizontal="right" wrapText="1"/>
      <protection locked="0"/>
    </xf>
    <xf numFmtId="0" fontId="5" fillId="0" borderId="0" xfId="0" applyFont="1" applyAlignment="1">
      <alignment horizontal="center" wrapText="1"/>
    </xf>
    <xf numFmtId="3" fontId="5" fillId="0" borderId="0" xfId="0" applyNumberFormat="1" applyFont="1"/>
    <xf numFmtId="49" fontId="5" fillId="0" borderId="0" xfId="0" applyNumberFormat="1" applyFont="1" applyAlignment="1">
      <alignment horizontal="left" indent="1"/>
    </xf>
    <xf numFmtId="3" fontId="10" fillId="0" borderId="0" xfId="0" applyNumberFormat="1" applyFont="1"/>
    <xf numFmtId="0" fontId="5" fillId="0" borderId="0" xfId="0" quotePrefix="1" applyFont="1" applyAlignment="1">
      <alignment horizontal="left" indent="1"/>
    </xf>
    <xf numFmtId="3" fontId="10" fillId="0" borderId="31" xfId="0" applyNumberFormat="1" applyFont="1" applyBorder="1"/>
    <xf numFmtId="14" fontId="6" fillId="0" borderId="0" xfId="0" applyNumberFormat="1" applyFont="1" applyAlignment="1">
      <alignment horizontal="right"/>
    </xf>
    <xf numFmtId="14" fontId="7" fillId="0" borderId="0" xfId="0" applyNumberFormat="1" applyFont="1" applyAlignment="1">
      <alignment horizontal="right"/>
    </xf>
    <xf numFmtId="3" fontId="6" fillId="0" borderId="0" xfId="0" applyNumberFormat="1" applyFont="1" applyAlignment="1">
      <alignment horizontal="right" wrapText="1"/>
    </xf>
    <xf numFmtId="3" fontId="7" fillId="0" borderId="0" xfId="0" applyNumberFormat="1" applyFont="1" applyAlignment="1">
      <alignment horizontal="right" wrapText="1"/>
    </xf>
    <xf numFmtId="14" fontId="6" fillId="0" borderId="0" xfId="0" applyNumberFormat="1" applyFont="1" applyAlignment="1" applyProtection="1">
      <alignment horizontal="right" wrapText="1"/>
      <protection locked="0"/>
    </xf>
    <xf numFmtId="14" fontId="7" fillId="0" borderId="0" xfId="0" applyNumberFormat="1" applyFont="1" applyAlignment="1" applyProtection="1">
      <alignment horizontal="right" wrapText="1"/>
      <protection locked="0"/>
    </xf>
    <xf numFmtId="0" fontId="6" fillId="0" borderId="0" xfId="0" applyFont="1" applyAlignment="1" applyProtection="1">
      <alignment wrapText="1"/>
      <protection locked="0"/>
    </xf>
    <xf numFmtId="14" fontId="10" fillId="0" borderId="0" xfId="0" applyNumberFormat="1" applyFont="1" applyAlignment="1">
      <alignment horizontal="center"/>
    </xf>
    <xf numFmtId="14" fontId="5" fillId="0" borderId="0" xfId="0" applyNumberFormat="1" applyFont="1" applyAlignment="1">
      <alignment horizontal="center"/>
    </xf>
    <xf numFmtId="0" fontId="25" fillId="0" borderId="0" xfId="1" applyFont="1"/>
    <xf numFmtId="3" fontId="0" fillId="0" borderId="0" xfId="0" applyNumberFormat="1"/>
    <xf numFmtId="38" fontId="25" fillId="0" borderId="0" xfId="1" applyNumberFormat="1" applyFont="1" applyAlignment="1">
      <alignment wrapText="1"/>
    </xf>
    <xf numFmtId="38" fontId="10" fillId="0" borderId="0" xfId="0" applyNumberFormat="1" applyFont="1" applyProtection="1">
      <protection locked="0"/>
    </xf>
    <xf numFmtId="37" fontId="23" fillId="0" borderId="0" xfId="0" applyNumberFormat="1" applyFont="1" applyProtection="1">
      <protection locked="0"/>
    </xf>
    <xf numFmtId="1" fontId="0" fillId="0" borderId="0" xfId="0" applyNumberFormat="1"/>
    <xf numFmtId="1" fontId="22" fillId="0" borderId="0" xfId="0" applyNumberFormat="1" applyFont="1"/>
    <xf numFmtId="37" fontId="0" fillId="0" borderId="0" xfId="0" applyNumberFormat="1"/>
    <xf numFmtId="0" fontId="7" fillId="0" borderId="0" xfId="0" applyFont="1" applyAlignment="1">
      <alignment horizontal="left" vertical="center"/>
    </xf>
    <xf numFmtId="0" fontId="7" fillId="0" borderId="0" xfId="0" applyFont="1" applyAlignment="1">
      <alignment horizontal="left" wrapText="1"/>
    </xf>
    <xf numFmtId="0" fontId="7" fillId="0" borderId="0" xfId="0" applyFont="1" applyAlignment="1">
      <alignment horizontal="left" vertical="top" wrapText="1"/>
    </xf>
    <xf numFmtId="0" fontId="10" fillId="0" borderId="0" xfId="0" applyFont="1" applyAlignment="1" applyProtection="1">
      <alignment horizontal="left" wrapText="1"/>
      <protection locked="0"/>
    </xf>
    <xf numFmtId="0" fontId="23" fillId="0" borderId="0" xfId="0" applyFont="1" applyAlignment="1" applyProtection="1">
      <alignment horizontal="left" vertical="top" wrapText="1"/>
      <protection locked="0"/>
    </xf>
    <xf numFmtId="0" fontId="12" fillId="0" borderId="0" xfId="0" applyFont="1" applyAlignment="1" applyProtection="1">
      <alignment horizontal="left" vertical="top" wrapText="1"/>
      <protection locked="0"/>
    </xf>
    <xf numFmtId="3" fontId="54" fillId="0" borderId="0" xfId="0" applyNumberFormat="1" applyFont="1" applyAlignment="1" applyProtection="1">
      <alignment horizontal="center" wrapText="1"/>
      <protection locked="0"/>
    </xf>
    <xf numFmtId="3" fontId="80" fillId="0" borderId="0" xfId="0" applyNumberFormat="1" applyFont="1" applyAlignment="1" applyProtection="1">
      <alignment horizontal="left" wrapText="1"/>
      <protection locked="0"/>
    </xf>
    <xf numFmtId="14" fontId="80" fillId="0" borderId="0" xfId="0" applyNumberFormat="1" applyFont="1" applyAlignment="1">
      <alignment horizontal="center" wrapText="1"/>
    </xf>
    <xf numFmtId="14" fontId="6" fillId="0" borderId="0" xfId="0" applyNumberFormat="1" applyFont="1" applyAlignment="1">
      <alignment horizontal="center" wrapText="1"/>
    </xf>
    <xf numFmtId="14" fontId="7" fillId="0" borderId="0" xfId="0" applyNumberFormat="1" applyFont="1" applyAlignment="1">
      <alignment horizontal="center" wrapText="1"/>
    </xf>
    <xf numFmtId="3" fontId="7" fillId="0" borderId="0" xfId="0" applyNumberFormat="1" applyFont="1" applyAlignment="1" applyProtection="1">
      <alignment horizontal="left" vertical="top" wrapText="1"/>
      <protection locked="0"/>
    </xf>
    <xf numFmtId="3" fontId="5" fillId="0" borderId="0" xfId="0" applyNumberFormat="1" applyFont="1" applyAlignment="1" applyProtection="1">
      <alignment vertical="center" wrapText="1"/>
      <protection locked="0"/>
    </xf>
    <xf numFmtId="14" fontId="6" fillId="0" borderId="30" xfId="0" applyNumberFormat="1" applyFont="1" applyBorder="1" applyAlignment="1">
      <alignment horizontal="center" wrapText="1"/>
    </xf>
    <xf numFmtId="14" fontId="6" fillId="0" borderId="35" xfId="0" applyNumberFormat="1" applyFont="1" applyBorder="1" applyAlignment="1">
      <alignment horizontal="center" wrapText="1"/>
    </xf>
    <xf numFmtId="14" fontId="7" fillId="0" borderId="30" xfId="0" applyNumberFormat="1" applyFont="1" applyBorder="1" applyAlignment="1">
      <alignment horizontal="center" wrapText="1"/>
    </xf>
    <xf numFmtId="14" fontId="7" fillId="0" borderId="35" xfId="0" applyNumberFormat="1" applyFont="1" applyBorder="1" applyAlignment="1">
      <alignment horizontal="center" wrapText="1"/>
    </xf>
    <xf numFmtId="3" fontId="80" fillId="0" borderId="32" xfId="0" applyNumberFormat="1" applyFont="1" applyBorder="1" applyAlignment="1" applyProtection="1">
      <alignment horizontal="left" wrapText="1"/>
      <protection locked="0"/>
    </xf>
    <xf numFmtId="3" fontId="80" fillId="0" borderId="68" xfId="0" applyNumberFormat="1" applyFont="1" applyBorder="1" applyAlignment="1" applyProtection="1">
      <alignment horizontal="left" wrapText="1"/>
      <protection locked="0"/>
    </xf>
    <xf numFmtId="3" fontId="80" fillId="0" borderId="69" xfId="0" applyNumberFormat="1" applyFont="1" applyBorder="1" applyAlignment="1" applyProtection="1">
      <alignment horizontal="left" wrapText="1"/>
      <protection locked="0"/>
    </xf>
    <xf numFmtId="14" fontId="80" fillId="0" borderId="30" xfId="0" applyNumberFormat="1" applyFont="1" applyBorder="1" applyAlignment="1">
      <alignment horizontal="center" wrapText="1"/>
    </xf>
    <xf numFmtId="14" fontId="80" fillId="0" borderId="35" xfId="0" applyNumberFormat="1" applyFont="1" applyBorder="1" applyAlignment="1">
      <alignment horizontal="center" wrapText="1"/>
    </xf>
    <xf numFmtId="3" fontId="54" fillId="0" borderId="32" xfId="0" applyNumberFormat="1" applyFont="1" applyBorder="1" applyAlignment="1" applyProtection="1">
      <alignment horizontal="center" wrapText="1"/>
      <protection locked="0"/>
    </xf>
    <xf numFmtId="3" fontId="54" fillId="0" borderId="69" xfId="0" applyNumberFormat="1" applyFont="1" applyBorder="1" applyAlignment="1" applyProtection="1">
      <alignment horizontal="center" wrapText="1"/>
      <protection locked="0"/>
    </xf>
    <xf numFmtId="3" fontId="54" fillId="0" borderId="33" xfId="0" applyNumberFormat="1" applyFont="1" applyBorder="1" applyAlignment="1" applyProtection="1">
      <alignment horizontal="center" wrapText="1"/>
      <protection locked="0"/>
    </xf>
    <xf numFmtId="3" fontId="54" fillId="0" borderId="47" xfId="0" applyNumberFormat="1" applyFont="1" applyBorder="1" applyAlignment="1" applyProtection="1">
      <alignment horizontal="center" wrapText="1"/>
      <protection locked="0"/>
    </xf>
    <xf numFmtId="3" fontId="54" fillId="0" borderId="34" xfId="0" applyNumberFormat="1" applyFont="1" applyBorder="1" applyAlignment="1" applyProtection="1">
      <alignment horizontal="center" wrapText="1"/>
      <protection locked="0"/>
    </xf>
    <xf numFmtId="3" fontId="54" fillId="0" borderId="36" xfId="0" applyNumberFormat="1" applyFont="1" applyBorder="1" applyAlignment="1" applyProtection="1">
      <alignment horizontal="center" wrapText="1"/>
      <protection locked="0"/>
    </xf>
    <xf numFmtId="3" fontId="5" fillId="0" borderId="0" xfId="0" applyNumberFormat="1" applyFont="1" applyAlignment="1" applyProtection="1">
      <alignment horizontal="left" vertical="top"/>
      <protection locked="0"/>
    </xf>
    <xf numFmtId="14" fontId="7" fillId="0" borderId="27" xfId="0" applyNumberFormat="1" applyFont="1" applyBorder="1" applyAlignment="1">
      <alignment horizontal="center" wrapText="1"/>
    </xf>
    <xf numFmtId="3" fontId="54" fillId="0" borderId="0" xfId="0" applyNumberFormat="1" applyFont="1" applyAlignment="1" applyProtection="1">
      <alignment horizontal="left" vertical="top" wrapText="1"/>
      <protection locked="0"/>
    </xf>
    <xf numFmtId="0" fontId="28" fillId="0" borderId="0" xfId="0" applyFont="1" applyAlignment="1">
      <alignment horizontal="left"/>
    </xf>
    <xf numFmtId="0" fontId="23" fillId="0" borderId="0" xfId="0" applyFont="1" applyAlignment="1" applyProtection="1">
      <alignment horizontal="left"/>
      <protection locked="0"/>
    </xf>
    <xf numFmtId="0" fontId="22"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center" wrapText="1"/>
    </xf>
    <xf numFmtId="0" fontId="22" fillId="0" borderId="0" xfId="0" applyFont="1"/>
    <xf numFmtId="0" fontId="22" fillId="0" borderId="32" xfId="0" applyFont="1" applyBorder="1" applyAlignment="1">
      <alignment horizontal="center" wrapText="1"/>
    </xf>
    <xf numFmtId="0" fontId="22" fillId="0" borderId="34" xfId="0" applyFont="1" applyBorder="1" applyAlignment="1">
      <alignment horizontal="center" wrapText="1"/>
    </xf>
    <xf numFmtId="0" fontId="22" fillId="0" borderId="48" xfId="0" applyFont="1" applyBorder="1" applyAlignment="1">
      <alignment horizontal="center" wrapText="1"/>
    </xf>
    <xf numFmtId="0" fontId="22" fillId="0" borderId="36" xfId="0" applyFont="1" applyBorder="1" applyAlignment="1">
      <alignment horizontal="center" wrapText="1"/>
    </xf>
    <xf numFmtId="0" fontId="22" fillId="0" borderId="32" xfId="0" applyFont="1" applyBorder="1" applyAlignment="1">
      <alignment horizontal="center" vertical="center" wrapText="1"/>
    </xf>
    <xf numFmtId="0" fontId="22" fillId="0" borderId="48" xfId="0" applyFont="1" applyBorder="1" applyAlignment="1">
      <alignment horizontal="center" vertical="center" wrapText="1"/>
    </xf>
    <xf numFmtId="0" fontId="22" fillId="0" borderId="34"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32" xfId="0" applyFont="1" applyBorder="1" applyAlignment="1">
      <alignment horizontal="center" vertical="center"/>
    </xf>
    <xf numFmtId="0" fontId="22" fillId="0" borderId="29" xfId="0" applyFont="1" applyBorder="1" applyAlignment="1">
      <alignment horizontal="center" vertical="center"/>
    </xf>
    <xf numFmtId="0" fontId="22" fillId="0" borderId="48" xfId="0" applyFont="1" applyBorder="1" applyAlignment="1">
      <alignment horizontal="center" vertical="center"/>
    </xf>
    <xf numFmtId="0" fontId="22" fillId="0" borderId="34" xfId="0" applyFont="1" applyBorder="1" applyAlignment="1">
      <alignment horizontal="center" vertical="center"/>
    </xf>
    <xf numFmtId="0" fontId="22" fillId="0" borderId="28" xfId="0" applyFont="1" applyBorder="1" applyAlignment="1">
      <alignment horizontal="center" vertical="center"/>
    </xf>
    <xf numFmtId="0" fontId="22" fillId="0" borderId="36" xfId="0" applyFont="1" applyBorder="1" applyAlignment="1">
      <alignment horizontal="center" vertical="center"/>
    </xf>
    <xf numFmtId="0" fontId="22" fillId="0" borderId="31" xfId="0" applyFont="1" applyBorder="1" applyAlignment="1">
      <alignment horizontal="center" wrapText="1"/>
    </xf>
    <xf numFmtId="0" fontId="22" fillId="0" borderId="22" xfId="0" applyFont="1" applyBorder="1" applyAlignment="1">
      <alignment horizontal="center" wrapText="1"/>
    </xf>
    <xf numFmtId="0" fontId="0" fillId="0" borderId="0" xfId="0"/>
    <xf numFmtId="0" fontId="22" fillId="0" borderId="39" xfId="0" applyFont="1" applyBorder="1" applyAlignment="1">
      <alignment horizontal="center" wrapText="1"/>
    </xf>
    <xf numFmtId="0" fontId="22" fillId="0" borderId="31" xfId="0" applyFont="1" applyBorder="1" applyAlignment="1">
      <alignment horizontal="center" vertical="top" wrapText="1"/>
    </xf>
    <xf numFmtId="0" fontId="22" fillId="0" borderId="39" xfId="0" applyFont="1" applyBorder="1" applyAlignment="1">
      <alignment horizontal="center" vertical="top" wrapText="1"/>
    </xf>
    <xf numFmtId="0" fontId="22"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22" fillId="0" borderId="31" xfId="0" applyFont="1" applyBorder="1" applyAlignment="1">
      <alignment horizontal="center" vertical="center" wrapText="1"/>
    </xf>
    <xf numFmtId="0" fontId="22" fillId="0" borderId="22" xfId="0" applyFont="1" applyBorder="1" applyAlignment="1">
      <alignment horizontal="center" vertical="center" wrapText="1"/>
    </xf>
    <xf numFmtId="0" fontId="70" fillId="0" borderId="0" xfId="1" applyFont="1" applyAlignment="1" applyProtection="1">
      <alignment horizontal="left" vertical="top" wrapText="1"/>
      <protection locked="0"/>
    </xf>
    <xf numFmtId="0" fontId="20" fillId="0" borderId="0" xfId="0" applyFont="1" applyAlignment="1">
      <alignment horizontal="left" vertical="top" wrapText="1"/>
    </xf>
  </cellXfs>
  <cellStyles count="2478">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3" xfId="2475" xr:uid="{00000000-0005-0000-0000-000003000000}"/>
    <cellStyle name="20 % - uthevingsfarge 5 2 3" xfId="1080" xr:uid="{00000000-0005-0000-0000-000004000000}"/>
    <cellStyle name="20 % - uthevingsfarge 5 2 4" xfId="1435" xr:uid="{00000000-0005-0000-0000-000005000000}"/>
    <cellStyle name="20 % - uthevingsfarge 5 2 5" xfId="2128" xr:uid="{00000000-0005-0000-0000-000006000000}"/>
    <cellStyle name="20 % - uthevingsfarge 5 3" xfId="510" xr:uid="{00000000-0005-0000-0000-000007000000}"/>
    <cellStyle name="20 % - uthevingsfarge 5 3 2" xfId="1439" xr:uid="{00000000-0005-0000-0000-000008000000}"/>
    <cellStyle name="20 % - uthevingsfarge 5 3 3" xfId="2132" xr:uid="{00000000-0005-0000-0000-000009000000}"/>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3" xfId="2367" xr:uid="{00000000-0005-0000-0000-00000F000000}"/>
    <cellStyle name="20% - Accent1 2 2 3" xfId="1327" xr:uid="{00000000-0005-0000-0000-000010000000}"/>
    <cellStyle name="20% - Accent1 2 2 4" xfId="2020" xr:uid="{00000000-0005-0000-0000-000011000000}"/>
    <cellStyle name="20% - Accent1 2 3" xfId="573" xr:uid="{00000000-0005-0000-0000-000012000000}"/>
    <cellStyle name="20% - Accent1 2 3 2" xfId="1502" xr:uid="{00000000-0005-0000-0000-000013000000}"/>
    <cellStyle name="20% - Accent1 2 3 3" xfId="2195" xr:uid="{00000000-0005-0000-0000-000014000000}"/>
    <cellStyle name="20% - Accent1 2 4" xfId="970" xr:uid="{00000000-0005-0000-0000-000015000000}"/>
    <cellStyle name="20% - Accent1 2 5" xfId="1155" xr:uid="{00000000-0005-0000-0000-000016000000}"/>
    <cellStyle name="20% - Accent1 2 6" xfId="1848" xr:uid="{00000000-0005-0000-0000-000017000000}"/>
    <cellStyle name="20% - Accent1 3" xfId="331" xr:uid="{00000000-0005-0000-0000-000018000000}"/>
    <cellStyle name="20% - Accent1 3 2" xfId="712" xr:uid="{00000000-0005-0000-0000-000019000000}"/>
    <cellStyle name="20% - Accent1 3 2 2" xfId="1628" xr:uid="{00000000-0005-0000-0000-00001A000000}"/>
    <cellStyle name="20% - Accent1 3 2 3" xfId="2321" xr:uid="{00000000-0005-0000-0000-00001B000000}"/>
    <cellStyle name="20% - Accent1 3 3" xfId="1281" xr:uid="{00000000-0005-0000-0000-00001C000000}"/>
    <cellStyle name="20% - Accent1 3 4" xfId="1974" xr:uid="{00000000-0005-0000-0000-00001D000000}"/>
    <cellStyle name="20% - Accent1 4" xfId="527" xr:uid="{00000000-0005-0000-0000-00001E000000}"/>
    <cellStyle name="20% - Accent1 4 2" xfId="1456" xr:uid="{00000000-0005-0000-0000-00001F000000}"/>
    <cellStyle name="20% - Accent1 4 3" xfId="2149" xr:uid="{00000000-0005-0000-0000-000020000000}"/>
    <cellStyle name="20% - Accent1 5" xfId="912" xr:uid="{00000000-0005-0000-0000-000021000000}"/>
    <cellStyle name="20% - Accent1 6" xfId="1109" xr:uid="{00000000-0005-0000-0000-000022000000}"/>
    <cellStyle name="20% - Accent1 7" xfId="1802" xr:uid="{00000000-0005-0000-0000-000023000000}"/>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3" xfId="2368" xr:uid="{00000000-0005-0000-0000-000029000000}"/>
    <cellStyle name="20% - Accent2 2 2 3" xfId="1328" xr:uid="{00000000-0005-0000-0000-00002A000000}"/>
    <cellStyle name="20% - Accent2 2 2 4" xfId="2021" xr:uid="{00000000-0005-0000-0000-00002B000000}"/>
    <cellStyle name="20% - Accent2 2 3" xfId="574" xr:uid="{00000000-0005-0000-0000-00002C000000}"/>
    <cellStyle name="20% - Accent2 2 3 2" xfId="1503" xr:uid="{00000000-0005-0000-0000-00002D000000}"/>
    <cellStyle name="20% - Accent2 2 3 3" xfId="2196" xr:uid="{00000000-0005-0000-0000-00002E000000}"/>
    <cellStyle name="20% - Accent2 2 4" xfId="971" xr:uid="{00000000-0005-0000-0000-00002F000000}"/>
    <cellStyle name="20% - Accent2 2 5" xfId="1156" xr:uid="{00000000-0005-0000-0000-000030000000}"/>
    <cellStyle name="20% - Accent2 2 6" xfId="1849" xr:uid="{00000000-0005-0000-0000-000031000000}"/>
    <cellStyle name="20% - Accent2 3" xfId="332" xr:uid="{00000000-0005-0000-0000-000032000000}"/>
    <cellStyle name="20% - Accent2 3 2" xfId="713" xr:uid="{00000000-0005-0000-0000-000033000000}"/>
    <cellStyle name="20% - Accent2 3 2 2" xfId="1629" xr:uid="{00000000-0005-0000-0000-000034000000}"/>
    <cellStyle name="20% - Accent2 3 2 3" xfId="2322" xr:uid="{00000000-0005-0000-0000-000035000000}"/>
    <cellStyle name="20% - Accent2 3 3" xfId="1282" xr:uid="{00000000-0005-0000-0000-000036000000}"/>
    <cellStyle name="20% - Accent2 3 4" xfId="1975" xr:uid="{00000000-0005-0000-0000-000037000000}"/>
    <cellStyle name="20% - Accent2 4" xfId="528" xr:uid="{00000000-0005-0000-0000-000038000000}"/>
    <cellStyle name="20% - Accent2 4 2" xfId="1457" xr:uid="{00000000-0005-0000-0000-000039000000}"/>
    <cellStyle name="20% - Accent2 4 3" xfId="2150" xr:uid="{00000000-0005-0000-0000-00003A000000}"/>
    <cellStyle name="20% - Accent2 5" xfId="913" xr:uid="{00000000-0005-0000-0000-00003B000000}"/>
    <cellStyle name="20% - Accent2 6" xfId="1110" xr:uid="{00000000-0005-0000-0000-00003C000000}"/>
    <cellStyle name="20% - Accent2 7" xfId="1803" xr:uid="{00000000-0005-0000-0000-00003D000000}"/>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3" xfId="2369" xr:uid="{00000000-0005-0000-0000-000043000000}"/>
    <cellStyle name="20% - Accent3 2 2 3" xfId="1329" xr:uid="{00000000-0005-0000-0000-000044000000}"/>
    <cellStyle name="20% - Accent3 2 2 4" xfId="2022" xr:uid="{00000000-0005-0000-0000-000045000000}"/>
    <cellStyle name="20% - Accent3 2 3" xfId="575" xr:uid="{00000000-0005-0000-0000-000046000000}"/>
    <cellStyle name="20% - Accent3 2 3 2" xfId="1504" xr:uid="{00000000-0005-0000-0000-000047000000}"/>
    <cellStyle name="20% - Accent3 2 3 3" xfId="2197" xr:uid="{00000000-0005-0000-0000-000048000000}"/>
    <cellStyle name="20% - Accent3 2 4" xfId="972" xr:uid="{00000000-0005-0000-0000-000049000000}"/>
    <cellStyle name="20% - Accent3 2 5" xfId="1157" xr:uid="{00000000-0005-0000-0000-00004A000000}"/>
    <cellStyle name="20% - Accent3 2 6" xfId="1850" xr:uid="{00000000-0005-0000-0000-00004B000000}"/>
    <cellStyle name="20% - Accent3 3" xfId="333" xr:uid="{00000000-0005-0000-0000-00004C000000}"/>
    <cellStyle name="20% - Accent3 3 2" xfId="714" xr:uid="{00000000-0005-0000-0000-00004D000000}"/>
    <cellStyle name="20% - Accent3 3 2 2" xfId="1630" xr:uid="{00000000-0005-0000-0000-00004E000000}"/>
    <cellStyle name="20% - Accent3 3 2 3" xfId="2323" xr:uid="{00000000-0005-0000-0000-00004F000000}"/>
    <cellStyle name="20% - Accent3 3 3" xfId="1283" xr:uid="{00000000-0005-0000-0000-000050000000}"/>
    <cellStyle name="20% - Accent3 3 4" xfId="1976" xr:uid="{00000000-0005-0000-0000-000051000000}"/>
    <cellStyle name="20% - Accent3 4" xfId="529" xr:uid="{00000000-0005-0000-0000-000052000000}"/>
    <cellStyle name="20% - Accent3 4 2" xfId="1458" xr:uid="{00000000-0005-0000-0000-000053000000}"/>
    <cellStyle name="20% - Accent3 4 3" xfId="2151" xr:uid="{00000000-0005-0000-0000-000054000000}"/>
    <cellStyle name="20% - Accent3 5" xfId="914" xr:uid="{00000000-0005-0000-0000-000055000000}"/>
    <cellStyle name="20% - Accent3 6" xfId="1111" xr:uid="{00000000-0005-0000-0000-000056000000}"/>
    <cellStyle name="20% - Accent3 7" xfId="1804" xr:uid="{00000000-0005-0000-0000-000057000000}"/>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3" xfId="2370" xr:uid="{00000000-0005-0000-0000-00005D000000}"/>
    <cellStyle name="20% - Accent4 2 2 3" xfId="1330" xr:uid="{00000000-0005-0000-0000-00005E000000}"/>
    <cellStyle name="20% - Accent4 2 2 4" xfId="2023" xr:uid="{00000000-0005-0000-0000-00005F000000}"/>
    <cellStyle name="20% - Accent4 2 3" xfId="576" xr:uid="{00000000-0005-0000-0000-000060000000}"/>
    <cellStyle name="20% - Accent4 2 3 2" xfId="1505" xr:uid="{00000000-0005-0000-0000-000061000000}"/>
    <cellStyle name="20% - Accent4 2 3 3" xfId="2198" xr:uid="{00000000-0005-0000-0000-000062000000}"/>
    <cellStyle name="20% - Accent4 2 4" xfId="973" xr:uid="{00000000-0005-0000-0000-000063000000}"/>
    <cellStyle name="20% - Accent4 2 5" xfId="1158" xr:uid="{00000000-0005-0000-0000-000064000000}"/>
    <cellStyle name="20% - Accent4 2 6" xfId="1851" xr:uid="{00000000-0005-0000-0000-000065000000}"/>
    <cellStyle name="20% - Accent4 3" xfId="334" xr:uid="{00000000-0005-0000-0000-000066000000}"/>
    <cellStyle name="20% - Accent4 3 2" xfId="715" xr:uid="{00000000-0005-0000-0000-000067000000}"/>
    <cellStyle name="20% - Accent4 3 2 2" xfId="1631" xr:uid="{00000000-0005-0000-0000-000068000000}"/>
    <cellStyle name="20% - Accent4 3 2 3" xfId="2324" xr:uid="{00000000-0005-0000-0000-000069000000}"/>
    <cellStyle name="20% - Accent4 3 3" xfId="1284" xr:uid="{00000000-0005-0000-0000-00006A000000}"/>
    <cellStyle name="20% - Accent4 3 4" xfId="1977" xr:uid="{00000000-0005-0000-0000-00006B000000}"/>
    <cellStyle name="20% - Accent4 4" xfId="530" xr:uid="{00000000-0005-0000-0000-00006C000000}"/>
    <cellStyle name="20% - Accent4 4 2" xfId="1459" xr:uid="{00000000-0005-0000-0000-00006D000000}"/>
    <cellStyle name="20% - Accent4 4 3" xfId="2152" xr:uid="{00000000-0005-0000-0000-00006E000000}"/>
    <cellStyle name="20% - Accent4 5" xfId="915" xr:uid="{00000000-0005-0000-0000-00006F000000}"/>
    <cellStyle name="20% - Accent4 6" xfId="1112" xr:uid="{00000000-0005-0000-0000-000070000000}"/>
    <cellStyle name="20% - Accent4 7" xfId="1805" xr:uid="{00000000-0005-0000-0000-000071000000}"/>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3" xfId="2371" xr:uid="{00000000-0005-0000-0000-000076000000}"/>
    <cellStyle name="20% - Accent5 2 2 3" xfId="1331" xr:uid="{00000000-0005-0000-0000-000077000000}"/>
    <cellStyle name="20% - Accent5 2 2 4" xfId="2024" xr:uid="{00000000-0005-0000-0000-000078000000}"/>
    <cellStyle name="20% - Accent5 2 3" xfId="577" xr:uid="{00000000-0005-0000-0000-000079000000}"/>
    <cellStyle name="20% - Accent5 2 3 2" xfId="1506" xr:uid="{00000000-0005-0000-0000-00007A000000}"/>
    <cellStyle name="20% - Accent5 2 3 3" xfId="2199" xr:uid="{00000000-0005-0000-0000-00007B000000}"/>
    <cellStyle name="20% - Accent5 2 4" xfId="974" xr:uid="{00000000-0005-0000-0000-00007C000000}"/>
    <cellStyle name="20% - Accent5 2 5" xfId="1159" xr:uid="{00000000-0005-0000-0000-00007D000000}"/>
    <cellStyle name="20% - Accent5 2 6" xfId="1852" xr:uid="{00000000-0005-0000-0000-00007E000000}"/>
    <cellStyle name="20% - Accent5 3" xfId="335" xr:uid="{00000000-0005-0000-0000-00007F000000}"/>
    <cellStyle name="20% - Accent5 3 2" xfId="716" xr:uid="{00000000-0005-0000-0000-000080000000}"/>
    <cellStyle name="20% - Accent5 3 2 2" xfId="1632" xr:uid="{00000000-0005-0000-0000-000081000000}"/>
    <cellStyle name="20% - Accent5 3 2 3" xfId="2325" xr:uid="{00000000-0005-0000-0000-000082000000}"/>
    <cellStyle name="20% - Accent5 3 3" xfId="1285" xr:uid="{00000000-0005-0000-0000-000083000000}"/>
    <cellStyle name="20% - Accent5 3 4" xfId="1978" xr:uid="{00000000-0005-0000-0000-000084000000}"/>
    <cellStyle name="20% - Accent5 4" xfId="531" xr:uid="{00000000-0005-0000-0000-000085000000}"/>
    <cellStyle name="20% - Accent5 4 2" xfId="1460" xr:uid="{00000000-0005-0000-0000-000086000000}"/>
    <cellStyle name="20% - Accent5 4 3" xfId="2153" xr:uid="{00000000-0005-0000-0000-000087000000}"/>
    <cellStyle name="20% - Accent5 5" xfId="916" xr:uid="{00000000-0005-0000-0000-000088000000}"/>
    <cellStyle name="20% - Accent5 6" xfId="1113" xr:uid="{00000000-0005-0000-0000-000089000000}"/>
    <cellStyle name="20% - Accent5 7" xfId="1806" xr:uid="{00000000-0005-0000-0000-00008A000000}"/>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3" xfId="2372" xr:uid="{00000000-0005-0000-0000-000090000000}"/>
    <cellStyle name="20% - Accent6 2 2 3" xfId="1332" xr:uid="{00000000-0005-0000-0000-000091000000}"/>
    <cellStyle name="20% - Accent6 2 2 4" xfId="2025" xr:uid="{00000000-0005-0000-0000-000092000000}"/>
    <cellStyle name="20% - Accent6 2 3" xfId="578" xr:uid="{00000000-0005-0000-0000-000093000000}"/>
    <cellStyle name="20% - Accent6 2 3 2" xfId="1507" xr:uid="{00000000-0005-0000-0000-000094000000}"/>
    <cellStyle name="20% - Accent6 2 3 3" xfId="2200" xr:uid="{00000000-0005-0000-0000-000095000000}"/>
    <cellStyle name="20% - Accent6 2 4" xfId="975" xr:uid="{00000000-0005-0000-0000-000096000000}"/>
    <cellStyle name="20% - Accent6 2 5" xfId="1160" xr:uid="{00000000-0005-0000-0000-000097000000}"/>
    <cellStyle name="20% - Accent6 2 6" xfId="1853" xr:uid="{00000000-0005-0000-0000-000098000000}"/>
    <cellStyle name="20% - Accent6 3" xfId="336" xr:uid="{00000000-0005-0000-0000-000099000000}"/>
    <cellStyle name="20% - Accent6 3 2" xfId="717" xr:uid="{00000000-0005-0000-0000-00009A000000}"/>
    <cellStyle name="20% - Accent6 3 2 2" xfId="1633" xr:uid="{00000000-0005-0000-0000-00009B000000}"/>
    <cellStyle name="20% - Accent6 3 2 3" xfId="2326" xr:uid="{00000000-0005-0000-0000-00009C000000}"/>
    <cellStyle name="20% - Accent6 3 3" xfId="1286" xr:uid="{00000000-0005-0000-0000-00009D000000}"/>
    <cellStyle name="20% - Accent6 3 4" xfId="1979" xr:uid="{00000000-0005-0000-0000-00009E000000}"/>
    <cellStyle name="20% - Accent6 4" xfId="532" xr:uid="{00000000-0005-0000-0000-00009F000000}"/>
    <cellStyle name="20% - Accent6 4 2" xfId="1461" xr:uid="{00000000-0005-0000-0000-0000A0000000}"/>
    <cellStyle name="20% - Accent6 4 3" xfId="2154" xr:uid="{00000000-0005-0000-0000-0000A1000000}"/>
    <cellStyle name="20% - Accent6 5" xfId="917" xr:uid="{00000000-0005-0000-0000-0000A2000000}"/>
    <cellStyle name="20% - Accent6 6" xfId="1114" xr:uid="{00000000-0005-0000-0000-0000A3000000}"/>
    <cellStyle name="20% - Accent6 7" xfId="1807" xr:uid="{00000000-0005-0000-0000-0000A4000000}"/>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3" xfId="2398" xr:uid="{00000000-0005-0000-0000-0000B0000000}"/>
    <cellStyle name="20% - uthevingsfarge 5 2 2 2 2 2 3" xfId="1358" xr:uid="{00000000-0005-0000-0000-0000B1000000}"/>
    <cellStyle name="20% - uthevingsfarge 5 2 2 2 2 2 4" xfId="2051" xr:uid="{00000000-0005-0000-0000-0000B2000000}"/>
    <cellStyle name="20% - uthevingsfarge 5 2 2 2 2 3" xfId="604" xr:uid="{00000000-0005-0000-0000-0000B3000000}"/>
    <cellStyle name="20% - uthevingsfarge 5 2 2 2 2 3 2" xfId="1533" xr:uid="{00000000-0005-0000-0000-0000B4000000}"/>
    <cellStyle name="20% - uthevingsfarge 5 2 2 2 2 3 3" xfId="2226" xr:uid="{00000000-0005-0000-0000-0000B5000000}"/>
    <cellStyle name="20% - uthevingsfarge 5 2 2 2 2 4" xfId="1001" xr:uid="{00000000-0005-0000-0000-0000B6000000}"/>
    <cellStyle name="20% - uthevingsfarge 5 2 2 2 2 5" xfId="1186" xr:uid="{00000000-0005-0000-0000-0000B7000000}"/>
    <cellStyle name="20% - uthevingsfarge 5 2 2 2 2 6" xfId="1879" xr:uid="{00000000-0005-0000-0000-0000B8000000}"/>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3" xfId="2397" xr:uid="{00000000-0005-0000-0000-0000BC000000}"/>
    <cellStyle name="20% - uthevingsfarge 5 2 2 2 3 3" xfId="1357" xr:uid="{00000000-0005-0000-0000-0000BD000000}"/>
    <cellStyle name="20% - uthevingsfarge 5 2 2 2 3 4" xfId="2050" xr:uid="{00000000-0005-0000-0000-0000BE000000}"/>
    <cellStyle name="20% - uthevingsfarge 5 2 2 2 4" xfId="603" xr:uid="{00000000-0005-0000-0000-0000BF000000}"/>
    <cellStyle name="20% - uthevingsfarge 5 2 2 2 4 2" xfId="1532" xr:uid="{00000000-0005-0000-0000-0000C0000000}"/>
    <cellStyle name="20% - uthevingsfarge 5 2 2 2 4 3" xfId="2225" xr:uid="{00000000-0005-0000-0000-0000C1000000}"/>
    <cellStyle name="20% - uthevingsfarge 5 2 2 2 5" xfId="1000" xr:uid="{00000000-0005-0000-0000-0000C2000000}"/>
    <cellStyle name="20% - uthevingsfarge 5 2 2 2 6" xfId="1185" xr:uid="{00000000-0005-0000-0000-0000C3000000}"/>
    <cellStyle name="20% - uthevingsfarge 5 2 2 2 7" xfId="1878" xr:uid="{00000000-0005-0000-0000-0000C4000000}"/>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3" xfId="2399" xr:uid="{00000000-0005-0000-0000-0000C9000000}"/>
    <cellStyle name="20% - uthevingsfarge 5 2 2 3 2 3" xfId="1359" xr:uid="{00000000-0005-0000-0000-0000CA000000}"/>
    <cellStyle name="20% - uthevingsfarge 5 2 2 3 2 4" xfId="2052" xr:uid="{00000000-0005-0000-0000-0000CB000000}"/>
    <cellStyle name="20% - uthevingsfarge 5 2 2 3 3" xfId="605" xr:uid="{00000000-0005-0000-0000-0000CC000000}"/>
    <cellStyle name="20% - uthevingsfarge 5 2 2 3 3 2" xfId="1534" xr:uid="{00000000-0005-0000-0000-0000CD000000}"/>
    <cellStyle name="20% - uthevingsfarge 5 2 2 3 3 3" xfId="2227" xr:uid="{00000000-0005-0000-0000-0000CE000000}"/>
    <cellStyle name="20% - uthevingsfarge 5 2 2 3 4" xfId="1002" xr:uid="{00000000-0005-0000-0000-0000CF000000}"/>
    <cellStyle name="20% - uthevingsfarge 5 2 2 3 5" xfId="1187" xr:uid="{00000000-0005-0000-0000-0000D0000000}"/>
    <cellStyle name="20% - uthevingsfarge 5 2 2 3 6" xfId="1880" xr:uid="{00000000-0005-0000-0000-0000D1000000}"/>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3" xfId="2396" xr:uid="{00000000-0005-0000-0000-0000D5000000}"/>
    <cellStyle name="20% - uthevingsfarge 5 2 2 4 3" xfId="1356" xr:uid="{00000000-0005-0000-0000-0000D6000000}"/>
    <cellStyle name="20% - uthevingsfarge 5 2 2 4 4" xfId="2049" xr:uid="{00000000-0005-0000-0000-0000D7000000}"/>
    <cellStyle name="20% - uthevingsfarge 5 2 2 5" xfId="602" xr:uid="{00000000-0005-0000-0000-0000D8000000}"/>
    <cellStyle name="20% - uthevingsfarge 5 2 2 5 2" xfId="1531" xr:uid="{00000000-0005-0000-0000-0000D9000000}"/>
    <cellStyle name="20% - uthevingsfarge 5 2 2 5 3" xfId="2224" xr:uid="{00000000-0005-0000-0000-0000DA000000}"/>
    <cellStyle name="20% - uthevingsfarge 5 2 2 6" xfId="999" xr:uid="{00000000-0005-0000-0000-0000DB000000}"/>
    <cellStyle name="20% - uthevingsfarge 5 2 2 7" xfId="1184" xr:uid="{00000000-0005-0000-0000-0000DC000000}"/>
    <cellStyle name="20% - uthevingsfarge 5 2 2 8" xfId="1877" xr:uid="{00000000-0005-0000-0000-0000DD000000}"/>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3" xfId="2401" xr:uid="{00000000-0005-0000-0000-0000E3000000}"/>
    <cellStyle name="20% - uthevingsfarge 5 2 3 2 2 3" xfId="1361" xr:uid="{00000000-0005-0000-0000-0000E4000000}"/>
    <cellStyle name="20% - uthevingsfarge 5 2 3 2 2 4" xfId="2054" xr:uid="{00000000-0005-0000-0000-0000E5000000}"/>
    <cellStyle name="20% - uthevingsfarge 5 2 3 2 3" xfId="607" xr:uid="{00000000-0005-0000-0000-0000E6000000}"/>
    <cellStyle name="20% - uthevingsfarge 5 2 3 2 3 2" xfId="1536" xr:uid="{00000000-0005-0000-0000-0000E7000000}"/>
    <cellStyle name="20% - uthevingsfarge 5 2 3 2 3 3" xfId="2229" xr:uid="{00000000-0005-0000-0000-0000E8000000}"/>
    <cellStyle name="20% - uthevingsfarge 5 2 3 2 4" xfId="1004" xr:uid="{00000000-0005-0000-0000-0000E9000000}"/>
    <cellStyle name="20% - uthevingsfarge 5 2 3 2 5" xfId="1189" xr:uid="{00000000-0005-0000-0000-0000EA000000}"/>
    <cellStyle name="20% - uthevingsfarge 5 2 3 2 6" xfId="1882" xr:uid="{00000000-0005-0000-0000-0000EB000000}"/>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3" xfId="2400" xr:uid="{00000000-0005-0000-0000-0000EF000000}"/>
    <cellStyle name="20% - uthevingsfarge 5 2 3 3 3" xfId="1360" xr:uid="{00000000-0005-0000-0000-0000F0000000}"/>
    <cellStyle name="20% - uthevingsfarge 5 2 3 3 4" xfId="2053" xr:uid="{00000000-0005-0000-0000-0000F1000000}"/>
    <cellStyle name="20% - uthevingsfarge 5 2 3 4" xfId="606" xr:uid="{00000000-0005-0000-0000-0000F2000000}"/>
    <cellStyle name="20% - uthevingsfarge 5 2 3 4 2" xfId="1535" xr:uid="{00000000-0005-0000-0000-0000F3000000}"/>
    <cellStyle name="20% - uthevingsfarge 5 2 3 4 3" xfId="2228" xr:uid="{00000000-0005-0000-0000-0000F4000000}"/>
    <cellStyle name="20% - uthevingsfarge 5 2 3 5" xfId="1003" xr:uid="{00000000-0005-0000-0000-0000F5000000}"/>
    <cellStyle name="20% - uthevingsfarge 5 2 3 6" xfId="1188" xr:uid="{00000000-0005-0000-0000-0000F6000000}"/>
    <cellStyle name="20% - uthevingsfarge 5 2 3 7" xfId="1881" xr:uid="{00000000-0005-0000-0000-0000F7000000}"/>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3" xfId="2402" xr:uid="{00000000-0005-0000-0000-0000FC000000}"/>
    <cellStyle name="20% - uthevingsfarge 5 2 4 2 3" xfId="1362" xr:uid="{00000000-0005-0000-0000-0000FD000000}"/>
    <cellStyle name="20% - uthevingsfarge 5 2 4 2 4" xfId="2055" xr:uid="{00000000-0005-0000-0000-0000FE000000}"/>
    <cellStyle name="20% - uthevingsfarge 5 2 4 3" xfId="608" xr:uid="{00000000-0005-0000-0000-0000FF000000}"/>
    <cellStyle name="20% - uthevingsfarge 5 2 4 3 2" xfId="1537" xr:uid="{00000000-0005-0000-0000-000000010000}"/>
    <cellStyle name="20% - uthevingsfarge 5 2 4 3 3" xfId="2230" xr:uid="{00000000-0005-0000-0000-000001010000}"/>
    <cellStyle name="20% - uthevingsfarge 5 2 4 4" xfId="1005" xr:uid="{00000000-0005-0000-0000-000002010000}"/>
    <cellStyle name="20% - uthevingsfarge 5 2 4 5" xfId="1190" xr:uid="{00000000-0005-0000-0000-000003010000}"/>
    <cellStyle name="20% - uthevingsfarge 5 2 4 6" xfId="1883" xr:uid="{00000000-0005-0000-0000-000004010000}"/>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3" xfId="2350" xr:uid="{00000000-0005-0000-0000-000008010000}"/>
    <cellStyle name="20% - uthevingsfarge 5 2 5 3" xfId="1310" xr:uid="{00000000-0005-0000-0000-000009010000}"/>
    <cellStyle name="20% - uthevingsfarge 5 2 5 4" xfId="2003" xr:uid="{00000000-0005-0000-0000-00000A010000}"/>
    <cellStyle name="20% - uthevingsfarge 5 2 6" xfId="556" xr:uid="{00000000-0005-0000-0000-00000B010000}"/>
    <cellStyle name="20% - uthevingsfarge 5 2 6 2" xfId="1485" xr:uid="{00000000-0005-0000-0000-00000C010000}"/>
    <cellStyle name="20% - uthevingsfarge 5 2 6 3" xfId="2178" xr:uid="{00000000-0005-0000-0000-00000D010000}"/>
    <cellStyle name="20% - uthevingsfarge 5 2 7" xfId="953" xr:uid="{00000000-0005-0000-0000-00000E010000}"/>
    <cellStyle name="20% - uthevingsfarge 5 2 8" xfId="1138" xr:uid="{00000000-0005-0000-0000-00000F010000}"/>
    <cellStyle name="20% - uthevingsfarge 5 2 9" xfId="1831" xr:uid="{00000000-0005-0000-0000-000010010000}"/>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3" xfId="2394" xr:uid="{00000000-0005-0000-0000-000015010000}"/>
    <cellStyle name="20% - uthevingsfarge 5 3 2 3" xfId="1354" xr:uid="{00000000-0005-0000-0000-000016010000}"/>
    <cellStyle name="20% - uthevingsfarge 5 3 2 4" xfId="2047" xr:uid="{00000000-0005-0000-0000-000017010000}"/>
    <cellStyle name="20% - uthevingsfarge 5 3 3" xfId="600" xr:uid="{00000000-0005-0000-0000-000018010000}"/>
    <cellStyle name="20% - uthevingsfarge 5 3 3 2" xfId="1529" xr:uid="{00000000-0005-0000-0000-000019010000}"/>
    <cellStyle name="20% - uthevingsfarge 5 3 3 3" xfId="2222" xr:uid="{00000000-0005-0000-0000-00001A010000}"/>
    <cellStyle name="20% - uthevingsfarge 5 3 4" xfId="997" xr:uid="{00000000-0005-0000-0000-00001B010000}"/>
    <cellStyle name="20% - uthevingsfarge 5 3 5" xfId="1182" xr:uid="{00000000-0005-0000-0000-00001C010000}"/>
    <cellStyle name="20% - uthevingsfarge 5 3 6" xfId="1875" xr:uid="{00000000-0005-0000-0000-00001D010000}"/>
    <cellStyle name="20% - uthevingsfarge 5 4" xfId="189" xr:uid="{00000000-0005-0000-0000-00001E010000}"/>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3" xfId="2406" xr:uid="{00000000-0005-0000-0000-000025010000}"/>
    <cellStyle name="20% - uthevingsfarge 5 4 2 2 2 2 3" xfId="1366" xr:uid="{00000000-0005-0000-0000-000026010000}"/>
    <cellStyle name="20% - uthevingsfarge 5 4 2 2 2 2 4" xfId="2059" xr:uid="{00000000-0005-0000-0000-000027010000}"/>
    <cellStyle name="20% - uthevingsfarge 5 4 2 2 2 3" xfId="612" xr:uid="{00000000-0005-0000-0000-000028010000}"/>
    <cellStyle name="20% - uthevingsfarge 5 4 2 2 2 3 2" xfId="1541" xr:uid="{00000000-0005-0000-0000-000029010000}"/>
    <cellStyle name="20% - uthevingsfarge 5 4 2 2 2 3 3" xfId="2234" xr:uid="{00000000-0005-0000-0000-00002A010000}"/>
    <cellStyle name="20% - uthevingsfarge 5 4 2 2 2 4" xfId="1009" xr:uid="{00000000-0005-0000-0000-00002B010000}"/>
    <cellStyle name="20% - uthevingsfarge 5 4 2 2 2 5" xfId="1194" xr:uid="{00000000-0005-0000-0000-00002C010000}"/>
    <cellStyle name="20% - uthevingsfarge 5 4 2 2 2 6" xfId="1887" xr:uid="{00000000-0005-0000-0000-00002D010000}"/>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3" xfId="2405" xr:uid="{00000000-0005-0000-0000-000031010000}"/>
    <cellStyle name="20% - uthevingsfarge 5 4 2 2 3 3" xfId="1365" xr:uid="{00000000-0005-0000-0000-000032010000}"/>
    <cellStyle name="20% - uthevingsfarge 5 4 2 2 3 4" xfId="2058" xr:uid="{00000000-0005-0000-0000-000033010000}"/>
    <cellStyle name="20% - uthevingsfarge 5 4 2 2 4" xfId="611" xr:uid="{00000000-0005-0000-0000-000034010000}"/>
    <cellStyle name="20% - uthevingsfarge 5 4 2 2 4 2" xfId="1540" xr:uid="{00000000-0005-0000-0000-000035010000}"/>
    <cellStyle name="20% - uthevingsfarge 5 4 2 2 4 3" xfId="2233" xr:uid="{00000000-0005-0000-0000-000036010000}"/>
    <cellStyle name="20% - uthevingsfarge 5 4 2 2 5" xfId="1008" xr:uid="{00000000-0005-0000-0000-000037010000}"/>
    <cellStyle name="20% - uthevingsfarge 5 4 2 2 6" xfId="1193" xr:uid="{00000000-0005-0000-0000-000038010000}"/>
    <cellStyle name="20% - uthevingsfarge 5 4 2 2 7" xfId="1886" xr:uid="{00000000-0005-0000-0000-000039010000}"/>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3" xfId="2407" xr:uid="{00000000-0005-0000-0000-00003E010000}"/>
    <cellStyle name="20% - uthevingsfarge 5 4 2 3 2 3" xfId="1367" xr:uid="{00000000-0005-0000-0000-00003F010000}"/>
    <cellStyle name="20% - uthevingsfarge 5 4 2 3 2 4" xfId="2060" xr:uid="{00000000-0005-0000-0000-000040010000}"/>
    <cellStyle name="20% - uthevingsfarge 5 4 2 3 3" xfId="613" xr:uid="{00000000-0005-0000-0000-000041010000}"/>
    <cellStyle name="20% - uthevingsfarge 5 4 2 3 3 2" xfId="1542" xr:uid="{00000000-0005-0000-0000-000042010000}"/>
    <cellStyle name="20% - uthevingsfarge 5 4 2 3 3 3" xfId="2235" xr:uid="{00000000-0005-0000-0000-000043010000}"/>
    <cellStyle name="20% - uthevingsfarge 5 4 2 3 4" xfId="1010" xr:uid="{00000000-0005-0000-0000-000044010000}"/>
    <cellStyle name="20% - uthevingsfarge 5 4 2 3 5" xfId="1195" xr:uid="{00000000-0005-0000-0000-000045010000}"/>
    <cellStyle name="20% - uthevingsfarge 5 4 2 3 6" xfId="1888" xr:uid="{00000000-0005-0000-0000-000046010000}"/>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3" xfId="2404" xr:uid="{00000000-0005-0000-0000-00004A010000}"/>
    <cellStyle name="20% - uthevingsfarge 5 4 2 4 3" xfId="1364" xr:uid="{00000000-0005-0000-0000-00004B010000}"/>
    <cellStyle name="20% - uthevingsfarge 5 4 2 4 4" xfId="2057" xr:uid="{00000000-0005-0000-0000-00004C010000}"/>
    <cellStyle name="20% - uthevingsfarge 5 4 2 5" xfId="610" xr:uid="{00000000-0005-0000-0000-00004D010000}"/>
    <cellStyle name="20% - uthevingsfarge 5 4 2 5 2" xfId="1539" xr:uid="{00000000-0005-0000-0000-00004E010000}"/>
    <cellStyle name="20% - uthevingsfarge 5 4 2 5 3" xfId="2232" xr:uid="{00000000-0005-0000-0000-00004F010000}"/>
    <cellStyle name="20% - uthevingsfarge 5 4 2 6" xfId="1007" xr:uid="{00000000-0005-0000-0000-000050010000}"/>
    <cellStyle name="20% - uthevingsfarge 5 4 2 7" xfId="1192" xr:uid="{00000000-0005-0000-0000-000051010000}"/>
    <cellStyle name="20% - uthevingsfarge 5 4 2 8" xfId="1885" xr:uid="{00000000-0005-0000-0000-000052010000}"/>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3" xfId="2409" xr:uid="{00000000-0005-0000-0000-000058010000}"/>
    <cellStyle name="20% - uthevingsfarge 5 4 3 2 2 3" xfId="1369" xr:uid="{00000000-0005-0000-0000-000059010000}"/>
    <cellStyle name="20% - uthevingsfarge 5 4 3 2 2 4" xfId="2062" xr:uid="{00000000-0005-0000-0000-00005A010000}"/>
    <cellStyle name="20% - uthevingsfarge 5 4 3 2 3" xfId="615" xr:uid="{00000000-0005-0000-0000-00005B010000}"/>
    <cellStyle name="20% - uthevingsfarge 5 4 3 2 3 2" xfId="1544" xr:uid="{00000000-0005-0000-0000-00005C010000}"/>
    <cellStyle name="20% - uthevingsfarge 5 4 3 2 3 3" xfId="2237" xr:uid="{00000000-0005-0000-0000-00005D010000}"/>
    <cellStyle name="20% - uthevingsfarge 5 4 3 2 4" xfId="1012" xr:uid="{00000000-0005-0000-0000-00005E010000}"/>
    <cellStyle name="20% - uthevingsfarge 5 4 3 2 5" xfId="1197" xr:uid="{00000000-0005-0000-0000-00005F010000}"/>
    <cellStyle name="20% - uthevingsfarge 5 4 3 2 6" xfId="1890" xr:uid="{00000000-0005-0000-0000-000060010000}"/>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3" xfId="2408" xr:uid="{00000000-0005-0000-0000-000064010000}"/>
    <cellStyle name="20% - uthevingsfarge 5 4 3 3 3" xfId="1368" xr:uid="{00000000-0005-0000-0000-000065010000}"/>
    <cellStyle name="20% - uthevingsfarge 5 4 3 3 4" xfId="2061" xr:uid="{00000000-0005-0000-0000-000066010000}"/>
    <cellStyle name="20% - uthevingsfarge 5 4 3 4" xfId="614" xr:uid="{00000000-0005-0000-0000-000067010000}"/>
    <cellStyle name="20% - uthevingsfarge 5 4 3 4 2" xfId="1543" xr:uid="{00000000-0005-0000-0000-000068010000}"/>
    <cellStyle name="20% - uthevingsfarge 5 4 3 4 3" xfId="2236" xr:uid="{00000000-0005-0000-0000-000069010000}"/>
    <cellStyle name="20% - uthevingsfarge 5 4 3 5" xfId="1011" xr:uid="{00000000-0005-0000-0000-00006A010000}"/>
    <cellStyle name="20% - uthevingsfarge 5 4 3 6" xfId="1196" xr:uid="{00000000-0005-0000-0000-00006B010000}"/>
    <cellStyle name="20% - uthevingsfarge 5 4 3 7" xfId="1889" xr:uid="{00000000-0005-0000-0000-00006C010000}"/>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3" xfId="2410" xr:uid="{00000000-0005-0000-0000-000071010000}"/>
    <cellStyle name="20% - uthevingsfarge 5 4 4 2 3" xfId="1370" xr:uid="{00000000-0005-0000-0000-000072010000}"/>
    <cellStyle name="20% - uthevingsfarge 5 4 4 2 4" xfId="2063" xr:uid="{00000000-0005-0000-0000-000073010000}"/>
    <cellStyle name="20% - uthevingsfarge 5 4 4 3" xfId="616" xr:uid="{00000000-0005-0000-0000-000074010000}"/>
    <cellStyle name="20% - uthevingsfarge 5 4 4 3 2" xfId="1545" xr:uid="{00000000-0005-0000-0000-000075010000}"/>
    <cellStyle name="20% - uthevingsfarge 5 4 4 3 3" xfId="2238" xr:uid="{00000000-0005-0000-0000-000076010000}"/>
    <cellStyle name="20% - uthevingsfarge 5 4 4 4" xfId="1013" xr:uid="{00000000-0005-0000-0000-000077010000}"/>
    <cellStyle name="20% - uthevingsfarge 5 4 4 5" xfId="1198" xr:uid="{00000000-0005-0000-0000-000078010000}"/>
    <cellStyle name="20% - uthevingsfarge 5 4 4 6" xfId="1891" xr:uid="{00000000-0005-0000-0000-000079010000}"/>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3" xfId="2403" xr:uid="{00000000-0005-0000-0000-00007D010000}"/>
    <cellStyle name="20% - uthevingsfarge 5 4 5 3" xfId="1363" xr:uid="{00000000-0005-0000-0000-00007E010000}"/>
    <cellStyle name="20% - uthevingsfarge 5 4 5 4" xfId="2056" xr:uid="{00000000-0005-0000-0000-00007F010000}"/>
    <cellStyle name="20% - uthevingsfarge 5 4 6" xfId="609" xr:uid="{00000000-0005-0000-0000-000080010000}"/>
    <cellStyle name="20% - uthevingsfarge 5 4 6 2" xfId="1538" xr:uid="{00000000-0005-0000-0000-000081010000}"/>
    <cellStyle name="20% - uthevingsfarge 5 4 6 3" xfId="2231" xr:uid="{00000000-0005-0000-0000-000082010000}"/>
    <cellStyle name="20% - uthevingsfarge 5 4 7" xfId="1006" xr:uid="{00000000-0005-0000-0000-000083010000}"/>
    <cellStyle name="20% - uthevingsfarge 5 4 8" xfId="1191" xr:uid="{00000000-0005-0000-0000-000084010000}"/>
    <cellStyle name="20% - uthevingsfarge 5 4 9" xfId="1884" xr:uid="{00000000-0005-0000-0000-000085010000}"/>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3" xfId="2413" xr:uid="{00000000-0005-0000-0000-00008C010000}"/>
    <cellStyle name="20% - uthevingsfarge 5 5 2 2 2 3" xfId="1373" xr:uid="{00000000-0005-0000-0000-00008D010000}"/>
    <cellStyle name="20% - uthevingsfarge 5 5 2 2 2 4" xfId="2066" xr:uid="{00000000-0005-0000-0000-00008E010000}"/>
    <cellStyle name="20% - uthevingsfarge 5 5 2 2 3" xfId="619" xr:uid="{00000000-0005-0000-0000-00008F010000}"/>
    <cellStyle name="20% - uthevingsfarge 5 5 2 2 3 2" xfId="1548" xr:uid="{00000000-0005-0000-0000-000090010000}"/>
    <cellStyle name="20% - uthevingsfarge 5 5 2 2 3 3" xfId="2241" xr:uid="{00000000-0005-0000-0000-000091010000}"/>
    <cellStyle name="20% - uthevingsfarge 5 5 2 2 4" xfId="1016" xr:uid="{00000000-0005-0000-0000-000092010000}"/>
    <cellStyle name="20% - uthevingsfarge 5 5 2 2 5" xfId="1201" xr:uid="{00000000-0005-0000-0000-000093010000}"/>
    <cellStyle name="20% - uthevingsfarge 5 5 2 2 6" xfId="1894" xr:uid="{00000000-0005-0000-0000-000094010000}"/>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3" xfId="2412" xr:uid="{00000000-0005-0000-0000-000098010000}"/>
    <cellStyle name="20% - uthevingsfarge 5 5 2 3 3" xfId="1372" xr:uid="{00000000-0005-0000-0000-000099010000}"/>
    <cellStyle name="20% - uthevingsfarge 5 5 2 3 4" xfId="2065" xr:uid="{00000000-0005-0000-0000-00009A010000}"/>
    <cellStyle name="20% - uthevingsfarge 5 5 2 4" xfId="618" xr:uid="{00000000-0005-0000-0000-00009B010000}"/>
    <cellStyle name="20% - uthevingsfarge 5 5 2 4 2" xfId="1547" xr:uid="{00000000-0005-0000-0000-00009C010000}"/>
    <cellStyle name="20% - uthevingsfarge 5 5 2 4 3" xfId="2240" xr:uid="{00000000-0005-0000-0000-00009D010000}"/>
    <cellStyle name="20% - uthevingsfarge 5 5 2 5" xfId="1015" xr:uid="{00000000-0005-0000-0000-00009E010000}"/>
    <cellStyle name="20% - uthevingsfarge 5 5 2 6" xfId="1200" xr:uid="{00000000-0005-0000-0000-00009F010000}"/>
    <cellStyle name="20% - uthevingsfarge 5 5 2 7" xfId="1893" xr:uid="{00000000-0005-0000-0000-0000A0010000}"/>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3" xfId="2414" xr:uid="{00000000-0005-0000-0000-0000A5010000}"/>
    <cellStyle name="20% - uthevingsfarge 5 5 3 2 3" xfId="1374" xr:uid="{00000000-0005-0000-0000-0000A6010000}"/>
    <cellStyle name="20% - uthevingsfarge 5 5 3 2 4" xfId="2067" xr:uid="{00000000-0005-0000-0000-0000A7010000}"/>
    <cellStyle name="20% - uthevingsfarge 5 5 3 3" xfId="620" xr:uid="{00000000-0005-0000-0000-0000A8010000}"/>
    <cellStyle name="20% - uthevingsfarge 5 5 3 3 2" xfId="1549" xr:uid="{00000000-0005-0000-0000-0000A9010000}"/>
    <cellStyle name="20% - uthevingsfarge 5 5 3 3 3" xfId="2242" xr:uid="{00000000-0005-0000-0000-0000AA010000}"/>
    <cellStyle name="20% - uthevingsfarge 5 5 3 4" xfId="1017" xr:uid="{00000000-0005-0000-0000-0000AB010000}"/>
    <cellStyle name="20% - uthevingsfarge 5 5 3 5" xfId="1202" xr:uid="{00000000-0005-0000-0000-0000AC010000}"/>
    <cellStyle name="20% - uthevingsfarge 5 5 3 6" xfId="1895" xr:uid="{00000000-0005-0000-0000-0000AD010000}"/>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3" xfId="2411" xr:uid="{00000000-0005-0000-0000-0000B1010000}"/>
    <cellStyle name="20% - uthevingsfarge 5 5 4 3" xfId="1371" xr:uid="{00000000-0005-0000-0000-0000B2010000}"/>
    <cellStyle name="20% - uthevingsfarge 5 5 4 4" xfId="2064" xr:uid="{00000000-0005-0000-0000-0000B3010000}"/>
    <cellStyle name="20% - uthevingsfarge 5 5 5" xfId="617" xr:uid="{00000000-0005-0000-0000-0000B4010000}"/>
    <cellStyle name="20% - uthevingsfarge 5 5 5 2" xfId="1546" xr:uid="{00000000-0005-0000-0000-0000B5010000}"/>
    <cellStyle name="20% - uthevingsfarge 5 5 5 3" xfId="2239" xr:uid="{00000000-0005-0000-0000-0000B6010000}"/>
    <cellStyle name="20% - uthevingsfarge 5 5 6" xfId="1014" xr:uid="{00000000-0005-0000-0000-0000B7010000}"/>
    <cellStyle name="20% - uthevingsfarge 5 5 7" xfId="1199" xr:uid="{00000000-0005-0000-0000-0000B8010000}"/>
    <cellStyle name="20% - uthevingsfarge 5 5 8" xfId="1892" xr:uid="{00000000-0005-0000-0000-0000B9010000}"/>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3" xfId="2416" xr:uid="{00000000-0005-0000-0000-0000BF010000}"/>
    <cellStyle name="20% - uthevingsfarge 5 6 2 2 3" xfId="1376" xr:uid="{00000000-0005-0000-0000-0000C0010000}"/>
    <cellStyle name="20% - uthevingsfarge 5 6 2 2 4" xfId="2069" xr:uid="{00000000-0005-0000-0000-0000C1010000}"/>
    <cellStyle name="20% - uthevingsfarge 5 6 2 3" xfId="622" xr:uid="{00000000-0005-0000-0000-0000C2010000}"/>
    <cellStyle name="20% - uthevingsfarge 5 6 2 3 2" xfId="1551" xr:uid="{00000000-0005-0000-0000-0000C3010000}"/>
    <cellStyle name="20% - uthevingsfarge 5 6 2 3 3" xfId="2244" xr:uid="{00000000-0005-0000-0000-0000C4010000}"/>
    <cellStyle name="20% - uthevingsfarge 5 6 2 4" xfId="1019" xr:uid="{00000000-0005-0000-0000-0000C5010000}"/>
    <cellStyle name="20% - uthevingsfarge 5 6 2 5" xfId="1204" xr:uid="{00000000-0005-0000-0000-0000C6010000}"/>
    <cellStyle name="20% - uthevingsfarge 5 6 2 6" xfId="1897" xr:uid="{00000000-0005-0000-0000-0000C7010000}"/>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3" xfId="2415" xr:uid="{00000000-0005-0000-0000-0000CB010000}"/>
    <cellStyle name="20% - uthevingsfarge 5 6 3 3" xfId="1375" xr:uid="{00000000-0005-0000-0000-0000CC010000}"/>
    <cellStyle name="20% - uthevingsfarge 5 6 3 4" xfId="2068" xr:uid="{00000000-0005-0000-0000-0000CD010000}"/>
    <cellStyle name="20% - uthevingsfarge 5 6 4" xfId="621" xr:uid="{00000000-0005-0000-0000-0000CE010000}"/>
    <cellStyle name="20% - uthevingsfarge 5 6 4 2" xfId="1550" xr:uid="{00000000-0005-0000-0000-0000CF010000}"/>
    <cellStyle name="20% - uthevingsfarge 5 6 4 3" xfId="2243" xr:uid="{00000000-0005-0000-0000-0000D0010000}"/>
    <cellStyle name="20% - uthevingsfarge 5 6 5" xfId="1018" xr:uid="{00000000-0005-0000-0000-0000D1010000}"/>
    <cellStyle name="20% - uthevingsfarge 5 6 6" xfId="1203" xr:uid="{00000000-0005-0000-0000-0000D2010000}"/>
    <cellStyle name="20% - uthevingsfarge 5 6 7" xfId="1896" xr:uid="{00000000-0005-0000-0000-0000D3010000}"/>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3" xfId="2417" xr:uid="{00000000-0005-0000-0000-0000D8010000}"/>
    <cellStyle name="20% - uthevingsfarge 5 7 2 3" xfId="1377" xr:uid="{00000000-0005-0000-0000-0000D9010000}"/>
    <cellStyle name="20% - uthevingsfarge 5 7 2 4" xfId="2070" xr:uid="{00000000-0005-0000-0000-0000DA010000}"/>
    <cellStyle name="20% - uthevingsfarge 5 7 3" xfId="623" xr:uid="{00000000-0005-0000-0000-0000DB010000}"/>
    <cellStyle name="20% - uthevingsfarge 5 7 3 2" xfId="1552" xr:uid="{00000000-0005-0000-0000-0000DC010000}"/>
    <cellStyle name="20% - uthevingsfarge 5 7 3 3" xfId="2245" xr:uid="{00000000-0005-0000-0000-0000DD010000}"/>
    <cellStyle name="20% - uthevingsfarge 5 7 4" xfId="1020" xr:uid="{00000000-0005-0000-0000-0000DE010000}"/>
    <cellStyle name="20% - uthevingsfarge 5 7 5" xfId="1205" xr:uid="{00000000-0005-0000-0000-0000DF010000}"/>
    <cellStyle name="20% - uthevingsfarge 5 7 6" xfId="1898" xr:uid="{00000000-0005-0000-0000-0000E0010000}"/>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3" xfId="2373" xr:uid="{00000000-0005-0000-0000-0000E7010000}"/>
    <cellStyle name="40% - Accent1 2 2 3" xfId="1333" xr:uid="{00000000-0005-0000-0000-0000E8010000}"/>
    <cellStyle name="40% - Accent1 2 2 4" xfId="2026" xr:uid="{00000000-0005-0000-0000-0000E9010000}"/>
    <cellStyle name="40% - Accent1 2 3" xfId="579" xr:uid="{00000000-0005-0000-0000-0000EA010000}"/>
    <cellStyle name="40% - Accent1 2 3 2" xfId="1508" xr:uid="{00000000-0005-0000-0000-0000EB010000}"/>
    <cellStyle name="40% - Accent1 2 3 3" xfId="2201" xr:uid="{00000000-0005-0000-0000-0000EC010000}"/>
    <cellStyle name="40% - Accent1 2 4" xfId="976" xr:uid="{00000000-0005-0000-0000-0000ED010000}"/>
    <cellStyle name="40% - Accent1 2 5" xfId="1161" xr:uid="{00000000-0005-0000-0000-0000EE010000}"/>
    <cellStyle name="40% - Accent1 2 6" xfId="1854" xr:uid="{00000000-0005-0000-0000-0000EF010000}"/>
    <cellStyle name="40% - Accent1 3" xfId="337" xr:uid="{00000000-0005-0000-0000-0000F0010000}"/>
    <cellStyle name="40% - Accent1 3 2" xfId="718" xr:uid="{00000000-0005-0000-0000-0000F1010000}"/>
    <cellStyle name="40% - Accent1 3 2 2" xfId="1634" xr:uid="{00000000-0005-0000-0000-0000F2010000}"/>
    <cellStyle name="40% - Accent1 3 2 3" xfId="2327" xr:uid="{00000000-0005-0000-0000-0000F3010000}"/>
    <cellStyle name="40% - Accent1 3 3" xfId="1287" xr:uid="{00000000-0005-0000-0000-0000F4010000}"/>
    <cellStyle name="40% - Accent1 3 4" xfId="1980" xr:uid="{00000000-0005-0000-0000-0000F5010000}"/>
    <cellStyle name="40% - Accent1 4" xfId="533" xr:uid="{00000000-0005-0000-0000-0000F6010000}"/>
    <cellStyle name="40% - Accent1 4 2" xfId="1462" xr:uid="{00000000-0005-0000-0000-0000F7010000}"/>
    <cellStyle name="40% - Accent1 4 3" xfId="2155" xr:uid="{00000000-0005-0000-0000-0000F8010000}"/>
    <cellStyle name="40% - Accent1 5" xfId="918" xr:uid="{00000000-0005-0000-0000-0000F9010000}"/>
    <cellStyle name="40% - Accent1 6" xfId="1115" xr:uid="{00000000-0005-0000-0000-0000FA010000}"/>
    <cellStyle name="40% - Accent1 7" xfId="1808" xr:uid="{00000000-0005-0000-0000-0000FB010000}"/>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3" xfId="2374" xr:uid="{00000000-0005-0000-0000-000001020000}"/>
    <cellStyle name="40% - Accent2 2 2 3" xfId="1334" xr:uid="{00000000-0005-0000-0000-000002020000}"/>
    <cellStyle name="40% - Accent2 2 2 4" xfId="2027" xr:uid="{00000000-0005-0000-0000-000003020000}"/>
    <cellStyle name="40% - Accent2 2 3" xfId="580" xr:uid="{00000000-0005-0000-0000-000004020000}"/>
    <cellStyle name="40% - Accent2 2 3 2" xfId="1509" xr:uid="{00000000-0005-0000-0000-000005020000}"/>
    <cellStyle name="40% - Accent2 2 3 3" xfId="2202" xr:uid="{00000000-0005-0000-0000-000006020000}"/>
    <cellStyle name="40% - Accent2 2 4" xfId="977" xr:uid="{00000000-0005-0000-0000-000007020000}"/>
    <cellStyle name="40% - Accent2 2 5" xfId="1162" xr:uid="{00000000-0005-0000-0000-000008020000}"/>
    <cellStyle name="40% - Accent2 2 6" xfId="1855" xr:uid="{00000000-0005-0000-0000-000009020000}"/>
    <cellStyle name="40% - Accent2 3" xfId="338" xr:uid="{00000000-0005-0000-0000-00000A020000}"/>
    <cellStyle name="40% - Accent2 3 2" xfId="719" xr:uid="{00000000-0005-0000-0000-00000B020000}"/>
    <cellStyle name="40% - Accent2 3 2 2" xfId="1635" xr:uid="{00000000-0005-0000-0000-00000C020000}"/>
    <cellStyle name="40% - Accent2 3 2 3" xfId="2328" xr:uid="{00000000-0005-0000-0000-00000D020000}"/>
    <cellStyle name="40% - Accent2 3 3" xfId="1288" xr:uid="{00000000-0005-0000-0000-00000E020000}"/>
    <cellStyle name="40% - Accent2 3 4" xfId="1981" xr:uid="{00000000-0005-0000-0000-00000F020000}"/>
    <cellStyle name="40% - Accent2 4" xfId="534" xr:uid="{00000000-0005-0000-0000-000010020000}"/>
    <cellStyle name="40% - Accent2 4 2" xfId="1463" xr:uid="{00000000-0005-0000-0000-000011020000}"/>
    <cellStyle name="40% - Accent2 4 3" xfId="2156" xr:uid="{00000000-0005-0000-0000-000012020000}"/>
    <cellStyle name="40% - Accent2 5" xfId="919" xr:uid="{00000000-0005-0000-0000-000013020000}"/>
    <cellStyle name="40% - Accent2 6" xfId="1116" xr:uid="{00000000-0005-0000-0000-000014020000}"/>
    <cellStyle name="40% - Accent2 7" xfId="1809" xr:uid="{00000000-0005-0000-0000-000015020000}"/>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3" xfId="2375" xr:uid="{00000000-0005-0000-0000-00001B020000}"/>
    <cellStyle name="40% - Accent3 2 2 3" xfId="1335" xr:uid="{00000000-0005-0000-0000-00001C020000}"/>
    <cellStyle name="40% - Accent3 2 2 4" xfId="2028" xr:uid="{00000000-0005-0000-0000-00001D020000}"/>
    <cellStyle name="40% - Accent3 2 3" xfId="581" xr:uid="{00000000-0005-0000-0000-00001E020000}"/>
    <cellStyle name="40% - Accent3 2 3 2" xfId="1510" xr:uid="{00000000-0005-0000-0000-00001F020000}"/>
    <cellStyle name="40% - Accent3 2 3 3" xfId="2203" xr:uid="{00000000-0005-0000-0000-000020020000}"/>
    <cellStyle name="40% - Accent3 2 4" xfId="978" xr:uid="{00000000-0005-0000-0000-000021020000}"/>
    <cellStyle name="40% - Accent3 2 5" xfId="1163" xr:uid="{00000000-0005-0000-0000-000022020000}"/>
    <cellStyle name="40% - Accent3 2 6" xfId="1856" xr:uid="{00000000-0005-0000-0000-000023020000}"/>
    <cellStyle name="40% - Accent3 3" xfId="339" xr:uid="{00000000-0005-0000-0000-000024020000}"/>
    <cellStyle name="40% - Accent3 3 2" xfId="720" xr:uid="{00000000-0005-0000-0000-000025020000}"/>
    <cellStyle name="40% - Accent3 3 2 2" xfId="1636" xr:uid="{00000000-0005-0000-0000-000026020000}"/>
    <cellStyle name="40% - Accent3 3 2 3" xfId="2329" xr:uid="{00000000-0005-0000-0000-000027020000}"/>
    <cellStyle name="40% - Accent3 3 3" xfId="1289" xr:uid="{00000000-0005-0000-0000-000028020000}"/>
    <cellStyle name="40% - Accent3 3 4" xfId="1982" xr:uid="{00000000-0005-0000-0000-000029020000}"/>
    <cellStyle name="40% - Accent3 4" xfId="535" xr:uid="{00000000-0005-0000-0000-00002A020000}"/>
    <cellStyle name="40% - Accent3 4 2" xfId="1464" xr:uid="{00000000-0005-0000-0000-00002B020000}"/>
    <cellStyle name="40% - Accent3 4 3" xfId="2157" xr:uid="{00000000-0005-0000-0000-00002C020000}"/>
    <cellStyle name="40% - Accent3 5" xfId="920" xr:uid="{00000000-0005-0000-0000-00002D020000}"/>
    <cellStyle name="40% - Accent3 6" xfId="1117" xr:uid="{00000000-0005-0000-0000-00002E020000}"/>
    <cellStyle name="40% - Accent3 7" xfId="1810" xr:uid="{00000000-0005-0000-0000-00002F020000}"/>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3" xfId="2376" xr:uid="{00000000-0005-0000-0000-000035020000}"/>
    <cellStyle name="40% - Accent4 2 2 3" xfId="1336" xr:uid="{00000000-0005-0000-0000-000036020000}"/>
    <cellStyle name="40% - Accent4 2 2 4" xfId="2029" xr:uid="{00000000-0005-0000-0000-000037020000}"/>
    <cellStyle name="40% - Accent4 2 3" xfId="582" xr:uid="{00000000-0005-0000-0000-000038020000}"/>
    <cellStyle name="40% - Accent4 2 3 2" xfId="1511" xr:uid="{00000000-0005-0000-0000-000039020000}"/>
    <cellStyle name="40% - Accent4 2 3 3" xfId="2204" xr:uid="{00000000-0005-0000-0000-00003A020000}"/>
    <cellStyle name="40% - Accent4 2 4" xfId="979" xr:uid="{00000000-0005-0000-0000-00003B020000}"/>
    <cellStyle name="40% - Accent4 2 5" xfId="1164" xr:uid="{00000000-0005-0000-0000-00003C020000}"/>
    <cellStyle name="40% - Accent4 2 6" xfId="1857" xr:uid="{00000000-0005-0000-0000-00003D020000}"/>
    <cellStyle name="40% - Accent4 3" xfId="340" xr:uid="{00000000-0005-0000-0000-00003E020000}"/>
    <cellStyle name="40% - Accent4 3 2" xfId="721" xr:uid="{00000000-0005-0000-0000-00003F020000}"/>
    <cellStyle name="40% - Accent4 3 2 2" xfId="1637" xr:uid="{00000000-0005-0000-0000-000040020000}"/>
    <cellStyle name="40% - Accent4 3 2 3" xfId="2330" xr:uid="{00000000-0005-0000-0000-000041020000}"/>
    <cellStyle name="40% - Accent4 3 3" xfId="1290" xr:uid="{00000000-0005-0000-0000-000042020000}"/>
    <cellStyle name="40% - Accent4 3 4" xfId="1983" xr:uid="{00000000-0005-0000-0000-000043020000}"/>
    <cellStyle name="40% - Accent4 4" xfId="536" xr:uid="{00000000-0005-0000-0000-000044020000}"/>
    <cellStyle name="40% - Accent4 4 2" xfId="1465" xr:uid="{00000000-0005-0000-0000-000045020000}"/>
    <cellStyle name="40% - Accent4 4 3" xfId="2158" xr:uid="{00000000-0005-0000-0000-000046020000}"/>
    <cellStyle name="40% - Accent4 5" xfId="921" xr:uid="{00000000-0005-0000-0000-000047020000}"/>
    <cellStyle name="40% - Accent4 6" xfId="1118" xr:uid="{00000000-0005-0000-0000-000048020000}"/>
    <cellStyle name="40% - Accent4 7" xfId="1811" xr:uid="{00000000-0005-0000-0000-000049020000}"/>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3" xfId="2377" xr:uid="{00000000-0005-0000-0000-00004F020000}"/>
    <cellStyle name="40% - Accent5 2 2 3" xfId="1337" xr:uid="{00000000-0005-0000-0000-000050020000}"/>
    <cellStyle name="40% - Accent5 2 2 4" xfId="2030" xr:uid="{00000000-0005-0000-0000-000051020000}"/>
    <cellStyle name="40% - Accent5 2 3" xfId="583" xr:uid="{00000000-0005-0000-0000-000052020000}"/>
    <cellStyle name="40% - Accent5 2 3 2" xfId="1512" xr:uid="{00000000-0005-0000-0000-000053020000}"/>
    <cellStyle name="40% - Accent5 2 3 3" xfId="2205" xr:uid="{00000000-0005-0000-0000-000054020000}"/>
    <cellStyle name="40% - Accent5 2 4" xfId="980" xr:uid="{00000000-0005-0000-0000-000055020000}"/>
    <cellStyle name="40% - Accent5 2 5" xfId="1165" xr:uid="{00000000-0005-0000-0000-000056020000}"/>
    <cellStyle name="40% - Accent5 2 6" xfId="1858" xr:uid="{00000000-0005-0000-0000-000057020000}"/>
    <cellStyle name="40% - Accent5 3" xfId="341" xr:uid="{00000000-0005-0000-0000-000058020000}"/>
    <cellStyle name="40% - Accent5 3 2" xfId="722" xr:uid="{00000000-0005-0000-0000-000059020000}"/>
    <cellStyle name="40% - Accent5 3 2 2" xfId="1638" xr:uid="{00000000-0005-0000-0000-00005A020000}"/>
    <cellStyle name="40% - Accent5 3 2 3" xfId="2331" xr:uid="{00000000-0005-0000-0000-00005B020000}"/>
    <cellStyle name="40% - Accent5 3 3" xfId="1291" xr:uid="{00000000-0005-0000-0000-00005C020000}"/>
    <cellStyle name="40% - Accent5 3 4" xfId="1984" xr:uid="{00000000-0005-0000-0000-00005D020000}"/>
    <cellStyle name="40% - Accent5 4" xfId="537" xr:uid="{00000000-0005-0000-0000-00005E020000}"/>
    <cellStyle name="40% - Accent5 4 2" xfId="1466" xr:uid="{00000000-0005-0000-0000-00005F020000}"/>
    <cellStyle name="40% - Accent5 4 3" xfId="2159" xr:uid="{00000000-0005-0000-0000-000060020000}"/>
    <cellStyle name="40% - Accent5 5" xfId="922" xr:uid="{00000000-0005-0000-0000-000061020000}"/>
    <cellStyle name="40% - Accent5 6" xfId="1119" xr:uid="{00000000-0005-0000-0000-000062020000}"/>
    <cellStyle name="40% - Accent5 7" xfId="1812" xr:uid="{00000000-0005-0000-0000-000063020000}"/>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3" xfId="2378" xr:uid="{00000000-0005-0000-0000-000069020000}"/>
    <cellStyle name="40% - Accent6 2 2 3" xfId="1338" xr:uid="{00000000-0005-0000-0000-00006A020000}"/>
    <cellStyle name="40% - Accent6 2 2 4" xfId="2031" xr:uid="{00000000-0005-0000-0000-00006B020000}"/>
    <cellStyle name="40% - Accent6 2 3" xfId="584" xr:uid="{00000000-0005-0000-0000-00006C020000}"/>
    <cellStyle name="40% - Accent6 2 3 2" xfId="1513" xr:uid="{00000000-0005-0000-0000-00006D020000}"/>
    <cellStyle name="40% - Accent6 2 3 3" xfId="2206" xr:uid="{00000000-0005-0000-0000-00006E020000}"/>
    <cellStyle name="40% - Accent6 2 4" xfId="981" xr:uid="{00000000-0005-0000-0000-00006F020000}"/>
    <cellStyle name="40% - Accent6 2 5" xfId="1166" xr:uid="{00000000-0005-0000-0000-000070020000}"/>
    <cellStyle name="40% - Accent6 2 6" xfId="1859" xr:uid="{00000000-0005-0000-0000-000071020000}"/>
    <cellStyle name="40% - Accent6 3" xfId="342" xr:uid="{00000000-0005-0000-0000-000072020000}"/>
    <cellStyle name="40% - Accent6 3 2" xfId="723" xr:uid="{00000000-0005-0000-0000-000073020000}"/>
    <cellStyle name="40% - Accent6 3 2 2" xfId="1639" xr:uid="{00000000-0005-0000-0000-000074020000}"/>
    <cellStyle name="40% - Accent6 3 2 3" xfId="2332" xr:uid="{00000000-0005-0000-0000-000075020000}"/>
    <cellStyle name="40% - Accent6 3 3" xfId="1292" xr:uid="{00000000-0005-0000-0000-000076020000}"/>
    <cellStyle name="40% - Accent6 3 4" xfId="1985" xr:uid="{00000000-0005-0000-0000-000077020000}"/>
    <cellStyle name="40% - Accent6 4" xfId="538" xr:uid="{00000000-0005-0000-0000-000078020000}"/>
    <cellStyle name="40% - Accent6 4 2" xfId="1467" xr:uid="{00000000-0005-0000-0000-000079020000}"/>
    <cellStyle name="40% - Accent6 4 3" xfId="2160" xr:uid="{00000000-0005-0000-0000-00007A020000}"/>
    <cellStyle name="40% - Accent6 5" xfId="923" xr:uid="{00000000-0005-0000-0000-00007B020000}"/>
    <cellStyle name="40% - Accent6 6" xfId="1120" xr:uid="{00000000-0005-0000-0000-00007C020000}"/>
    <cellStyle name="40% - Accent6 7" xfId="1813" xr:uid="{00000000-0005-0000-0000-00007D020000}"/>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3" xfId="2421" xr:uid="{00000000-0005-0000-0000-000089020000}"/>
    <cellStyle name="40% - uthevingsfarge 5 2 2 2 2 2 3" xfId="1381" xr:uid="{00000000-0005-0000-0000-00008A020000}"/>
    <cellStyle name="40% - uthevingsfarge 5 2 2 2 2 2 4" xfId="2074" xr:uid="{00000000-0005-0000-0000-00008B020000}"/>
    <cellStyle name="40% - uthevingsfarge 5 2 2 2 2 3" xfId="627" xr:uid="{00000000-0005-0000-0000-00008C020000}"/>
    <cellStyle name="40% - uthevingsfarge 5 2 2 2 2 3 2" xfId="1556" xr:uid="{00000000-0005-0000-0000-00008D020000}"/>
    <cellStyle name="40% - uthevingsfarge 5 2 2 2 2 3 3" xfId="2249" xr:uid="{00000000-0005-0000-0000-00008E020000}"/>
    <cellStyle name="40% - uthevingsfarge 5 2 2 2 2 4" xfId="1024" xr:uid="{00000000-0005-0000-0000-00008F020000}"/>
    <cellStyle name="40% - uthevingsfarge 5 2 2 2 2 5" xfId="1209" xr:uid="{00000000-0005-0000-0000-000090020000}"/>
    <cellStyle name="40% - uthevingsfarge 5 2 2 2 2 6" xfId="1902" xr:uid="{00000000-0005-0000-0000-000091020000}"/>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3" xfId="2420" xr:uid="{00000000-0005-0000-0000-000095020000}"/>
    <cellStyle name="40% - uthevingsfarge 5 2 2 2 3 3" xfId="1380" xr:uid="{00000000-0005-0000-0000-000096020000}"/>
    <cellStyle name="40% - uthevingsfarge 5 2 2 2 3 4" xfId="2073" xr:uid="{00000000-0005-0000-0000-000097020000}"/>
    <cellStyle name="40% - uthevingsfarge 5 2 2 2 4" xfId="626" xr:uid="{00000000-0005-0000-0000-000098020000}"/>
    <cellStyle name="40% - uthevingsfarge 5 2 2 2 4 2" xfId="1555" xr:uid="{00000000-0005-0000-0000-000099020000}"/>
    <cellStyle name="40% - uthevingsfarge 5 2 2 2 4 3" xfId="2248" xr:uid="{00000000-0005-0000-0000-00009A020000}"/>
    <cellStyle name="40% - uthevingsfarge 5 2 2 2 5" xfId="1023" xr:uid="{00000000-0005-0000-0000-00009B020000}"/>
    <cellStyle name="40% - uthevingsfarge 5 2 2 2 6" xfId="1208" xr:uid="{00000000-0005-0000-0000-00009C020000}"/>
    <cellStyle name="40% - uthevingsfarge 5 2 2 2 7" xfId="1901" xr:uid="{00000000-0005-0000-0000-00009D020000}"/>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3" xfId="2422" xr:uid="{00000000-0005-0000-0000-0000A2020000}"/>
    <cellStyle name="40% - uthevingsfarge 5 2 2 3 2 3" xfId="1382" xr:uid="{00000000-0005-0000-0000-0000A3020000}"/>
    <cellStyle name="40% - uthevingsfarge 5 2 2 3 2 4" xfId="2075" xr:uid="{00000000-0005-0000-0000-0000A4020000}"/>
    <cellStyle name="40% - uthevingsfarge 5 2 2 3 3" xfId="628" xr:uid="{00000000-0005-0000-0000-0000A5020000}"/>
    <cellStyle name="40% - uthevingsfarge 5 2 2 3 3 2" xfId="1557" xr:uid="{00000000-0005-0000-0000-0000A6020000}"/>
    <cellStyle name="40% - uthevingsfarge 5 2 2 3 3 3" xfId="2250" xr:uid="{00000000-0005-0000-0000-0000A7020000}"/>
    <cellStyle name="40% - uthevingsfarge 5 2 2 3 4" xfId="1025" xr:uid="{00000000-0005-0000-0000-0000A8020000}"/>
    <cellStyle name="40% - uthevingsfarge 5 2 2 3 5" xfId="1210" xr:uid="{00000000-0005-0000-0000-0000A9020000}"/>
    <cellStyle name="40% - uthevingsfarge 5 2 2 3 6" xfId="1903" xr:uid="{00000000-0005-0000-0000-0000AA020000}"/>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3" xfId="2419" xr:uid="{00000000-0005-0000-0000-0000AE020000}"/>
    <cellStyle name="40% - uthevingsfarge 5 2 2 4 3" xfId="1379" xr:uid="{00000000-0005-0000-0000-0000AF020000}"/>
    <cellStyle name="40% - uthevingsfarge 5 2 2 4 4" xfId="2072" xr:uid="{00000000-0005-0000-0000-0000B0020000}"/>
    <cellStyle name="40% - uthevingsfarge 5 2 2 5" xfId="625" xr:uid="{00000000-0005-0000-0000-0000B1020000}"/>
    <cellStyle name="40% - uthevingsfarge 5 2 2 5 2" xfId="1554" xr:uid="{00000000-0005-0000-0000-0000B2020000}"/>
    <cellStyle name="40% - uthevingsfarge 5 2 2 5 3" xfId="2247" xr:uid="{00000000-0005-0000-0000-0000B3020000}"/>
    <cellStyle name="40% - uthevingsfarge 5 2 2 6" xfId="1022" xr:uid="{00000000-0005-0000-0000-0000B4020000}"/>
    <cellStyle name="40% - uthevingsfarge 5 2 2 7" xfId="1207" xr:uid="{00000000-0005-0000-0000-0000B5020000}"/>
    <cellStyle name="40% - uthevingsfarge 5 2 2 8" xfId="1900" xr:uid="{00000000-0005-0000-0000-0000B6020000}"/>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3" xfId="2424" xr:uid="{00000000-0005-0000-0000-0000BC020000}"/>
    <cellStyle name="40% - uthevingsfarge 5 2 3 2 2 3" xfId="1384" xr:uid="{00000000-0005-0000-0000-0000BD020000}"/>
    <cellStyle name="40% - uthevingsfarge 5 2 3 2 2 4" xfId="2077" xr:uid="{00000000-0005-0000-0000-0000BE020000}"/>
    <cellStyle name="40% - uthevingsfarge 5 2 3 2 3" xfId="630" xr:uid="{00000000-0005-0000-0000-0000BF020000}"/>
    <cellStyle name="40% - uthevingsfarge 5 2 3 2 3 2" xfId="1559" xr:uid="{00000000-0005-0000-0000-0000C0020000}"/>
    <cellStyle name="40% - uthevingsfarge 5 2 3 2 3 3" xfId="2252" xr:uid="{00000000-0005-0000-0000-0000C1020000}"/>
    <cellStyle name="40% - uthevingsfarge 5 2 3 2 4" xfId="1027" xr:uid="{00000000-0005-0000-0000-0000C2020000}"/>
    <cellStyle name="40% - uthevingsfarge 5 2 3 2 5" xfId="1212" xr:uid="{00000000-0005-0000-0000-0000C3020000}"/>
    <cellStyle name="40% - uthevingsfarge 5 2 3 2 6" xfId="1905" xr:uid="{00000000-0005-0000-0000-0000C4020000}"/>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3" xfId="2423" xr:uid="{00000000-0005-0000-0000-0000C8020000}"/>
    <cellStyle name="40% - uthevingsfarge 5 2 3 3 3" xfId="1383" xr:uid="{00000000-0005-0000-0000-0000C9020000}"/>
    <cellStyle name="40% - uthevingsfarge 5 2 3 3 4" xfId="2076" xr:uid="{00000000-0005-0000-0000-0000CA020000}"/>
    <cellStyle name="40% - uthevingsfarge 5 2 3 4" xfId="629" xr:uid="{00000000-0005-0000-0000-0000CB020000}"/>
    <cellStyle name="40% - uthevingsfarge 5 2 3 4 2" xfId="1558" xr:uid="{00000000-0005-0000-0000-0000CC020000}"/>
    <cellStyle name="40% - uthevingsfarge 5 2 3 4 3" xfId="2251" xr:uid="{00000000-0005-0000-0000-0000CD020000}"/>
    <cellStyle name="40% - uthevingsfarge 5 2 3 5" xfId="1026" xr:uid="{00000000-0005-0000-0000-0000CE020000}"/>
    <cellStyle name="40% - uthevingsfarge 5 2 3 6" xfId="1211" xr:uid="{00000000-0005-0000-0000-0000CF020000}"/>
    <cellStyle name="40% - uthevingsfarge 5 2 3 7" xfId="1904" xr:uid="{00000000-0005-0000-0000-0000D0020000}"/>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3" xfId="2425" xr:uid="{00000000-0005-0000-0000-0000D5020000}"/>
    <cellStyle name="40% - uthevingsfarge 5 2 4 2 3" xfId="1385" xr:uid="{00000000-0005-0000-0000-0000D6020000}"/>
    <cellStyle name="40% - uthevingsfarge 5 2 4 2 4" xfId="2078" xr:uid="{00000000-0005-0000-0000-0000D7020000}"/>
    <cellStyle name="40% - uthevingsfarge 5 2 4 3" xfId="631" xr:uid="{00000000-0005-0000-0000-0000D8020000}"/>
    <cellStyle name="40% - uthevingsfarge 5 2 4 3 2" xfId="1560" xr:uid="{00000000-0005-0000-0000-0000D9020000}"/>
    <cellStyle name="40% - uthevingsfarge 5 2 4 3 3" xfId="2253" xr:uid="{00000000-0005-0000-0000-0000DA020000}"/>
    <cellStyle name="40% - uthevingsfarge 5 2 4 4" xfId="1028" xr:uid="{00000000-0005-0000-0000-0000DB020000}"/>
    <cellStyle name="40% - uthevingsfarge 5 2 4 5" xfId="1213" xr:uid="{00000000-0005-0000-0000-0000DC020000}"/>
    <cellStyle name="40% - uthevingsfarge 5 2 4 6" xfId="1906" xr:uid="{00000000-0005-0000-0000-0000DD020000}"/>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3" xfId="2418" xr:uid="{00000000-0005-0000-0000-0000E1020000}"/>
    <cellStyle name="40% - uthevingsfarge 5 2 5 3" xfId="1378" xr:uid="{00000000-0005-0000-0000-0000E2020000}"/>
    <cellStyle name="40% - uthevingsfarge 5 2 5 4" xfId="2071" xr:uid="{00000000-0005-0000-0000-0000E3020000}"/>
    <cellStyle name="40% - uthevingsfarge 5 2 6" xfId="624" xr:uid="{00000000-0005-0000-0000-0000E4020000}"/>
    <cellStyle name="40% - uthevingsfarge 5 2 6 2" xfId="1553" xr:uid="{00000000-0005-0000-0000-0000E5020000}"/>
    <cellStyle name="40% - uthevingsfarge 5 2 6 3" xfId="2246" xr:uid="{00000000-0005-0000-0000-0000E6020000}"/>
    <cellStyle name="40% - uthevingsfarge 5 2 7" xfId="1021" xr:uid="{00000000-0005-0000-0000-0000E7020000}"/>
    <cellStyle name="40% - uthevingsfarge 5 2 8" xfId="1206" xr:uid="{00000000-0005-0000-0000-0000E8020000}"/>
    <cellStyle name="40% - uthevingsfarge 5 2 9" xfId="1899" xr:uid="{00000000-0005-0000-0000-0000E9020000}"/>
    <cellStyle name="40% - uthevingsfarge 5 3" xfId="217" xr:uid="{00000000-0005-0000-0000-0000EA020000}"/>
    <cellStyle name="40% - uthevingsfarge 5 4" xfId="218" xr:uid="{00000000-0005-0000-0000-0000EB020000}"/>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3" xfId="2429" xr:uid="{00000000-0005-0000-0000-0000F2020000}"/>
    <cellStyle name="40% - uthevingsfarge 5 4 2 2 2 2 3" xfId="1389" xr:uid="{00000000-0005-0000-0000-0000F3020000}"/>
    <cellStyle name="40% - uthevingsfarge 5 4 2 2 2 2 4" xfId="2082" xr:uid="{00000000-0005-0000-0000-0000F4020000}"/>
    <cellStyle name="40% - uthevingsfarge 5 4 2 2 2 3" xfId="635" xr:uid="{00000000-0005-0000-0000-0000F5020000}"/>
    <cellStyle name="40% - uthevingsfarge 5 4 2 2 2 3 2" xfId="1564" xr:uid="{00000000-0005-0000-0000-0000F6020000}"/>
    <cellStyle name="40% - uthevingsfarge 5 4 2 2 2 3 3" xfId="2257" xr:uid="{00000000-0005-0000-0000-0000F7020000}"/>
    <cellStyle name="40% - uthevingsfarge 5 4 2 2 2 4" xfId="1032" xr:uid="{00000000-0005-0000-0000-0000F8020000}"/>
    <cellStyle name="40% - uthevingsfarge 5 4 2 2 2 5" xfId="1217" xr:uid="{00000000-0005-0000-0000-0000F9020000}"/>
    <cellStyle name="40% - uthevingsfarge 5 4 2 2 2 6" xfId="1910" xr:uid="{00000000-0005-0000-0000-0000FA020000}"/>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3" xfId="2428" xr:uid="{00000000-0005-0000-0000-0000FE020000}"/>
    <cellStyle name="40% - uthevingsfarge 5 4 2 2 3 3" xfId="1388" xr:uid="{00000000-0005-0000-0000-0000FF020000}"/>
    <cellStyle name="40% - uthevingsfarge 5 4 2 2 3 4" xfId="2081" xr:uid="{00000000-0005-0000-0000-000000030000}"/>
    <cellStyle name="40% - uthevingsfarge 5 4 2 2 4" xfId="634" xr:uid="{00000000-0005-0000-0000-000001030000}"/>
    <cellStyle name="40% - uthevingsfarge 5 4 2 2 4 2" xfId="1563" xr:uid="{00000000-0005-0000-0000-000002030000}"/>
    <cellStyle name="40% - uthevingsfarge 5 4 2 2 4 3" xfId="2256" xr:uid="{00000000-0005-0000-0000-000003030000}"/>
    <cellStyle name="40% - uthevingsfarge 5 4 2 2 5" xfId="1031" xr:uid="{00000000-0005-0000-0000-000004030000}"/>
    <cellStyle name="40% - uthevingsfarge 5 4 2 2 6" xfId="1216" xr:uid="{00000000-0005-0000-0000-000005030000}"/>
    <cellStyle name="40% - uthevingsfarge 5 4 2 2 7" xfId="1909" xr:uid="{00000000-0005-0000-0000-000006030000}"/>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3" xfId="2430" xr:uid="{00000000-0005-0000-0000-00000B030000}"/>
    <cellStyle name="40% - uthevingsfarge 5 4 2 3 2 3" xfId="1390" xr:uid="{00000000-0005-0000-0000-00000C030000}"/>
    <cellStyle name="40% - uthevingsfarge 5 4 2 3 2 4" xfId="2083" xr:uid="{00000000-0005-0000-0000-00000D030000}"/>
    <cellStyle name="40% - uthevingsfarge 5 4 2 3 3" xfId="636" xr:uid="{00000000-0005-0000-0000-00000E030000}"/>
    <cellStyle name="40% - uthevingsfarge 5 4 2 3 3 2" xfId="1565" xr:uid="{00000000-0005-0000-0000-00000F030000}"/>
    <cellStyle name="40% - uthevingsfarge 5 4 2 3 3 3" xfId="2258" xr:uid="{00000000-0005-0000-0000-000010030000}"/>
    <cellStyle name="40% - uthevingsfarge 5 4 2 3 4" xfId="1033" xr:uid="{00000000-0005-0000-0000-000011030000}"/>
    <cellStyle name="40% - uthevingsfarge 5 4 2 3 5" xfId="1218" xr:uid="{00000000-0005-0000-0000-000012030000}"/>
    <cellStyle name="40% - uthevingsfarge 5 4 2 3 6" xfId="1911" xr:uid="{00000000-0005-0000-0000-000013030000}"/>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3" xfId="2427" xr:uid="{00000000-0005-0000-0000-000017030000}"/>
    <cellStyle name="40% - uthevingsfarge 5 4 2 4 3" xfId="1387" xr:uid="{00000000-0005-0000-0000-000018030000}"/>
    <cellStyle name="40% - uthevingsfarge 5 4 2 4 4" xfId="2080" xr:uid="{00000000-0005-0000-0000-000019030000}"/>
    <cellStyle name="40% - uthevingsfarge 5 4 2 5" xfId="633" xr:uid="{00000000-0005-0000-0000-00001A030000}"/>
    <cellStyle name="40% - uthevingsfarge 5 4 2 5 2" xfId="1562" xr:uid="{00000000-0005-0000-0000-00001B030000}"/>
    <cellStyle name="40% - uthevingsfarge 5 4 2 5 3" xfId="2255" xr:uid="{00000000-0005-0000-0000-00001C030000}"/>
    <cellStyle name="40% - uthevingsfarge 5 4 2 6" xfId="1030" xr:uid="{00000000-0005-0000-0000-00001D030000}"/>
    <cellStyle name="40% - uthevingsfarge 5 4 2 7" xfId="1215" xr:uid="{00000000-0005-0000-0000-00001E030000}"/>
    <cellStyle name="40% - uthevingsfarge 5 4 2 8" xfId="1908" xr:uid="{00000000-0005-0000-0000-00001F030000}"/>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3" xfId="2432" xr:uid="{00000000-0005-0000-0000-000025030000}"/>
    <cellStyle name="40% - uthevingsfarge 5 4 3 2 2 3" xfId="1392" xr:uid="{00000000-0005-0000-0000-000026030000}"/>
    <cellStyle name="40% - uthevingsfarge 5 4 3 2 2 4" xfId="2085" xr:uid="{00000000-0005-0000-0000-000027030000}"/>
    <cellStyle name="40% - uthevingsfarge 5 4 3 2 3" xfId="638" xr:uid="{00000000-0005-0000-0000-000028030000}"/>
    <cellStyle name="40% - uthevingsfarge 5 4 3 2 3 2" xfId="1567" xr:uid="{00000000-0005-0000-0000-000029030000}"/>
    <cellStyle name="40% - uthevingsfarge 5 4 3 2 3 3" xfId="2260" xr:uid="{00000000-0005-0000-0000-00002A030000}"/>
    <cellStyle name="40% - uthevingsfarge 5 4 3 2 4" xfId="1035" xr:uid="{00000000-0005-0000-0000-00002B030000}"/>
    <cellStyle name="40% - uthevingsfarge 5 4 3 2 5" xfId="1220" xr:uid="{00000000-0005-0000-0000-00002C030000}"/>
    <cellStyle name="40% - uthevingsfarge 5 4 3 2 6" xfId="1913" xr:uid="{00000000-0005-0000-0000-00002D030000}"/>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3" xfId="2431" xr:uid="{00000000-0005-0000-0000-000031030000}"/>
    <cellStyle name="40% - uthevingsfarge 5 4 3 3 3" xfId="1391" xr:uid="{00000000-0005-0000-0000-000032030000}"/>
    <cellStyle name="40% - uthevingsfarge 5 4 3 3 4" xfId="2084" xr:uid="{00000000-0005-0000-0000-000033030000}"/>
    <cellStyle name="40% - uthevingsfarge 5 4 3 4" xfId="637" xr:uid="{00000000-0005-0000-0000-000034030000}"/>
    <cellStyle name="40% - uthevingsfarge 5 4 3 4 2" xfId="1566" xr:uid="{00000000-0005-0000-0000-000035030000}"/>
    <cellStyle name="40% - uthevingsfarge 5 4 3 4 3" xfId="2259" xr:uid="{00000000-0005-0000-0000-000036030000}"/>
    <cellStyle name="40% - uthevingsfarge 5 4 3 5" xfId="1034" xr:uid="{00000000-0005-0000-0000-000037030000}"/>
    <cellStyle name="40% - uthevingsfarge 5 4 3 6" xfId="1219" xr:uid="{00000000-0005-0000-0000-000038030000}"/>
    <cellStyle name="40% - uthevingsfarge 5 4 3 7" xfId="1912" xr:uid="{00000000-0005-0000-0000-000039030000}"/>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3" xfId="2433" xr:uid="{00000000-0005-0000-0000-00003E030000}"/>
    <cellStyle name="40% - uthevingsfarge 5 4 4 2 3" xfId="1393" xr:uid="{00000000-0005-0000-0000-00003F030000}"/>
    <cellStyle name="40% - uthevingsfarge 5 4 4 2 4" xfId="2086" xr:uid="{00000000-0005-0000-0000-000040030000}"/>
    <cellStyle name="40% - uthevingsfarge 5 4 4 3" xfId="639" xr:uid="{00000000-0005-0000-0000-000041030000}"/>
    <cellStyle name="40% - uthevingsfarge 5 4 4 3 2" xfId="1568" xr:uid="{00000000-0005-0000-0000-000042030000}"/>
    <cellStyle name="40% - uthevingsfarge 5 4 4 3 3" xfId="2261" xr:uid="{00000000-0005-0000-0000-000043030000}"/>
    <cellStyle name="40% - uthevingsfarge 5 4 4 4" xfId="1036" xr:uid="{00000000-0005-0000-0000-000044030000}"/>
    <cellStyle name="40% - uthevingsfarge 5 4 4 5" xfId="1221" xr:uid="{00000000-0005-0000-0000-000045030000}"/>
    <cellStyle name="40% - uthevingsfarge 5 4 4 6" xfId="1914" xr:uid="{00000000-0005-0000-0000-000046030000}"/>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3" xfId="2426" xr:uid="{00000000-0005-0000-0000-00004A030000}"/>
    <cellStyle name="40% - uthevingsfarge 5 4 5 3" xfId="1386" xr:uid="{00000000-0005-0000-0000-00004B030000}"/>
    <cellStyle name="40% - uthevingsfarge 5 4 5 4" xfId="2079" xr:uid="{00000000-0005-0000-0000-00004C030000}"/>
    <cellStyle name="40% - uthevingsfarge 5 4 6" xfId="632" xr:uid="{00000000-0005-0000-0000-00004D030000}"/>
    <cellStyle name="40% - uthevingsfarge 5 4 6 2" xfId="1561" xr:uid="{00000000-0005-0000-0000-00004E030000}"/>
    <cellStyle name="40% - uthevingsfarge 5 4 6 3" xfId="2254" xr:uid="{00000000-0005-0000-0000-00004F030000}"/>
    <cellStyle name="40% - uthevingsfarge 5 4 7" xfId="1029" xr:uid="{00000000-0005-0000-0000-000050030000}"/>
    <cellStyle name="40% - uthevingsfarge 5 4 8" xfId="1214" xr:uid="{00000000-0005-0000-0000-000051030000}"/>
    <cellStyle name="40% - uthevingsfarge 5 4 9" xfId="1907" xr:uid="{00000000-0005-0000-0000-000052030000}"/>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13" xfId="1082" xr:uid="{00000000-0005-0000-0000-00006C030000}"/>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3" xfId="343" xr:uid="{00000000-0005-0000-0000-000072030000}"/>
    <cellStyle name="Comma 2 3 2" xfId="724" xr:uid="{00000000-0005-0000-0000-000073030000}"/>
    <cellStyle name="Comma 2 4" xfId="925" xr:uid="{00000000-0005-0000-0000-000074030000}"/>
    <cellStyle name="Comma 2_Kontantstrøm-direkte" xfId="82" xr:uid="{00000000-0005-0000-0000-000075030000}"/>
    <cellStyle name="Comma 3" xfId="881" xr:uid="{00000000-0005-0000-0000-000076030000}"/>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kobling"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3" xfId="303" xr:uid="{00000000-0005-0000-0000-00008B030000}"/>
    <cellStyle name="Komma 2 2 3 2" xfId="684" xr:uid="{00000000-0005-0000-0000-00008C030000}"/>
    <cellStyle name="Komma 2 2 4" xfId="884" xr:uid="{00000000-0005-0000-0000-00008D030000}"/>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4" xfId="302" xr:uid="{00000000-0005-0000-0000-000092030000}"/>
    <cellStyle name="Komma 2 4 2" xfId="683" xr:uid="{00000000-0005-0000-0000-000093030000}"/>
    <cellStyle name="Komma 2 5" xfId="883" xr:uid="{00000000-0005-0000-0000-000094030000}"/>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3" xfId="2434" xr:uid="{00000000-0005-0000-0000-00009C030000}"/>
    <cellStyle name="Komma 3 2 2 2 2 3" xfId="1394" xr:uid="{00000000-0005-0000-0000-00009D030000}"/>
    <cellStyle name="Komma 3 2 2 2 2 4" xfId="2087" xr:uid="{00000000-0005-0000-0000-00009E030000}"/>
    <cellStyle name="Komma 3 2 2 2 3" xfId="640" xr:uid="{00000000-0005-0000-0000-00009F030000}"/>
    <cellStyle name="Komma 3 2 2 2 3 2" xfId="1569" xr:uid="{00000000-0005-0000-0000-0000A0030000}"/>
    <cellStyle name="Komma 3 2 2 2 3 3" xfId="2262" xr:uid="{00000000-0005-0000-0000-0000A1030000}"/>
    <cellStyle name="Komma 3 2 2 2 4" xfId="1038" xr:uid="{00000000-0005-0000-0000-0000A2030000}"/>
    <cellStyle name="Komma 3 2 2 2 5" xfId="1222" xr:uid="{00000000-0005-0000-0000-0000A3030000}"/>
    <cellStyle name="Komma 3 2 2 2 6" xfId="1915" xr:uid="{00000000-0005-0000-0000-0000A4030000}"/>
    <cellStyle name="Komma 3 2 2 3" xfId="348" xr:uid="{00000000-0005-0000-0000-0000A5030000}"/>
    <cellStyle name="Komma 3 2 2 3 2" xfId="729" xr:uid="{00000000-0005-0000-0000-0000A6030000}"/>
    <cellStyle name="Komma 3 2 2 4" xfId="930" xr:uid="{00000000-0005-0000-0000-0000A7030000}"/>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3" xfId="2435" xr:uid="{00000000-0005-0000-0000-0000AC030000}"/>
    <cellStyle name="Komma 3 2 3 2 3" xfId="1395" xr:uid="{00000000-0005-0000-0000-0000AD030000}"/>
    <cellStyle name="Komma 3 2 3 2 4" xfId="2088" xr:uid="{00000000-0005-0000-0000-0000AE030000}"/>
    <cellStyle name="Komma 3 2 3 3" xfId="641" xr:uid="{00000000-0005-0000-0000-0000AF030000}"/>
    <cellStyle name="Komma 3 2 3 3 2" xfId="1570" xr:uid="{00000000-0005-0000-0000-0000B0030000}"/>
    <cellStyle name="Komma 3 2 3 3 3" xfId="2263" xr:uid="{00000000-0005-0000-0000-0000B1030000}"/>
    <cellStyle name="Komma 3 2 3 4" xfId="1039" xr:uid="{00000000-0005-0000-0000-0000B2030000}"/>
    <cellStyle name="Komma 3 2 3 5" xfId="1223" xr:uid="{00000000-0005-0000-0000-0000B3030000}"/>
    <cellStyle name="Komma 3 2 3 6" xfId="1916" xr:uid="{00000000-0005-0000-0000-0000B4030000}"/>
    <cellStyle name="Komma 3 2 4" xfId="305" xr:uid="{00000000-0005-0000-0000-0000B5030000}"/>
    <cellStyle name="Komma 3 2 4 2" xfId="686" xr:uid="{00000000-0005-0000-0000-0000B6030000}"/>
    <cellStyle name="Komma 3 2 5" xfId="886" xr:uid="{00000000-0005-0000-0000-0000B7030000}"/>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3" xfId="2436" xr:uid="{00000000-0005-0000-0000-0000BD030000}"/>
    <cellStyle name="Komma 3 3 2 2 3" xfId="1396" xr:uid="{00000000-0005-0000-0000-0000BE030000}"/>
    <cellStyle name="Komma 3 3 2 2 4" xfId="2089" xr:uid="{00000000-0005-0000-0000-0000BF030000}"/>
    <cellStyle name="Komma 3 3 2 3" xfId="642" xr:uid="{00000000-0005-0000-0000-0000C0030000}"/>
    <cellStyle name="Komma 3 3 2 3 2" xfId="1571" xr:uid="{00000000-0005-0000-0000-0000C1030000}"/>
    <cellStyle name="Komma 3 3 2 3 3" xfId="2264" xr:uid="{00000000-0005-0000-0000-0000C2030000}"/>
    <cellStyle name="Komma 3 3 2 4" xfId="1040" xr:uid="{00000000-0005-0000-0000-0000C3030000}"/>
    <cellStyle name="Komma 3 3 2 5" xfId="1224" xr:uid="{00000000-0005-0000-0000-0000C4030000}"/>
    <cellStyle name="Komma 3 3 2 6" xfId="1917" xr:uid="{00000000-0005-0000-0000-0000C5030000}"/>
    <cellStyle name="Komma 3 3 3" xfId="349" xr:uid="{00000000-0005-0000-0000-0000C6030000}"/>
    <cellStyle name="Komma 3 3 3 2" xfId="730" xr:uid="{00000000-0005-0000-0000-0000C7030000}"/>
    <cellStyle name="Komma 3 3 4" xfId="931" xr:uid="{00000000-0005-0000-0000-0000C8030000}"/>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3" xfId="2437" xr:uid="{00000000-0005-0000-0000-0000CD030000}"/>
    <cellStyle name="Komma 3 4 2 3" xfId="1397" xr:uid="{00000000-0005-0000-0000-0000CE030000}"/>
    <cellStyle name="Komma 3 4 2 4" xfId="2090" xr:uid="{00000000-0005-0000-0000-0000CF030000}"/>
    <cellStyle name="Komma 3 4 3" xfId="643" xr:uid="{00000000-0005-0000-0000-0000D0030000}"/>
    <cellStyle name="Komma 3 4 3 2" xfId="1572" xr:uid="{00000000-0005-0000-0000-0000D1030000}"/>
    <cellStyle name="Komma 3 4 3 3" xfId="2265" xr:uid="{00000000-0005-0000-0000-0000D2030000}"/>
    <cellStyle name="Komma 3 4 4" xfId="1041" xr:uid="{00000000-0005-0000-0000-0000D3030000}"/>
    <cellStyle name="Komma 3 4 5" xfId="1225" xr:uid="{00000000-0005-0000-0000-0000D4030000}"/>
    <cellStyle name="Komma 3 4 6" xfId="1918" xr:uid="{00000000-0005-0000-0000-0000D5030000}"/>
    <cellStyle name="Komma 3 5" xfId="304" xr:uid="{00000000-0005-0000-0000-0000D6030000}"/>
    <cellStyle name="Komma 3 5 2" xfId="685" xr:uid="{00000000-0005-0000-0000-0000D7030000}"/>
    <cellStyle name="Komma 3 6" xfId="885" xr:uid="{00000000-0005-0000-0000-0000D8030000}"/>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3" xfId="2438" xr:uid="{00000000-0005-0000-0000-0000DF030000}"/>
    <cellStyle name="Komma 4 2 2 2 3" xfId="1398" xr:uid="{00000000-0005-0000-0000-0000E0030000}"/>
    <cellStyle name="Komma 4 2 2 2 4" xfId="2091" xr:uid="{00000000-0005-0000-0000-0000E1030000}"/>
    <cellStyle name="Komma 4 2 2 3" xfId="644" xr:uid="{00000000-0005-0000-0000-0000E2030000}"/>
    <cellStyle name="Komma 4 2 2 3 2" xfId="1573" xr:uid="{00000000-0005-0000-0000-0000E3030000}"/>
    <cellStyle name="Komma 4 2 2 3 3" xfId="2266" xr:uid="{00000000-0005-0000-0000-0000E4030000}"/>
    <cellStyle name="Komma 4 2 2 4" xfId="1042" xr:uid="{00000000-0005-0000-0000-0000E5030000}"/>
    <cellStyle name="Komma 4 2 2 5" xfId="1226" xr:uid="{00000000-0005-0000-0000-0000E6030000}"/>
    <cellStyle name="Komma 4 2 2 6" xfId="1919" xr:uid="{00000000-0005-0000-0000-0000E7030000}"/>
    <cellStyle name="Komma 4 2 3" xfId="350" xr:uid="{00000000-0005-0000-0000-0000E8030000}"/>
    <cellStyle name="Komma 4 2 3 2" xfId="731" xr:uid="{00000000-0005-0000-0000-0000E9030000}"/>
    <cellStyle name="Komma 4 2 4" xfId="932" xr:uid="{00000000-0005-0000-0000-0000EA030000}"/>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3" xfId="467" xr:uid="{00000000-0005-0000-0000-0000F0030000}"/>
    <cellStyle name="Komma 4 3 3 2" xfId="840" xr:uid="{00000000-0005-0000-0000-0000F1030000}"/>
    <cellStyle name="Komma 4 3 3 2 2" xfId="1746" xr:uid="{00000000-0005-0000-0000-0000F2030000}"/>
    <cellStyle name="Komma 4 3 3 2 3" xfId="2439" xr:uid="{00000000-0005-0000-0000-0000F3030000}"/>
    <cellStyle name="Komma 4 3 3 3" xfId="1399" xr:uid="{00000000-0005-0000-0000-0000F4030000}"/>
    <cellStyle name="Komma 4 3 3 4" xfId="2092" xr:uid="{00000000-0005-0000-0000-0000F5030000}"/>
    <cellStyle name="Komma 4 3 4" xfId="645" xr:uid="{00000000-0005-0000-0000-0000F6030000}"/>
    <cellStyle name="Komma 4 3 4 2" xfId="1574" xr:uid="{00000000-0005-0000-0000-0000F7030000}"/>
    <cellStyle name="Komma 4 3 4 3" xfId="2267" xr:uid="{00000000-0005-0000-0000-0000F8030000}"/>
    <cellStyle name="Komma 4 3 5" xfId="1043" xr:uid="{00000000-0005-0000-0000-0000F9030000}"/>
    <cellStyle name="Komma 4 3 6" xfId="1227" xr:uid="{00000000-0005-0000-0000-0000FA030000}"/>
    <cellStyle name="Komma 4 3 7" xfId="1920" xr:uid="{00000000-0005-0000-0000-0000FB030000}"/>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3" xfId="2440" xr:uid="{00000000-0005-0000-0000-000000040000}"/>
    <cellStyle name="Komma 4 4 2 3" xfId="1400" xr:uid="{00000000-0005-0000-0000-000001040000}"/>
    <cellStyle name="Komma 4 4 2 4" xfId="2093" xr:uid="{00000000-0005-0000-0000-000002040000}"/>
    <cellStyle name="Komma 4 4 3" xfId="646" xr:uid="{00000000-0005-0000-0000-000003040000}"/>
    <cellStyle name="Komma 4 4 3 2" xfId="1575" xr:uid="{00000000-0005-0000-0000-000004040000}"/>
    <cellStyle name="Komma 4 4 3 3" xfId="2268" xr:uid="{00000000-0005-0000-0000-000005040000}"/>
    <cellStyle name="Komma 4 4 4" xfId="1044" xr:uid="{00000000-0005-0000-0000-000006040000}"/>
    <cellStyle name="Komma 4 4 5" xfId="1228" xr:uid="{00000000-0005-0000-0000-000007040000}"/>
    <cellStyle name="Komma 4 4 6" xfId="1921" xr:uid="{00000000-0005-0000-0000-000008040000}"/>
    <cellStyle name="Komma 4 5" xfId="306" xr:uid="{00000000-0005-0000-0000-000009040000}"/>
    <cellStyle name="Komma 4 5 2" xfId="687" xr:uid="{00000000-0005-0000-0000-00000A040000}"/>
    <cellStyle name="Komma 4 6" xfId="887" xr:uid="{00000000-0005-0000-0000-00000B040000}"/>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3" xfId="307" xr:uid="{00000000-0005-0000-0000-000011040000}"/>
    <cellStyle name="Komma 5 3 2" xfId="688" xr:uid="{00000000-0005-0000-0000-000012040000}"/>
    <cellStyle name="Komma 5 4" xfId="888" xr:uid="{00000000-0005-0000-0000-000013040000}"/>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4" xfId="301" xr:uid="{00000000-0005-0000-0000-00001D040000}"/>
    <cellStyle name="Komma 6 4 2" xfId="682" xr:uid="{00000000-0005-0000-0000-00001E040000}"/>
    <cellStyle name="Komma 6 5" xfId="882" xr:uid="{00000000-0005-0000-0000-00001F040000}"/>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3" xfId="2443" xr:uid="{00000000-0005-0000-0000-00004C040000}"/>
    <cellStyle name="Normal 2 3 2 2 2 2 3" xfId="1403" xr:uid="{00000000-0005-0000-0000-00004D040000}"/>
    <cellStyle name="Normal 2 3 2 2 2 2 4" xfId="2096" xr:uid="{00000000-0005-0000-0000-00004E040000}"/>
    <cellStyle name="Normal 2 3 2 2 2 3" xfId="649" xr:uid="{00000000-0005-0000-0000-00004F040000}"/>
    <cellStyle name="Normal 2 3 2 2 2 3 2" xfId="1578" xr:uid="{00000000-0005-0000-0000-000050040000}"/>
    <cellStyle name="Normal 2 3 2 2 2 3 3" xfId="2271" xr:uid="{00000000-0005-0000-0000-000051040000}"/>
    <cellStyle name="Normal 2 3 2 2 2 4" xfId="1047" xr:uid="{00000000-0005-0000-0000-000052040000}"/>
    <cellStyle name="Normal 2 3 2 2 2 5" xfId="1231" xr:uid="{00000000-0005-0000-0000-000053040000}"/>
    <cellStyle name="Normal 2 3 2 2 2 6" xfId="1924" xr:uid="{00000000-0005-0000-0000-000054040000}"/>
    <cellStyle name="Normal 2 3 2 2 3" xfId="470" xr:uid="{00000000-0005-0000-0000-000055040000}"/>
    <cellStyle name="Normal 2 3 2 2 3 2" xfId="843" xr:uid="{00000000-0005-0000-0000-000056040000}"/>
    <cellStyle name="Normal 2 3 2 2 3 2 2" xfId="1749" xr:uid="{00000000-0005-0000-0000-000057040000}"/>
    <cellStyle name="Normal 2 3 2 2 3 2 3" xfId="2442" xr:uid="{00000000-0005-0000-0000-000058040000}"/>
    <cellStyle name="Normal 2 3 2 2 3 3" xfId="1402" xr:uid="{00000000-0005-0000-0000-000059040000}"/>
    <cellStyle name="Normal 2 3 2 2 3 4" xfId="2095" xr:uid="{00000000-0005-0000-0000-00005A040000}"/>
    <cellStyle name="Normal 2 3 2 2 4" xfId="648" xr:uid="{00000000-0005-0000-0000-00005B040000}"/>
    <cellStyle name="Normal 2 3 2 2 4 2" xfId="1577" xr:uid="{00000000-0005-0000-0000-00005C040000}"/>
    <cellStyle name="Normal 2 3 2 2 4 3" xfId="2270" xr:uid="{00000000-0005-0000-0000-00005D040000}"/>
    <cellStyle name="Normal 2 3 2 2 5" xfId="1046" xr:uid="{00000000-0005-0000-0000-00005E040000}"/>
    <cellStyle name="Normal 2 3 2 2 6" xfId="1230" xr:uid="{00000000-0005-0000-0000-00005F040000}"/>
    <cellStyle name="Normal 2 3 2 2 7" xfId="1923" xr:uid="{00000000-0005-0000-0000-000060040000}"/>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3" xfId="2444" xr:uid="{00000000-0005-0000-0000-000065040000}"/>
    <cellStyle name="Normal 2 3 2 3 2 3" xfId="1404" xr:uid="{00000000-0005-0000-0000-000066040000}"/>
    <cellStyle name="Normal 2 3 2 3 2 4" xfId="2097" xr:uid="{00000000-0005-0000-0000-000067040000}"/>
    <cellStyle name="Normal 2 3 2 3 3" xfId="650" xr:uid="{00000000-0005-0000-0000-000068040000}"/>
    <cellStyle name="Normal 2 3 2 3 3 2" xfId="1579" xr:uid="{00000000-0005-0000-0000-000069040000}"/>
    <cellStyle name="Normal 2 3 2 3 3 3" xfId="2272" xr:uid="{00000000-0005-0000-0000-00006A040000}"/>
    <cellStyle name="Normal 2 3 2 3 4" xfId="1048" xr:uid="{00000000-0005-0000-0000-00006B040000}"/>
    <cellStyle name="Normal 2 3 2 3 5" xfId="1232" xr:uid="{00000000-0005-0000-0000-00006C040000}"/>
    <cellStyle name="Normal 2 3 2 3 6" xfId="1925" xr:uid="{00000000-0005-0000-0000-00006D040000}"/>
    <cellStyle name="Normal 2 3 2 4" xfId="469" xr:uid="{00000000-0005-0000-0000-00006E040000}"/>
    <cellStyle name="Normal 2 3 2 4 2" xfId="842" xr:uid="{00000000-0005-0000-0000-00006F040000}"/>
    <cellStyle name="Normal 2 3 2 4 2 2" xfId="1748" xr:uid="{00000000-0005-0000-0000-000070040000}"/>
    <cellStyle name="Normal 2 3 2 4 2 3" xfId="2441" xr:uid="{00000000-0005-0000-0000-000071040000}"/>
    <cellStyle name="Normal 2 3 2 4 3" xfId="1401" xr:uid="{00000000-0005-0000-0000-000072040000}"/>
    <cellStyle name="Normal 2 3 2 4 4" xfId="2094" xr:uid="{00000000-0005-0000-0000-000073040000}"/>
    <cellStyle name="Normal 2 3 2 5" xfId="647" xr:uid="{00000000-0005-0000-0000-000074040000}"/>
    <cellStyle name="Normal 2 3 2 5 2" xfId="1576" xr:uid="{00000000-0005-0000-0000-000075040000}"/>
    <cellStyle name="Normal 2 3 2 5 3" xfId="2269" xr:uid="{00000000-0005-0000-0000-000076040000}"/>
    <cellStyle name="Normal 2 3 2 6" xfId="1045" xr:uid="{00000000-0005-0000-0000-000077040000}"/>
    <cellStyle name="Normal 2 3 2 7" xfId="1229" xr:uid="{00000000-0005-0000-0000-000078040000}"/>
    <cellStyle name="Normal 2 3 2 8" xfId="1922" xr:uid="{00000000-0005-0000-0000-000079040000}"/>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3" xfId="2446" xr:uid="{00000000-0005-0000-0000-00007F040000}"/>
    <cellStyle name="Normal 2 3 3 2 2 3" xfId="1406" xr:uid="{00000000-0005-0000-0000-000080040000}"/>
    <cellStyle name="Normal 2 3 3 2 2 4" xfId="2099" xr:uid="{00000000-0005-0000-0000-000081040000}"/>
    <cellStyle name="Normal 2 3 3 2 3" xfId="652" xr:uid="{00000000-0005-0000-0000-000082040000}"/>
    <cellStyle name="Normal 2 3 3 2 3 2" xfId="1581" xr:uid="{00000000-0005-0000-0000-000083040000}"/>
    <cellStyle name="Normal 2 3 3 2 3 3" xfId="2274" xr:uid="{00000000-0005-0000-0000-000084040000}"/>
    <cellStyle name="Normal 2 3 3 2 4" xfId="1050" xr:uid="{00000000-0005-0000-0000-000085040000}"/>
    <cellStyle name="Normal 2 3 3 2 5" xfId="1234" xr:uid="{00000000-0005-0000-0000-000086040000}"/>
    <cellStyle name="Normal 2 3 3 2 6" xfId="1927" xr:uid="{00000000-0005-0000-0000-000087040000}"/>
    <cellStyle name="Normal 2 3 3 3" xfId="473" xr:uid="{00000000-0005-0000-0000-000088040000}"/>
    <cellStyle name="Normal 2 3 3 3 2" xfId="846" xr:uid="{00000000-0005-0000-0000-000089040000}"/>
    <cellStyle name="Normal 2 3 3 3 2 2" xfId="1752" xr:uid="{00000000-0005-0000-0000-00008A040000}"/>
    <cellStyle name="Normal 2 3 3 3 2 3" xfId="2445" xr:uid="{00000000-0005-0000-0000-00008B040000}"/>
    <cellStyle name="Normal 2 3 3 3 3" xfId="1405" xr:uid="{00000000-0005-0000-0000-00008C040000}"/>
    <cellStyle name="Normal 2 3 3 3 4" xfId="2098" xr:uid="{00000000-0005-0000-0000-00008D040000}"/>
    <cellStyle name="Normal 2 3 3 4" xfId="651" xr:uid="{00000000-0005-0000-0000-00008E040000}"/>
    <cellStyle name="Normal 2 3 3 4 2" xfId="1580" xr:uid="{00000000-0005-0000-0000-00008F040000}"/>
    <cellStyle name="Normal 2 3 3 4 3" xfId="2273" xr:uid="{00000000-0005-0000-0000-000090040000}"/>
    <cellStyle name="Normal 2 3 3 5" xfId="1049" xr:uid="{00000000-0005-0000-0000-000091040000}"/>
    <cellStyle name="Normal 2 3 3 6" xfId="1233" xr:uid="{00000000-0005-0000-0000-000092040000}"/>
    <cellStyle name="Normal 2 3 3 7" xfId="1926" xr:uid="{00000000-0005-0000-0000-000093040000}"/>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3" xfId="2447" xr:uid="{00000000-0005-0000-0000-000098040000}"/>
    <cellStyle name="Normal 2 3 4 2 3" xfId="1407" xr:uid="{00000000-0005-0000-0000-000099040000}"/>
    <cellStyle name="Normal 2 3 4 2 4" xfId="2100" xr:uid="{00000000-0005-0000-0000-00009A040000}"/>
    <cellStyle name="Normal 2 3 4 3" xfId="653" xr:uid="{00000000-0005-0000-0000-00009B040000}"/>
    <cellStyle name="Normal 2 3 4 3 2" xfId="1582" xr:uid="{00000000-0005-0000-0000-00009C040000}"/>
    <cellStyle name="Normal 2 3 4 3 3" xfId="2275" xr:uid="{00000000-0005-0000-0000-00009D040000}"/>
    <cellStyle name="Normal 2 3 4 4" xfId="1051" xr:uid="{00000000-0005-0000-0000-00009E040000}"/>
    <cellStyle name="Normal 2 3 4 5" xfId="1235" xr:uid="{00000000-0005-0000-0000-00009F040000}"/>
    <cellStyle name="Normal 2 3 4 6" xfId="1928" xr:uid="{00000000-0005-0000-0000-0000A0040000}"/>
    <cellStyle name="Normal 2 4" xfId="20" xr:uid="{00000000-0005-0000-0000-0000A1040000}"/>
    <cellStyle name="Normal 2 4 10" xfId="1786" xr:uid="{00000000-0005-0000-0000-0000A2040000}"/>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3" xfId="2449" xr:uid="{00000000-0005-0000-0000-0000A9040000}"/>
    <cellStyle name="Normal 2 4 2 2 2 2 3" xfId="1409" xr:uid="{00000000-0005-0000-0000-0000AA040000}"/>
    <cellStyle name="Normal 2 4 2 2 2 2 4" xfId="2102" xr:uid="{00000000-0005-0000-0000-0000AB040000}"/>
    <cellStyle name="Normal 2 4 2 2 2 3" xfId="655" xr:uid="{00000000-0005-0000-0000-0000AC040000}"/>
    <cellStyle name="Normal 2 4 2 2 2 3 2" xfId="1584" xr:uid="{00000000-0005-0000-0000-0000AD040000}"/>
    <cellStyle name="Normal 2 4 2 2 2 3 3" xfId="2277" xr:uid="{00000000-0005-0000-0000-0000AE040000}"/>
    <cellStyle name="Normal 2 4 2 2 2 4" xfId="1053" xr:uid="{00000000-0005-0000-0000-0000AF040000}"/>
    <cellStyle name="Normal 2 4 2 2 2 5" xfId="1237" xr:uid="{00000000-0005-0000-0000-0000B0040000}"/>
    <cellStyle name="Normal 2 4 2 2 2 6" xfId="1930" xr:uid="{00000000-0005-0000-0000-0000B1040000}"/>
    <cellStyle name="Normal 2 4 2 2 3" xfId="476" xr:uid="{00000000-0005-0000-0000-0000B2040000}"/>
    <cellStyle name="Normal 2 4 2 2 3 2" xfId="849" xr:uid="{00000000-0005-0000-0000-0000B3040000}"/>
    <cellStyle name="Normal 2 4 2 2 3 2 2" xfId="1755" xr:uid="{00000000-0005-0000-0000-0000B4040000}"/>
    <cellStyle name="Normal 2 4 2 2 3 2 3" xfId="2448" xr:uid="{00000000-0005-0000-0000-0000B5040000}"/>
    <cellStyle name="Normal 2 4 2 2 3 3" xfId="1408" xr:uid="{00000000-0005-0000-0000-0000B6040000}"/>
    <cellStyle name="Normal 2 4 2 2 3 4" xfId="2101" xr:uid="{00000000-0005-0000-0000-0000B7040000}"/>
    <cellStyle name="Normal 2 4 2 2 4" xfId="654" xr:uid="{00000000-0005-0000-0000-0000B8040000}"/>
    <cellStyle name="Normal 2 4 2 2 4 2" xfId="1583" xr:uid="{00000000-0005-0000-0000-0000B9040000}"/>
    <cellStyle name="Normal 2 4 2 2 4 3" xfId="2276" xr:uid="{00000000-0005-0000-0000-0000BA040000}"/>
    <cellStyle name="Normal 2 4 2 2 5" xfId="1052" xr:uid="{00000000-0005-0000-0000-0000BB040000}"/>
    <cellStyle name="Normal 2 4 2 2 6" xfId="1236" xr:uid="{00000000-0005-0000-0000-0000BC040000}"/>
    <cellStyle name="Normal 2 4 2 2 7" xfId="1929" xr:uid="{00000000-0005-0000-0000-0000BD040000}"/>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3" xfId="2450" xr:uid="{00000000-0005-0000-0000-0000C2040000}"/>
    <cellStyle name="Normal 2 4 2 3 2 3" xfId="1410" xr:uid="{00000000-0005-0000-0000-0000C3040000}"/>
    <cellStyle name="Normal 2 4 2 3 2 4" xfId="2103" xr:uid="{00000000-0005-0000-0000-0000C4040000}"/>
    <cellStyle name="Normal 2 4 2 3 3" xfId="656" xr:uid="{00000000-0005-0000-0000-0000C5040000}"/>
    <cellStyle name="Normal 2 4 2 3 3 2" xfId="1585" xr:uid="{00000000-0005-0000-0000-0000C6040000}"/>
    <cellStyle name="Normal 2 4 2 3 3 3" xfId="2278" xr:uid="{00000000-0005-0000-0000-0000C7040000}"/>
    <cellStyle name="Normal 2 4 2 3 4" xfId="1054" xr:uid="{00000000-0005-0000-0000-0000C8040000}"/>
    <cellStyle name="Normal 2 4 2 3 5" xfId="1238" xr:uid="{00000000-0005-0000-0000-0000C9040000}"/>
    <cellStyle name="Normal 2 4 2 3 6" xfId="1931" xr:uid="{00000000-0005-0000-0000-0000CA040000}"/>
    <cellStyle name="Normal 2 4 2 4" xfId="374" xr:uid="{00000000-0005-0000-0000-0000CB040000}"/>
    <cellStyle name="Normal 2 4 2 4 2" xfId="752" xr:uid="{00000000-0005-0000-0000-0000CC040000}"/>
    <cellStyle name="Normal 2 4 2 4 2 2" xfId="1658" xr:uid="{00000000-0005-0000-0000-0000CD040000}"/>
    <cellStyle name="Normal 2 4 2 4 2 3" xfId="2351" xr:uid="{00000000-0005-0000-0000-0000CE040000}"/>
    <cellStyle name="Normal 2 4 2 4 3" xfId="1311" xr:uid="{00000000-0005-0000-0000-0000CF040000}"/>
    <cellStyle name="Normal 2 4 2 4 4" xfId="2004" xr:uid="{00000000-0005-0000-0000-0000D0040000}"/>
    <cellStyle name="Normal 2 4 2 5" xfId="557" xr:uid="{00000000-0005-0000-0000-0000D1040000}"/>
    <cellStyle name="Normal 2 4 2 5 2" xfId="1486" xr:uid="{00000000-0005-0000-0000-0000D2040000}"/>
    <cellStyle name="Normal 2 4 2 5 3" xfId="2179" xr:uid="{00000000-0005-0000-0000-0000D3040000}"/>
    <cellStyle name="Normal 2 4 2 6" xfId="954" xr:uid="{00000000-0005-0000-0000-0000D4040000}"/>
    <cellStyle name="Normal 2 4 2 7" xfId="1139" xr:uid="{00000000-0005-0000-0000-0000D5040000}"/>
    <cellStyle name="Normal 2 4 2 8" xfId="1832" xr:uid="{00000000-0005-0000-0000-0000D6040000}"/>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3" xfId="2451" xr:uid="{00000000-0005-0000-0000-0000DC040000}"/>
    <cellStyle name="Normal 2 4 3 2 2 3" xfId="1411" xr:uid="{00000000-0005-0000-0000-0000DD040000}"/>
    <cellStyle name="Normal 2 4 3 2 2 4" xfId="2104" xr:uid="{00000000-0005-0000-0000-0000DE040000}"/>
    <cellStyle name="Normal 2 4 3 2 3" xfId="657" xr:uid="{00000000-0005-0000-0000-0000DF040000}"/>
    <cellStyle name="Normal 2 4 3 2 3 2" xfId="1586" xr:uid="{00000000-0005-0000-0000-0000E0040000}"/>
    <cellStyle name="Normal 2 4 3 2 3 3" xfId="2279" xr:uid="{00000000-0005-0000-0000-0000E1040000}"/>
    <cellStyle name="Normal 2 4 3 2 4" xfId="1055" xr:uid="{00000000-0005-0000-0000-0000E2040000}"/>
    <cellStyle name="Normal 2 4 3 2 5" xfId="1239" xr:uid="{00000000-0005-0000-0000-0000E3040000}"/>
    <cellStyle name="Normal 2 4 3 2 6" xfId="1932" xr:uid="{00000000-0005-0000-0000-0000E4040000}"/>
    <cellStyle name="Normal 2 4 3 3" xfId="421" xr:uid="{00000000-0005-0000-0000-0000E5040000}"/>
    <cellStyle name="Normal 2 4 3 3 2" xfId="796" xr:uid="{00000000-0005-0000-0000-0000E6040000}"/>
    <cellStyle name="Normal 2 4 3 3 2 2" xfId="1702" xr:uid="{00000000-0005-0000-0000-0000E7040000}"/>
    <cellStyle name="Normal 2 4 3 3 2 3" xfId="2395" xr:uid="{00000000-0005-0000-0000-0000E8040000}"/>
    <cellStyle name="Normal 2 4 3 3 3" xfId="1355" xr:uid="{00000000-0005-0000-0000-0000E9040000}"/>
    <cellStyle name="Normal 2 4 3 3 4" xfId="2048" xr:uid="{00000000-0005-0000-0000-0000EA040000}"/>
    <cellStyle name="Normal 2 4 3 4" xfId="601" xr:uid="{00000000-0005-0000-0000-0000EB040000}"/>
    <cellStyle name="Normal 2 4 3 4 2" xfId="1530" xr:uid="{00000000-0005-0000-0000-0000EC040000}"/>
    <cellStyle name="Normal 2 4 3 4 3" xfId="2223" xr:uid="{00000000-0005-0000-0000-0000ED040000}"/>
    <cellStyle name="Normal 2 4 3 5" xfId="998" xr:uid="{00000000-0005-0000-0000-0000EE040000}"/>
    <cellStyle name="Normal 2 4 3 6" xfId="1183" xr:uid="{00000000-0005-0000-0000-0000EF040000}"/>
    <cellStyle name="Normal 2 4 3 7" xfId="1876" xr:uid="{00000000-0005-0000-0000-0000F0040000}"/>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3" xfId="2452" xr:uid="{00000000-0005-0000-0000-0000F5040000}"/>
    <cellStyle name="Normal 2 4 4 2 3" xfId="1412" xr:uid="{00000000-0005-0000-0000-0000F6040000}"/>
    <cellStyle name="Normal 2 4 4 2 4" xfId="2105" xr:uid="{00000000-0005-0000-0000-0000F7040000}"/>
    <cellStyle name="Normal 2 4 4 3" xfId="658" xr:uid="{00000000-0005-0000-0000-0000F8040000}"/>
    <cellStyle name="Normal 2 4 4 3 2" xfId="1587" xr:uid="{00000000-0005-0000-0000-0000F9040000}"/>
    <cellStyle name="Normal 2 4 4 3 3" xfId="2280" xr:uid="{00000000-0005-0000-0000-0000FA040000}"/>
    <cellStyle name="Normal 2 4 4 4" xfId="1056" xr:uid="{00000000-0005-0000-0000-0000FB040000}"/>
    <cellStyle name="Normal 2 4 4 5" xfId="1240" xr:uid="{00000000-0005-0000-0000-0000FC040000}"/>
    <cellStyle name="Normal 2 4 4 6" xfId="1933" xr:uid="{00000000-0005-0000-0000-0000FD040000}"/>
    <cellStyle name="Normal 2 4 5" xfId="507" xr:uid="{00000000-0005-0000-0000-0000FE040000}"/>
    <cellStyle name="Normal 2 4 5 2" xfId="878" xr:uid="{00000000-0005-0000-0000-0000FF040000}"/>
    <cellStyle name="Normal 2 4 5 2 2" xfId="1783" xr:uid="{00000000-0005-0000-0000-000000050000}"/>
    <cellStyle name="Normal 2 4 5 2 3" xfId="2476" xr:uid="{00000000-0005-0000-0000-000001050000}"/>
    <cellStyle name="Normal 2 4 5 3" xfId="1081" xr:uid="{00000000-0005-0000-0000-000002050000}"/>
    <cellStyle name="Normal 2 4 5 4" xfId="1436" xr:uid="{00000000-0005-0000-0000-000003050000}"/>
    <cellStyle name="Normal 2 4 5 5" xfId="2129" xr:uid="{00000000-0005-0000-0000-000004050000}"/>
    <cellStyle name="Normal 2 4 6" xfId="310" xr:uid="{00000000-0005-0000-0000-000005050000}"/>
    <cellStyle name="Normal 2 4 6 2" xfId="691" xr:uid="{00000000-0005-0000-0000-000006050000}"/>
    <cellStyle name="Normal 2 4 6 2 2" xfId="1612" xr:uid="{00000000-0005-0000-0000-000007050000}"/>
    <cellStyle name="Normal 2 4 6 2 3" xfId="2305" xr:uid="{00000000-0005-0000-0000-000008050000}"/>
    <cellStyle name="Normal 2 4 6 3" xfId="1265" xr:uid="{00000000-0005-0000-0000-000009050000}"/>
    <cellStyle name="Normal 2 4 6 4" xfId="1958" xr:uid="{00000000-0005-0000-0000-00000A050000}"/>
    <cellStyle name="Normal 2 4 7" xfId="511" xr:uid="{00000000-0005-0000-0000-00000B050000}"/>
    <cellStyle name="Normal 2 4 7 2" xfId="1440" xr:uid="{00000000-0005-0000-0000-00000C050000}"/>
    <cellStyle name="Normal 2 4 7 3" xfId="2133" xr:uid="{00000000-0005-0000-0000-00000D050000}"/>
    <cellStyle name="Normal 2 4 8" xfId="891" xr:uid="{00000000-0005-0000-0000-00000E050000}"/>
    <cellStyle name="Normal 2 4 9" xfId="1093" xr:uid="{00000000-0005-0000-0000-00000F050000}"/>
    <cellStyle name="Normal 2 5" xfId="259" xr:uid="{00000000-0005-0000-0000-000010050000}"/>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3" xfId="2130" xr:uid="{00000000-0005-0000-0000-00001C050000}"/>
    <cellStyle name="Normal 4 11" xfId="889" xr:uid="{00000000-0005-0000-0000-00001D050000}"/>
    <cellStyle name="Normal 4 12" xfId="1091" xr:uid="{00000000-0005-0000-0000-00001E050000}"/>
    <cellStyle name="Normal 4 13" xfId="1784" xr:uid="{00000000-0005-0000-0000-00001F050000}"/>
    <cellStyle name="Normal 4 2" xfId="24" xr:uid="{00000000-0005-0000-0000-000020050000}"/>
    <cellStyle name="Normal 4 2 10" xfId="895" xr:uid="{00000000-0005-0000-0000-000021050000}"/>
    <cellStyle name="Normal 4 2 11" xfId="1095" xr:uid="{00000000-0005-0000-0000-000022050000}"/>
    <cellStyle name="Normal 4 2 12" xfId="1788" xr:uid="{00000000-0005-0000-0000-000023050000}"/>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3" xfId="2380" xr:uid="{00000000-0005-0000-0000-00002A050000}"/>
    <cellStyle name="Normal 4 2 2 2 2 2 3" xfId="1340" xr:uid="{00000000-0005-0000-0000-00002B050000}"/>
    <cellStyle name="Normal 4 2 2 2 2 2 4" xfId="2033" xr:uid="{00000000-0005-0000-0000-00002C050000}"/>
    <cellStyle name="Normal 4 2 2 2 2 3" xfId="586" xr:uid="{00000000-0005-0000-0000-00002D050000}"/>
    <cellStyle name="Normal 4 2 2 2 2 3 2" xfId="1515" xr:uid="{00000000-0005-0000-0000-00002E050000}"/>
    <cellStyle name="Normal 4 2 2 2 2 3 3" xfId="2208" xr:uid="{00000000-0005-0000-0000-00002F050000}"/>
    <cellStyle name="Normal 4 2 2 2 2 4" xfId="983" xr:uid="{00000000-0005-0000-0000-000030050000}"/>
    <cellStyle name="Normal 4 2 2 2 2 5" xfId="1168" xr:uid="{00000000-0005-0000-0000-000031050000}"/>
    <cellStyle name="Normal 4 2 2 2 2 6" xfId="1861" xr:uid="{00000000-0005-0000-0000-000032050000}"/>
    <cellStyle name="Normal 4 2 2 2 3" xfId="356" xr:uid="{00000000-0005-0000-0000-000033050000}"/>
    <cellStyle name="Normal 4 2 2 2 3 2" xfId="734" xr:uid="{00000000-0005-0000-0000-000034050000}"/>
    <cellStyle name="Normal 4 2 2 2 3 2 2" xfId="1641" xr:uid="{00000000-0005-0000-0000-000035050000}"/>
    <cellStyle name="Normal 4 2 2 2 3 2 3" xfId="2334" xr:uid="{00000000-0005-0000-0000-000036050000}"/>
    <cellStyle name="Normal 4 2 2 2 3 3" xfId="1294" xr:uid="{00000000-0005-0000-0000-000037050000}"/>
    <cellStyle name="Normal 4 2 2 2 3 4" xfId="1987" xr:uid="{00000000-0005-0000-0000-000038050000}"/>
    <cellStyle name="Normal 4 2 2 2 4" xfId="540" xr:uid="{00000000-0005-0000-0000-000039050000}"/>
    <cellStyle name="Normal 4 2 2 2 4 2" xfId="1469" xr:uid="{00000000-0005-0000-0000-00003A050000}"/>
    <cellStyle name="Normal 4 2 2 2 4 3" xfId="2162" xr:uid="{00000000-0005-0000-0000-00003B050000}"/>
    <cellStyle name="Normal 4 2 2 2 5" xfId="936" xr:uid="{00000000-0005-0000-0000-00003C050000}"/>
    <cellStyle name="Normal 4 2 2 2 6" xfId="1122" xr:uid="{00000000-0005-0000-0000-00003D050000}"/>
    <cellStyle name="Normal 4 2 2 2 7" xfId="1815" xr:uid="{00000000-0005-0000-0000-00003E050000}"/>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3" xfId="2357" xr:uid="{00000000-0005-0000-0000-000043050000}"/>
    <cellStyle name="Normal 4 2 2 3 2 3" xfId="1317" xr:uid="{00000000-0005-0000-0000-000044050000}"/>
    <cellStyle name="Normal 4 2 2 3 2 4" xfId="2010" xr:uid="{00000000-0005-0000-0000-000045050000}"/>
    <cellStyle name="Normal 4 2 2 3 3" xfId="563" xr:uid="{00000000-0005-0000-0000-000046050000}"/>
    <cellStyle name="Normal 4 2 2 3 3 2" xfId="1492" xr:uid="{00000000-0005-0000-0000-000047050000}"/>
    <cellStyle name="Normal 4 2 2 3 3 3" xfId="2185" xr:uid="{00000000-0005-0000-0000-000048050000}"/>
    <cellStyle name="Normal 4 2 2 3 4" xfId="960" xr:uid="{00000000-0005-0000-0000-000049050000}"/>
    <cellStyle name="Normal 4 2 2 3 5" xfId="1145" xr:uid="{00000000-0005-0000-0000-00004A050000}"/>
    <cellStyle name="Normal 4 2 2 3 6" xfId="1838" xr:uid="{00000000-0005-0000-0000-00004B050000}"/>
    <cellStyle name="Normal 4 2 2 4" xfId="318" xr:uid="{00000000-0005-0000-0000-00004C050000}"/>
    <cellStyle name="Normal 4 2 2 4 2" xfId="699" xr:uid="{00000000-0005-0000-0000-00004D050000}"/>
    <cellStyle name="Normal 4 2 2 4 2 2" xfId="1618" xr:uid="{00000000-0005-0000-0000-00004E050000}"/>
    <cellStyle name="Normal 4 2 2 4 2 3" xfId="2311" xr:uid="{00000000-0005-0000-0000-00004F050000}"/>
    <cellStyle name="Normal 4 2 2 4 3" xfId="1271" xr:uid="{00000000-0005-0000-0000-000050050000}"/>
    <cellStyle name="Normal 4 2 2 4 4" xfId="1964" xr:uid="{00000000-0005-0000-0000-000051050000}"/>
    <cellStyle name="Normal 4 2 2 5" xfId="517" xr:uid="{00000000-0005-0000-0000-000052050000}"/>
    <cellStyle name="Normal 4 2 2 5 2" xfId="1446" xr:uid="{00000000-0005-0000-0000-000053050000}"/>
    <cellStyle name="Normal 4 2 2 5 3" xfId="2139" xr:uid="{00000000-0005-0000-0000-000054050000}"/>
    <cellStyle name="Normal 4 2 2 6" xfId="899" xr:uid="{00000000-0005-0000-0000-000055050000}"/>
    <cellStyle name="Normal 4 2 2 7" xfId="1099" xr:uid="{00000000-0005-0000-0000-000056050000}"/>
    <cellStyle name="Normal 4 2 2 8" xfId="1792" xr:uid="{00000000-0005-0000-0000-000057050000}"/>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3" xfId="2361" xr:uid="{00000000-0005-0000-0000-00005D050000}"/>
    <cellStyle name="Normal 4 2 3 2 2 3" xfId="1321" xr:uid="{00000000-0005-0000-0000-00005E050000}"/>
    <cellStyle name="Normal 4 2 3 2 2 4" xfId="2014" xr:uid="{00000000-0005-0000-0000-00005F050000}"/>
    <cellStyle name="Normal 4 2 3 2 3" xfId="567" xr:uid="{00000000-0005-0000-0000-000060050000}"/>
    <cellStyle name="Normal 4 2 3 2 3 2" xfId="1496" xr:uid="{00000000-0005-0000-0000-000061050000}"/>
    <cellStyle name="Normal 4 2 3 2 3 3" xfId="2189" xr:uid="{00000000-0005-0000-0000-000062050000}"/>
    <cellStyle name="Normal 4 2 3 2 4" xfId="964" xr:uid="{00000000-0005-0000-0000-000063050000}"/>
    <cellStyle name="Normal 4 2 3 2 5" xfId="1149" xr:uid="{00000000-0005-0000-0000-000064050000}"/>
    <cellStyle name="Normal 4 2 3 2 6" xfId="1842" xr:uid="{00000000-0005-0000-0000-000065050000}"/>
    <cellStyle name="Normal 4 2 3 3" xfId="322" xr:uid="{00000000-0005-0000-0000-000066050000}"/>
    <cellStyle name="Normal 4 2 3 3 2" xfId="703" xr:uid="{00000000-0005-0000-0000-000067050000}"/>
    <cellStyle name="Normal 4 2 3 3 2 2" xfId="1622" xr:uid="{00000000-0005-0000-0000-000068050000}"/>
    <cellStyle name="Normal 4 2 3 3 2 3" xfId="2315" xr:uid="{00000000-0005-0000-0000-000069050000}"/>
    <cellStyle name="Normal 4 2 3 3 3" xfId="1275" xr:uid="{00000000-0005-0000-0000-00006A050000}"/>
    <cellStyle name="Normal 4 2 3 3 4" xfId="1968" xr:uid="{00000000-0005-0000-0000-00006B050000}"/>
    <cellStyle name="Normal 4 2 3 4" xfId="521" xr:uid="{00000000-0005-0000-0000-00006C050000}"/>
    <cellStyle name="Normal 4 2 3 4 2" xfId="1450" xr:uid="{00000000-0005-0000-0000-00006D050000}"/>
    <cellStyle name="Normal 4 2 3 4 3" xfId="2143" xr:uid="{00000000-0005-0000-0000-00006E050000}"/>
    <cellStyle name="Normal 4 2 3 5" xfId="903" xr:uid="{00000000-0005-0000-0000-00006F050000}"/>
    <cellStyle name="Normal 4 2 3 6" xfId="1103" xr:uid="{00000000-0005-0000-0000-000070050000}"/>
    <cellStyle name="Normal 4 2 3 7" xfId="1796" xr:uid="{00000000-0005-0000-0000-000071050000}"/>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3" xfId="2384" xr:uid="{00000000-0005-0000-0000-000077050000}"/>
    <cellStyle name="Normal 4 2 4 2 2 3" xfId="1344" xr:uid="{00000000-0005-0000-0000-000078050000}"/>
    <cellStyle name="Normal 4 2 4 2 2 4" xfId="2037" xr:uid="{00000000-0005-0000-0000-000079050000}"/>
    <cellStyle name="Normal 4 2 4 2 3" xfId="590" xr:uid="{00000000-0005-0000-0000-00007A050000}"/>
    <cellStyle name="Normal 4 2 4 2 3 2" xfId="1519" xr:uid="{00000000-0005-0000-0000-00007B050000}"/>
    <cellStyle name="Normal 4 2 4 2 3 3" xfId="2212" xr:uid="{00000000-0005-0000-0000-00007C050000}"/>
    <cellStyle name="Normal 4 2 4 2 4" xfId="987" xr:uid="{00000000-0005-0000-0000-00007D050000}"/>
    <cellStyle name="Normal 4 2 4 2 5" xfId="1172" xr:uid="{00000000-0005-0000-0000-00007E050000}"/>
    <cellStyle name="Normal 4 2 4 2 6" xfId="1865" xr:uid="{00000000-0005-0000-0000-00007F050000}"/>
    <cellStyle name="Normal 4 2 4 3" xfId="361" xr:uid="{00000000-0005-0000-0000-000080050000}"/>
    <cellStyle name="Normal 4 2 4 3 2" xfId="739" xr:uid="{00000000-0005-0000-0000-000081050000}"/>
    <cellStyle name="Normal 4 2 4 3 2 2" xfId="1645" xr:uid="{00000000-0005-0000-0000-000082050000}"/>
    <cellStyle name="Normal 4 2 4 3 2 3" xfId="2338" xr:uid="{00000000-0005-0000-0000-000083050000}"/>
    <cellStyle name="Normal 4 2 4 3 3" xfId="1298" xr:uid="{00000000-0005-0000-0000-000084050000}"/>
    <cellStyle name="Normal 4 2 4 3 4" xfId="1991" xr:uid="{00000000-0005-0000-0000-000085050000}"/>
    <cellStyle name="Normal 4 2 4 4" xfId="544" xr:uid="{00000000-0005-0000-0000-000086050000}"/>
    <cellStyle name="Normal 4 2 4 4 2" xfId="1473" xr:uid="{00000000-0005-0000-0000-000087050000}"/>
    <cellStyle name="Normal 4 2 4 4 3" xfId="2166" xr:uid="{00000000-0005-0000-0000-000088050000}"/>
    <cellStyle name="Normal 4 2 4 5" xfId="941" xr:uid="{00000000-0005-0000-0000-000089050000}"/>
    <cellStyle name="Normal 4 2 4 6" xfId="1126" xr:uid="{00000000-0005-0000-0000-00008A050000}"/>
    <cellStyle name="Normal 4 2 4 7" xfId="1819" xr:uid="{00000000-0005-0000-0000-00008B050000}"/>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3" xfId="2387" xr:uid="{00000000-0005-0000-0000-000091050000}"/>
    <cellStyle name="Normal 4 2 5 2 2 3" xfId="1347" xr:uid="{00000000-0005-0000-0000-000092050000}"/>
    <cellStyle name="Normal 4 2 5 2 2 4" xfId="2040" xr:uid="{00000000-0005-0000-0000-000093050000}"/>
    <cellStyle name="Normal 4 2 5 2 3" xfId="593" xr:uid="{00000000-0005-0000-0000-000094050000}"/>
    <cellStyle name="Normal 4 2 5 2 3 2" xfId="1522" xr:uid="{00000000-0005-0000-0000-000095050000}"/>
    <cellStyle name="Normal 4 2 5 2 3 3" xfId="2215" xr:uid="{00000000-0005-0000-0000-000096050000}"/>
    <cellStyle name="Normal 4 2 5 2 4" xfId="990" xr:uid="{00000000-0005-0000-0000-000097050000}"/>
    <cellStyle name="Normal 4 2 5 2 5" xfId="1175" xr:uid="{00000000-0005-0000-0000-000098050000}"/>
    <cellStyle name="Normal 4 2 5 2 6" xfId="1868" xr:uid="{00000000-0005-0000-0000-000099050000}"/>
    <cellStyle name="Normal 4 2 5 3" xfId="364" xr:uid="{00000000-0005-0000-0000-00009A050000}"/>
    <cellStyle name="Normal 4 2 5 3 2" xfId="742" xr:uid="{00000000-0005-0000-0000-00009B050000}"/>
    <cellStyle name="Normal 4 2 5 3 2 2" xfId="1648" xr:uid="{00000000-0005-0000-0000-00009C050000}"/>
    <cellStyle name="Normal 4 2 5 3 2 3" xfId="2341" xr:uid="{00000000-0005-0000-0000-00009D050000}"/>
    <cellStyle name="Normal 4 2 5 3 3" xfId="1301" xr:uid="{00000000-0005-0000-0000-00009E050000}"/>
    <cellStyle name="Normal 4 2 5 3 4" xfId="1994" xr:uid="{00000000-0005-0000-0000-00009F050000}"/>
    <cellStyle name="Normal 4 2 5 4" xfId="547" xr:uid="{00000000-0005-0000-0000-0000A0050000}"/>
    <cellStyle name="Normal 4 2 5 4 2" xfId="1476" xr:uid="{00000000-0005-0000-0000-0000A1050000}"/>
    <cellStyle name="Normal 4 2 5 4 3" xfId="2169" xr:uid="{00000000-0005-0000-0000-0000A2050000}"/>
    <cellStyle name="Normal 4 2 5 5" xfId="944" xr:uid="{00000000-0005-0000-0000-0000A3050000}"/>
    <cellStyle name="Normal 4 2 5 6" xfId="1129" xr:uid="{00000000-0005-0000-0000-0000A4050000}"/>
    <cellStyle name="Normal 4 2 5 7" xfId="1822" xr:uid="{00000000-0005-0000-0000-0000A5050000}"/>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3" xfId="2391" xr:uid="{00000000-0005-0000-0000-0000AB050000}"/>
    <cellStyle name="Normal 4 2 6 2 2 3" xfId="1351" xr:uid="{00000000-0005-0000-0000-0000AC050000}"/>
    <cellStyle name="Normal 4 2 6 2 2 4" xfId="2044" xr:uid="{00000000-0005-0000-0000-0000AD050000}"/>
    <cellStyle name="Normal 4 2 6 2 3" xfId="597" xr:uid="{00000000-0005-0000-0000-0000AE050000}"/>
    <cellStyle name="Normal 4 2 6 2 3 2" xfId="1526" xr:uid="{00000000-0005-0000-0000-0000AF050000}"/>
    <cellStyle name="Normal 4 2 6 2 3 3" xfId="2219" xr:uid="{00000000-0005-0000-0000-0000B0050000}"/>
    <cellStyle name="Normal 4 2 6 2 4" xfId="994" xr:uid="{00000000-0005-0000-0000-0000B1050000}"/>
    <cellStyle name="Normal 4 2 6 2 5" xfId="1179" xr:uid="{00000000-0005-0000-0000-0000B2050000}"/>
    <cellStyle name="Normal 4 2 6 2 6" xfId="1872" xr:uid="{00000000-0005-0000-0000-0000B3050000}"/>
    <cellStyle name="Normal 4 2 6 3" xfId="368" xr:uid="{00000000-0005-0000-0000-0000B4050000}"/>
    <cellStyle name="Normal 4 2 6 3 2" xfId="746" xr:uid="{00000000-0005-0000-0000-0000B5050000}"/>
    <cellStyle name="Normal 4 2 6 3 2 2" xfId="1652" xr:uid="{00000000-0005-0000-0000-0000B6050000}"/>
    <cellStyle name="Normal 4 2 6 3 2 3" xfId="2345" xr:uid="{00000000-0005-0000-0000-0000B7050000}"/>
    <cellStyle name="Normal 4 2 6 3 3" xfId="1305" xr:uid="{00000000-0005-0000-0000-0000B8050000}"/>
    <cellStyle name="Normal 4 2 6 3 4" xfId="1998" xr:uid="{00000000-0005-0000-0000-0000B9050000}"/>
    <cellStyle name="Normal 4 2 6 4" xfId="551" xr:uid="{00000000-0005-0000-0000-0000BA050000}"/>
    <cellStyle name="Normal 4 2 6 4 2" xfId="1480" xr:uid="{00000000-0005-0000-0000-0000BB050000}"/>
    <cellStyle name="Normal 4 2 6 4 3" xfId="2173" xr:uid="{00000000-0005-0000-0000-0000BC050000}"/>
    <cellStyle name="Normal 4 2 6 5" xfId="948" xr:uid="{00000000-0005-0000-0000-0000BD050000}"/>
    <cellStyle name="Normal 4 2 6 6" xfId="1133" xr:uid="{00000000-0005-0000-0000-0000BE050000}"/>
    <cellStyle name="Normal 4 2 6 7" xfId="1826" xr:uid="{00000000-0005-0000-0000-0000BF050000}"/>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3" xfId="2353" xr:uid="{00000000-0005-0000-0000-0000C4050000}"/>
    <cellStyle name="Normal 4 2 7 2 3" xfId="1313" xr:uid="{00000000-0005-0000-0000-0000C5050000}"/>
    <cellStyle name="Normal 4 2 7 2 4" xfId="2006" xr:uid="{00000000-0005-0000-0000-0000C6050000}"/>
    <cellStyle name="Normal 4 2 7 3" xfId="559" xr:uid="{00000000-0005-0000-0000-0000C7050000}"/>
    <cellStyle name="Normal 4 2 7 3 2" xfId="1488" xr:uid="{00000000-0005-0000-0000-0000C8050000}"/>
    <cellStyle name="Normal 4 2 7 3 3" xfId="2181" xr:uid="{00000000-0005-0000-0000-0000C9050000}"/>
    <cellStyle name="Normal 4 2 7 4" xfId="956" xr:uid="{00000000-0005-0000-0000-0000CA050000}"/>
    <cellStyle name="Normal 4 2 7 5" xfId="1141" xr:uid="{00000000-0005-0000-0000-0000CB050000}"/>
    <cellStyle name="Normal 4 2 7 6" xfId="1834" xr:uid="{00000000-0005-0000-0000-0000CC050000}"/>
    <cellStyle name="Normal 4 2 8" xfId="314" xr:uid="{00000000-0005-0000-0000-0000CD050000}"/>
    <cellStyle name="Normal 4 2 8 2" xfId="695" xr:uid="{00000000-0005-0000-0000-0000CE050000}"/>
    <cellStyle name="Normal 4 2 8 2 2" xfId="1614" xr:uid="{00000000-0005-0000-0000-0000CF050000}"/>
    <cellStyle name="Normal 4 2 8 2 3" xfId="2307" xr:uid="{00000000-0005-0000-0000-0000D0050000}"/>
    <cellStyle name="Normal 4 2 8 3" xfId="1267" xr:uid="{00000000-0005-0000-0000-0000D1050000}"/>
    <cellStyle name="Normal 4 2 8 4" xfId="1960" xr:uid="{00000000-0005-0000-0000-0000D2050000}"/>
    <cellStyle name="Normal 4 2 9" xfId="513" xr:uid="{00000000-0005-0000-0000-0000D3050000}"/>
    <cellStyle name="Normal 4 2 9 2" xfId="1442" xr:uid="{00000000-0005-0000-0000-0000D4050000}"/>
    <cellStyle name="Normal 4 2 9 3" xfId="2135" xr:uid="{00000000-0005-0000-0000-0000D5050000}"/>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3" xfId="2381" xr:uid="{00000000-0005-0000-0000-0000DD050000}"/>
    <cellStyle name="Normal 4 3 2 2 2 3" xfId="1341" xr:uid="{00000000-0005-0000-0000-0000DE050000}"/>
    <cellStyle name="Normal 4 3 2 2 2 4" xfId="2034" xr:uid="{00000000-0005-0000-0000-0000DF050000}"/>
    <cellStyle name="Normal 4 3 2 2 3" xfId="587" xr:uid="{00000000-0005-0000-0000-0000E0050000}"/>
    <cellStyle name="Normal 4 3 2 2 3 2" xfId="1516" xr:uid="{00000000-0005-0000-0000-0000E1050000}"/>
    <cellStyle name="Normal 4 3 2 2 3 3" xfId="2209" xr:uid="{00000000-0005-0000-0000-0000E2050000}"/>
    <cellStyle name="Normal 4 3 2 2 4" xfId="984" xr:uid="{00000000-0005-0000-0000-0000E3050000}"/>
    <cellStyle name="Normal 4 3 2 2 5" xfId="1169" xr:uid="{00000000-0005-0000-0000-0000E4050000}"/>
    <cellStyle name="Normal 4 3 2 2 6" xfId="1862" xr:uid="{00000000-0005-0000-0000-0000E5050000}"/>
    <cellStyle name="Normal 4 3 2 3" xfId="357" xr:uid="{00000000-0005-0000-0000-0000E6050000}"/>
    <cellStyle name="Normal 4 3 2 3 2" xfId="735" xr:uid="{00000000-0005-0000-0000-0000E7050000}"/>
    <cellStyle name="Normal 4 3 2 3 2 2" xfId="1642" xr:uid="{00000000-0005-0000-0000-0000E8050000}"/>
    <cellStyle name="Normal 4 3 2 3 2 3" xfId="2335" xr:uid="{00000000-0005-0000-0000-0000E9050000}"/>
    <cellStyle name="Normal 4 3 2 3 3" xfId="1295" xr:uid="{00000000-0005-0000-0000-0000EA050000}"/>
    <cellStyle name="Normal 4 3 2 3 4" xfId="1988" xr:uid="{00000000-0005-0000-0000-0000EB050000}"/>
    <cellStyle name="Normal 4 3 2 4" xfId="541" xr:uid="{00000000-0005-0000-0000-0000EC050000}"/>
    <cellStyle name="Normal 4 3 2 4 2" xfId="1470" xr:uid="{00000000-0005-0000-0000-0000ED050000}"/>
    <cellStyle name="Normal 4 3 2 4 3" xfId="2163" xr:uid="{00000000-0005-0000-0000-0000EE050000}"/>
    <cellStyle name="Normal 4 3 2 5" xfId="937" xr:uid="{00000000-0005-0000-0000-0000EF050000}"/>
    <cellStyle name="Normal 4 3 2 6" xfId="1123" xr:uid="{00000000-0005-0000-0000-0000F0050000}"/>
    <cellStyle name="Normal 4 3 2 7" xfId="1816" xr:uid="{00000000-0005-0000-0000-0000F1050000}"/>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3" xfId="2352" xr:uid="{00000000-0005-0000-0000-0000F6050000}"/>
    <cellStyle name="Normal 4 3 3 2 3" xfId="1312" xr:uid="{00000000-0005-0000-0000-0000F7050000}"/>
    <cellStyle name="Normal 4 3 3 2 4" xfId="2005" xr:uid="{00000000-0005-0000-0000-0000F8050000}"/>
    <cellStyle name="Normal 4 3 3 3" xfId="558" xr:uid="{00000000-0005-0000-0000-0000F9050000}"/>
    <cellStyle name="Normal 4 3 3 3 2" xfId="1487" xr:uid="{00000000-0005-0000-0000-0000FA050000}"/>
    <cellStyle name="Normal 4 3 3 3 3" xfId="2180" xr:uid="{00000000-0005-0000-0000-0000FB050000}"/>
    <cellStyle name="Normal 4 3 3 4" xfId="955" xr:uid="{00000000-0005-0000-0000-0000FC050000}"/>
    <cellStyle name="Normal 4 3 3 5" xfId="1140" xr:uid="{00000000-0005-0000-0000-0000FD050000}"/>
    <cellStyle name="Normal 4 3 3 6" xfId="1833" xr:uid="{00000000-0005-0000-0000-0000FE050000}"/>
    <cellStyle name="Normal 4 3 4" xfId="313" xr:uid="{00000000-0005-0000-0000-0000FF050000}"/>
    <cellStyle name="Normal 4 3 4 2" xfId="694" xr:uid="{00000000-0005-0000-0000-000000060000}"/>
    <cellStyle name="Normal 4 3 4 2 2" xfId="1613" xr:uid="{00000000-0005-0000-0000-000001060000}"/>
    <cellStyle name="Normal 4 3 4 2 3" xfId="2306" xr:uid="{00000000-0005-0000-0000-000002060000}"/>
    <cellStyle name="Normal 4 3 4 3" xfId="1266" xr:uid="{00000000-0005-0000-0000-000003060000}"/>
    <cellStyle name="Normal 4 3 4 4" xfId="1959" xr:uid="{00000000-0005-0000-0000-000004060000}"/>
    <cellStyle name="Normal 4 3 5" xfId="512" xr:uid="{00000000-0005-0000-0000-000005060000}"/>
    <cellStyle name="Normal 4 3 5 2" xfId="1441" xr:uid="{00000000-0005-0000-0000-000006060000}"/>
    <cellStyle name="Normal 4 3 5 3" xfId="2134" xr:uid="{00000000-0005-0000-0000-000007060000}"/>
    <cellStyle name="Normal 4 3 6" xfId="894" xr:uid="{00000000-0005-0000-0000-000008060000}"/>
    <cellStyle name="Normal 4 3 7" xfId="1094" xr:uid="{00000000-0005-0000-0000-000009060000}"/>
    <cellStyle name="Normal 4 3 8" xfId="1787" xr:uid="{00000000-0005-0000-0000-00000A060000}"/>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3" xfId="2364" xr:uid="{00000000-0005-0000-0000-000011060000}"/>
    <cellStyle name="Normal 4 4 2 2 2 3" xfId="1324" xr:uid="{00000000-0005-0000-0000-000012060000}"/>
    <cellStyle name="Normal 4 4 2 2 2 4" xfId="2017" xr:uid="{00000000-0005-0000-0000-000013060000}"/>
    <cellStyle name="Normal 4 4 2 2 3" xfId="570" xr:uid="{00000000-0005-0000-0000-000014060000}"/>
    <cellStyle name="Normal 4 4 2 2 3 2" xfId="1499" xr:uid="{00000000-0005-0000-0000-000015060000}"/>
    <cellStyle name="Normal 4 4 2 2 3 3" xfId="2192" xr:uid="{00000000-0005-0000-0000-000016060000}"/>
    <cellStyle name="Normal 4 4 2 2 4" xfId="967" xr:uid="{00000000-0005-0000-0000-000017060000}"/>
    <cellStyle name="Normal 4 4 2 2 5" xfId="1152" xr:uid="{00000000-0005-0000-0000-000018060000}"/>
    <cellStyle name="Normal 4 4 2 2 6" xfId="1845" xr:uid="{00000000-0005-0000-0000-000019060000}"/>
    <cellStyle name="Normal 4 4 2 3" xfId="325" xr:uid="{00000000-0005-0000-0000-00001A060000}"/>
    <cellStyle name="Normal 4 4 2 3 2" xfId="706" xr:uid="{00000000-0005-0000-0000-00001B060000}"/>
    <cellStyle name="Normal 4 4 2 3 2 2" xfId="1625" xr:uid="{00000000-0005-0000-0000-00001C060000}"/>
    <cellStyle name="Normal 4 4 2 3 2 3" xfId="2318" xr:uid="{00000000-0005-0000-0000-00001D060000}"/>
    <cellStyle name="Normal 4 4 2 3 3" xfId="1278" xr:uid="{00000000-0005-0000-0000-00001E060000}"/>
    <cellStyle name="Normal 4 4 2 3 4" xfId="1971" xr:uid="{00000000-0005-0000-0000-00001F060000}"/>
    <cellStyle name="Normal 4 4 2 4" xfId="524" xr:uid="{00000000-0005-0000-0000-000020060000}"/>
    <cellStyle name="Normal 4 4 2 4 2" xfId="1453" xr:uid="{00000000-0005-0000-0000-000021060000}"/>
    <cellStyle name="Normal 4 4 2 4 3" xfId="2146" xr:uid="{00000000-0005-0000-0000-000022060000}"/>
    <cellStyle name="Normal 4 4 2 5" xfId="906" xr:uid="{00000000-0005-0000-0000-000023060000}"/>
    <cellStyle name="Normal 4 4 2 6" xfId="1106" xr:uid="{00000000-0005-0000-0000-000024060000}"/>
    <cellStyle name="Normal 4 4 2 7" xfId="1799" xr:uid="{00000000-0005-0000-0000-000025060000}"/>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3" xfId="2356" xr:uid="{00000000-0005-0000-0000-00002A060000}"/>
    <cellStyle name="Normal 4 4 3 2 3" xfId="1316" xr:uid="{00000000-0005-0000-0000-00002B060000}"/>
    <cellStyle name="Normal 4 4 3 2 4" xfId="2009" xr:uid="{00000000-0005-0000-0000-00002C060000}"/>
    <cellStyle name="Normal 4 4 3 3" xfId="562" xr:uid="{00000000-0005-0000-0000-00002D060000}"/>
    <cellStyle name="Normal 4 4 3 3 2" xfId="1491" xr:uid="{00000000-0005-0000-0000-00002E060000}"/>
    <cellStyle name="Normal 4 4 3 3 3" xfId="2184" xr:uid="{00000000-0005-0000-0000-00002F060000}"/>
    <cellStyle name="Normal 4 4 3 4" xfId="959" xr:uid="{00000000-0005-0000-0000-000030060000}"/>
    <cellStyle name="Normal 4 4 3 5" xfId="1144" xr:uid="{00000000-0005-0000-0000-000031060000}"/>
    <cellStyle name="Normal 4 4 3 6" xfId="1837" xr:uid="{00000000-0005-0000-0000-000032060000}"/>
    <cellStyle name="Normal 4 4 4" xfId="317" xr:uid="{00000000-0005-0000-0000-000033060000}"/>
    <cellStyle name="Normal 4 4 4 2" xfId="698" xr:uid="{00000000-0005-0000-0000-000034060000}"/>
    <cellStyle name="Normal 4 4 4 2 2" xfId="1617" xr:uid="{00000000-0005-0000-0000-000035060000}"/>
    <cellStyle name="Normal 4 4 4 2 3" xfId="2310" xr:uid="{00000000-0005-0000-0000-000036060000}"/>
    <cellStyle name="Normal 4 4 4 3" xfId="1270" xr:uid="{00000000-0005-0000-0000-000037060000}"/>
    <cellStyle name="Normal 4 4 4 4" xfId="1963" xr:uid="{00000000-0005-0000-0000-000038060000}"/>
    <cellStyle name="Normal 4 4 5" xfId="516" xr:uid="{00000000-0005-0000-0000-000039060000}"/>
    <cellStyle name="Normal 4 4 5 2" xfId="1445" xr:uid="{00000000-0005-0000-0000-00003A060000}"/>
    <cellStyle name="Normal 4 4 5 3" xfId="2138" xr:uid="{00000000-0005-0000-0000-00003B060000}"/>
    <cellStyle name="Normal 4 4 6" xfId="898" xr:uid="{00000000-0005-0000-0000-00003C060000}"/>
    <cellStyle name="Normal 4 4 7" xfId="1098" xr:uid="{00000000-0005-0000-0000-00003D060000}"/>
    <cellStyle name="Normal 4 4 8" xfId="1791" xr:uid="{00000000-0005-0000-0000-00003E060000}"/>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3" xfId="2360" xr:uid="{00000000-0005-0000-0000-000044060000}"/>
    <cellStyle name="Normal 4 5 2 2 3" xfId="1320" xr:uid="{00000000-0005-0000-0000-000045060000}"/>
    <cellStyle name="Normal 4 5 2 2 4" xfId="2013" xr:uid="{00000000-0005-0000-0000-000046060000}"/>
    <cellStyle name="Normal 4 5 2 3" xfId="566" xr:uid="{00000000-0005-0000-0000-000047060000}"/>
    <cellStyle name="Normal 4 5 2 3 2" xfId="1495" xr:uid="{00000000-0005-0000-0000-000048060000}"/>
    <cellStyle name="Normal 4 5 2 3 3" xfId="2188" xr:uid="{00000000-0005-0000-0000-000049060000}"/>
    <cellStyle name="Normal 4 5 2 4" xfId="963" xr:uid="{00000000-0005-0000-0000-00004A060000}"/>
    <cellStyle name="Normal 4 5 2 5" xfId="1148" xr:uid="{00000000-0005-0000-0000-00004B060000}"/>
    <cellStyle name="Normal 4 5 2 6" xfId="1841" xr:uid="{00000000-0005-0000-0000-00004C060000}"/>
    <cellStyle name="Normal 4 5 3" xfId="321" xr:uid="{00000000-0005-0000-0000-00004D060000}"/>
    <cellStyle name="Normal 4 5 3 2" xfId="702" xr:uid="{00000000-0005-0000-0000-00004E060000}"/>
    <cellStyle name="Normal 4 5 3 2 2" xfId="1621" xr:uid="{00000000-0005-0000-0000-00004F060000}"/>
    <cellStyle name="Normal 4 5 3 2 3" xfId="2314" xr:uid="{00000000-0005-0000-0000-000050060000}"/>
    <cellStyle name="Normal 4 5 3 3" xfId="1274" xr:uid="{00000000-0005-0000-0000-000051060000}"/>
    <cellStyle name="Normal 4 5 3 4" xfId="1967" xr:uid="{00000000-0005-0000-0000-000052060000}"/>
    <cellStyle name="Normal 4 5 4" xfId="520" xr:uid="{00000000-0005-0000-0000-000053060000}"/>
    <cellStyle name="Normal 4 5 4 2" xfId="1449" xr:uid="{00000000-0005-0000-0000-000054060000}"/>
    <cellStyle name="Normal 4 5 4 3" xfId="2142" xr:uid="{00000000-0005-0000-0000-000055060000}"/>
    <cellStyle name="Normal 4 5 5" xfId="902" xr:uid="{00000000-0005-0000-0000-000056060000}"/>
    <cellStyle name="Normal 4 5 6" xfId="1102" xr:uid="{00000000-0005-0000-0000-000057060000}"/>
    <cellStyle name="Normal 4 5 7" xfId="1795" xr:uid="{00000000-0005-0000-0000-000058060000}"/>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3" xfId="2386" xr:uid="{00000000-0005-0000-0000-00005E060000}"/>
    <cellStyle name="Normal 4 6 2 2 3" xfId="1346" xr:uid="{00000000-0005-0000-0000-00005F060000}"/>
    <cellStyle name="Normal 4 6 2 2 4" xfId="2039" xr:uid="{00000000-0005-0000-0000-000060060000}"/>
    <cellStyle name="Normal 4 6 2 3" xfId="592" xr:uid="{00000000-0005-0000-0000-000061060000}"/>
    <cellStyle name="Normal 4 6 2 3 2" xfId="1521" xr:uid="{00000000-0005-0000-0000-000062060000}"/>
    <cellStyle name="Normal 4 6 2 3 3" xfId="2214" xr:uid="{00000000-0005-0000-0000-000063060000}"/>
    <cellStyle name="Normal 4 6 2 4" xfId="989" xr:uid="{00000000-0005-0000-0000-000064060000}"/>
    <cellStyle name="Normal 4 6 2 5" xfId="1174" xr:uid="{00000000-0005-0000-0000-000065060000}"/>
    <cellStyle name="Normal 4 6 2 6" xfId="1867" xr:uid="{00000000-0005-0000-0000-000066060000}"/>
    <cellStyle name="Normal 4 6 3" xfId="363" xr:uid="{00000000-0005-0000-0000-000067060000}"/>
    <cellStyle name="Normal 4 6 3 2" xfId="741" xr:uid="{00000000-0005-0000-0000-000068060000}"/>
    <cellStyle name="Normal 4 6 3 2 2" xfId="1647" xr:uid="{00000000-0005-0000-0000-000069060000}"/>
    <cellStyle name="Normal 4 6 3 2 3" xfId="2340" xr:uid="{00000000-0005-0000-0000-00006A060000}"/>
    <cellStyle name="Normal 4 6 3 3" xfId="1300" xr:uid="{00000000-0005-0000-0000-00006B060000}"/>
    <cellStyle name="Normal 4 6 3 4" xfId="1993" xr:uid="{00000000-0005-0000-0000-00006C060000}"/>
    <cellStyle name="Normal 4 6 4" xfId="546" xr:uid="{00000000-0005-0000-0000-00006D060000}"/>
    <cellStyle name="Normal 4 6 4 2" xfId="1475" xr:uid="{00000000-0005-0000-0000-00006E060000}"/>
    <cellStyle name="Normal 4 6 4 3" xfId="2168" xr:uid="{00000000-0005-0000-0000-00006F060000}"/>
    <cellStyle name="Normal 4 6 5" xfId="943" xr:uid="{00000000-0005-0000-0000-000070060000}"/>
    <cellStyle name="Normal 4 6 6" xfId="1128" xr:uid="{00000000-0005-0000-0000-000071060000}"/>
    <cellStyle name="Normal 4 6 7" xfId="1821" xr:uid="{00000000-0005-0000-0000-000072060000}"/>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3" xfId="2390" xr:uid="{00000000-0005-0000-0000-000078060000}"/>
    <cellStyle name="Normal 4 7 2 2 3" xfId="1350" xr:uid="{00000000-0005-0000-0000-000079060000}"/>
    <cellStyle name="Normal 4 7 2 2 4" xfId="2043" xr:uid="{00000000-0005-0000-0000-00007A060000}"/>
    <cellStyle name="Normal 4 7 2 3" xfId="596" xr:uid="{00000000-0005-0000-0000-00007B060000}"/>
    <cellStyle name="Normal 4 7 2 3 2" xfId="1525" xr:uid="{00000000-0005-0000-0000-00007C060000}"/>
    <cellStyle name="Normal 4 7 2 3 3" xfId="2218" xr:uid="{00000000-0005-0000-0000-00007D060000}"/>
    <cellStyle name="Normal 4 7 2 4" xfId="993" xr:uid="{00000000-0005-0000-0000-00007E060000}"/>
    <cellStyle name="Normal 4 7 2 5" xfId="1178" xr:uid="{00000000-0005-0000-0000-00007F060000}"/>
    <cellStyle name="Normal 4 7 2 6" xfId="1871" xr:uid="{00000000-0005-0000-0000-000080060000}"/>
    <cellStyle name="Normal 4 7 3" xfId="367" xr:uid="{00000000-0005-0000-0000-000081060000}"/>
    <cellStyle name="Normal 4 7 3 2" xfId="745" xr:uid="{00000000-0005-0000-0000-000082060000}"/>
    <cellStyle name="Normal 4 7 3 2 2" xfId="1651" xr:uid="{00000000-0005-0000-0000-000083060000}"/>
    <cellStyle name="Normal 4 7 3 2 3" xfId="2344" xr:uid="{00000000-0005-0000-0000-000084060000}"/>
    <cellStyle name="Normal 4 7 3 3" xfId="1304" xr:uid="{00000000-0005-0000-0000-000085060000}"/>
    <cellStyle name="Normal 4 7 3 4" xfId="1997" xr:uid="{00000000-0005-0000-0000-000086060000}"/>
    <cellStyle name="Normal 4 7 4" xfId="550" xr:uid="{00000000-0005-0000-0000-000087060000}"/>
    <cellStyle name="Normal 4 7 4 2" xfId="1479" xr:uid="{00000000-0005-0000-0000-000088060000}"/>
    <cellStyle name="Normal 4 7 4 3" xfId="2172" xr:uid="{00000000-0005-0000-0000-000089060000}"/>
    <cellStyle name="Normal 4 7 5" xfId="947" xr:uid="{00000000-0005-0000-0000-00008A060000}"/>
    <cellStyle name="Normal 4 7 6" xfId="1132" xr:uid="{00000000-0005-0000-0000-00008B060000}"/>
    <cellStyle name="Normal 4 7 7" xfId="1825" xr:uid="{00000000-0005-0000-0000-00008C060000}"/>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3" xfId="2348" xr:uid="{00000000-0005-0000-0000-000091060000}"/>
    <cellStyle name="Normal 4 8 2 3" xfId="1308" xr:uid="{00000000-0005-0000-0000-000092060000}"/>
    <cellStyle name="Normal 4 8 2 4" xfId="2001" xr:uid="{00000000-0005-0000-0000-000093060000}"/>
    <cellStyle name="Normal 4 8 3" xfId="554" xr:uid="{00000000-0005-0000-0000-000094060000}"/>
    <cellStyle name="Normal 4 8 3 2" xfId="1483" xr:uid="{00000000-0005-0000-0000-000095060000}"/>
    <cellStyle name="Normal 4 8 3 3" xfId="2176" xr:uid="{00000000-0005-0000-0000-000096060000}"/>
    <cellStyle name="Normal 4 8 4" xfId="951" xr:uid="{00000000-0005-0000-0000-000097060000}"/>
    <cellStyle name="Normal 4 8 5" xfId="1136" xr:uid="{00000000-0005-0000-0000-000098060000}"/>
    <cellStyle name="Normal 4 8 6" xfId="1829" xr:uid="{00000000-0005-0000-0000-000099060000}"/>
    <cellStyle name="Normal 4 9" xfId="308" xr:uid="{00000000-0005-0000-0000-00009A060000}"/>
    <cellStyle name="Normal 4 9 2" xfId="689" xr:uid="{00000000-0005-0000-0000-00009B060000}"/>
    <cellStyle name="Normal 4 9 2 2" xfId="1610" xr:uid="{00000000-0005-0000-0000-00009C060000}"/>
    <cellStyle name="Normal 4 9 2 3" xfId="2303" xr:uid="{00000000-0005-0000-0000-00009D060000}"/>
    <cellStyle name="Normal 4 9 3" xfId="1263" xr:uid="{00000000-0005-0000-0000-00009E060000}"/>
    <cellStyle name="Normal 4 9 4" xfId="1956" xr:uid="{00000000-0005-0000-0000-00009F060000}"/>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3" xfId="2474" xr:uid="{00000000-0005-0000-0000-0000A6060000}"/>
    <cellStyle name="Normal 5 10 2 3" xfId="1434" xr:uid="{00000000-0005-0000-0000-0000A7060000}"/>
    <cellStyle name="Normal 5 10 2 4" xfId="2127" xr:uid="{00000000-0005-0000-0000-0000A8060000}"/>
    <cellStyle name="Normal 5 10 3" xfId="680" xr:uid="{00000000-0005-0000-0000-0000A9060000}"/>
    <cellStyle name="Normal 5 10 3 2" xfId="1609" xr:uid="{00000000-0005-0000-0000-0000AA060000}"/>
    <cellStyle name="Normal 5 10 3 3" xfId="2302" xr:uid="{00000000-0005-0000-0000-0000AB060000}"/>
    <cellStyle name="Normal 5 10 4" xfId="1078" xr:uid="{00000000-0005-0000-0000-0000AC060000}"/>
    <cellStyle name="Normal 5 10 5" xfId="1262" xr:uid="{00000000-0005-0000-0000-0000AD060000}"/>
    <cellStyle name="Normal 5 10 6" xfId="1955" xr:uid="{00000000-0005-0000-0000-0000AE060000}"/>
    <cellStyle name="Normal 5 11" xfId="309" xr:uid="{00000000-0005-0000-0000-0000AF060000}"/>
    <cellStyle name="Normal 5 11 2" xfId="690" xr:uid="{00000000-0005-0000-0000-0000B0060000}"/>
    <cellStyle name="Normal 5 11 2 2" xfId="1611" xr:uid="{00000000-0005-0000-0000-0000B1060000}"/>
    <cellStyle name="Normal 5 11 2 3" xfId="2304" xr:uid="{00000000-0005-0000-0000-0000B2060000}"/>
    <cellStyle name="Normal 5 11 3" xfId="1264" xr:uid="{00000000-0005-0000-0000-0000B3060000}"/>
    <cellStyle name="Normal 5 11 4" xfId="1957" xr:uid="{00000000-0005-0000-0000-0000B4060000}"/>
    <cellStyle name="Normal 5 12" xfId="509" xr:uid="{00000000-0005-0000-0000-0000B5060000}"/>
    <cellStyle name="Normal 5 12 2" xfId="1438" xr:uid="{00000000-0005-0000-0000-0000B6060000}"/>
    <cellStyle name="Normal 5 12 3" xfId="2131" xr:uid="{00000000-0005-0000-0000-0000B7060000}"/>
    <cellStyle name="Normal 5 13" xfId="890" xr:uid="{00000000-0005-0000-0000-0000B8060000}"/>
    <cellStyle name="Normal 5 14" xfId="1092" xr:uid="{00000000-0005-0000-0000-0000B9060000}"/>
    <cellStyle name="Normal 5 15" xfId="1785" xr:uid="{00000000-0005-0000-0000-0000BA060000}"/>
    <cellStyle name="Normal 5 2" xfId="26" xr:uid="{00000000-0005-0000-0000-0000BB060000}"/>
    <cellStyle name="Normal 5 2 10" xfId="897" xr:uid="{00000000-0005-0000-0000-0000BC060000}"/>
    <cellStyle name="Normal 5 2 11" xfId="1097" xr:uid="{00000000-0005-0000-0000-0000BD060000}"/>
    <cellStyle name="Normal 5 2 12" xfId="1790" xr:uid="{00000000-0005-0000-0000-0000BE060000}"/>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3" xfId="2382" xr:uid="{00000000-0005-0000-0000-0000C5060000}"/>
    <cellStyle name="Normal 5 2 2 2 2 2 3" xfId="1342" xr:uid="{00000000-0005-0000-0000-0000C6060000}"/>
    <cellStyle name="Normal 5 2 2 2 2 2 4" xfId="2035" xr:uid="{00000000-0005-0000-0000-0000C7060000}"/>
    <cellStyle name="Normal 5 2 2 2 2 3" xfId="588" xr:uid="{00000000-0005-0000-0000-0000C8060000}"/>
    <cellStyle name="Normal 5 2 2 2 2 3 2" xfId="1517" xr:uid="{00000000-0005-0000-0000-0000C9060000}"/>
    <cellStyle name="Normal 5 2 2 2 2 3 3" xfId="2210" xr:uid="{00000000-0005-0000-0000-0000CA060000}"/>
    <cellStyle name="Normal 5 2 2 2 2 4" xfId="985" xr:uid="{00000000-0005-0000-0000-0000CB060000}"/>
    <cellStyle name="Normal 5 2 2 2 2 5" xfId="1170" xr:uid="{00000000-0005-0000-0000-0000CC060000}"/>
    <cellStyle name="Normal 5 2 2 2 2 6" xfId="1863" xr:uid="{00000000-0005-0000-0000-0000CD060000}"/>
    <cellStyle name="Normal 5 2 2 2 3" xfId="358" xr:uid="{00000000-0005-0000-0000-0000CE060000}"/>
    <cellStyle name="Normal 5 2 2 2 3 2" xfId="736" xr:uid="{00000000-0005-0000-0000-0000CF060000}"/>
    <cellStyle name="Normal 5 2 2 2 3 2 2" xfId="1643" xr:uid="{00000000-0005-0000-0000-0000D0060000}"/>
    <cellStyle name="Normal 5 2 2 2 3 2 3" xfId="2336" xr:uid="{00000000-0005-0000-0000-0000D1060000}"/>
    <cellStyle name="Normal 5 2 2 2 3 3" xfId="1296" xr:uid="{00000000-0005-0000-0000-0000D2060000}"/>
    <cellStyle name="Normal 5 2 2 2 3 4" xfId="1989" xr:uid="{00000000-0005-0000-0000-0000D3060000}"/>
    <cellStyle name="Normal 5 2 2 2 4" xfId="542" xr:uid="{00000000-0005-0000-0000-0000D4060000}"/>
    <cellStyle name="Normal 5 2 2 2 4 2" xfId="1471" xr:uid="{00000000-0005-0000-0000-0000D5060000}"/>
    <cellStyle name="Normal 5 2 2 2 4 3" xfId="2164" xr:uid="{00000000-0005-0000-0000-0000D6060000}"/>
    <cellStyle name="Normal 5 2 2 2 5" xfId="938" xr:uid="{00000000-0005-0000-0000-0000D7060000}"/>
    <cellStyle name="Normal 5 2 2 2 6" xfId="1124" xr:uid="{00000000-0005-0000-0000-0000D8060000}"/>
    <cellStyle name="Normal 5 2 2 2 7" xfId="1817" xr:uid="{00000000-0005-0000-0000-0000D9060000}"/>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3" xfId="2359" xr:uid="{00000000-0005-0000-0000-0000DE060000}"/>
    <cellStyle name="Normal 5 2 2 3 2 3" xfId="1319" xr:uid="{00000000-0005-0000-0000-0000DF060000}"/>
    <cellStyle name="Normal 5 2 2 3 2 4" xfId="2012" xr:uid="{00000000-0005-0000-0000-0000E0060000}"/>
    <cellStyle name="Normal 5 2 2 3 3" xfId="565" xr:uid="{00000000-0005-0000-0000-0000E1060000}"/>
    <cellStyle name="Normal 5 2 2 3 3 2" xfId="1494" xr:uid="{00000000-0005-0000-0000-0000E2060000}"/>
    <cellStyle name="Normal 5 2 2 3 3 3" xfId="2187" xr:uid="{00000000-0005-0000-0000-0000E3060000}"/>
    <cellStyle name="Normal 5 2 2 3 4" xfId="962" xr:uid="{00000000-0005-0000-0000-0000E4060000}"/>
    <cellStyle name="Normal 5 2 2 3 5" xfId="1147" xr:uid="{00000000-0005-0000-0000-0000E5060000}"/>
    <cellStyle name="Normal 5 2 2 3 6" xfId="1840" xr:uid="{00000000-0005-0000-0000-0000E6060000}"/>
    <cellStyle name="Normal 5 2 2 4" xfId="320" xr:uid="{00000000-0005-0000-0000-0000E7060000}"/>
    <cellStyle name="Normal 5 2 2 4 2" xfId="701" xr:uid="{00000000-0005-0000-0000-0000E8060000}"/>
    <cellStyle name="Normal 5 2 2 4 2 2" xfId="1620" xr:uid="{00000000-0005-0000-0000-0000E9060000}"/>
    <cellStyle name="Normal 5 2 2 4 2 3" xfId="2313" xr:uid="{00000000-0005-0000-0000-0000EA060000}"/>
    <cellStyle name="Normal 5 2 2 4 3" xfId="1273" xr:uid="{00000000-0005-0000-0000-0000EB060000}"/>
    <cellStyle name="Normal 5 2 2 4 4" xfId="1966" xr:uid="{00000000-0005-0000-0000-0000EC060000}"/>
    <cellStyle name="Normal 5 2 2 5" xfId="519" xr:uid="{00000000-0005-0000-0000-0000ED060000}"/>
    <cellStyle name="Normal 5 2 2 5 2" xfId="1448" xr:uid="{00000000-0005-0000-0000-0000EE060000}"/>
    <cellStyle name="Normal 5 2 2 5 3" xfId="2141" xr:uid="{00000000-0005-0000-0000-0000EF060000}"/>
    <cellStyle name="Normal 5 2 2 6" xfId="901" xr:uid="{00000000-0005-0000-0000-0000F0060000}"/>
    <cellStyle name="Normal 5 2 2 7" xfId="1101" xr:uid="{00000000-0005-0000-0000-0000F1060000}"/>
    <cellStyle name="Normal 5 2 2 8" xfId="1794" xr:uid="{00000000-0005-0000-0000-0000F2060000}"/>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3" xfId="2363" xr:uid="{00000000-0005-0000-0000-0000F9060000}"/>
    <cellStyle name="Normal 5 2 3 3 2 3" xfId="1323" xr:uid="{00000000-0005-0000-0000-0000FA060000}"/>
    <cellStyle name="Normal 5 2 3 3 2 4" xfId="2016" xr:uid="{00000000-0005-0000-0000-0000FB060000}"/>
    <cellStyle name="Normal 5 2 3 3 3" xfId="569" xr:uid="{00000000-0005-0000-0000-0000FC060000}"/>
    <cellStyle name="Normal 5 2 3 3 3 2" xfId="1498" xr:uid="{00000000-0005-0000-0000-0000FD060000}"/>
    <cellStyle name="Normal 5 2 3 3 3 3" xfId="2191" xr:uid="{00000000-0005-0000-0000-0000FE060000}"/>
    <cellStyle name="Normal 5 2 3 3 4" xfId="966" xr:uid="{00000000-0005-0000-0000-0000FF060000}"/>
    <cellStyle name="Normal 5 2 3 3 5" xfId="1151" xr:uid="{00000000-0005-0000-0000-000000070000}"/>
    <cellStyle name="Normal 5 2 3 3 6" xfId="1844" xr:uid="{00000000-0005-0000-0000-000001070000}"/>
    <cellStyle name="Normal 5 2 3 4" xfId="324" xr:uid="{00000000-0005-0000-0000-000002070000}"/>
    <cellStyle name="Normal 5 2 3 4 2" xfId="705" xr:uid="{00000000-0005-0000-0000-000003070000}"/>
    <cellStyle name="Normal 5 2 3 4 2 2" xfId="1624" xr:uid="{00000000-0005-0000-0000-000004070000}"/>
    <cellStyle name="Normal 5 2 3 4 2 3" xfId="2317" xr:uid="{00000000-0005-0000-0000-000005070000}"/>
    <cellStyle name="Normal 5 2 3 4 3" xfId="1277" xr:uid="{00000000-0005-0000-0000-000006070000}"/>
    <cellStyle name="Normal 5 2 3 4 4" xfId="1970" xr:uid="{00000000-0005-0000-0000-000007070000}"/>
    <cellStyle name="Normal 5 2 3 5" xfId="523" xr:uid="{00000000-0005-0000-0000-000008070000}"/>
    <cellStyle name="Normal 5 2 3 5 2" xfId="1452" xr:uid="{00000000-0005-0000-0000-000009070000}"/>
    <cellStyle name="Normal 5 2 3 5 3" xfId="2145" xr:uid="{00000000-0005-0000-0000-00000A070000}"/>
    <cellStyle name="Normal 5 2 3 6" xfId="905" xr:uid="{00000000-0005-0000-0000-00000B070000}"/>
    <cellStyle name="Normal 5 2 3 7" xfId="1105" xr:uid="{00000000-0005-0000-0000-00000C070000}"/>
    <cellStyle name="Normal 5 2 3 8" xfId="1798" xr:uid="{00000000-0005-0000-0000-00000D070000}"/>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3" xfId="2385" xr:uid="{00000000-0005-0000-0000-000013070000}"/>
    <cellStyle name="Normal 5 2 4 2 2 3" xfId="1345" xr:uid="{00000000-0005-0000-0000-000014070000}"/>
    <cellStyle name="Normal 5 2 4 2 2 4" xfId="2038" xr:uid="{00000000-0005-0000-0000-000015070000}"/>
    <cellStyle name="Normal 5 2 4 2 3" xfId="591" xr:uid="{00000000-0005-0000-0000-000016070000}"/>
    <cellStyle name="Normal 5 2 4 2 3 2" xfId="1520" xr:uid="{00000000-0005-0000-0000-000017070000}"/>
    <cellStyle name="Normal 5 2 4 2 3 3" xfId="2213" xr:uid="{00000000-0005-0000-0000-000018070000}"/>
    <cellStyle name="Normal 5 2 4 2 4" xfId="988" xr:uid="{00000000-0005-0000-0000-000019070000}"/>
    <cellStyle name="Normal 5 2 4 2 5" xfId="1173" xr:uid="{00000000-0005-0000-0000-00001A070000}"/>
    <cellStyle name="Normal 5 2 4 2 6" xfId="1866" xr:uid="{00000000-0005-0000-0000-00001B070000}"/>
    <cellStyle name="Normal 5 2 4 3" xfId="362" xr:uid="{00000000-0005-0000-0000-00001C070000}"/>
    <cellStyle name="Normal 5 2 4 3 2" xfId="740" xr:uid="{00000000-0005-0000-0000-00001D070000}"/>
    <cellStyle name="Normal 5 2 4 3 2 2" xfId="1646" xr:uid="{00000000-0005-0000-0000-00001E070000}"/>
    <cellStyle name="Normal 5 2 4 3 2 3" xfId="2339" xr:uid="{00000000-0005-0000-0000-00001F070000}"/>
    <cellStyle name="Normal 5 2 4 3 3" xfId="1299" xr:uid="{00000000-0005-0000-0000-000020070000}"/>
    <cellStyle name="Normal 5 2 4 3 4" xfId="1992" xr:uid="{00000000-0005-0000-0000-000021070000}"/>
    <cellStyle name="Normal 5 2 4 4" xfId="545" xr:uid="{00000000-0005-0000-0000-000022070000}"/>
    <cellStyle name="Normal 5 2 4 4 2" xfId="1474" xr:uid="{00000000-0005-0000-0000-000023070000}"/>
    <cellStyle name="Normal 5 2 4 4 3" xfId="2167" xr:uid="{00000000-0005-0000-0000-000024070000}"/>
    <cellStyle name="Normal 5 2 4 5" xfId="942" xr:uid="{00000000-0005-0000-0000-000025070000}"/>
    <cellStyle name="Normal 5 2 4 6" xfId="1127" xr:uid="{00000000-0005-0000-0000-000026070000}"/>
    <cellStyle name="Normal 5 2 4 7" xfId="1820" xr:uid="{00000000-0005-0000-0000-000027070000}"/>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3" xfId="2389" xr:uid="{00000000-0005-0000-0000-00002D070000}"/>
    <cellStyle name="Normal 5 2 5 2 2 3" xfId="1349" xr:uid="{00000000-0005-0000-0000-00002E070000}"/>
    <cellStyle name="Normal 5 2 5 2 2 4" xfId="2042" xr:uid="{00000000-0005-0000-0000-00002F070000}"/>
    <cellStyle name="Normal 5 2 5 2 3" xfId="595" xr:uid="{00000000-0005-0000-0000-000030070000}"/>
    <cellStyle name="Normal 5 2 5 2 3 2" xfId="1524" xr:uid="{00000000-0005-0000-0000-000031070000}"/>
    <cellStyle name="Normal 5 2 5 2 3 3" xfId="2217" xr:uid="{00000000-0005-0000-0000-000032070000}"/>
    <cellStyle name="Normal 5 2 5 2 4" xfId="992" xr:uid="{00000000-0005-0000-0000-000033070000}"/>
    <cellStyle name="Normal 5 2 5 2 5" xfId="1177" xr:uid="{00000000-0005-0000-0000-000034070000}"/>
    <cellStyle name="Normal 5 2 5 2 6" xfId="1870" xr:uid="{00000000-0005-0000-0000-000035070000}"/>
    <cellStyle name="Normal 5 2 5 3" xfId="366" xr:uid="{00000000-0005-0000-0000-000036070000}"/>
    <cellStyle name="Normal 5 2 5 3 2" xfId="744" xr:uid="{00000000-0005-0000-0000-000037070000}"/>
    <cellStyle name="Normal 5 2 5 3 2 2" xfId="1650" xr:uid="{00000000-0005-0000-0000-000038070000}"/>
    <cellStyle name="Normal 5 2 5 3 2 3" xfId="2343" xr:uid="{00000000-0005-0000-0000-000039070000}"/>
    <cellStyle name="Normal 5 2 5 3 3" xfId="1303" xr:uid="{00000000-0005-0000-0000-00003A070000}"/>
    <cellStyle name="Normal 5 2 5 3 4" xfId="1996" xr:uid="{00000000-0005-0000-0000-00003B070000}"/>
    <cellStyle name="Normal 5 2 5 4" xfId="549" xr:uid="{00000000-0005-0000-0000-00003C070000}"/>
    <cellStyle name="Normal 5 2 5 4 2" xfId="1478" xr:uid="{00000000-0005-0000-0000-00003D070000}"/>
    <cellStyle name="Normal 5 2 5 4 3" xfId="2171" xr:uid="{00000000-0005-0000-0000-00003E070000}"/>
    <cellStyle name="Normal 5 2 5 5" xfId="946" xr:uid="{00000000-0005-0000-0000-00003F070000}"/>
    <cellStyle name="Normal 5 2 5 6" xfId="1131" xr:uid="{00000000-0005-0000-0000-000040070000}"/>
    <cellStyle name="Normal 5 2 5 7" xfId="1824" xr:uid="{00000000-0005-0000-0000-000041070000}"/>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3" xfId="2393" xr:uid="{00000000-0005-0000-0000-000047070000}"/>
    <cellStyle name="Normal 5 2 6 2 2 3" xfId="1353" xr:uid="{00000000-0005-0000-0000-000048070000}"/>
    <cellStyle name="Normal 5 2 6 2 2 4" xfId="2046" xr:uid="{00000000-0005-0000-0000-000049070000}"/>
    <cellStyle name="Normal 5 2 6 2 3" xfId="599" xr:uid="{00000000-0005-0000-0000-00004A070000}"/>
    <cellStyle name="Normal 5 2 6 2 3 2" xfId="1528" xr:uid="{00000000-0005-0000-0000-00004B070000}"/>
    <cellStyle name="Normal 5 2 6 2 3 3" xfId="2221" xr:uid="{00000000-0005-0000-0000-00004C070000}"/>
    <cellStyle name="Normal 5 2 6 2 4" xfId="996" xr:uid="{00000000-0005-0000-0000-00004D070000}"/>
    <cellStyle name="Normal 5 2 6 2 5" xfId="1181" xr:uid="{00000000-0005-0000-0000-00004E070000}"/>
    <cellStyle name="Normal 5 2 6 2 6" xfId="1874" xr:uid="{00000000-0005-0000-0000-00004F070000}"/>
    <cellStyle name="Normal 5 2 6 3" xfId="370" xr:uid="{00000000-0005-0000-0000-000050070000}"/>
    <cellStyle name="Normal 5 2 6 3 2" xfId="748" xr:uid="{00000000-0005-0000-0000-000051070000}"/>
    <cellStyle name="Normal 5 2 6 3 2 2" xfId="1654" xr:uid="{00000000-0005-0000-0000-000052070000}"/>
    <cellStyle name="Normal 5 2 6 3 2 3" xfId="2347" xr:uid="{00000000-0005-0000-0000-000053070000}"/>
    <cellStyle name="Normal 5 2 6 3 3" xfId="1307" xr:uid="{00000000-0005-0000-0000-000054070000}"/>
    <cellStyle name="Normal 5 2 6 3 4" xfId="2000" xr:uid="{00000000-0005-0000-0000-000055070000}"/>
    <cellStyle name="Normal 5 2 6 4" xfId="553" xr:uid="{00000000-0005-0000-0000-000056070000}"/>
    <cellStyle name="Normal 5 2 6 4 2" xfId="1482" xr:uid="{00000000-0005-0000-0000-000057070000}"/>
    <cellStyle name="Normal 5 2 6 4 3" xfId="2175" xr:uid="{00000000-0005-0000-0000-000058070000}"/>
    <cellStyle name="Normal 5 2 6 5" xfId="950" xr:uid="{00000000-0005-0000-0000-000059070000}"/>
    <cellStyle name="Normal 5 2 6 6" xfId="1135" xr:uid="{00000000-0005-0000-0000-00005A070000}"/>
    <cellStyle name="Normal 5 2 6 7" xfId="1828" xr:uid="{00000000-0005-0000-0000-00005B070000}"/>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3" xfId="2355" xr:uid="{00000000-0005-0000-0000-000060070000}"/>
    <cellStyle name="Normal 5 2 7 2 3" xfId="1315" xr:uid="{00000000-0005-0000-0000-000061070000}"/>
    <cellStyle name="Normal 5 2 7 2 4" xfId="2008" xr:uid="{00000000-0005-0000-0000-000062070000}"/>
    <cellStyle name="Normal 5 2 7 3" xfId="561" xr:uid="{00000000-0005-0000-0000-000063070000}"/>
    <cellStyle name="Normal 5 2 7 3 2" xfId="1490" xr:uid="{00000000-0005-0000-0000-000064070000}"/>
    <cellStyle name="Normal 5 2 7 3 3" xfId="2183" xr:uid="{00000000-0005-0000-0000-000065070000}"/>
    <cellStyle name="Normal 5 2 7 4" xfId="958" xr:uid="{00000000-0005-0000-0000-000066070000}"/>
    <cellStyle name="Normal 5 2 7 5" xfId="1143" xr:uid="{00000000-0005-0000-0000-000067070000}"/>
    <cellStyle name="Normal 5 2 7 6" xfId="1836" xr:uid="{00000000-0005-0000-0000-000068070000}"/>
    <cellStyle name="Normal 5 2 8" xfId="316" xr:uid="{00000000-0005-0000-0000-000069070000}"/>
    <cellStyle name="Normal 5 2 8 2" xfId="697" xr:uid="{00000000-0005-0000-0000-00006A070000}"/>
    <cellStyle name="Normal 5 2 8 2 2" xfId="1616" xr:uid="{00000000-0005-0000-0000-00006B070000}"/>
    <cellStyle name="Normal 5 2 8 2 3" xfId="2309" xr:uid="{00000000-0005-0000-0000-00006C070000}"/>
    <cellStyle name="Normal 5 2 8 3" xfId="1269" xr:uid="{00000000-0005-0000-0000-00006D070000}"/>
    <cellStyle name="Normal 5 2 8 4" xfId="1962" xr:uid="{00000000-0005-0000-0000-00006E070000}"/>
    <cellStyle name="Normal 5 2 9" xfId="515" xr:uid="{00000000-0005-0000-0000-00006F070000}"/>
    <cellStyle name="Normal 5 2 9 2" xfId="1444" xr:uid="{00000000-0005-0000-0000-000070070000}"/>
    <cellStyle name="Normal 5 2 9 3" xfId="2137" xr:uid="{00000000-0005-0000-0000-000071070000}"/>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3" xfId="2383" xr:uid="{00000000-0005-0000-0000-000079070000}"/>
    <cellStyle name="Normal 5 3 2 2 2 3" xfId="1343" xr:uid="{00000000-0005-0000-0000-00007A070000}"/>
    <cellStyle name="Normal 5 3 2 2 2 4" xfId="2036" xr:uid="{00000000-0005-0000-0000-00007B070000}"/>
    <cellStyle name="Normal 5 3 2 2 3" xfId="589" xr:uid="{00000000-0005-0000-0000-00007C070000}"/>
    <cellStyle name="Normal 5 3 2 2 3 2" xfId="1518" xr:uid="{00000000-0005-0000-0000-00007D070000}"/>
    <cellStyle name="Normal 5 3 2 2 3 3" xfId="2211" xr:uid="{00000000-0005-0000-0000-00007E070000}"/>
    <cellStyle name="Normal 5 3 2 2 4" xfId="986" xr:uid="{00000000-0005-0000-0000-00007F070000}"/>
    <cellStyle name="Normal 5 3 2 2 5" xfId="1171" xr:uid="{00000000-0005-0000-0000-000080070000}"/>
    <cellStyle name="Normal 5 3 2 2 6" xfId="1864" xr:uid="{00000000-0005-0000-0000-000081070000}"/>
    <cellStyle name="Normal 5 3 2 3" xfId="359" xr:uid="{00000000-0005-0000-0000-000082070000}"/>
    <cellStyle name="Normal 5 3 2 3 2" xfId="737" xr:uid="{00000000-0005-0000-0000-000083070000}"/>
    <cellStyle name="Normal 5 3 2 3 2 2" xfId="1644" xr:uid="{00000000-0005-0000-0000-000084070000}"/>
    <cellStyle name="Normal 5 3 2 3 2 3" xfId="2337" xr:uid="{00000000-0005-0000-0000-000085070000}"/>
    <cellStyle name="Normal 5 3 2 3 3" xfId="1297" xr:uid="{00000000-0005-0000-0000-000086070000}"/>
    <cellStyle name="Normal 5 3 2 3 4" xfId="1990" xr:uid="{00000000-0005-0000-0000-000087070000}"/>
    <cellStyle name="Normal 5 3 2 4" xfId="543" xr:uid="{00000000-0005-0000-0000-000088070000}"/>
    <cellStyle name="Normal 5 3 2 4 2" xfId="1472" xr:uid="{00000000-0005-0000-0000-000089070000}"/>
    <cellStyle name="Normal 5 3 2 4 3" xfId="2165" xr:uid="{00000000-0005-0000-0000-00008A070000}"/>
    <cellStyle name="Normal 5 3 2 5" xfId="939" xr:uid="{00000000-0005-0000-0000-00008B070000}"/>
    <cellStyle name="Normal 5 3 2 6" xfId="1125" xr:uid="{00000000-0005-0000-0000-00008C070000}"/>
    <cellStyle name="Normal 5 3 2 7" xfId="1818" xr:uid="{00000000-0005-0000-0000-00008D070000}"/>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3" xfId="2354" xr:uid="{00000000-0005-0000-0000-000092070000}"/>
    <cellStyle name="Normal 5 3 3 2 3" xfId="1314" xr:uid="{00000000-0005-0000-0000-000093070000}"/>
    <cellStyle name="Normal 5 3 3 2 4" xfId="2007" xr:uid="{00000000-0005-0000-0000-000094070000}"/>
    <cellStyle name="Normal 5 3 3 3" xfId="560" xr:uid="{00000000-0005-0000-0000-000095070000}"/>
    <cellStyle name="Normal 5 3 3 3 2" xfId="1489" xr:uid="{00000000-0005-0000-0000-000096070000}"/>
    <cellStyle name="Normal 5 3 3 3 3" xfId="2182" xr:uid="{00000000-0005-0000-0000-000097070000}"/>
    <cellStyle name="Normal 5 3 3 4" xfId="957" xr:uid="{00000000-0005-0000-0000-000098070000}"/>
    <cellStyle name="Normal 5 3 3 5" xfId="1142" xr:uid="{00000000-0005-0000-0000-000099070000}"/>
    <cellStyle name="Normal 5 3 3 6" xfId="1835" xr:uid="{00000000-0005-0000-0000-00009A070000}"/>
    <cellStyle name="Normal 5 3 4" xfId="315" xr:uid="{00000000-0005-0000-0000-00009B070000}"/>
    <cellStyle name="Normal 5 3 4 2" xfId="696" xr:uid="{00000000-0005-0000-0000-00009C070000}"/>
    <cellStyle name="Normal 5 3 4 2 2" xfId="1615" xr:uid="{00000000-0005-0000-0000-00009D070000}"/>
    <cellStyle name="Normal 5 3 4 2 3" xfId="2308" xr:uid="{00000000-0005-0000-0000-00009E070000}"/>
    <cellStyle name="Normal 5 3 4 3" xfId="1268" xr:uid="{00000000-0005-0000-0000-00009F070000}"/>
    <cellStyle name="Normal 5 3 4 4" xfId="1961" xr:uid="{00000000-0005-0000-0000-0000A0070000}"/>
    <cellStyle name="Normal 5 3 5" xfId="514" xr:uid="{00000000-0005-0000-0000-0000A1070000}"/>
    <cellStyle name="Normal 5 3 5 2" xfId="1443" xr:uid="{00000000-0005-0000-0000-0000A2070000}"/>
    <cellStyle name="Normal 5 3 5 3" xfId="2136" xr:uid="{00000000-0005-0000-0000-0000A3070000}"/>
    <cellStyle name="Normal 5 3 6" xfId="896" xr:uid="{00000000-0005-0000-0000-0000A4070000}"/>
    <cellStyle name="Normal 5 3 7" xfId="1096" xr:uid="{00000000-0005-0000-0000-0000A5070000}"/>
    <cellStyle name="Normal 5 3 8" xfId="1789" xr:uid="{00000000-0005-0000-0000-0000A6070000}"/>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3" xfId="2365" xr:uid="{00000000-0005-0000-0000-0000AD070000}"/>
    <cellStyle name="Normal 5 4 2 2 2 3" xfId="1325" xr:uid="{00000000-0005-0000-0000-0000AE070000}"/>
    <cellStyle name="Normal 5 4 2 2 2 4" xfId="2018" xr:uid="{00000000-0005-0000-0000-0000AF070000}"/>
    <cellStyle name="Normal 5 4 2 2 3" xfId="571" xr:uid="{00000000-0005-0000-0000-0000B0070000}"/>
    <cellStyle name="Normal 5 4 2 2 3 2" xfId="1500" xr:uid="{00000000-0005-0000-0000-0000B1070000}"/>
    <cellStyle name="Normal 5 4 2 2 3 3" xfId="2193" xr:uid="{00000000-0005-0000-0000-0000B2070000}"/>
    <cellStyle name="Normal 5 4 2 2 4" xfId="968" xr:uid="{00000000-0005-0000-0000-0000B3070000}"/>
    <cellStyle name="Normal 5 4 2 2 5" xfId="1153" xr:uid="{00000000-0005-0000-0000-0000B4070000}"/>
    <cellStyle name="Normal 5 4 2 2 6" xfId="1846" xr:uid="{00000000-0005-0000-0000-0000B5070000}"/>
    <cellStyle name="Normal 5 4 2 3" xfId="326" xr:uid="{00000000-0005-0000-0000-0000B6070000}"/>
    <cellStyle name="Normal 5 4 2 3 2" xfId="707" xr:uid="{00000000-0005-0000-0000-0000B7070000}"/>
    <cellStyle name="Normal 5 4 2 3 2 2" xfId="1626" xr:uid="{00000000-0005-0000-0000-0000B8070000}"/>
    <cellStyle name="Normal 5 4 2 3 2 3" xfId="2319" xr:uid="{00000000-0005-0000-0000-0000B9070000}"/>
    <cellStyle name="Normal 5 4 2 3 3" xfId="1279" xr:uid="{00000000-0005-0000-0000-0000BA070000}"/>
    <cellStyle name="Normal 5 4 2 3 4" xfId="1972" xr:uid="{00000000-0005-0000-0000-0000BB070000}"/>
    <cellStyle name="Normal 5 4 2 4" xfId="525" xr:uid="{00000000-0005-0000-0000-0000BC070000}"/>
    <cellStyle name="Normal 5 4 2 4 2" xfId="1454" xr:uid="{00000000-0005-0000-0000-0000BD070000}"/>
    <cellStyle name="Normal 5 4 2 4 3" xfId="2147" xr:uid="{00000000-0005-0000-0000-0000BE070000}"/>
    <cellStyle name="Normal 5 4 2 5" xfId="907" xr:uid="{00000000-0005-0000-0000-0000BF070000}"/>
    <cellStyle name="Normal 5 4 2 6" xfId="1107" xr:uid="{00000000-0005-0000-0000-0000C0070000}"/>
    <cellStyle name="Normal 5 4 2 7" xfId="1800" xr:uid="{00000000-0005-0000-0000-0000C1070000}"/>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3" xfId="2358" xr:uid="{00000000-0005-0000-0000-0000C6070000}"/>
    <cellStyle name="Normal 5 4 3 2 3" xfId="1318" xr:uid="{00000000-0005-0000-0000-0000C7070000}"/>
    <cellStyle name="Normal 5 4 3 2 4" xfId="2011" xr:uid="{00000000-0005-0000-0000-0000C8070000}"/>
    <cellStyle name="Normal 5 4 3 3" xfId="564" xr:uid="{00000000-0005-0000-0000-0000C9070000}"/>
    <cellStyle name="Normal 5 4 3 3 2" xfId="1493" xr:uid="{00000000-0005-0000-0000-0000CA070000}"/>
    <cellStyle name="Normal 5 4 3 3 3" xfId="2186" xr:uid="{00000000-0005-0000-0000-0000CB070000}"/>
    <cellStyle name="Normal 5 4 3 4" xfId="961" xr:uid="{00000000-0005-0000-0000-0000CC070000}"/>
    <cellStyle name="Normal 5 4 3 5" xfId="1146" xr:uid="{00000000-0005-0000-0000-0000CD070000}"/>
    <cellStyle name="Normal 5 4 3 6" xfId="1839" xr:uid="{00000000-0005-0000-0000-0000CE070000}"/>
    <cellStyle name="Normal 5 4 4" xfId="319" xr:uid="{00000000-0005-0000-0000-0000CF070000}"/>
    <cellStyle name="Normal 5 4 4 2" xfId="700" xr:uid="{00000000-0005-0000-0000-0000D0070000}"/>
    <cellStyle name="Normal 5 4 4 2 2" xfId="1619" xr:uid="{00000000-0005-0000-0000-0000D1070000}"/>
    <cellStyle name="Normal 5 4 4 2 3" xfId="2312" xr:uid="{00000000-0005-0000-0000-0000D2070000}"/>
    <cellStyle name="Normal 5 4 4 3" xfId="1272" xr:uid="{00000000-0005-0000-0000-0000D3070000}"/>
    <cellStyle name="Normal 5 4 4 4" xfId="1965" xr:uid="{00000000-0005-0000-0000-0000D4070000}"/>
    <cellStyle name="Normal 5 4 5" xfId="518" xr:uid="{00000000-0005-0000-0000-0000D5070000}"/>
    <cellStyle name="Normal 5 4 5 2" xfId="1447" xr:uid="{00000000-0005-0000-0000-0000D6070000}"/>
    <cellStyle name="Normal 5 4 5 3" xfId="2140" xr:uid="{00000000-0005-0000-0000-0000D7070000}"/>
    <cellStyle name="Normal 5 4 6" xfId="900" xr:uid="{00000000-0005-0000-0000-0000D8070000}"/>
    <cellStyle name="Normal 5 4 7" xfId="1100" xr:uid="{00000000-0005-0000-0000-0000D9070000}"/>
    <cellStyle name="Normal 5 4 8" xfId="1793" xr:uid="{00000000-0005-0000-0000-0000DA070000}"/>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3" xfId="2362" xr:uid="{00000000-0005-0000-0000-0000E0070000}"/>
    <cellStyle name="Normal 5 5 2 2 3" xfId="1322" xr:uid="{00000000-0005-0000-0000-0000E1070000}"/>
    <cellStyle name="Normal 5 5 2 2 4" xfId="2015" xr:uid="{00000000-0005-0000-0000-0000E2070000}"/>
    <cellStyle name="Normal 5 5 2 3" xfId="568" xr:uid="{00000000-0005-0000-0000-0000E3070000}"/>
    <cellStyle name="Normal 5 5 2 3 2" xfId="1497" xr:uid="{00000000-0005-0000-0000-0000E4070000}"/>
    <cellStyle name="Normal 5 5 2 3 3" xfId="2190" xr:uid="{00000000-0005-0000-0000-0000E5070000}"/>
    <cellStyle name="Normal 5 5 2 4" xfId="965" xr:uid="{00000000-0005-0000-0000-0000E6070000}"/>
    <cellStyle name="Normal 5 5 2 5" xfId="1150" xr:uid="{00000000-0005-0000-0000-0000E7070000}"/>
    <cellStyle name="Normal 5 5 2 6" xfId="1843" xr:uid="{00000000-0005-0000-0000-0000E8070000}"/>
    <cellStyle name="Normal 5 5 3" xfId="323" xr:uid="{00000000-0005-0000-0000-0000E9070000}"/>
    <cellStyle name="Normal 5 5 3 2" xfId="704" xr:uid="{00000000-0005-0000-0000-0000EA070000}"/>
    <cellStyle name="Normal 5 5 3 2 2" xfId="1623" xr:uid="{00000000-0005-0000-0000-0000EB070000}"/>
    <cellStyle name="Normal 5 5 3 2 3" xfId="2316" xr:uid="{00000000-0005-0000-0000-0000EC070000}"/>
    <cellStyle name="Normal 5 5 3 3" xfId="1276" xr:uid="{00000000-0005-0000-0000-0000ED070000}"/>
    <cellStyle name="Normal 5 5 3 4" xfId="1969" xr:uid="{00000000-0005-0000-0000-0000EE070000}"/>
    <cellStyle name="Normal 5 5 4" xfId="522" xr:uid="{00000000-0005-0000-0000-0000EF070000}"/>
    <cellStyle name="Normal 5 5 4 2" xfId="1451" xr:uid="{00000000-0005-0000-0000-0000F0070000}"/>
    <cellStyle name="Normal 5 5 4 3" xfId="2144" xr:uid="{00000000-0005-0000-0000-0000F1070000}"/>
    <cellStyle name="Normal 5 5 5" xfId="904" xr:uid="{00000000-0005-0000-0000-0000F2070000}"/>
    <cellStyle name="Normal 5 5 6" xfId="1104" xr:uid="{00000000-0005-0000-0000-0000F3070000}"/>
    <cellStyle name="Normal 5 5 7" xfId="1797" xr:uid="{00000000-0005-0000-0000-0000F4070000}"/>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3" xfId="2388" xr:uid="{00000000-0005-0000-0000-0000FA070000}"/>
    <cellStyle name="Normal 5 6 2 2 3" xfId="1348" xr:uid="{00000000-0005-0000-0000-0000FB070000}"/>
    <cellStyle name="Normal 5 6 2 2 4" xfId="2041" xr:uid="{00000000-0005-0000-0000-0000FC070000}"/>
    <cellStyle name="Normal 5 6 2 3" xfId="594" xr:uid="{00000000-0005-0000-0000-0000FD070000}"/>
    <cellStyle name="Normal 5 6 2 3 2" xfId="1523" xr:uid="{00000000-0005-0000-0000-0000FE070000}"/>
    <cellStyle name="Normal 5 6 2 3 3" xfId="2216" xr:uid="{00000000-0005-0000-0000-0000FF070000}"/>
    <cellStyle name="Normal 5 6 2 4" xfId="991" xr:uid="{00000000-0005-0000-0000-000000080000}"/>
    <cellStyle name="Normal 5 6 2 5" xfId="1176" xr:uid="{00000000-0005-0000-0000-000001080000}"/>
    <cellStyle name="Normal 5 6 2 6" xfId="1869" xr:uid="{00000000-0005-0000-0000-000002080000}"/>
    <cellStyle name="Normal 5 6 3" xfId="365" xr:uid="{00000000-0005-0000-0000-000003080000}"/>
    <cellStyle name="Normal 5 6 3 2" xfId="743" xr:uid="{00000000-0005-0000-0000-000004080000}"/>
    <cellStyle name="Normal 5 6 3 2 2" xfId="1649" xr:uid="{00000000-0005-0000-0000-000005080000}"/>
    <cellStyle name="Normal 5 6 3 2 3" xfId="2342" xr:uid="{00000000-0005-0000-0000-000006080000}"/>
    <cellStyle name="Normal 5 6 3 3" xfId="1302" xr:uid="{00000000-0005-0000-0000-000007080000}"/>
    <cellStyle name="Normal 5 6 3 4" xfId="1995" xr:uid="{00000000-0005-0000-0000-000008080000}"/>
    <cellStyle name="Normal 5 6 4" xfId="548" xr:uid="{00000000-0005-0000-0000-000009080000}"/>
    <cellStyle name="Normal 5 6 4 2" xfId="1477" xr:uid="{00000000-0005-0000-0000-00000A080000}"/>
    <cellStyle name="Normal 5 6 4 3" xfId="2170" xr:uid="{00000000-0005-0000-0000-00000B080000}"/>
    <cellStyle name="Normal 5 6 5" xfId="945" xr:uid="{00000000-0005-0000-0000-00000C080000}"/>
    <cellStyle name="Normal 5 6 6" xfId="1130" xr:uid="{00000000-0005-0000-0000-00000D080000}"/>
    <cellStyle name="Normal 5 6 7" xfId="1823" xr:uid="{00000000-0005-0000-0000-00000E080000}"/>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3" xfId="2392" xr:uid="{00000000-0005-0000-0000-000014080000}"/>
    <cellStyle name="Normal 5 7 2 2 3" xfId="1352" xr:uid="{00000000-0005-0000-0000-000015080000}"/>
    <cellStyle name="Normal 5 7 2 2 4" xfId="2045" xr:uid="{00000000-0005-0000-0000-000016080000}"/>
    <cellStyle name="Normal 5 7 2 3" xfId="598" xr:uid="{00000000-0005-0000-0000-000017080000}"/>
    <cellStyle name="Normal 5 7 2 3 2" xfId="1527" xr:uid="{00000000-0005-0000-0000-000018080000}"/>
    <cellStyle name="Normal 5 7 2 3 3" xfId="2220" xr:uid="{00000000-0005-0000-0000-000019080000}"/>
    <cellStyle name="Normal 5 7 2 4" xfId="995" xr:uid="{00000000-0005-0000-0000-00001A080000}"/>
    <cellStyle name="Normal 5 7 2 5" xfId="1180" xr:uid="{00000000-0005-0000-0000-00001B080000}"/>
    <cellStyle name="Normal 5 7 2 6" xfId="1873" xr:uid="{00000000-0005-0000-0000-00001C080000}"/>
    <cellStyle name="Normal 5 7 3" xfId="369" xr:uid="{00000000-0005-0000-0000-00001D080000}"/>
    <cellStyle name="Normal 5 7 3 2" xfId="747" xr:uid="{00000000-0005-0000-0000-00001E080000}"/>
    <cellStyle name="Normal 5 7 3 2 2" xfId="1653" xr:uid="{00000000-0005-0000-0000-00001F080000}"/>
    <cellStyle name="Normal 5 7 3 2 3" xfId="2346" xr:uid="{00000000-0005-0000-0000-000020080000}"/>
    <cellStyle name="Normal 5 7 3 3" xfId="1306" xr:uid="{00000000-0005-0000-0000-000021080000}"/>
    <cellStyle name="Normal 5 7 3 4" xfId="1999" xr:uid="{00000000-0005-0000-0000-000022080000}"/>
    <cellStyle name="Normal 5 7 4" xfId="552" xr:uid="{00000000-0005-0000-0000-000023080000}"/>
    <cellStyle name="Normal 5 7 4 2" xfId="1481" xr:uid="{00000000-0005-0000-0000-000024080000}"/>
    <cellStyle name="Normal 5 7 4 3" xfId="2174" xr:uid="{00000000-0005-0000-0000-000025080000}"/>
    <cellStyle name="Normal 5 7 5" xfId="949" xr:uid="{00000000-0005-0000-0000-000026080000}"/>
    <cellStyle name="Normal 5 7 6" xfId="1134" xr:uid="{00000000-0005-0000-0000-000027080000}"/>
    <cellStyle name="Normal 5 7 7" xfId="1827" xr:uid="{00000000-0005-0000-0000-000028080000}"/>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3" xfId="2349" xr:uid="{00000000-0005-0000-0000-00002D080000}"/>
    <cellStyle name="Normal 5 8 2 3" xfId="1309" xr:uid="{00000000-0005-0000-0000-00002E080000}"/>
    <cellStyle name="Normal 5 8 2 4" xfId="2002" xr:uid="{00000000-0005-0000-0000-00002F080000}"/>
    <cellStyle name="Normal 5 8 3" xfId="555" xr:uid="{00000000-0005-0000-0000-000030080000}"/>
    <cellStyle name="Normal 5 8 3 2" xfId="1484" xr:uid="{00000000-0005-0000-0000-000031080000}"/>
    <cellStyle name="Normal 5 8 3 3" xfId="2177" xr:uid="{00000000-0005-0000-0000-000032080000}"/>
    <cellStyle name="Normal 5 8 4" xfId="952" xr:uid="{00000000-0005-0000-0000-000033080000}"/>
    <cellStyle name="Normal 5 8 5" xfId="1137" xr:uid="{00000000-0005-0000-0000-000034080000}"/>
    <cellStyle name="Normal 5 8 6" xfId="1830" xr:uid="{00000000-0005-0000-0000-000035080000}"/>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3" xfId="2473" xr:uid="{00000000-0005-0000-0000-00003A080000}"/>
    <cellStyle name="Normal 5 9 2 3" xfId="1433" xr:uid="{00000000-0005-0000-0000-00003B080000}"/>
    <cellStyle name="Normal 5 9 2 4" xfId="2126" xr:uid="{00000000-0005-0000-0000-00003C080000}"/>
    <cellStyle name="Normal 5 9 3" xfId="679" xr:uid="{00000000-0005-0000-0000-00003D080000}"/>
    <cellStyle name="Normal 5 9 3 2" xfId="1608" xr:uid="{00000000-0005-0000-0000-00003E080000}"/>
    <cellStyle name="Normal 5 9 3 3" xfId="2301" xr:uid="{00000000-0005-0000-0000-00003F080000}"/>
    <cellStyle name="Normal 5 9 4" xfId="1077" xr:uid="{00000000-0005-0000-0000-000040080000}"/>
    <cellStyle name="Normal 5 9 5" xfId="1261" xr:uid="{00000000-0005-0000-0000-000041080000}"/>
    <cellStyle name="Normal 5 9 6" xfId="1954" xr:uid="{00000000-0005-0000-0000-000042080000}"/>
    <cellStyle name="Normal 5_Balanse - eiendeler" xfId="111" xr:uid="{00000000-0005-0000-0000-000043080000}"/>
    <cellStyle name="Normal 57" xfId="879" xr:uid="{00000000-0005-0000-0000-000044080000}"/>
    <cellStyle name="Normal 6" xfId="39" xr:uid="{00000000-0005-0000-0000-000045080000}"/>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3" xfId="2454" xr:uid="{00000000-0005-0000-0000-00004C080000}"/>
    <cellStyle name="Normal 6 2 2 2 2 3" xfId="1414" xr:uid="{00000000-0005-0000-0000-00004D080000}"/>
    <cellStyle name="Normal 6 2 2 2 2 4" xfId="2107" xr:uid="{00000000-0005-0000-0000-00004E080000}"/>
    <cellStyle name="Normal 6 2 2 2 3" xfId="660" xr:uid="{00000000-0005-0000-0000-00004F080000}"/>
    <cellStyle name="Normal 6 2 2 2 3 2" xfId="1589" xr:uid="{00000000-0005-0000-0000-000050080000}"/>
    <cellStyle name="Normal 6 2 2 2 3 3" xfId="2282" xr:uid="{00000000-0005-0000-0000-000051080000}"/>
    <cellStyle name="Normal 6 2 2 2 4" xfId="1058" xr:uid="{00000000-0005-0000-0000-000052080000}"/>
    <cellStyle name="Normal 6 2 2 2 5" xfId="1242" xr:uid="{00000000-0005-0000-0000-000053080000}"/>
    <cellStyle name="Normal 6 2 2 2 6" xfId="1935" xr:uid="{00000000-0005-0000-0000-000054080000}"/>
    <cellStyle name="Normal 6 2 2 3" xfId="481" xr:uid="{00000000-0005-0000-0000-000055080000}"/>
    <cellStyle name="Normal 6 2 2 3 2" xfId="854" xr:uid="{00000000-0005-0000-0000-000056080000}"/>
    <cellStyle name="Normal 6 2 2 3 2 2" xfId="1760" xr:uid="{00000000-0005-0000-0000-000057080000}"/>
    <cellStyle name="Normal 6 2 2 3 2 3" xfId="2453" xr:uid="{00000000-0005-0000-0000-000058080000}"/>
    <cellStyle name="Normal 6 2 2 3 3" xfId="1413" xr:uid="{00000000-0005-0000-0000-000059080000}"/>
    <cellStyle name="Normal 6 2 2 3 4" xfId="2106" xr:uid="{00000000-0005-0000-0000-00005A080000}"/>
    <cellStyle name="Normal 6 2 2 4" xfId="659" xr:uid="{00000000-0005-0000-0000-00005B080000}"/>
    <cellStyle name="Normal 6 2 2 4 2" xfId="1588" xr:uid="{00000000-0005-0000-0000-00005C080000}"/>
    <cellStyle name="Normal 6 2 2 4 3" xfId="2281" xr:uid="{00000000-0005-0000-0000-00005D080000}"/>
    <cellStyle name="Normal 6 2 2 5" xfId="1057" xr:uid="{00000000-0005-0000-0000-00005E080000}"/>
    <cellStyle name="Normal 6 2 2 6" xfId="1241" xr:uid="{00000000-0005-0000-0000-00005F080000}"/>
    <cellStyle name="Normal 6 2 2 7" xfId="1934" xr:uid="{00000000-0005-0000-0000-000060080000}"/>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3" xfId="2455" xr:uid="{00000000-0005-0000-0000-000065080000}"/>
    <cellStyle name="Normal 6 2 3 2 3" xfId="1415" xr:uid="{00000000-0005-0000-0000-000066080000}"/>
    <cellStyle name="Normal 6 2 3 2 4" xfId="2108" xr:uid="{00000000-0005-0000-0000-000067080000}"/>
    <cellStyle name="Normal 6 2 3 3" xfId="661" xr:uid="{00000000-0005-0000-0000-000068080000}"/>
    <cellStyle name="Normal 6 2 3 3 2" xfId="1590" xr:uid="{00000000-0005-0000-0000-000069080000}"/>
    <cellStyle name="Normal 6 2 3 3 3" xfId="2283" xr:uid="{00000000-0005-0000-0000-00006A080000}"/>
    <cellStyle name="Normal 6 2 3 4" xfId="1059" xr:uid="{00000000-0005-0000-0000-00006B080000}"/>
    <cellStyle name="Normal 6 2 3 5" xfId="1243" xr:uid="{00000000-0005-0000-0000-00006C080000}"/>
    <cellStyle name="Normal 6 2 3 6" xfId="1936" xr:uid="{00000000-0005-0000-0000-00006D080000}"/>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3" xfId="2456" xr:uid="{00000000-0005-0000-0000-000073080000}"/>
    <cellStyle name="Normal 6 3 2 2 3" xfId="1416" xr:uid="{00000000-0005-0000-0000-000074080000}"/>
    <cellStyle name="Normal 6 3 2 2 4" xfId="2109" xr:uid="{00000000-0005-0000-0000-000075080000}"/>
    <cellStyle name="Normal 6 3 2 3" xfId="662" xr:uid="{00000000-0005-0000-0000-000076080000}"/>
    <cellStyle name="Normal 6 3 2 3 2" xfId="1591" xr:uid="{00000000-0005-0000-0000-000077080000}"/>
    <cellStyle name="Normal 6 3 2 3 3" xfId="2284" xr:uid="{00000000-0005-0000-0000-000078080000}"/>
    <cellStyle name="Normal 6 3 2 4" xfId="1060" xr:uid="{00000000-0005-0000-0000-000079080000}"/>
    <cellStyle name="Normal 6 3 2 5" xfId="1244" xr:uid="{00000000-0005-0000-0000-00007A080000}"/>
    <cellStyle name="Normal 6 3 2 6" xfId="1937" xr:uid="{00000000-0005-0000-0000-00007B080000}"/>
    <cellStyle name="Normal 6 3 3" xfId="389" xr:uid="{00000000-0005-0000-0000-00007C080000}"/>
    <cellStyle name="Normal 6 3 3 2" xfId="767" xr:uid="{00000000-0005-0000-0000-00007D080000}"/>
    <cellStyle name="Normal 6 3 3 2 2" xfId="1673" xr:uid="{00000000-0005-0000-0000-00007E080000}"/>
    <cellStyle name="Normal 6 3 3 2 3" xfId="2366" xr:uid="{00000000-0005-0000-0000-00007F080000}"/>
    <cellStyle name="Normal 6 3 3 3" xfId="1326" xr:uid="{00000000-0005-0000-0000-000080080000}"/>
    <cellStyle name="Normal 6 3 3 4" xfId="2019" xr:uid="{00000000-0005-0000-0000-000081080000}"/>
    <cellStyle name="Normal 6 3 4" xfId="572" xr:uid="{00000000-0005-0000-0000-000082080000}"/>
    <cellStyle name="Normal 6 3 4 2" xfId="1501" xr:uid="{00000000-0005-0000-0000-000083080000}"/>
    <cellStyle name="Normal 6 3 4 3" xfId="2194" xr:uid="{00000000-0005-0000-0000-000084080000}"/>
    <cellStyle name="Normal 6 3 5" xfId="969" xr:uid="{00000000-0005-0000-0000-000085080000}"/>
    <cellStyle name="Normal 6 3 6" xfId="1154" xr:uid="{00000000-0005-0000-0000-000086080000}"/>
    <cellStyle name="Normal 6 3 7" xfId="1847" xr:uid="{00000000-0005-0000-0000-000087080000}"/>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3" xfId="2457" xr:uid="{00000000-0005-0000-0000-00008C080000}"/>
    <cellStyle name="Normal 6 4 2 3" xfId="1417" xr:uid="{00000000-0005-0000-0000-00008D080000}"/>
    <cellStyle name="Normal 6 4 2 4" xfId="2110" xr:uid="{00000000-0005-0000-0000-00008E080000}"/>
    <cellStyle name="Normal 6 4 3" xfId="663" xr:uid="{00000000-0005-0000-0000-00008F080000}"/>
    <cellStyle name="Normal 6 4 3 2" xfId="1592" xr:uid="{00000000-0005-0000-0000-000090080000}"/>
    <cellStyle name="Normal 6 4 3 3" xfId="2285" xr:uid="{00000000-0005-0000-0000-000091080000}"/>
    <cellStyle name="Normal 6 4 4" xfId="1061" xr:uid="{00000000-0005-0000-0000-000092080000}"/>
    <cellStyle name="Normal 6 4 5" xfId="1245" xr:uid="{00000000-0005-0000-0000-000093080000}"/>
    <cellStyle name="Normal 6 4 6" xfId="1938" xr:uid="{00000000-0005-0000-0000-000094080000}"/>
    <cellStyle name="Normal 6 5" xfId="329" xr:uid="{00000000-0005-0000-0000-000095080000}"/>
    <cellStyle name="Normal 6 5 2" xfId="710" xr:uid="{00000000-0005-0000-0000-000096080000}"/>
    <cellStyle name="Normal 6 5 2 2" xfId="1627" xr:uid="{00000000-0005-0000-0000-000097080000}"/>
    <cellStyle name="Normal 6 5 2 3" xfId="2320" xr:uid="{00000000-0005-0000-0000-000098080000}"/>
    <cellStyle name="Normal 6 5 3" xfId="1280" xr:uid="{00000000-0005-0000-0000-000099080000}"/>
    <cellStyle name="Normal 6 5 4" xfId="1973" xr:uid="{00000000-0005-0000-0000-00009A080000}"/>
    <cellStyle name="Normal 6 6" xfId="526" xr:uid="{00000000-0005-0000-0000-00009B080000}"/>
    <cellStyle name="Normal 6 6 2" xfId="1455" xr:uid="{00000000-0005-0000-0000-00009C080000}"/>
    <cellStyle name="Normal 6 6 3" xfId="2148" xr:uid="{00000000-0005-0000-0000-00009D080000}"/>
    <cellStyle name="Normal 6 7" xfId="910" xr:uid="{00000000-0005-0000-0000-00009E080000}"/>
    <cellStyle name="Normal 6 8" xfId="1108" xr:uid="{00000000-0005-0000-0000-00009F080000}"/>
    <cellStyle name="Normal 6 9" xfId="1801" xr:uid="{00000000-0005-0000-0000-0000A0080000}"/>
    <cellStyle name="Normal 6_Balanse - eiendeler" xfId="113" xr:uid="{00000000-0005-0000-0000-0000A1080000}"/>
    <cellStyle name="Normal 60 2" xfId="1083" xr:uid="{00000000-0005-0000-0000-0000A2080000}"/>
    <cellStyle name="Normal 7" xfId="266" xr:uid="{00000000-0005-0000-0000-0000A3080000}"/>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3" xfId="2461" xr:uid="{00000000-0005-0000-0000-0000AA080000}"/>
    <cellStyle name="Normal 7 2 2 2 2 3" xfId="1421" xr:uid="{00000000-0005-0000-0000-0000AB080000}"/>
    <cellStyle name="Normal 7 2 2 2 2 4" xfId="2114" xr:uid="{00000000-0005-0000-0000-0000AC080000}"/>
    <cellStyle name="Normal 7 2 2 2 3" xfId="667" xr:uid="{00000000-0005-0000-0000-0000AD080000}"/>
    <cellStyle name="Normal 7 2 2 2 3 2" xfId="1596" xr:uid="{00000000-0005-0000-0000-0000AE080000}"/>
    <cellStyle name="Normal 7 2 2 2 3 3" xfId="2289" xr:uid="{00000000-0005-0000-0000-0000AF080000}"/>
    <cellStyle name="Normal 7 2 2 2 4" xfId="1065" xr:uid="{00000000-0005-0000-0000-0000B0080000}"/>
    <cellStyle name="Normal 7 2 2 2 5" xfId="1249" xr:uid="{00000000-0005-0000-0000-0000B1080000}"/>
    <cellStyle name="Normal 7 2 2 2 6" xfId="1942" xr:uid="{00000000-0005-0000-0000-0000B2080000}"/>
    <cellStyle name="Normal 7 2 2 3" xfId="488" xr:uid="{00000000-0005-0000-0000-0000B3080000}"/>
    <cellStyle name="Normal 7 2 2 3 2" xfId="861" xr:uid="{00000000-0005-0000-0000-0000B4080000}"/>
    <cellStyle name="Normal 7 2 2 3 2 2" xfId="1767" xr:uid="{00000000-0005-0000-0000-0000B5080000}"/>
    <cellStyle name="Normal 7 2 2 3 2 3" xfId="2460" xr:uid="{00000000-0005-0000-0000-0000B6080000}"/>
    <cellStyle name="Normal 7 2 2 3 3" xfId="1420" xr:uid="{00000000-0005-0000-0000-0000B7080000}"/>
    <cellStyle name="Normal 7 2 2 3 4" xfId="2113" xr:uid="{00000000-0005-0000-0000-0000B8080000}"/>
    <cellStyle name="Normal 7 2 2 4" xfId="666" xr:uid="{00000000-0005-0000-0000-0000B9080000}"/>
    <cellStyle name="Normal 7 2 2 4 2" xfId="1595" xr:uid="{00000000-0005-0000-0000-0000BA080000}"/>
    <cellStyle name="Normal 7 2 2 4 3" xfId="2288" xr:uid="{00000000-0005-0000-0000-0000BB080000}"/>
    <cellStyle name="Normal 7 2 2 5" xfId="1064" xr:uid="{00000000-0005-0000-0000-0000BC080000}"/>
    <cellStyle name="Normal 7 2 2 6" xfId="1248" xr:uid="{00000000-0005-0000-0000-0000BD080000}"/>
    <cellStyle name="Normal 7 2 2 7" xfId="1941" xr:uid="{00000000-0005-0000-0000-0000BE080000}"/>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3" xfId="2462" xr:uid="{00000000-0005-0000-0000-0000C3080000}"/>
    <cellStyle name="Normal 7 2 3 2 3" xfId="1422" xr:uid="{00000000-0005-0000-0000-0000C4080000}"/>
    <cellStyle name="Normal 7 2 3 2 4" xfId="2115" xr:uid="{00000000-0005-0000-0000-0000C5080000}"/>
    <cellStyle name="Normal 7 2 3 3" xfId="668" xr:uid="{00000000-0005-0000-0000-0000C6080000}"/>
    <cellStyle name="Normal 7 2 3 3 2" xfId="1597" xr:uid="{00000000-0005-0000-0000-0000C7080000}"/>
    <cellStyle name="Normal 7 2 3 3 3" xfId="2290" xr:uid="{00000000-0005-0000-0000-0000C8080000}"/>
    <cellStyle name="Normal 7 2 3 4" xfId="1066" xr:uid="{00000000-0005-0000-0000-0000C9080000}"/>
    <cellStyle name="Normal 7 2 3 5" xfId="1250" xr:uid="{00000000-0005-0000-0000-0000CA080000}"/>
    <cellStyle name="Normal 7 2 3 6" xfId="1943" xr:uid="{00000000-0005-0000-0000-0000CB080000}"/>
    <cellStyle name="Normal 7 2 4" xfId="487" xr:uid="{00000000-0005-0000-0000-0000CC080000}"/>
    <cellStyle name="Normal 7 2 4 2" xfId="860" xr:uid="{00000000-0005-0000-0000-0000CD080000}"/>
    <cellStyle name="Normal 7 2 4 2 2" xfId="1766" xr:uid="{00000000-0005-0000-0000-0000CE080000}"/>
    <cellStyle name="Normal 7 2 4 2 3" xfId="2459" xr:uid="{00000000-0005-0000-0000-0000CF080000}"/>
    <cellStyle name="Normal 7 2 4 3" xfId="1419" xr:uid="{00000000-0005-0000-0000-0000D0080000}"/>
    <cellStyle name="Normal 7 2 4 4" xfId="2112" xr:uid="{00000000-0005-0000-0000-0000D1080000}"/>
    <cellStyle name="Normal 7 2 5" xfId="665" xr:uid="{00000000-0005-0000-0000-0000D2080000}"/>
    <cellStyle name="Normal 7 2 5 2" xfId="1594" xr:uid="{00000000-0005-0000-0000-0000D3080000}"/>
    <cellStyle name="Normal 7 2 5 3" xfId="2287" xr:uid="{00000000-0005-0000-0000-0000D4080000}"/>
    <cellStyle name="Normal 7 2 6" xfId="1063" xr:uid="{00000000-0005-0000-0000-0000D5080000}"/>
    <cellStyle name="Normal 7 2 7" xfId="1247" xr:uid="{00000000-0005-0000-0000-0000D6080000}"/>
    <cellStyle name="Normal 7 2 8" xfId="1940" xr:uid="{00000000-0005-0000-0000-0000D7080000}"/>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3" xfId="2464" xr:uid="{00000000-0005-0000-0000-0000DD080000}"/>
    <cellStyle name="Normal 7 3 2 2 3" xfId="1424" xr:uid="{00000000-0005-0000-0000-0000DE080000}"/>
    <cellStyle name="Normal 7 3 2 2 4" xfId="2117" xr:uid="{00000000-0005-0000-0000-0000DF080000}"/>
    <cellStyle name="Normal 7 3 2 3" xfId="670" xr:uid="{00000000-0005-0000-0000-0000E0080000}"/>
    <cellStyle name="Normal 7 3 2 3 2" xfId="1599" xr:uid="{00000000-0005-0000-0000-0000E1080000}"/>
    <cellStyle name="Normal 7 3 2 3 3" xfId="2292" xr:uid="{00000000-0005-0000-0000-0000E2080000}"/>
    <cellStyle name="Normal 7 3 2 4" xfId="1068" xr:uid="{00000000-0005-0000-0000-0000E3080000}"/>
    <cellStyle name="Normal 7 3 2 5" xfId="1252" xr:uid="{00000000-0005-0000-0000-0000E4080000}"/>
    <cellStyle name="Normal 7 3 2 6" xfId="1945" xr:uid="{00000000-0005-0000-0000-0000E5080000}"/>
    <cellStyle name="Normal 7 3 3" xfId="491" xr:uid="{00000000-0005-0000-0000-0000E6080000}"/>
    <cellStyle name="Normal 7 3 3 2" xfId="864" xr:uid="{00000000-0005-0000-0000-0000E7080000}"/>
    <cellStyle name="Normal 7 3 3 2 2" xfId="1770" xr:uid="{00000000-0005-0000-0000-0000E8080000}"/>
    <cellStyle name="Normal 7 3 3 2 3" xfId="2463" xr:uid="{00000000-0005-0000-0000-0000E9080000}"/>
    <cellStyle name="Normal 7 3 3 3" xfId="1423" xr:uid="{00000000-0005-0000-0000-0000EA080000}"/>
    <cellStyle name="Normal 7 3 3 4" xfId="2116" xr:uid="{00000000-0005-0000-0000-0000EB080000}"/>
    <cellStyle name="Normal 7 3 4" xfId="669" xr:uid="{00000000-0005-0000-0000-0000EC080000}"/>
    <cellStyle name="Normal 7 3 4 2" xfId="1598" xr:uid="{00000000-0005-0000-0000-0000ED080000}"/>
    <cellStyle name="Normal 7 3 4 3" xfId="2291" xr:uid="{00000000-0005-0000-0000-0000EE080000}"/>
    <cellStyle name="Normal 7 3 5" xfId="1067" xr:uid="{00000000-0005-0000-0000-0000EF080000}"/>
    <cellStyle name="Normal 7 3 6" xfId="1251" xr:uid="{00000000-0005-0000-0000-0000F0080000}"/>
    <cellStyle name="Normal 7 3 7" xfId="1944" xr:uid="{00000000-0005-0000-0000-0000F1080000}"/>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3" xfId="2465" xr:uid="{00000000-0005-0000-0000-0000F6080000}"/>
    <cellStyle name="Normal 7 4 2 3" xfId="1425" xr:uid="{00000000-0005-0000-0000-0000F7080000}"/>
    <cellStyle name="Normal 7 4 2 4" xfId="2118" xr:uid="{00000000-0005-0000-0000-0000F8080000}"/>
    <cellStyle name="Normal 7 4 3" xfId="671" xr:uid="{00000000-0005-0000-0000-0000F9080000}"/>
    <cellStyle name="Normal 7 4 3 2" xfId="1600" xr:uid="{00000000-0005-0000-0000-0000FA080000}"/>
    <cellStyle name="Normal 7 4 3 3" xfId="2293" xr:uid="{00000000-0005-0000-0000-0000FB080000}"/>
    <cellStyle name="Normal 7 4 4" xfId="1069" xr:uid="{00000000-0005-0000-0000-0000FC080000}"/>
    <cellStyle name="Normal 7 4 5" xfId="1253" xr:uid="{00000000-0005-0000-0000-0000FD080000}"/>
    <cellStyle name="Normal 7 4 6" xfId="1946" xr:uid="{00000000-0005-0000-0000-0000FE080000}"/>
    <cellStyle name="Normal 7 5" xfId="486" xr:uid="{00000000-0005-0000-0000-0000FF080000}"/>
    <cellStyle name="Normal 7 5 2" xfId="859" xr:uid="{00000000-0005-0000-0000-000000090000}"/>
    <cellStyle name="Normal 7 5 2 2" xfId="1765" xr:uid="{00000000-0005-0000-0000-000001090000}"/>
    <cellStyle name="Normal 7 5 2 3" xfId="2458" xr:uid="{00000000-0005-0000-0000-000002090000}"/>
    <cellStyle name="Normal 7 5 3" xfId="1418" xr:uid="{00000000-0005-0000-0000-000003090000}"/>
    <cellStyle name="Normal 7 5 4" xfId="2111" xr:uid="{00000000-0005-0000-0000-000004090000}"/>
    <cellStyle name="Normal 7 6" xfId="664" xr:uid="{00000000-0005-0000-0000-000005090000}"/>
    <cellStyle name="Normal 7 6 2" xfId="1593" xr:uid="{00000000-0005-0000-0000-000006090000}"/>
    <cellStyle name="Normal 7 6 3" xfId="2286" xr:uid="{00000000-0005-0000-0000-000007090000}"/>
    <cellStyle name="Normal 7 7" xfId="1062" xr:uid="{00000000-0005-0000-0000-000008090000}"/>
    <cellStyle name="Normal 7 8" xfId="1246" xr:uid="{00000000-0005-0000-0000-000009090000}"/>
    <cellStyle name="Normal 7 9" xfId="1939" xr:uid="{00000000-0005-0000-0000-00000A090000}"/>
    <cellStyle name="Normal 8" xfId="274" xr:uid="{00000000-0005-0000-0000-00000B090000}"/>
    <cellStyle name="Normal 9" xfId="275" xr:uid="{00000000-0005-0000-0000-00000C090000}"/>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3" xfId="2468" xr:uid="{00000000-0005-0000-0000-000012090000}"/>
    <cellStyle name="Normal 9 2 2 2 3" xfId="1428" xr:uid="{00000000-0005-0000-0000-000013090000}"/>
    <cellStyle name="Normal 9 2 2 2 4" xfId="2121" xr:uid="{00000000-0005-0000-0000-000014090000}"/>
    <cellStyle name="Normal 9 2 2 3" xfId="674" xr:uid="{00000000-0005-0000-0000-000015090000}"/>
    <cellStyle name="Normal 9 2 2 3 2" xfId="1603" xr:uid="{00000000-0005-0000-0000-000016090000}"/>
    <cellStyle name="Normal 9 2 2 3 3" xfId="2296" xr:uid="{00000000-0005-0000-0000-000017090000}"/>
    <cellStyle name="Normal 9 2 2 4" xfId="1072" xr:uid="{00000000-0005-0000-0000-000018090000}"/>
    <cellStyle name="Normal 9 2 2 5" xfId="1256" xr:uid="{00000000-0005-0000-0000-000019090000}"/>
    <cellStyle name="Normal 9 2 2 6" xfId="1949" xr:uid="{00000000-0005-0000-0000-00001A090000}"/>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3" xfId="2472" xr:uid="{00000000-0005-0000-0000-000020090000}"/>
    <cellStyle name="Normal 9 2 3 2 2 3" xfId="1432" xr:uid="{00000000-0005-0000-0000-000021090000}"/>
    <cellStyle name="Normal 9 2 3 2 2 4" xfId="2125" xr:uid="{00000000-0005-0000-0000-000022090000}"/>
    <cellStyle name="Normal 9 2 3 2 3" xfId="678" xr:uid="{00000000-0005-0000-0000-000023090000}"/>
    <cellStyle name="Normal 9 2 3 2 3 2" xfId="1607" xr:uid="{00000000-0005-0000-0000-000024090000}"/>
    <cellStyle name="Normal 9 2 3 2 3 3" xfId="2300" xr:uid="{00000000-0005-0000-0000-000025090000}"/>
    <cellStyle name="Normal 9 2 3 2 4" xfId="1076" xr:uid="{00000000-0005-0000-0000-000026090000}"/>
    <cellStyle name="Normal 9 2 3 2 5" xfId="1260" xr:uid="{00000000-0005-0000-0000-000027090000}"/>
    <cellStyle name="Normal 9 2 3 2 6" xfId="1953" xr:uid="{00000000-0005-0000-0000-000028090000}"/>
    <cellStyle name="Normal 9 2 3 3" xfId="497" xr:uid="{00000000-0005-0000-0000-000029090000}"/>
    <cellStyle name="Normal 9 2 3 3 2" xfId="870" xr:uid="{00000000-0005-0000-0000-00002A090000}"/>
    <cellStyle name="Normal 9 2 3 3 2 2" xfId="1776" xr:uid="{00000000-0005-0000-0000-00002B090000}"/>
    <cellStyle name="Normal 9 2 3 3 2 3" xfId="2469" xr:uid="{00000000-0005-0000-0000-00002C090000}"/>
    <cellStyle name="Normal 9 2 3 3 3" xfId="1429" xr:uid="{00000000-0005-0000-0000-00002D090000}"/>
    <cellStyle name="Normal 9 2 3 3 4" xfId="2122" xr:uid="{00000000-0005-0000-0000-00002E090000}"/>
    <cellStyle name="Normal 9 2 3 4" xfId="675" xr:uid="{00000000-0005-0000-0000-00002F090000}"/>
    <cellStyle name="Normal 9 2 3 4 2" xfId="1604" xr:uid="{00000000-0005-0000-0000-000030090000}"/>
    <cellStyle name="Normal 9 2 3 4 3" xfId="2297" xr:uid="{00000000-0005-0000-0000-000031090000}"/>
    <cellStyle name="Normal 9 2 3 5" xfId="1073" xr:uid="{00000000-0005-0000-0000-000032090000}"/>
    <cellStyle name="Normal 9 2 3 6" xfId="1257" xr:uid="{00000000-0005-0000-0000-000033090000}"/>
    <cellStyle name="Normal 9 2 3 7" xfId="1950" xr:uid="{00000000-0005-0000-0000-000034090000}"/>
    <cellStyle name="Normal 9 2 4" xfId="495" xr:uid="{00000000-0005-0000-0000-000035090000}"/>
    <cellStyle name="Normal 9 2 4 2" xfId="868" xr:uid="{00000000-0005-0000-0000-000036090000}"/>
    <cellStyle name="Normal 9 2 4 2 2" xfId="1774" xr:uid="{00000000-0005-0000-0000-000037090000}"/>
    <cellStyle name="Normal 9 2 4 2 3" xfId="2467" xr:uid="{00000000-0005-0000-0000-000038090000}"/>
    <cellStyle name="Normal 9 2 4 3" xfId="1427" xr:uid="{00000000-0005-0000-0000-000039090000}"/>
    <cellStyle name="Normal 9 2 4 4" xfId="2120" xr:uid="{00000000-0005-0000-0000-00003A090000}"/>
    <cellStyle name="Normal 9 2 5" xfId="673" xr:uid="{00000000-0005-0000-0000-00003B090000}"/>
    <cellStyle name="Normal 9 2 5 2" xfId="1602" xr:uid="{00000000-0005-0000-0000-00003C090000}"/>
    <cellStyle name="Normal 9 2 5 3" xfId="2295" xr:uid="{00000000-0005-0000-0000-00003D090000}"/>
    <cellStyle name="Normal 9 2 6" xfId="1071" xr:uid="{00000000-0005-0000-0000-00003E090000}"/>
    <cellStyle name="Normal 9 2 7" xfId="1255" xr:uid="{00000000-0005-0000-0000-00003F090000}"/>
    <cellStyle name="Normal 9 2 8" xfId="1948" xr:uid="{00000000-0005-0000-0000-000040090000}"/>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3" xfId="2470" xr:uid="{00000000-0005-0000-0000-000045090000}"/>
    <cellStyle name="Normal 9 3 2 3" xfId="1430" xr:uid="{00000000-0005-0000-0000-000046090000}"/>
    <cellStyle name="Normal 9 3 2 4" xfId="2123" xr:uid="{00000000-0005-0000-0000-000047090000}"/>
    <cellStyle name="Normal 9 3 3" xfId="676" xr:uid="{00000000-0005-0000-0000-000048090000}"/>
    <cellStyle name="Normal 9 3 3 2" xfId="1605" xr:uid="{00000000-0005-0000-0000-000049090000}"/>
    <cellStyle name="Normal 9 3 3 3" xfId="2298" xr:uid="{00000000-0005-0000-0000-00004A090000}"/>
    <cellStyle name="Normal 9 3 4" xfId="1074" xr:uid="{00000000-0005-0000-0000-00004B090000}"/>
    <cellStyle name="Normal 9 3 5" xfId="1258" xr:uid="{00000000-0005-0000-0000-00004C090000}"/>
    <cellStyle name="Normal 9 3 6" xfId="1951" xr:uid="{00000000-0005-0000-0000-00004D090000}"/>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3" xfId="2471" xr:uid="{00000000-0005-0000-0000-000052090000}"/>
    <cellStyle name="Normal 9 4 2 3" xfId="1431" xr:uid="{00000000-0005-0000-0000-000053090000}"/>
    <cellStyle name="Normal 9 4 2 4" xfId="2124" xr:uid="{00000000-0005-0000-0000-000054090000}"/>
    <cellStyle name="Normal 9 4 3" xfId="677" xr:uid="{00000000-0005-0000-0000-000055090000}"/>
    <cellStyle name="Normal 9 4 3 2" xfId="1606" xr:uid="{00000000-0005-0000-0000-000056090000}"/>
    <cellStyle name="Normal 9 4 3 3" xfId="2299" xr:uid="{00000000-0005-0000-0000-000057090000}"/>
    <cellStyle name="Normal 9 4 4" xfId="1075" xr:uid="{00000000-0005-0000-0000-000058090000}"/>
    <cellStyle name="Normal 9 4 5" xfId="1259" xr:uid="{00000000-0005-0000-0000-000059090000}"/>
    <cellStyle name="Normal 9 4 6" xfId="1952" xr:uid="{00000000-0005-0000-0000-00005A090000}"/>
    <cellStyle name="Normal 9 5" xfId="494" xr:uid="{00000000-0005-0000-0000-00005B090000}"/>
    <cellStyle name="Normal 9 5 2" xfId="867" xr:uid="{00000000-0005-0000-0000-00005C090000}"/>
    <cellStyle name="Normal 9 5 2 2" xfId="1773" xr:uid="{00000000-0005-0000-0000-00005D090000}"/>
    <cellStyle name="Normal 9 5 2 3" xfId="2466" xr:uid="{00000000-0005-0000-0000-00005E090000}"/>
    <cellStyle name="Normal 9 5 3" xfId="1426" xr:uid="{00000000-0005-0000-0000-00005F090000}"/>
    <cellStyle name="Normal 9 5 4" xfId="2119" xr:uid="{00000000-0005-0000-0000-000060090000}"/>
    <cellStyle name="Normal 9 6" xfId="672" xr:uid="{00000000-0005-0000-0000-000061090000}"/>
    <cellStyle name="Normal 9 6 2" xfId="1601" xr:uid="{00000000-0005-0000-0000-000062090000}"/>
    <cellStyle name="Normal 9 6 3" xfId="2294" xr:uid="{00000000-0005-0000-0000-000063090000}"/>
    <cellStyle name="Normal 9 7" xfId="1070" xr:uid="{00000000-0005-0000-0000-000064090000}"/>
    <cellStyle name="Normal 9 8" xfId="1254" xr:uid="{00000000-0005-0000-0000-000065090000}"/>
    <cellStyle name="Normal 9 9" xfId="1947" xr:uid="{00000000-0005-0000-0000-000066090000}"/>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3" xfId="2379" xr:uid="{00000000-0005-0000-0000-00006C090000}"/>
    <cellStyle name="Note 2 2 3" xfId="1339" xr:uid="{00000000-0005-0000-0000-00006D090000}"/>
    <cellStyle name="Note 2 2 4" xfId="2032" xr:uid="{00000000-0005-0000-0000-00006E090000}"/>
    <cellStyle name="Note 2 3" xfId="585" xr:uid="{00000000-0005-0000-0000-00006F090000}"/>
    <cellStyle name="Note 2 3 2" xfId="1514" xr:uid="{00000000-0005-0000-0000-000070090000}"/>
    <cellStyle name="Note 2 3 3" xfId="2207" xr:uid="{00000000-0005-0000-0000-000071090000}"/>
    <cellStyle name="Note 2 4" xfId="982" xr:uid="{00000000-0005-0000-0000-000072090000}"/>
    <cellStyle name="Note 2 5" xfId="1167" xr:uid="{00000000-0005-0000-0000-000073090000}"/>
    <cellStyle name="Note 2 6" xfId="1860" xr:uid="{00000000-0005-0000-0000-000074090000}"/>
    <cellStyle name="Note 3" xfId="344" xr:uid="{00000000-0005-0000-0000-000075090000}"/>
    <cellStyle name="Note 3 2" xfId="725" xr:uid="{00000000-0005-0000-0000-000076090000}"/>
    <cellStyle name="Note 3 2 2" xfId="1640" xr:uid="{00000000-0005-0000-0000-000077090000}"/>
    <cellStyle name="Note 3 2 3" xfId="2333" xr:uid="{00000000-0005-0000-0000-000078090000}"/>
    <cellStyle name="Note 3 3" xfId="1293" xr:uid="{00000000-0005-0000-0000-000079090000}"/>
    <cellStyle name="Note 3 4" xfId="1986" xr:uid="{00000000-0005-0000-0000-00007A090000}"/>
    <cellStyle name="Note 4" xfId="539" xr:uid="{00000000-0005-0000-0000-00007B090000}"/>
    <cellStyle name="Note 4 2" xfId="1468" xr:uid="{00000000-0005-0000-0000-00007C090000}"/>
    <cellStyle name="Note 4 3" xfId="2161" xr:uid="{00000000-0005-0000-0000-00007D090000}"/>
    <cellStyle name="Note 5" xfId="926" xr:uid="{00000000-0005-0000-0000-00007E090000}"/>
    <cellStyle name="Note 6" xfId="1121" xr:uid="{00000000-0005-0000-0000-00007F090000}"/>
    <cellStyle name="Note 7" xfId="1814" xr:uid="{00000000-0005-0000-0000-000080090000}"/>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ros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3" xfId="330" xr:uid="{00000000-0005-0000-0000-000097090000}"/>
    <cellStyle name="Tusenskille 2 3 2" xfId="711" xr:uid="{00000000-0005-0000-0000-000098090000}"/>
    <cellStyle name="Tusenskille 2 4" xfId="911" xr:uid="{00000000-0005-0000-0000-000099090000}"/>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topLeftCell="A29" workbookViewId="0">
      <selection activeCell="E11" sqref="E11"/>
    </sheetView>
  </sheetViews>
  <sheetFormatPr baseColWidth="10" defaultColWidth="17.1796875" defaultRowHeight="15.75" customHeight="1" x14ac:dyDescent="0.35"/>
  <cols>
    <col min="1" max="1" width="46.54296875" style="40" customWidth="1"/>
    <col min="2" max="2" width="10.81640625" style="40" customWidth="1"/>
    <col min="3" max="3" width="26.81640625" style="40" customWidth="1"/>
    <col min="4" max="6" width="10.81640625" style="40" customWidth="1"/>
    <col min="7" max="16384" width="17.1796875" style="40"/>
  </cols>
  <sheetData>
    <row r="1" spans="1:6" ht="12.75" customHeight="1" x14ac:dyDescent="0.35">
      <c r="A1" s="2"/>
    </row>
    <row r="2" spans="1:6" ht="15" customHeight="1" x14ac:dyDescent="0.35">
      <c r="A2" s="3" t="s">
        <v>804</v>
      </c>
      <c r="B2" s="4"/>
      <c r="C2" s="5"/>
      <c r="D2" s="1"/>
      <c r="E2" s="1"/>
      <c r="F2" s="1"/>
    </row>
    <row r="3" spans="1:6" ht="15" customHeight="1" x14ac:dyDescent="0.35">
      <c r="A3" s="6"/>
      <c r="B3" s="7"/>
      <c r="C3" s="1"/>
      <c r="D3" s="1"/>
      <c r="E3" s="1"/>
      <c r="F3" s="1"/>
    </row>
    <row r="4" spans="1:6" ht="15" customHeight="1" x14ac:dyDescent="0.35">
      <c r="A4" s="8" t="s">
        <v>0</v>
      </c>
      <c r="B4" s="1"/>
      <c r="C4" s="1"/>
      <c r="D4" s="1"/>
      <c r="E4" s="1"/>
      <c r="F4" s="1"/>
    </row>
    <row r="5" spans="1:6" ht="15" customHeight="1" x14ac:dyDescent="0.35">
      <c r="A5" s="9"/>
      <c r="B5" s="1"/>
      <c r="C5" s="1"/>
      <c r="D5" s="1"/>
      <c r="E5" s="1"/>
      <c r="F5" s="1"/>
    </row>
    <row r="6" spans="1:6" ht="12.75" customHeight="1" x14ac:dyDescent="0.35">
      <c r="A6" s="604" t="s">
        <v>1</v>
      </c>
      <c r="B6" s="604"/>
      <c r="C6" s="604"/>
      <c r="D6" s="1"/>
      <c r="E6" s="1"/>
      <c r="F6" s="1"/>
    </row>
    <row r="7" spans="1:6" ht="12.75" customHeight="1" x14ac:dyDescent="0.35">
      <c r="A7" s="604"/>
      <c r="B7" s="604"/>
      <c r="C7" s="604"/>
      <c r="D7" s="1"/>
      <c r="E7" s="1"/>
      <c r="F7" s="1"/>
    </row>
    <row r="8" spans="1:6" ht="15" customHeight="1" x14ac:dyDescent="0.35">
      <c r="A8" s="604"/>
      <c r="B8" s="604"/>
      <c r="C8" s="604"/>
      <c r="D8" s="1"/>
      <c r="E8" s="1"/>
      <c r="F8" s="1"/>
    </row>
    <row r="9" spans="1:6" ht="15" customHeight="1" x14ac:dyDescent="0.35">
      <c r="A9" s="10"/>
      <c r="B9" s="10"/>
      <c r="C9" s="10"/>
      <c r="D9" s="1"/>
      <c r="E9" s="1"/>
      <c r="F9" s="1"/>
    </row>
    <row r="10" spans="1:6" ht="15" customHeight="1" x14ac:dyDescent="0.35">
      <c r="A10" s="8" t="s">
        <v>2</v>
      </c>
      <c r="B10" s="11"/>
      <c r="C10" s="11"/>
      <c r="D10" s="1"/>
      <c r="E10" s="1"/>
      <c r="F10" s="1"/>
    </row>
    <row r="11" spans="1:6" ht="15" customHeight="1" x14ac:dyDescent="0.35">
      <c r="A11" s="11"/>
      <c r="B11" s="1"/>
      <c r="C11" s="1"/>
      <c r="D11" s="1"/>
      <c r="E11" s="1"/>
      <c r="F11" s="1"/>
    </row>
    <row r="12" spans="1:6" ht="15" customHeight="1" x14ac:dyDescent="0.35">
      <c r="A12" s="12" t="s">
        <v>3</v>
      </c>
      <c r="B12" s="11"/>
      <c r="C12" s="1"/>
      <c r="D12" s="1"/>
      <c r="E12" s="1"/>
      <c r="F12" s="1"/>
    </row>
    <row r="13" spans="1:6" ht="15" customHeight="1" x14ac:dyDescent="0.35">
      <c r="A13" s="604" t="s">
        <v>454</v>
      </c>
      <c r="B13" s="604"/>
      <c r="C13" s="604"/>
      <c r="D13" s="1"/>
      <c r="E13" s="1"/>
      <c r="F13" s="1"/>
    </row>
    <row r="14" spans="1:6" ht="15" customHeight="1" x14ac:dyDescent="0.35">
      <c r="A14" s="604"/>
      <c r="B14" s="604"/>
      <c r="C14" s="604"/>
      <c r="D14" s="1"/>
      <c r="E14" s="1"/>
      <c r="F14" s="1"/>
    </row>
    <row r="15" spans="1:6" ht="15" customHeight="1" x14ac:dyDescent="0.35">
      <c r="A15" s="604"/>
      <c r="B15" s="604"/>
      <c r="C15" s="604"/>
      <c r="D15" s="1"/>
      <c r="E15" s="1"/>
      <c r="F15" s="1"/>
    </row>
    <row r="16" spans="1:6" ht="15" customHeight="1" x14ac:dyDescent="0.35">
      <c r="A16" s="604"/>
      <c r="B16" s="604"/>
      <c r="C16" s="604"/>
      <c r="D16" s="1"/>
      <c r="E16" s="1"/>
      <c r="F16" s="1"/>
    </row>
    <row r="17" spans="1:6" ht="15" customHeight="1" x14ac:dyDescent="0.35">
      <c r="A17" s="326"/>
      <c r="B17" s="326"/>
      <c r="C17" s="326"/>
      <c r="D17" s="1"/>
      <c r="E17" s="1"/>
      <c r="F17" s="1"/>
    </row>
    <row r="18" spans="1:6" ht="15" customHeight="1" x14ac:dyDescent="0.35">
      <c r="A18" s="12" t="s">
        <v>4</v>
      </c>
      <c r="B18" s="11"/>
      <c r="C18" s="1"/>
      <c r="D18" s="1"/>
      <c r="E18" s="1"/>
      <c r="F18" s="1"/>
    </row>
    <row r="19" spans="1:6" ht="15" customHeight="1" x14ac:dyDescent="0.35">
      <c r="A19" s="604" t="s">
        <v>5</v>
      </c>
      <c r="B19" s="604"/>
      <c r="C19" s="604"/>
      <c r="D19" s="1"/>
      <c r="E19" s="1"/>
      <c r="F19" s="1"/>
    </row>
    <row r="20" spans="1:6" ht="15" customHeight="1" x14ac:dyDescent="0.35">
      <c r="A20" s="604"/>
      <c r="B20" s="604"/>
      <c r="C20" s="604"/>
      <c r="D20" s="1"/>
      <c r="E20" s="1"/>
      <c r="F20" s="1"/>
    </row>
    <row r="21" spans="1:6" ht="15" customHeight="1" x14ac:dyDescent="0.35">
      <c r="A21" s="604"/>
      <c r="B21" s="604"/>
      <c r="C21" s="604"/>
      <c r="D21" s="1"/>
      <c r="E21" s="1"/>
      <c r="F21" s="1"/>
    </row>
    <row r="22" spans="1:6" ht="15" customHeight="1" x14ac:dyDescent="0.35">
      <c r="A22" s="604"/>
      <c r="B22" s="604"/>
      <c r="C22" s="604"/>
      <c r="D22" s="1"/>
      <c r="E22" s="1"/>
      <c r="F22" s="1"/>
    </row>
    <row r="23" spans="1:6" ht="15" customHeight="1" x14ac:dyDescent="0.35">
      <c r="A23" s="13"/>
      <c r="B23" s="11"/>
      <c r="C23" s="1"/>
      <c r="D23" s="1"/>
      <c r="E23" s="1"/>
      <c r="F23" s="1"/>
    </row>
    <row r="24" spans="1:6" ht="15" customHeight="1" x14ac:dyDescent="0.35">
      <c r="A24" s="12" t="s">
        <v>6</v>
      </c>
      <c r="B24" s="11"/>
      <c r="C24" s="1"/>
      <c r="D24" s="1"/>
      <c r="E24" s="1"/>
      <c r="F24" s="1"/>
    </row>
    <row r="25" spans="1:6" ht="15" customHeight="1" x14ac:dyDescent="0.35">
      <c r="A25" s="604" t="s">
        <v>7</v>
      </c>
      <c r="B25" s="604"/>
      <c r="C25" s="604"/>
      <c r="D25" s="1"/>
      <c r="E25" s="1"/>
      <c r="F25" s="1"/>
    </row>
    <row r="26" spans="1:6" ht="15" customHeight="1" x14ac:dyDescent="0.35">
      <c r="A26" s="604"/>
      <c r="B26" s="604"/>
      <c r="C26" s="604"/>
      <c r="D26" s="1"/>
      <c r="E26" s="1"/>
      <c r="F26" s="1"/>
    </row>
    <row r="27" spans="1:6" ht="15" customHeight="1" x14ac:dyDescent="0.35">
      <c r="A27" s="604"/>
      <c r="B27" s="604"/>
      <c r="C27" s="604"/>
      <c r="D27" s="1"/>
      <c r="E27" s="1"/>
      <c r="F27" s="1"/>
    </row>
    <row r="28" spans="1:6" ht="15" customHeight="1" x14ac:dyDescent="0.35">
      <c r="A28" s="604"/>
      <c r="B28" s="604"/>
      <c r="C28" s="604"/>
      <c r="D28" s="1"/>
      <c r="E28" s="1"/>
      <c r="F28" s="1"/>
    </row>
    <row r="29" spans="1:6" ht="15" customHeight="1" x14ac:dyDescent="0.35">
      <c r="A29" s="326"/>
      <c r="B29" s="326"/>
      <c r="C29" s="326"/>
      <c r="D29" s="1"/>
      <c r="E29" s="1"/>
      <c r="F29" s="1"/>
    </row>
    <row r="30" spans="1:6" ht="15" customHeight="1" x14ac:dyDescent="0.35">
      <c r="A30" s="12" t="s">
        <v>8</v>
      </c>
      <c r="B30" s="11"/>
      <c r="C30" s="1"/>
      <c r="D30" s="1"/>
      <c r="E30" s="1"/>
      <c r="F30" s="1"/>
    </row>
    <row r="31" spans="1:6" ht="15" customHeight="1" x14ac:dyDescent="0.35">
      <c r="A31" s="604" t="s">
        <v>9</v>
      </c>
      <c r="B31" s="604"/>
      <c r="C31" s="604"/>
      <c r="D31" s="1"/>
      <c r="E31" s="1"/>
      <c r="F31" s="1"/>
    </row>
    <row r="32" spans="1:6" ht="15" customHeight="1" x14ac:dyDescent="0.35">
      <c r="A32" s="604"/>
      <c r="B32" s="604"/>
      <c r="C32" s="604"/>
      <c r="D32" s="1"/>
      <c r="E32" s="1"/>
      <c r="F32" s="1"/>
    </row>
    <row r="33" spans="1:6" ht="15" customHeight="1" x14ac:dyDescent="0.35">
      <c r="A33" s="604"/>
      <c r="B33" s="604"/>
      <c r="C33" s="604"/>
      <c r="D33" s="1"/>
      <c r="E33" s="1"/>
      <c r="F33" s="1"/>
    </row>
    <row r="34" spans="1:6" ht="15" customHeight="1" x14ac:dyDescent="0.35">
      <c r="A34" s="604"/>
      <c r="B34" s="604"/>
      <c r="C34" s="604"/>
      <c r="D34" s="1"/>
      <c r="E34" s="1"/>
      <c r="F34" s="1"/>
    </row>
    <row r="35" spans="1:6" ht="15" customHeight="1" x14ac:dyDescent="0.35">
      <c r="A35" s="604"/>
      <c r="B35" s="604"/>
      <c r="C35" s="604"/>
      <c r="D35" s="1"/>
      <c r="E35" s="1"/>
      <c r="F35" s="1"/>
    </row>
    <row r="36" spans="1:6" ht="15" customHeight="1" x14ac:dyDescent="0.35">
      <c r="A36" s="604"/>
      <c r="B36" s="604"/>
      <c r="C36" s="604"/>
      <c r="D36" s="1"/>
      <c r="E36" s="1"/>
      <c r="F36" s="1"/>
    </row>
    <row r="37" spans="1:6" ht="15" customHeight="1" x14ac:dyDescent="0.35">
      <c r="A37" s="13"/>
      <c r="B37" s="11"/>
      <c r="C37" s="1"/>
      <c r="D37" s="1"/>
      <c r="E37" s="1"/>
      <c r="F37" s="1"/>
    </row>
    <row r="38" spans="1:6" ht="15" customHeight="1" x14ac:dyDescent="0.35">
      <c r="A38" s="12" t="s">
        <v>10</v>
      </c>
      <c r="B38" s="11"/>
      <c r="C38" s="1"/>
      <c r="D38" s="1"/>
      <c r="E38" s="1"/>
      <c r="F38" s="1"/>
    </row>
    <row r="39" spans="1:6" ht="15" customHeight="1" x14ac:dyDescent="0.35">
      <c r="A39" s="603" t="s">
        <v>11</v>
      </c>
      <c r="B39" s="603"/>
      <c r="C39" s="603"/>
      <c r="D39" s="1"/>
      <c r="E39" s="1"/>
      <c r="F39" s="1"/>
    </row>
    <row r="40" spans="1:6" ht="15" customHeight="1" x14ac:dyDescent="0.35">
      <c r="A40" s="603"/>
      <c r="B40" s="603"/>
      <c r="C40" s="603"/>
      <c r="D40" s="1"/>
      <c r="E40" s="1"/>
      <c r="F40" s="1"/>
    </row>
    <row r="41" spans="1:6" ht="15" customHeight="1" x14ac:dyDescent="0.35">
      <c r="A41" s="603"/>
      <c r="B41" s="603"/>
      <c r="C41" s="603"/>
      <c r="D41" s="1"/>
      <c r="E41" s="1"/>
      <c r="F41" s="1"/>
    </row>
    <row r="42" spans="1:6" ht="15" customHeight="1" x14ac:dyDescent="0.35">
      <c r="A42" s="13"/>
      <c r="B42" s="11"/>
      <c r="C42" s="1"/>
      <c r="D42" s="1"/>
      <c r="E42" s="1"/>
      <c r="F42" s="1"/>
    </row>
    <row r="43" spans="1:6" ht="15" customHeight="1" x14ac:dyDescent="0.35">
      <c r="A43" s="12" t="s">
        <v>12</v>
      </c>
      <c r="B43" s="11"/>
      <c r="C43" s="1"/>
      <c r="D43" s="1"/>
      <c r="E43" s="1"/>
      <c r="F43" s="1"/>
    </row>
    <row r="44" spans="1:6" ht="15" customHeight="1" x14ac:dyDescent="0.35">
      <c r="A44" s="604" t="s">
        <v>13</v>
      </c>
      <c r="B44" s="604"/>
      <c r="C44" s="604"/>
      <c r="D44" s="1"/>
      <c r="E44" s="1"/>
      <c r="F44" s="1"/>
    </row>
    <row r="45" spans="1:6" ht="15" customHeight="1" x14ac:dyDescent="0.35">
      <c r="A45" s="323"/>
      <c r="B45" s="323"/>
      <c r="C45" s="323"/>
      <c r="D45" s="1"/>
      <c r="E45" s="1"/>
      <c r="F45" s="1"/>
    </row>
    <row r="46" spans="1:6" ht="15" customHeight="1" x14ac:dyDescent="0.35">
      <c r="A46" s="12" t="s">
        <v>14</v>
      </c>
      <c r="B46" s="11"/>
      <c r="C46" s="1"/>
      <c r="D46" s="1"/>
      <c r="E46" s="1"/>
      <c r="F46" s="1"/>
    </row>
    <row r="47" spans="1:6" ht="15" customHeight="1" x14ac:dyDescent="0.35">
      <c r="A47" s="604" t="s">
        <v>15</v>
      </c>
      <c r="B47" s="604"/>
      <c r="C47" s="604"/>
      <c r="D47" s="1"/>
      <c r="E47" s="1"/>
      <c r="F47" s="1"/>
    </row>
    <row r="48" spans="1:6" ht="15" customHeight="1" x14ac:dyDescent="0.35">
      <c r="A48" s="604"/>
      <c r="B48" s="604"/>
      <c r="C48" s="604"/>
      <c r="D48" s="1"/>
      <c r="E48" s="1"/>
      <c r="F48" s="1"/>
    </row>
    <row r="49" spans="1:6" ht="15" customHeight="1" x14ac:dyDescent="0.35">
      <c r="A49" s="323"/>
      <c r="B49" s="323"/>
      <c r="C49" s="323"/>
      <c r="D49" s="1"/>
      <c r="E49" s="1"/>
      <c r="F49" s="1"/>
    </row>
    <row r="50" spans="1:6" ht="15" customHeight="1" x14ac:dyDescent="0.35">
      <c r="A50" s="12" t="s">
        <v>16</v>
      </c>
      <c r="B50" s="11"/>
      <c r="C50" s="1"/>
      <c r="D50" s="1"/>
      <c r="E50" s="1"/>
      <c r="F50" s="1"/>
    </row>
    <row r="51" spans="1:6" ht="15" customHeight="1" x14ac:dyDescent="0.35">
      <c r="A51" s="604" t="s">
        <v>17</v>
      </c>
      <c r="B51" s="604"/>
      <c r="C51" s="604"/>
      <c r="D51" s="1"/>
      <c r="E51" s="1"/>
      <c r="F51" s="1"/>
    </row>
    <row r="52" spans="1:6" ht="15" customHeight="1" x14ac:dyDescent="0.35">
      <c r="A52" s="604"/>
      <c r="B52" s="604"/>
      <c r="C52" s="604"/>
      <c r="D52" s="1"/>
      <c r="E52" s="1"/>
      <c r="F52" s="1"/>
    </row>
    <row r="53" spans="1:6" ht="15" customHeight="1" x14ac:dyDescent="0.35">
      <c r="A53" s="604"/>
      <c r="B53" s="604"/>
      <c r="C53" s="604"/>
      <c r="D53" s="1"/>
      <c r="E53" s="1"/>
      <c r="F53" s="1"/>
    </row>
    <row r="54" spans="1:6" ht="15" customHeight="1" x14ac:dyDescent="0.35">
      <c r="A54" s="13"/>
      <c r="B54" s="11"/>
      <c r="C54" s="1"/>
      <c r="D54" s="1"/>
      <c r="E54" s="14"/>
      <c r="F54" s="1"/>
    </row>
    <row r="55" spans="1:6" ht="15" customHeight="1" x14ac:dyDescent="0.35">
      <c r="A55" s="12" t="s">
        <v>18</v>
      </c>
      <c r="B55" s="11"/>
      <c r="C55" s="1"/>
      <c r="D55" s="1"/>
      <c r="E55" s="1"/>
      <c r="F55" s="1"/>
    </row>
    <row r="56" spans="1:6" ht="15" customHeight="1" x14ac:dyDescent="0.35">
      <c r="A56" s="604" t="s">
        <v>363</v>
      </c>
      <c r="B56" s="604"/>
      <c r="C56" s="604"/>
      <c r="D56" s="1"/>
      <c r="E56" s="1"/>
      <c r="F56" s="1"/>
    </row>
    <row r="57" spans="1:6" ht="15" customHeight="1" x14ac:dyDescent="0.35">
      <c r="A57" s="604"/>
      <c r="B57" s="604"/>
      <c r="C57" s="604"/>
      <c r="D57" s="1"/>
      <c r="E57" s="1"/>
      <c r="F57" s="1"/>
    </row>
    <row r="58" spans="1:6" ht="15" customHeight="1" x14ac:dyDescent="0.35">
      <c r="A58" s="604"/>
      <c r="B58" s="604"/>
      <c r="C58" s="604"/>
      <c r="D58" s="1"/>
      <c r="E58" s="1"/>
      <c r="F58" s="1"/>
    </row>
    <row r="59" spans="1:6" ht="15" customHeight="1" x14ac:dyDescent="0.35">
      <c r="A59" s="604"/>
      <c r="B59" s="604"/>
      <c r="C59" s="604"/>
      <c r="D59" s="1"/>
      <c r="E59" s="1"/>
      <c r="F59" s="1"/>
    </row>
    <row r="60" spans="1:6" ht="15" customHeight="1" x14ac:dyDescent="0.35">
      <c r="A60" s="327"/>
      <c r="B60" s="327"/>
      <c r="C60" s="327"/>
      <c r="D60" s="1"/>
      <c r="E60" s="1"/>
      <c r="F60" s="1"/>
    </row>
    <row r="61" spans="1:6" ht="15" customHeight="1" x14ac:dyDescent="0.35">
      <c r="A61" s="12" t="s">
        <v>19</v>
      </c>
      <c r="B61" s="11"/>
      <c r="C61" s="1"/>
      <c r="D61" s="1"/>
      <c r="E61" s="1"/>
      <c r="F61" s="1"/>
    </row>
    <row r="62" spans="1:6" ht="33" customHeight="1" x14ac:dyDescent="0.35">
      <c r="A62" s="604" t="s">
        <v>20</v>
      </c>
      <c r="B62" s="604"/>
      <c r="C62" s="604"/>
      <c r="D62" s="1"/>
      <c r="E62" s="1"/>
      <c r="F62" s="1"/>
    </row>
    <row r="63" spans="1:6" ht="15" customHeight="1" x14ac:dyDescent="0.35">
      <c r="A63" s="13"/>
      <c r="B63" s="11"/>
      <c r="C63" s="1"/>
      <c r="D63" s="1"/>
      <c r="E63" s="1"/>
      <c r="F63" s="1"/>
    </row>
    <row r="64" spans="1:6" ht="15" customHeight="1" x14ac:dyDescent="0.35">
      <c r="A64" s="15" t="s">
        <v>21</v>
      </c>
      <c r="B64" s="11"/>
      <c r="C64" s="1"/>
      <c r="D64" s="1"/>
      <c r="E64" s="1"/>
      <c r="F64" s="1"/>
    </row>
    <row r="65" spans="1:6" ht="15" customHeight="1" x14ac:dyDescent="0.35">
      <c r="A65" s="602" t="s">
        <v>463</v>
      </c>
      <c r="B65" s="602"/>
      <c r="C65" s="602"/>
      <c r="D65" s="1"/>
      <c r="E65" s="1"/>
      <c r="F65" s="1"/>
    </row>
    <row r="66" spans="1:6" ht="15" customHeight="1" x14ac:dyDescent="0.35">
      <c r="A66" s="16"/>
      <c r="B66" s="11"/>
      <c r="C66" s="1"/>
      <c r="D66" s="1"/>
      <c r="E66" s="1"/>
      <c r="F66" s="1"/>
    </row>
    <row r="67" spans="1:6" ht="15" customHeight="1" x14ac:dyDescent="0.35">
      <c r="A67" s="15" t="s">
        <v>22</v>
      </c>
      <c r="B67" s="11"/>
      <c r="C67" s="1"/>
      <c r="D67" s="1"/>
      <c r="E67" s="1"/>
      <c r="F67" s="1"/>
    </row>
    <row r="68" spans="1:6" ht="15" customHeight="1" x14ac:dyDescent="0.35">
      <c r="A68" s="602" t="s">
        <v>23</v>
      </c>
      <c r="B68" s="602"/>
      <c r="C68" s="602"/>
      <c r="D68" s="1"/>
      <c r="E68" s="1"/>
      <c r="F68" s="1"/>
    </row>
    <row r="69" spans="1:6" ht="15" customHeight="1" x14ac:dyDescent="0.35">
      <c r="A69" s="195"/>
      <c r="B69" s="195"/>
      <c r="C69" s="195"/>
      <c r="D69" s="1"/>
      <c r="E69" s="1"/>
      <c r="F69" s="1"/>
    </row>
    <row r="70" spans="1:6" ht="15" customHeight="1" x14ac:dyDescent="0.35">
      <c r="A70" s="15" t="s">
        <v>24</v>
      </c>
      <c r="B70" s="11"/>
      <c r="C70" s="1"/>
      <c r="D70" s="1"/>
      <c r="E70" s="1"/>
      <c r="F70" s="1"/>
    </row>
    <row r="71" spans="1:6" ht="15" customHeight="1" x14ac:dyDescent="0.35">
      <c r="A71" s="603" t="s">
        <v>25</v>
      </c>
      <c r="B71" s="603"/>
      <c r="C71" s="603"/>
      <c r="D71" s="1"/>
      <c r="E71" s="1"/>
      <c r="F71" s="1"/>
    </row>
  </sheetData>
  <sheetProtection formatCells="0" formatColumns="0" formatRows="0" insertColumns="0" insertRows="0"/>
  <mergeCells count="14">
    <mergeCell ref="A39:C41"/>
    <mergeCell ref="A6:C8"/>
    <mergeCell ref="A13:C16"/>
    <mergeCell ref="A19:C22"/>
    <mergeCell ref="A25:C28"/>
    <mergeCell ref="A31:C36"/>
    <mergeCell ref="A68:C68"/>
    <mergeCell ref="A71:C71"/>
    <mergeCell ref="A44:C44"/>
    <mergeCell ref="A47:C48"/>
    <mergeCell ref="A51:C53"/>
    <mergeCell ref="A56:C59"/>
    <mergeCell ref="A62:C62"/>
    <mergeCell ref="A65:C65"/>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I46"/>
  <sheetViews>
    <sheetView topLeftCell="A10" zoomScale="60" zoomScaleNormal="60" workbookViewId="0">
      <selection activeCell="B48" sqref="B48:C48"/>
    </sheetView>
  </sheetViews>
  <sheetFormatPr baseColWidth="10" defaultColWidth="17.1796875" defaultRowHeight="15.75" customHeight="1" x14ac:dyDescent="0.35"/>
  <cols>
    <col min="1" max="1" width="47.81640625" style="40" customWidth="1"/>
    <col min="2" max="3" width="15.81640625" style="91" customWidth="1"/>
    <col min="4" max="4" width="14.1796875" style="70" customWidth="1"/>
    <col min="5" max="5" width="10.81640625" style="40" customWidth="1"/>
    <col min="6" max="6" width="21.453125" style="40" customWidth="1"/>
    <col min="7" max="16384" width="17.1796875" style="40"/>
  </cols>
  <sheetData>
    <row r="1" spans="1:9" ht="15" customHeight="1" x14ac:dyDescent="0.35">
      <c r="A1" s="2"/>
      <c r="B1" s="329"/>
      <c r="C1" s="329"/>
      <c r="D1" s="69"/>
      <c r="E1" s="1"/>
      <c r="F1" s="1"/>
    </row>
    <row r="2" spans="1:9" ht="15" customHeight="1" x14ac:dyDescent="0.35">
      <c r="A2" s="325" t="str">
        <f>Resultatregnskap!A2</f>
        <v>Virksomhetens navn:  Steinerhøyskolen</v>
      </c>
      <c r="B2" s="102"/>
      <c r="C2" s="102"/>
      <c r="D2" s="69"/>
      <c r="E2" s="1"/>
      <c r="F2" s="1"/>
    </row>
    <row r="3" spans="1:9" ht="15" customHeight="1" x14ac:dyDescent="0.35">
      <c r="A3" s="1"/>
      <c r="B3" s="329"/>
      <c r="C3" s="329"/>
      <c r="D3" s="69"/>
      <c r="E3" s="1"/>
      <c r="F3" s="1"/>
    </row>
    <row r="4" spans="1:9" ht="15" customHeight="1" x14ac:dyDescent="0.35">
      <c r="A4" s="65" t="s">
        <v>301</v>
      </c>
      <c r="B4" s="99"/>
      <c r="C4" s="99"/>
      <c r="D4" s="99"/>
      <c r="E4" s="1"/>
      <c r="F4" s="1"/>
    </row>
    <row r="5" spans="1:9" ht="15" customHeight="1" x14ac:dyDescent="0.35">
      <c r="A5" s="178" t="str">
        <f>Resultatregnskap!A6</f>
        <v>Beløp i 1000 kroner</v>
      </c>
      <c r="B5" s="92"/>
      <c r="C5" s="92"/>
      <c r="D5" s="179"/>
      <c r="E5" s="1"/>
      <c r="F5" s="1"/>
    </row>
    <row r="6" spans="1:9" ht="15" customHeight="1" x14ac:dyDescent="0.35">
      <c r="A6" s="242"/>
      <c r="B6" s="199">
        <f>Resultatregnskap!C8</f>
        <v>45657</v>
      </c>
      <c r="C6" s="200">
        <f>Resultatregnskap!D8</f>
        <v>45291</v>
      </c>
      <c r="D6" s="130" t="str">
        <f>Resultatregnskap!E8</f>
        <v>DBH-referanse</v>
      </c>
      <c r="E6" s="1"/>
      <c r="F6" s="6"/>
      <c r="G6" s="518"/>
      <c r="H6" s="519"/>
      <c r="I6" s="128"/>
    </row>
    <row r="7" spans="1:9" ht="15" customHeight="1" x14ac:dyDescent="0.35">
      <c r="A7" s="243"/>
      <c r="B7" s="244"/>
      <c r="C7" s="244"/>
      <c r="D7" s="245"/>
      <c r="E7" s="1"/>
      <c r="F7" s="1"/>
      <c r="G7" s="329"/>
      <c r="H7" s="329"/>
      <c r="I7" s="69"/>
    </row>
    <row r="8" spans="1:9" ht="15" customHeight="1" x14ac:dyDescent="0.35">
      <c r="A8" s="246" t="s">
        <v>302</v>
      </c>
      <c r="B8" s="244">
        <f>3037+48</f>
        <v>3085</v>
      </c>
      <c r="C8" s="244">
        <v>3136</v>
      </c>
      <c r="D8" s="247" t="s">
        <v>303</v>
      </c>
      <c r="E8" s="1"/>
      <c r="F8" s="20"/>
      <c r="G8" s="329"/>
      <c r="H8" s="329"/>
      <c r="I8" s="501"/>
    </row>
    <row r="9" spans="1:9" ht="15" customHeight="1" x14ac:dyDescent="0.35">
      <c r="A9" s="246" t="s">
        <v>304</v>
      </c>
      <c r="B9" s="244">
        <v>716</v>
      </c>
      <c r="C9" s="244">
        <v>626</v>
      </c>
      <c r="D9" s="247" t="s">
        <v>305</v>
      </c>
      <c r="E9" s="1"/>
      <c r="F9" s="20"/>
      <c r="G9" s="329"/>
      <c r="H9" s="329"/>
      <c r="I9" s="501"/>
    </row>
    <row r="10" spans="1:9" ht="18" customHeight="1" x14ac:dyDescent="0.35">
      <c r="A10" s="246" t="s">
        <v>516</v>
      </c>
      <c r="B10" s="244">
        <v>0</v>
      </c>
      <c r="C10" s="244">
        <v>0</v>
      </c>
      <c r="D10" s="247" t="s">
        <v>606</v>
      </c>
      <c r="E10" s="1"/>
      <c r="F10" s="20"/>
      <c r="G10" s="329"/>
      <c r="H10" s="329"/>
      <c r="I10" s="501"/>
    </row>
    <row r="11" spans="1:9" ht="15" customHeight="1" x14ac:dyDescent="0.35">
      <c r="A11" s="246" t="s">
        <v>306</v>
      </c>
      <c r="B11" s="244">
        <v>1292</v>
      </c>
      <c r="C11" s="244">
        <v>1217</v>
      </c>
      <c r="D11" s="247" t="s">
        <v>607</v>
      </c>
      <c r="E11" s="1"/>
      <c r="F11" s="20"/>
      <c r="G11" s="329"/>
      <c r="H11" s="329"/>
      <c r="I11" s="501"/>
    </row>
    <row r="12" spans="1:9" ht="15" customHeight="1" x14ac:dyDescent="0.35">
      <c r="A12" s="246" t="s">
        <v>307</v>
      </c>
      <c r="B12" s="244">
        <v>88</v>
      </c>
      <c r="C12" s="244">
        <v>78</v>
      </c>
      <c r="D12" s="247" t="s">
        <v>608</v>
      </c>
      <c r="E12" s="1"/>
      <c r="F12" s="20"/>
      <c r="G12" s="329"/>
      <c r="H12" s="329"/>
      <c r="I12" s="501"/>
    </row>
    <row r="13" spans="1:9" ht="15" customHeight="1" x14ac:dyDescent="0.35">
      <c r="A13" s="246" t="s">
        <v>308</v>
      </c>
      <c r="B13" s="244">
        <v>946</v>
      </c>
      <c r="C13" s="244">
        <v>1257</v>
      </c>
      <c r="D13" s="255" t="s">
        <v>609</v>
      </c>
      <c r="E13" s="1"/>
      <c r="F13" s="20"/>
      <c r="G13" s="329"/>
      <c r="H13" s="329"/>
      <c r="I13" s="502"/>
    </row>
    <row r="14" spans="1:9" ht="15" customHeight="1" x14ac:dyDescent="0.35">
      <c r="A14" s="246" t="s">
        <v>309</v>
      </c>
      <c r="B14" s="244">
        <v>568</v>
      </c>
      <c r="C14" s="244">
        <v>314</v>
      </c>
      <c r="D14" s="247" t="s">
        <v>610</v>
      </c>
      <c r="E14" s="1"/>
      <c r="F14" s="20"/>
      <c r="G14" s="329"/>
      <c r="H14" s="329"/>
      <c r="I14" s="501"/>
    </row>
    <row r="15" spans="1:9" ht="15" customHeight="1" x14ac:dyDescent="0.35">
      <c r="A15" s="246" t="s">
        <v>310</v>
      </c>
      <c r="B15" s="244">
        <v>383</v>
      </c>
      <c r="C15" s="244">
        <v>394</v>
      </c>
      <c r="D15" s="247" t="s">
        <v>611</v>
      </c>
      <c r="E15" s="1"/>
      <c r="F15" s="20"/>
      <c r="G15" s="329"/>
      <c r="H15" s="329"/>
      <c r="I15" s="501"/>
    </row>
    <row r="16" spans="1:9" ht="15" customHeight="1" x14ac:dyDescent="0.35">
      <c r="A16" s="246" t="s">
        <v>517</v>
      </c>
      <c r="B16" s="244">
        <v>75</v>
      </c>
      <c r="C16" s="244">
        <v>77</v>
      </c>
      <c r="D16" s="247" t="s">
        <v>612</v>
      </c>
      <c r="E16" s="1"/>
      <c r="F16" s="20"/>
      <c r="G16" s="329"/>
      <c r="H16" s="329"/>
      <c r="I16" s="501"/>
    </row>
    <row r="17" spans="1:9" ht="15" customHeight="1" x14ac:dyDescent="0.35">
      <c r="A17" s="246" t="s">
        <v>311</v>
      </c>
      <c r="B17" s="244">
        <v>457</v>
      </c>
      <c r="C17" s="244">
        <v>468</v>
      </c>
      <c r="D17" s="247" t="s">
        <v>613</v>
      </c>
      <c r="E17" s="1"/>
      <c r="F17" s="20"/>
      <c r="G17" s="329"/>
      <c r="H17" s="329"/>
      <c r="I17" s="501"/>
    </row>
    <row r="18" spans="1:9" ht="15" customHeight="1" x14ac:dyDescent="0.35">
      <c r="A18" s="248" t="s">
        <v>506</v>
      </c>
      <c r="B18" s="244">
        <f>999-3</f>
        <v>996</v>
      </c>
      <c r="C18" s="244">
        <v>947</v>
      </c>
      <c r="D18" s="247" t="s">
        <v>614</v>
      </c>
      <c r="E18" s="1"/>
      <c r="F18" s="20"/>
      <c r="G18" s="329"/>
      <c r="H18" s="329"/>
      <c r="I18" s="501"/>
    </row>
    <row r="19" spans="1:9" ht="15" customHeight="1" x14ac:dyDescent="0.35">
      <c r="A19" s="249" t="s">
        <v>312</v>
      </c>
      <c r="B19" s="250">
        <f>SUM(B8:B18)</f>
        <v>8606</v>
      </c>
      <c r="C19" s="251">
        <f>SUM(C8:C18)</f>
        <v>8514</v>
      </c>
      <c r="D19" s="215" t="s">
        <v>615</v>
      </c>
      <c r="E19" s="1"/>
      <c r="F19" s="325"/>
      <c r="G19" s="328"/>
      <c r="H19" s="560"/>
      <c r="I19" s="501"/>
    </row>
    <row r="20" spans="1:9" ht="15" customHeight="1" x14ac:dyDescent="0.35">
      <c r="A20" s="269"/>
      <c r="B20" s="569"/>
      <c r="C20" s="569"/>
      <c r="D20" s="270"/>
      <c r="E20" s="1"/>
      <c r="F20" s="325"/>
      <c r="G20" s="328"/>
      <c r="H20" s="328"/>
      <c r="I20" s="501"/>
    </row>
    <row r="21" spans="1:9" ht="15" customHeight="1" x14ac:dyDescent="0.35">
      <c r="A21" s="148" t="s">
        <v>521</v>
      </c>
      <c r="B21" s="273">
        <f>B6</f>
        <v>45657</v>
      </c>
      <c r="C21" s="252">
        <f>C6</f>
        <v>45291</v>
      </c>
      <c r="D21" s="205" t="s">
        <v>466</v>
      </c>
      <c r="E21" s="1"/>
      <c r="G21" s="564"/>
      <c r="H21" s="565"/>
      <c r="I21" s="70"/>
    </row>
    <row r="22" spans="1:9" ht="15" customHeight="1" x14ac:dyDescent="0.35">
      <c r="A22" s="253" t="s">
        <v>518</v>
      </c>
      <c r="B22" s="244"/>
      <c r="C22" s="244"/>
      <c r="D22" s="206" t="s">
        <v>522</v>
      </c>
      <c r="E22" s="1"/>
      <c r="G22" s="329"/>
      <c r="H22" s="329"/>
      <c r="I22" s="70"/>
    </row>
    <row r="23" spans="1:9" ht="15.75" customHeight="1" x14ac:dyDescent="0.35">
      <c r="A23" s="253" t="s">
        <v>520</v>
      </c>
      <c r="B23" s="163"/>
      <c r="C23" s="163"/>
      <c r="D23" s="206" t="s">
        <v>523</v>
      </c>
      <c r="E23" s="1"/>
      <c r="G23" s="91"/>
      <c r="H23" s="91"/>
      <c r="I23" s="70"/>
    </row>
    <row r="24" spans="1:9" ht="15.75" customHeight="1" x14ac:dyDescent="0.35">
      <c r="A24" s="253" t="s">
        <v>519</v>
      </c>
      <c r="B24" s="163"/>
      <c r="C24" s="163"/>
      <c r="D24" s="206" t="s">
        <v>524</v>
      </c>
      <c r="E24" s="1"/>
      <c r="G24" s="91"/>
      <c r="H24" s="91"/>
      <c r="I24" s="70"/>
    </row>
    <row r="25" spans="1:9" ht="15.75" customHeight="1" x14ac:dyDescent="0.35">
      <c r="A25" s="271" t="s">
        <v>430</v>
      </c>
      <c r="B25" s="149">
        <f>SUBTOTAL(9,B22:B24)</f>
        <v>0</v>
      </c>
      <c r="C25" s="149">
        <f>SUBTOTAL(9,C22:C24)</f>
        <v>0</v>
      </c>
      <c r="D25" s="205" t="s">
        <v>616</v>
      </c>
      <c r="E25" s="1"/>
      <c r="F25" s="334"/>
      <c r="G25" s="91"/>
      <c r="H25" s="91"/>
      <c r="I25" s="70"/>
    </row>
    <row r="26" spans="1:9" ht="15.75" customHeight="1" x14ac:dyDescent="0.35">
      <c r="E26" s="1"/>
      <c r="G26" s="91"/>
      <c r="H26" s="91"/>
      <c r="I26" s="70"/>
    </row>
    <row r="27" spans="1:9" ht="15.75" customHeight="1" x14ac:dyDescent="0.35">
      <c r="A27" s="40" t="s">
        <v>525</v>
      </c>
      <c r="B27" s="40"/>
      <c r="C27" s="40"/>
      <c r="D27" s="40"/>
      <c r="E27" s="1"/>
    </row>
    <row r="28" spans="1:9" ht="15.75" customHeight="1" x14ac:dyDescent="0.35">
      <c r="E28" s="1"/>
      <c r="G28" s="91"/>
      <c r="H28" s="91"/>
      <c r="I28" s="70"/>
    </row>
    <row r="29" spans="1:9" ht="15.75" customHeight="1" x14ac:dyDescent="0.35">
      <c r="E29" s="1"/>
      <c r="G29" s="91"/>
      <c r="H29" s="91"/>
      <c r="I29" s="70"/>
    </row>
    <row r="30" spans="1:9" ht="15.75" customHeight="1" x14ac:dyDescent="0.35">
      <c r="A30" s="65" t="s">
        <v>313</v>
      </c>
      <c r="B30" s="101"/>
      <c r="C30" s="101"/>
      <c r="D30" s="101"/>
      <c r="E30" s="1"/>
      <c r="F30" s="152"/>
      <c r="G30" s="92"/>
      <c r="H30" s="92"/>
      <c r="I30" s="92"/>
    </row>
    <row r="31" spans="1:9" ht="15.75" customHeight="1" x14ac:dyDescent="0.35">
      <c r="A31" s="178" t="s">
        <v>589</v>
      </c>
      <c r="B31" s="92"/>
      <c r="C31" s="92"/>
      <c r="D31" s="92"/>
      <c r="E31" s="1"/>
      <c r="F31" s="178"/>
      <c r="G31" s="92"/>
      <c r="H31" s="92"/>
      <c r="I31" s="92"/>
    </row>
    <row r="32" spans="1:9" ht="15.75" customHeight="1" x14ac:dyDescent="0.35">
      <c r="A32" s="254" t="s">
        <v>52</v>
      </c>
      <c r="B32" s="208">
        <f>B21</f>
        <v>45657</v>
      </c>
      <c r="C32" s="209">
        <f>C21</f>
        <v>45291</v>
      </c>
      <c r="D32" s="212" t="s">
        <v>466</v>
      </c>
      <c r="E32" s="1"/>
      <c r="F32" s="559"/>
      <c r="G32" s="566"/>
      <c r="H32" s="567"/>
      <c r="I32" s="568"/>
    </row>
    <row r="33" spans="1:9" ht="15.75" customHeight="1" x14ac:dyDescent="0.35">
      <c r="A33" s="255" t="s">
        <v>868</v>
      </c>
      <c r="B33" s="244">
        <v>0</v>
      </c>
      <c r="C33" s="244">
        <v>0</v>
      </c>
      <c r="D33" s="247" t="s">
        <v>871</v>
      </c>
      <c r="E33" s="1"/>
      <c r="F33" s="502"/>
      <c r="G33" s="329"/>
      <c r="H33" s="329"/>
      <c r="I33" s="501"/>
    </row>
    <row r="34" spans="1:9" ht="15.75" customHeight="1" x14ac:dyDescent="0.35">
      <c r="A34" s="255" t="s">
        <v>876</v>
      </c>
      <c r="B34" s="244">
        <v>351</v>
      </c>
      <c r="C34" s="244">
        <v>230</v>
      </c>
      <c r="D34" s="247" t="s">
        <v>314</v>
      </c>
      <c r="E34" s="1"/>
      <c r="F34" s="502"/>
      <c r="G34" s="329"/>
      <c r="H34" s="329"/>
      <c r="I34" s="501"/>
    </row>
    <row r="35" spans="1:9" ht="15.75" customHeight="1" x14ac:dyDescent="0.35">
      <c r="A35" s="40" t="s">
        <v>885</v>
      </c>
      <c r="B35" s="244">
        <v>0</v>
      </c>
      <c r="C35" s="244">
        <v>0</v>
      </c>
      <c r="D35" s="247" t="s">
        <v>315</v>
      </c>
      <c r="E35" s="1"/>
      <c r="F35" s="502"/>
      <c r="G35" s="329"/>
      <c r="H35" s="329"/>
      <c r="I35" s="501"/>
    </row>
    <row r="36" spans="1:9" ht="15.75" customHeight="1" x14ac:dyDescent="0.35">
      <c r="A36" s="256" t="s">
        <v>316</v>
      </c>
      <c r="B36" s="244">
        <v>0</v>
      </c>
      <c r="C36" s="244">
        <v>0</v>
      </c>
      <c r="D36" s="247" t="s">
        <v>317</v>
      </c>
      <c r="E36" s="1"/>
      <c r="F36" s="559"/>
      <c r="G36" s="328"/>
      <c r="H36" s="560"/>
      <c r="I36" s="501"/>
    </row>
    <row r="37" spans="1:9" ht="15.75" customHeight="1" x14ac:dyDescent="0.35">
      <c r="A37" s="257" t="s">
        <v>593</v>
      </c>
      <c r="B37" s="250">
        <f>SUM(B33:B36)</f>
        <v>351</v>
      </c>
      <c r="C37" s="251">
        <f>SUM(C33:C36)</f>
        <v>230</v>
      </c>
      <c r="D37" s="215" t="s">
        <v>318</v>
      </c>
      <c r="E37" s="1"/>
      <c r="F37" s="1"/>
      <c r="G37" s="329"/>
      <c r="H37" s="329"/>
      <c r="I37" s="69"/>
    </row>
    <row r="38" spans="1:9" ht="15.75" customHeight="1" x14ac:dyDescent="0.35">
      <c r="A38" s="258"/>
      <c r="B38" s="259"/>
      <c r="C38" s="259"/>
      <c r="D38" s="245"/>
      <c r="E38" s="1"/>
      <c r="F38" s="559"/>
      <c r="G38" s="329"/>
      <c r="H38" s="329"/>
      <c r="I38" s="69"/>
    </row>
    <row r="39" spans="1:9" ht="15.75" customHeight="1" x14ac:dyDescent="0.35">
      <c r="A39" s="379" t="s">
        <v>54</v>
      </c>
      <c r="B39" s="342"/>
      <c r="C39" s="342"/>
      <c r="D39" s="380"/>
      <c r="E39" s="1"/>
      <c r="F39" s="502"/>
      <c r="G39" s="329"/>
      <c r="H39" s="329"/>
      <c r="I39" s="501"/>
    </row>
    <row r="40" spans="1:9" ht="15.75" customHeight="1" x14ac:dyDescent="0.35">
      <c r="A40" s="255" t="s">
        <v>869</v>
      </c>
      <c r="B40" s="244">
        <v>0</v>
      </c>
      <c r="C40" s="244">
        <v>0</v>
      </c>
      <c r="D40" s="247" t="s">
        <v>870</v>
      </c>
      <c r="E40" s="1"/>
      <c r="F40" s="502"/>
      <c r="G40" s="329"/>
      <c r="H40" s="329"/>
      <c r="I40" s="501"/>
    </row>
    <row r="41" spans="1:9" ht="15.75" customHeight="1" x14ac:dyDescent="0.35">
      <c r="A41" s="255" t="s">
        <v>877</v>
      </c>
      <c r="B41" s="244">
        <v>0</v>
      </c>
      <c r="C41" s="244">
        <v>0</v>
      </c>
      <c r="D41" s="247" t="s">
        <v>319</v>
      </c>
      <c r="E41" s="1"/>
      <c r="F41" s="502"/>
      <c r="G41" s="329"/>
      <c r="H41" s="329"/>
      <c r="I41" s="501"/>
    </row>
    <row r="42" spans="1:9" ht="15.75" customHeight="1" x14ac:dyDescent="0.35">
      <c r="A42" s="255" t="s">
        <v>320</v>
      </c>
      <c r="B42" s="244">
        <v>0</v>
      </c>
      <c r="C42" s="244">
        <v>0</v>
      </c>
      <c r="D42" s="247" t="s">
        <v>321</v>
      </c>
      <c r="E42" s="1"/>
      <c r="F42" s="559"/>
      <c r="G42" s="328"/>
      <c r="H42" s="560"/>
      <c r="I42" s="501"/>
    </row>
    <row r="43" spans="1:9" ht="15.75" customHeight="1" x14ac:dyDescent="0.35">
      <c r="A43" s="256" t="s">
        <v>464</v>
      </c>
      <c r="B43" s="244">
        <v>0</v>
      </c>
      <c r="C43" s="244">
        <v>0</v>
      </c>
      <c r="D43" s="247" t="s">
        <v>322</v>
      </c>
      <c r="E43" s="1"/>
      <c r="F43" s="1"/>
      <c r="G43" s="329"/>
      <c r="H43" s="329"/>
      <c r="I43" s="69"/>
    </row>
    <row r="44" spans="1:9" ht="15.75" customHeight="1" x14ac:dyDescent="0.35">
      <c r="A44" s="257" t="s">
        <v>592</v>
      </c>
      <c r="B44" s="250">
        <f>SUM(B40:B43)</f>
        <v>0</v>
      </c>
      <c r="C44" s="251">
        <f>SUM(C40:C43)</f>
        <v>0</v>
      </c>
      <c r="D44" s="215" t="s">
        <v>323</v>
      </c>
      <c r="E44" s="1"/>
      <c r="F44" s="325"/>
      <c r="G44" s="328"/>
      <c r="H44" s="560"/>
      <c r="I44" s="501"/>
    </row>
    <row r="45" spans="1:9" ht="15.75" customHeight="1" x14ac:dyDescent="0.35">
      <c r="A45" s="260"/>
      <c r="B45" s="261"/>
      <c r="C45" s="261"/>
      <c r="D45" s="245"/>
      <c r="E45" s="1"/>
      <c r="G45" s="91"/>
      <c r="H45" s="91"/>
      <c r="I45" s="70"/>
    </row>
    <row r="46" spans="1:9" ht="15.75" customHeight="1" x14ac:dyDescent="0.35">
      <c r="A46" s="262" t="s">
        <v>56</v>
      </c>
      <c r="B46" s="263">
        <f>B37-B44</f>
        <v>351</v>
      </c>
      <c r="C46" s="264">
        <f>C37-C44</f>
        <v>230</v>
      </c>
      <c r="D46" s="215" t="s">
        <v>324</v>
      </c>
      <c r="E46" s="1"/>
      <c r="G46" s="91"/>
      <c r="H46" s="91"/>
      <c r="I46" s="70"/>
    </row>
  </sheetData>
  <sheetProtection formatCells="0" formatColumns="0" formatRows="0" insertColumns="0" insertRows="0"/>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M71"/>
  <sheetViews>
    <sheetView zoomScale="70" zoomScaleNormal="70" workbookViewId="0">
      <selection activeCell="K24" sqref="K24"/>
    </sheetView>
  </sheetViews>
  <sheetFormatPr baseColWidth="10" defaultColWidth="17.1796875" defaultRowHeight="15.75" customHeight="1" x14ac:dyDescent="0.35"/>
  <cols>
    <col min="1" max="1" width="43.54296875" style="91" customWidth="1"/>
    <col min="2" max="2" width="16.81640625" style="91" customWidth="1"/>
    <col min="3" max="3" width="15" style="91" customWidth="1"/>
    <col min="4" max="4" width="17.54296875" style="91" customWidth="1"/>
    <col min="5" max="5" width="15.81640625" style="91" customWidth="1"/>
    <col min="6" max="6" width="14.1796875" style="162" customWidth="1"/>
    <col min="7" max="8" width="10.81640625" style="40" customWidth="1"/>
    <col min="9" max="16384" width="17.1796875" style="40"/>
  </cols>
  <sheetData>
    <row r="1" spans="1:13" ht="12.75" customHeight="1" x14ac:dyDescent="0.35">
      <c r="A1" s="102"/>
      <c r="B1" s="329"/>
      <c r="C1" s="329"/>
      <c r="D1" s="329"/>
      <c r="E1" s="329"/>
    </row>
    <row r="2" spans="1:13" ht="14.5" x14ac:dyDescent="0.35">
      <c r="A2" s="328" t="str">
        <f>Resultatregnskap!A2</f>
        <v>Virksomhetens navn:  Steinerhøyskolen</v>
      </c>
      <c r="B2" s="328"/>
      <c r="C2" s="328"/>
      <c r="D2" s="328"/>
      <c r="E2" s="328"/>
      <c r="F2" s="157"/>
      <c r="G2" s="1"/>
      <c r="H2" s="1"/>
    </row>
    <row r="3" spans="1:13" ht="14.5" x14ac:dyDescent="0.35">
      <c r="A3" s="329"/>
      <c r="B3" s="329"/>
      <c r="C3" s="329"/>
      <c r="D3" s="329"/>
      <c r="E3" s="329"/>
    </row>
    <row r="4" spans="1:13" ht="14.25" customHeight="1" x14ac:dyDescent="0.35">
      <c r="A4" s="330" t="s">
        <v>753</v>
      </c>
      <c r="B4" s="99"/>
      <c r="C4" s="99"/>
      <c r="D4" s="99"/>
      <c r="E4" s="99"/>
      <c r="F4" s="99"/>
      <c r="G4" s="1"/>
      <c r="H4" s="1"/>
    </row>
    <row r="5" spans="1:13" ht="14.25" customHeight="1" x14ac:dyDescent="0.35">
      <c r="A5" s="98" t="str">
        <f>Resultatregnskap!A6</f>
        <v>Beløp i 1000 kroner</v>
      </c>
      <c r="B5" s="329"/>
      <c r="C5" s="329"/>
      <c r="D5" s="329"/>
      <c r="E5" s="329"/>
      <c r="F5" s="157"/>
      <c r="G5" s="1"/>
      <c r="H5" s="1"/>
    </row>
    <row r="6" spans="1:13" ht="12.75" customHeight="1" x14ac:dyDescent="0.35">
      <c r="A6" s="329"/>
      <c r="B6" s="329"/>
      <c r="C6" s="329"/>
      <c r="D6" s="329"/>
      <c r="E6" s="329"/>
    </row>
    <row r="7" spans="1:13" ht="20.149999999999999" customHeight="1" x14ac:dyDescent="0.35">
      <c r="A7" s="391" t="s">
        <v>483</v>
      </c>
      <c r="B7" s="615">
        <f>Resultatregnskap!C8</f>
        <v>45657</v>
      </c>
      <c r="C7" s="616"/>
      <c r="D7" s="617">
        <f>Resultatregnskap!D8</f>
        <v>45291</v>
      </c>
      <c r="E7" s="618"/>
      <c r="F7" s="397"/>
      <c r="H7" s="100"/>
      <c r="I7" s="611"/>
      <c r="J7" s="611"/>
      <c r="K7" s="612"/>
      <c r="L7" s="612"/>
      <c r="M7" s="70"/>
    </row>
    <row r="8" spans="1:13" ht="30" customHeight="1" x14ac:dyDescent="0.35">
      <c r="A8" s="392"/>
      <c r="B8" s="389" t="s">
        <v>749</v>
      </c>
      <c r="C8" s="390" t="s">
        <v>739</v>
      </c>
      <c r="D8" s="389" t="s">
        <v>749</v>
      </c>
      <c r="E8" s="389" t="s">
        <v>739</v>
      </c>
      <c r="F8" s="401" t="s">
        <v>466</v>
      </c>
      <c r="H8" s="100"/>
      <c r="I8" s="515"/>
      <c r="J8" s="515"/>
      <c r="K8" s="515"/>
      <c r="L8" s="515"/>
      <c r="M8" s="570"/>
    </row>
    <row r="9" spans="1:13" ht="15" customHeight="1" x14ac:dyDescent="0.35">
      <c r="A9" s="329" t="s">
        <v>783</v>
      </c>
      <c r="B9" s="158"/>
      <c r="C9" s="158">
        <v>0</v>
      </c>
      <c r="D9" s="158"/>
      <c r="E9" s="201">
        <v>129</v>
      </c>
      <c r="F9" s="206" t="s">
        <v>486</v>
      </c>
      <c r="H9" s="329"/>
      <c r="I9" s="204"/>
      <c r="J9" s="204"/>
      <c r="K9" s="204"/>
      <c r="L9" s="204"/>
      <c r="M9" s="70"/>
    </row>
    <row r="10" spans="1:13" ht="15" customHeight="1" x14ac:dyDescent="0.35">
      <c r="A10" s="329" t="s">
        <v>784</v>
      </c>
      <c r="B10" s="201"/>
      <c r="C10" s="201"/>
      <c r="D10" s="201"/>
      <c r="E10" s="201"/>
      <c r="F10" s="206" t="s">
        <v>487</v>
      </c>
      <c r="H10" s="329"/>
      <c r="I10" s="204"/>
      <c r="J10" s="204"/>
      <c r="K10" s="204"/>
      <c r="L10" s="204"/>
      <c r="M10" s="70"/>
    </row>
    <row r="11" spans="1:13" ht="15" customHeight="1" x14ac:dyDescent="0.35">
      <c r="A11" s="329" t="s">
        <v>785</v>
      </c>
      <c r="B11" s="159"/>
      <c r="C11" s="159"/>
      <c r="D11" s="159"/>
      <c r="E11" s="201"/>
      <c r="F11" s="206" t="s">
        <v>488</v>
      </c>
      <c r="H11" s="329"/>
      <c r="I11" s="204"/>
      <c r="J11" s="204"/>
      <c r="K11" s="204"/>
      <c r="L11" s="204"/>
      <c r="M11" s="70"/>
    </row>
    <row r="12" spans="1:13" ht="15" customHeight="1" x14ac:dyDescent="0.35">
      <c r="A12" s="154" t="s">
        <v>479</v>
      </c>
      <c r="B12" s="202">
        <f>SUM(B9:B11)</f>
        <v>0</v>
      </c>
      <c r="C12" s="202">
        <f>SUM(C9:C11)</f>
        <v>0</v>
      </c>
      <c r="D12" s="203">
        <f>SUM(D9:D11)</f>
        <v>0</v>
      </c>
      <c r="E12" s="203">
        <f>SUM(E9:E11)</f>
        <v>129</v>
      </c>
      <c r="F12" s="205" t="s">
        <v>489</v>
      </c>
      <c r="H12" s="100"/>
      <c r="I12" s="494"/>
      <c r="J12" s="494"/>
      <c r="K12" s="204"/>
      <c r="L12" s="204"/>
      <c r="M12" s="70"/>
    </row>
    <row r="13" spans="1:13" ht="15" customHeight="1" x14ac:dyDescent="0.35">
      <c r="A13" s="329"/>
      <c r="B13" s="204"/>
      <c r="C13" s="204"/>
      <c r="D13" s="204"/>
      <c r="E13" s="204"/>
      <c r="F13" s="70"/>
      <c r="H13" s="329"/>
      <c r="I13" s="204"/>
      <c r="J13" s="204"/>
      <c r="K13" s="204"/>
      <c r="L13" s="204"/>
      <c r="M13" s="70"/>
    </row>
    <row r="14" spans="1:13" ht="15" customHeight="1" x14ac:dyDescent="0.35">
      <c r="A14" s="329"/>
      <c r="B14" s="329"/>
      <c r="C14" s="329"/>
      <c r="D14" s="329"/>
      <c r="E14" s="329"/>
      <c r="F14" s="40"/>
      <c r="H14" s="329"/>
      <c r="I14" s="329"/>
      <c r="J14" s="329"/>
      <c r="K14" s="329"/>
      <c r="L14" s="329"/>
    </row>
    <row r="15" spans="1:13" ht="20.149999999999999" customHeight="1" x14ac:dyDescent="0.35">
      <c r="A15" s="391" t="s">
        <v>484</v>
      </c>
      <c r="B15" s="615">
        <f>B7</f>
        <v>45657</v>
      </c>
      <c r="C15" s="616"/>
      <c r="D15" s="617">
        <f>D7</f>
        <v>45291</v>
      </c>
      <c r="E15" s="618"/>
      <c r="F15" s="397"/>
      <c r="H15" s="100"/>
      <c r="I15" s="611"/>
      <c r="J15" s="611"/>
      <c r="K15" s="612"/>
      <c r="L15" s="612"/>
      <c r="M15" s="70"/>
    </row>
    <row r="16" spans="1:13" ht="30" customHeight="1" x14ac:dyDescent="0.35">
      <c r="A16" s="392"/>
      <c r="B16" s="389" t="s">
        <v>749</v>
      </c>
      <c r="C16" s="390" t="s">
        <v>739</v>
      </c>
      <c r="D16" s="389" t="s">
        <v>749</v>
      </c>
      <c r="E16" s="389" t="s">
        <v>739</v>
      </c>
      <c r="F16" s="401" t="s">
        <v>466</v>
      </c>
      <c r="H16" s="100"/>
      <c r="I16" s="515"/>
      <c r="J16" s="515"/>
      <c r="K16" s="515"/>
      <c r="L16" s="515"/>
      <c r="M16" s="570"/>
    </row>
    <row r="17" spans="1:13" ht="15" customHeight="1" x14ac:dyDescent="0.35">
      <c r="A17" s="329" t="s">
        <v>783</v>
      </c>
      <c r="B17" s="158">
        <v>3000</v>
      </c>
      <c r="C17" s="158"/>
      <c r="D17" s="158">
        <v>3000</v>
      </c>
      <c r="E17" s="201"/>
      <c r="F17" s="206" t="s">
        <v>490</v>
      </c>
      <c r="H17" s="329"/>
      <c r="I17" s="204"/>
      <c r="J17" s="204"/>
      <c r="K17" s="204"/>
      <c r="L17" s="204"/>
      <c r="M17" s="70"/>
    </row>
    <row r="18" spans="1:13" ht="15" customHeight="1" x14ac:dyDescent="0.35">
      <c r="A18" s="329" t="s">
        <v>784</v>
      </c>
      <c r="B18" s="201"/>
      <c r="C18" s="201"/>
      <c r="D18" s="201"/>
      <c r="E18" s="201"/>
      <c r="F18" s="206" t="s">
        <v>491</v>
      </c>
      <c r="H18" s="329"/>
      <c r="I18" s="204"/>
      <c r="J18" s="204"/>
      <c r="K18" s="204"/>
      <c r="L18" s="204"/>
      <c r="M18" s="70"/>
    </row>
    <row r="19" spans="1:13" ht="15" customHeight="1" x14ac:dyDescent="0.35">
      <c r="A19" s="329" t="s">
        <v>785</v>
      </c>
      <c r="B19" s="159"/>
      <c r="C19" s="159"/>
      <c r="D19" s="159"/>
      <c r="E19" s="201"/>
      <c r="F19" s="206" t="s">
        <v>492</v>
      </c>
      <c r="H19" s="329"/>
      <c r="I19" s="204"/>
      <c r="J19" s="204"/>
      <c r="K19" s="204"/>
      <c r="L19" s="204"/>
      <c r="M19" s="70"/>
    </row>
    <row r="20" spans="1:13" ht="15" customHeight="1" x14ac:dyDescent="0.35">
      <c r="A20" s="154" t="s">
        <v>480</v>
      </c>
      <c r="B20" s="202">
        <f>SUM(B17:B19)</f>
        <v>3000</v>
      </c>
      <c r="C20" s="202">
        <f>SUM(C17:C19)</f>
        <v>0</v>
      </c>
      <c r="D20" s="203">
        <f>SUM(D17:D19)</f>
        <v>3000</v>
      </c>
      <c r="E20" s="203">
        <f>SUM(E17:E19)</f>
        <v>0</v>
      </c>
      <c r="F20" s="205" t="s">
        <v>493</v>
      </c>
      <c r="H20" s="100"/>
      <c r="I20" s="494"/>
      <c r="J20" s="494"/>
      <c r="K20" s="204"/>
      <c r="L20" s="204"/>
      <c r="M20" s="70"/>
    </row>
    <row r="21" spans="1:13" ht="15" customHeight="1" x14ac:dyDescent="0.35">
      <c r="A21" s="329"/>
      <c r="B21" s="329"/>
      <c r="C21" s="329"/>
      <c r="D21" s="329"/>
      <c r="E21" s="329"/>
      <c r="H21" s="329"/>
      <c r="I21" s="329"/>
      <c r="J21" s="329"/>
      <c r="K21" s="329"/>
      <c r="L21" s="329"/>
      <c r="M21" s="162"/>
    </row>
    <row r="22" spans="1:13" ht="15" customHeight="1" x14ac:dyDescent="0.35">
      <c r="A22" s="613" t="s">
        <v>838</v>
      </c>
      <c r="B22" s="613"/>
      <c r="C22" s="613"/>
      <c r="D22" s="613"/>
      <c r="E22" s="613"/>
      <c r="F22" s="613"/>
      <c r="H22" s="613"/>
      <c r="I22" s="613"/>
      <c r="J22" s="613"/>
      <c r="K22" s="613"/>
      <c r="L22" s="613"/>
      <c r="M22" s="613"/>
    </row>
    <row r="23" spans="1:13" ht="15" customHeight="1" x14ac:dyDescent="0.35">
      <c r="A23" s="619" t="s">
        <v>839</v>
      </c>
      <c r="B23" s="620"/>
      <c r="C23" s="621"/>
      <c r="D23" s="498">
        <v>45657</v>
      </c>
      <c r="E23" s="499">
        <f>D15</f>
        <v>45291</v>
      </c>
      <c r="F23" s="482"/>
      <c r="H23" s="609"/>
      <c r="I23" s="609"/>
      <c r="J23" s="609"/>
      <c r="K23" s="571"/>
      <c r="L23" s="572"/>
      <c r="M23" s="573"/>
    </row>
    <row r="24" spans="1:13" ht="33" customHeight="1" x14ac:dyDescent="0.35">
      <c r="A24" s="483" t="s">
        <v>840</v>
      </c>
      <c r="B24" s="622" t="s">
        <v>841</v>
      </c>
      <c r="C24" s="623"/>
      <c r="D24" s="484" t="s">
        <v>842</v>
      </c>
      <c r="E24" s="485" t="s">
        <v>842</v>
      </c>
      <c r="F24" s="486" t="s">
        <v>466</v>
      </c>
      <c r="H24" s="574"/>
      <c r="I24" s="610"/>
      <c r="J24" s="610"/>
      <c r="K24" s="575"/>
      <c r="L24" s="575"/>
      <c r="M24" s="576"/>
    </row>
    <row r="25" spans="1:13" ht="15" customHeight="1" x14ac:dyDescent="0.35">
      <c r="A25" s="487" t="s">
        <v>896</v>
      </c>
      <c r="B25" s="624"/>
      <c r="C25" s="625"/>
      <c r="D25" s="488">
        <v>0</v>
      </c>
      <c r="E25" s="489">
        <v>129</v>
      </c>
      <c r="F25" s="490" t="s">
        <v>897</v>
      </c>
      <c r="H25" s="487"/>
      <c r="I25" s="608"/>
      <c r="J25" s="608"/>
      <c r="K25" s="577"/>
      <c r="L25" s="577"/>
      <c r="M25"/>
    </row>
    <row r="26" spans="1:13" ht="15" customHeight="1" x14ac:dyDescent="0.35">
      <c r="A26" s="487" t="s">
        <v>896</v>
      </c>
      <c r="B26" s="626"/>
      <c r="C26" s="627"/>
      <c r="D26" s="489">
        <v>3000</v>
      </c>
      <c r="E26" s="489">
        <v>3000</v>
      </c>
      <c r="F26" s="490" t="s">
        <v>898</v>
      </c>
      <c r="H26" s="487"/>
      <c r="I26" s="608"/>
      <c r="J26" s="608"/>
      <c r="K26" s="577"/>
      <c r="L26" s="577"/>
      <c r="M26"/>
    </row>
    <row r="27" spans="1:13" ht="15" customHeight="1" x14ac:dyDescent="0.35">
      <c r="A27" s="487"/>
      <c r="B27" s="628"/>
      <c r="C27" s="629"/>
      <c r="D27" s="491"/>
      <c r="E27" s="489"/>
      <c r="F27" s="490" t="s">
        <v>899</v>
      </c>
      <c r="H27" s="487"/>
      <c r="I27" s="608"/>
      <c r="J27" s="608"/>
      <c r="K27" s="577"/>
      <c r="L27" s="577"/>
      <c r="M27"/>
    </row>
    <row r="28" spans="1:13" ht="15" customHeight="1" x14ac:dyDescent="0.35">
      <c r="A28" s="483" t="s">
        <v>843</v>
      </c>
      <c r="B28" s="628"/>
      <c r="C28" s="629"/>
      <c r="D28" s="492">
        <f>SUM(D25:D27)</f>
        <v>3000</v>
      </c>
      <c r="E28" s="493">
        <f>SUM(E25:E27)</f>
        <v>3129</v>
      </c>
      <c r="F28" s="482" t="s">
        <v>900</v>
      </c>
      <c r="H28" s="574"/>
      <c r="I28" s="608"/>
      <c r="J28" s="608"/>
      <c r="K28" s="578"/>
      <c r="L28" s="577"/>
      <c r="M28"/>
    </row>
    <row r="29" spans="1:13" ht="15" customHeight="1" x14ac:dyDescent="0.35">
      <c r="A29" s="479"/>
      <c r="B29" s="479"/>
      <c r="C29" s="479"/>
      <c r="D29" s="479"/>
      <c r="E29" s="479"/>
      <c r="F29" s="479"/>
    </row>
    <row r="30" spans="1:13" ht="15.75" customHeight="1" x14ac:dyDescent="0.35">
      <c r="A30" s="330" t="s">
        <v>754</v>
      </c>
      <c r="B30" s="330"/>
      <c r="C30" s="330"/>
      <c r="D30" s="330"/>
      <c r="E30" s="330"/>
      <c r="F30" s="330"/>
    </row>
    <row r="31" spans="1:13" ht="15.75" customHeight="1" x14ac:dyDescent="0.35">
      <c r="A31" s="98" t="s">
        <v>589</v>
      </c>
      <c r="B31" s="329"/>
      <c r="C31" s="329"/>
      <c r="D31" s="329"/>
      <c r="E31" s="329"/>
      <c r="F31" s="329"/>
    </row>
    <row r="32" spans="1:13" ht="15.75" customHeight="1" x14ac:dyDescent="0.35">
      <c r="F32" s="329"/>
    </row>
    <row r="33" spans="1:6" ht="15.75" customHeight="1" x14ac:dyDescent="0.35">
      <c r="A33" s="154" t="s">
        <v>750</v>
      </c>
      <c r="B33" s="615">
        <f>B15</f>
        <v>45657</v>
      </c>
      <c r="C33" s="616"/>
      <c r="D33" s="617">
        <f>'Balanse - eiendeler'!D7</f>
        <v>45291</v>
      </c>
      <c r="E33" s="618"/>
      <c r="F33" s="366"/>
    </row>
    <row r="34" spans="1:6" ht="30" customHeight="1" x14ac:dyDescent="0.35">
      <c r="A34" s="394"/>
      <c r="B34" s="389" t="s">
        <v>749</v>
      </c>
      <c r="C34" s="395" t="s">
        <v>739</v>
      </c>
      <c r="D34" s="389" t="s">
        <v>749</v>
      </c>
      <c r="E34" s="389" t="s">
        <v>739</v>
      </c>
      <c r="F34" s="401" t="s">
        <v>466</v>
      </c>
    </row>
    <row r="35" spans="1:6" ht="15.75" customHeight="1" x14ac:dyDescent="0.35">
      <c r="A35" s="224" t="s">
        <v>472</v>
      </c>
      <c r="B35" s="158">
        <v>0</v>
      </c>
      <c r="C35" s="158">
        <v>0</v>
      </c>
      <c r="D35" s="158">
        <v>0</v>
      </c>
      <c r="E35" s="201">
        <v>0</v>
      </c>
      <c r="F35" s="163" t="s">
        <v>494</v>
      </c>
    </row>
    <row r="36" spans="1:6" ht="15.75" customHeight="1" x14ac:dyDescent="0.35">
      <c r="A36" s="224" t="s">
        <v>470</v>
      </c>
      <c r="B36" s="159">
        <v>0</v>
      </c>
      <c r="C36" s="159">
        <v>0</v>
      </c>
      <c r="D36" s="159">
        <v>0</v>
      </c>
      <c r="E36" s="201">
        <v>0</v>
      </c>
      <c r="F36" s="163" t="s">
        <v>495</v>
      </c>
    </row>
    <row r="37" spans="1:6" ht="15.75" customHeight="1" x14ac:dyDescent="0.35">
      <c r="A37" s="154" t="s">
        <v>471</v>
      </c>
      <c r="B37" s="202">
        <f>SUM(B35:B36)</f>
        <v>0</v>
      </c>
      <c r="C37" s="202">
        <f>SUM(C35:C36)</f>
        <v>0</v>
      </c>
      <c r="D37" s="203">
        <f>SUM(D35:D36)</f>
        <v>0</v>
      </c>
      <c r="E37" s="203">
        <f>SUM(E35:E36)</f>
        <v>0</v>
      </c>
      <c r="F37" s="149" t="s">
        <v>496</v>
      </c>
    </row>
    <row r="38" spans="1:6" ht="15.75" customHeight="1" x14ac:dyDescent="0.35">
      <c r="A38" s="224"/>
      <c r="B38" s="204"/>
      <c r="C38" s="204"/>
      <c r="D38" s="204"/>
      <c r="E38" s="204"/>
      <c r="F38" s="91"/>
    </row>
    <row r="39" spans="1:6" ht="15.75" customHeight="1" x14ac:dyDescent="0.35">
      <c r="A39" s="154" t="s">
        <v>481</v>
      </c>
      <c r="B39" s="615">
        <f>B33</f>
        <v>45657</v>
      </c>
      <c r="C39" s="616"/>
      <c r="D39" s="617">
        <f>D33</f>
        <v>45291</v>
      </c>
      <c r="E39" s="618"/>
      <c r="F39" s="366"/>
    </row>
    <row r="40" spans="1:6" ht="30" customHeight="1" x14ac:dyDescent="0.35">
      <c r="A40" s="154"/>
      <c r="B40" s="389" t="s">
        <v>749</v>
      </c>
      <c r="C40" s="395" t="s">
        <v>739</v>
      </c>
      <c r="D40" s="389" t="s">
        <v>749</v>
      </c>
      <c r="E40" s="389" t="s">
        <v>739</v>
      </c>
      <c r="F40" s="401" t="s">
        <v>466</v>
      </c>
    </row>
    <row r="41" spans="1:6" ht="15.75" customHeight="1" x14ac:dyDescent="0.35">
      <c r="A41" s="224" t="s">
        <v>473</v>
      </c>
      <c r="B41" s="158">
        <v>0</v>
      </c>
      <c r="C41" s="158">
        <v>0</v>
      </c>
      <c r="D41" s="158">
        <v>0</v>
      </c>
      <c r="E41" s="201">
        <v>0</v>
      </c>
      <c r="F41" s="163" t="s">
        <v>497</v>
      </c>
    </row>
    <row r="42" spans="1:6" ht="15.75" customHeight="1" x14ac:dyDescent="0.35">
      <c r="A42" s="224" t="s">
        <v>474</v>
      </c>
      <c r="B42" s="159">
        <v>0</v>
      </c>
      <c r="C42" s="159">
        <v>0</v>
      </c>
      <c r="D42" s="159">
        <v>0</v>
      </c>
      <c r="E42" s="201">
        <v>0</v>
      </c>
      <c r="F42" s="163" t="s">
        <v>498</v>
      </c>
    </row>
    <row r="43" spans="1:6" ht="15.75" customHeight="1" x14ac:dyDescent="0.35">
      <c r="A43" s="154" t="s">
        <v>475</v>
      </c>
      <c r="B43" s="202">
        <f>SUM(B41:B42)</f>
        <v>0</v>
      </c>
      <c r="C43" s="202">
        <f>SUM(C41:C42)</f>
        <v>0</v>
      </c>
      <c r="D43" s="203">
        <f>SUM(D41:D42)</f>
        <v>0</v>
      </c>
      <c r="E43" s="203">
        <f>SUM(E41:E42)</f>
        <v>0</v>
      </c>
      <c r="F43" s="149" t="s">
        <v>499</v>
      </c>
    </row>
    <row r="44" spans="1:6" ht="15.75" customHeight="1" x14ac:dyDescent="0.35">
      <c r="A44" s="224"/>
      <c r="B44" s="204"/>
      <c r="C44" s="204"/>
      <c r="D44" s="204"/>
      <c r="E44" s="204"/>
      <c r="F44" s="91"/>
    </row>
    <row r="45" spans="1:6" ht="15.75" customHeight="1" x14ac:dyDescent="0.35">
      <c r="A45" s="154" t="s">
        <v>510</v>
      </c>
      <c r="B45" s="615">
        <f>B33</f>
        <v>45657</v>
      </c>
      <c r="C45" s="616"/>
      <c r="D45" s="617">
        <f>D33</f>
        <v>45291</v>
      </c>
      <c r="E45" s="631"/>
      <c r="F45" s="396"/>
    </row>
    <row r="46" spans="1:6" ht="30" customHeight="1" x14ac:dyDescent="0.35">
      <c r="A46" s="154"/>
      <c r="B46" s="389" t="s">
        <v>749</v>
      </c>
      <c r="C46" s="395" t="s">
        <v>739</v>
      </c>
      <c r="D46" s="389" t="s">
        <v>749</v>
      </c>
      <c r="E46" s="389" t="s">
        <v>739</v>
      </c>
      <c r="F46" s="401" t="s">
        <v>466</v>
      </c>
    </row>
    <row r="47" spans="1:6" ht="15.75" customHeight="1" x14ac:dyDescent="0.35">
      <c r="A47" s="224" t="s">
        <v>507</v>
      </c>
      <c r="B47" s="158">
        <v>0</v>
      </c>
      <c r="C47" s="158">
        <v>0</v>
      </c>
      <c r="D47" s="158">
        <v>0</v>
      </c>
      <c r="E47" s="201">
        <v>0</v>
      </c>
      <c r="F47" s="163" t="s">
        <v>500</v>
      </c>
    </row>
    <row r="48" spans="1:6" ht="15.75" customHeight="1" x14ac:dyDescent="0.35">
      <c r="A48" s="224" t="s">
        <v>508</v>
      </c>
      <c r="B48" s="159">
        <v>0</v>
      </c>
      <c r="C48" s="159">
        <v>0</v>
      </c>
      <c r="D48" s="159">
        <v>0</v>
      </c>
      <c r="E48" s="201">
        <v>0</v>
      </c>
      <c r="F48" s="163" t="s">
        <v>501</v>
      </c>
    </row>
    <row r="49" spans="1:10" ht="15.75" customHeight="1" x14ac:dyDescent="0.35">
      <c r="A49" s="154" t="s">
        <v>509</v>
      </c>
      <c r="B49" s="202">
        <f>SUM(B47:B48)</f>
        <v>0</v>
      </c>
      <c r="C49" s="202">
        <f>SUM(C47:C48)</f>
        <v>0</v>
      </c>
      <c r="D49" s="203">
        <f>SUM(D47:D48)</f>
        <v>0</v>
      </c>
      <c r="E49" s="203">
        <f>SUM(E47:E48)</f>
        <v>0</v>
      </c>
      <c r="F49" s="149" t="s">
        <v>502</v>
      </c>
    </row>
    <row r="50" spans="1:10" ht="15.75" customHeight="1" x14ac:dyDescent="0.35">
      <c r="A50" s="225"/>
      <c r="B50" s="207"/>
      <c r="C50" s="207"/>
      <c r="D50" s="207"/>
      <c r="E50" s="207"/>
      <c r="F50" s="91"/>
    </row>
    <row r="51" spans="1:10" ht="15.75" customHeight="1" x14ac:dyDescent="0.35">
      <c r="A51" s="154" t="s">
        <v>482</v>
      </c>
      <c r="B51" s="199">
        <f>B33</f>
        <v>45657</v>
      </c>
      <c r="C51" s="199"/>
      <c r="D51" s="617">
        <f>D33</f>
        <v>45291</v>
      </c>
      <c r="E51" s="618"/>
      <c r="F51" s="366"/>
    </row>
    <row r="52" spans="1:10" ht="30" customHeight="1" x14ac:dyDescent="0.35">
      <c r="A52" s="154"/>
      <c r="B52" s="389" t="s">
        <v>749</v>
      </c>
      <c r="C52" s="395" t="s">
        <v>739</v>
      </c>
      <c r="D52" s="389" t="s">
        <v>749</v>
      </c>
      <c r="E52" s="389" t="s">
        <v>739</v>
      </c>
      <c r="F52" s="401" t="s">
        <v>466</v>
      </c>
    </row>
    <row r="53" spans="1:10" ht="15.75" customHeight="1" x14ac:dyDescent="0.35">
      <c r="A53" s="224" t="s">
        <v>477</v>
      </c>
      <c r="B53" s="158">
        <v>0</v>
      </c>
      <c r="C53" s="158">
        <v>0</v>
      </c>
      <c r="D53" s="158">
        <v>0</v>
      </c>
      <c r="E53" s="201">
        <v>0</v>
      </c>
      <c r="F53" s="163" t="s">
        <v>503</v>
      </c>
    </row>
    <row r="54" spans="1:10" ht="15.75" customHeight="1" x14ac:dyDescent="0.35">
      <c r="A54" s="224" t="s">
        <v>478</v>
      </c>
      <c r="B54" s="159">
        <v>0</v>
      </c>
      <c r="C54" s="159">
        <v>0</v>
      </c>
      <c r="D54" s="159">
        <v>0</v>
      </c>
      <c r="E54" s="201">
        <v>0</v>
      </c>
      <c r="F54" s="163" t="s">
        <v>504</v>
      </c>
    </row>
    <row r="55" spans="1:10" ht="15.75" customHeight="1" x14ac:dyDescent="0.35">
      <c r="A55" s="154" t="s">
        <v>476</v>
      </c>
      <c r="B55" s="202">
        <f>SUM(B53:B54)</f>
        <v>0</v>
      </c>
      <c r="C55" s="202">
        <f>SUM(C53:C54)</f>
        <v>0</v>
      </c>
      <c r="D55" s="203">
        <f>SUM(D53:D54)</f>
        <v>0</v>
      </c>
      <c r="E55" s="203">
        <f>SUM(E53:E54)</f>
        <v>0</v>
      </c>
      <c r="F55" s="149" t="s">
        <v>505</v>
      </c>
    </row>
    <row r="56" spans="1:10" ht="15.75" customHeight="1" x14ac:dyDescent="0.35">
      <c r="A56" s="100"/>
      <c r="B56" s="494"/>
      <c r="C56" s="494"/>
      <c r="D56" s="204"/>
      <c r="E56" s="204"/>
      <c r="F56" s="91"/>
    </row>
    <row r="57" spans="1:10" ht="15.75" customHeight="1" x14ac:dyDescent="0.35">
      <c r="A57" s="632" t="s">
        <v>844</v>
      </c>
      <c r="B57" s="632"/>
      <c r="C57" s="632"/>
      <c r="D57" s="632"/>
      <c r="E57" s="632"/>
      <c r="F57" s="632"/>
    </row>
    <row r="58" spans="1:10" ht="15.75" customHeight="1" x14ac:dyDescent="0.35">
      <c r="A58" s="619" t="s">
        <v>845</v>
      </c>
      <c r="B58" s="620"/>
      <c r="C58" s="621"/>
      <c r="D58" s="480">
        <v>45657</v>
      </c>
      <c r="E58" s="481">
        <v>45291</v>
      </c>
      <c r="F58" s="482"/>
    </row>
    <row r="59" spans="1:10" ht="36.75" customHeight="1" x14ac:dyDescent="0.35">
      <c r="A59" s="483" t="s">
        <v>846</v>
      </c>
      <c r="B59" s="622" t="s">
        <v>847</v>
      </c>
      <c r="C59" s="623"/>
      <c r="D59" s="484" t="s">
        <v>842</v>
      </c>
      <c r="E59" s="485" t="s">
        <v>842</v>
      </c>
      <c r="F59" s="486" t="s">
        <v>466</v>
      </c>
    </row>
    <row r="60" spans="1:10" ht="15.75" customHeight="1" x14ac:dyDescent="0.35">
      <c r="A60" s="487"/>
      <c r="B60" s="624"/>
      <c r="C60" s="625"/>
      <c r="D60" s="488"/>
      <c r="E60" s="489"/>
      <c r="F60" s="490" t="s">
        <v>901</v>
      </c>
      <c r="J60"/>
    </row>
    <row r="61" spans="1:10" ht="15.75" customHeight="1" x14ac:dyDescent="0.35">
      <c r="A61" s="487"/>
      <c r="B61" s="626"/>
      <c r="C61" s="627"/>
      <c r="D61" s="489"/>
      <c r="E61" s="489"/>
      <c r="F61" s="490" t="s">
        <v>902</v>
      </c>
      <c r="J61"/>
    </row>
    <row r="62" spans="1:10" ht="15.75" customHeight="1" x14ac:dyDescent="0.35">
      <c r="A62" s="487"/>
      <c r="B62" s="628"/>
      <c r="C62" s="629"/>
      <c r="D62" s="491"/>
      <c r="E62" s="489"/>
      <c r="F62" s="490" t="s">
        <v>903</v>
      </c>
      <c r="J62"/>
    </row>
    <row r="63" spans="1:10" ht="33.75" customHeight="1" x14ac:dyDescent="0.35">
      <c r="A63" s="495" t="s">
        <v>848</v>
      </c>
      <c r="B63" s="628"/>
      <c r="C63" s="629"/>
      <c r="D63" s="492">
        <f>SUM(D60:D62)</f>
        <v>0</v>
      </c>
      <c r="E63" s="493">
        <f>SUM(E60:E62)</f>
        <v>0</v>
      </c>
      <c r="F63" s="482" t="s">
        <v>904</v>
      </c>
      <c r="J63"/>
    </row>
    <row r="64" spans="1:10" ht="15.75" customHeight="1" x14ac:dyDescent="0.35">
      <c r="F64" s="91"/>
    </row>
    <row r="65" spans="1:6" ht="15.75" customHeight="1" x14ac:dyDescent="0.35">
      <c r="A65" s="614" t="s">
        <v>849</v>
      </c>
      <c r="B65" s="614"/>
      <c r="C65" s="614"/>
      <c r="D65" s="614"/>
      <c r="E65" s="614"/>
      <c r="F65" s="614"/>
    </row>
    <row r="66" spans="1:6" ht="27.65" customHeight="1" x14ac:dyDescent="0.35">
      <c r="A66" s="614"/>
      <c r="B66" s="614"/>
      <c r="C66" s="614"/>
      <c r="D66" s="614"/>
      <c r="E66" s="614"/>
      <c r="F66" s="614"/>
    </row>
    <row r="67" spans="1:6" ht="15.75" customHeight="1" x14ac:dyDescent="0.35">
      <c r="A67" s="630" t="s">
        <v>511</v>
      </c>
      <c r="B67" s="630"/>
      <c r="C67" s="630"/>
      <c r="D67" s="630"/>
      <c r="E67" s="630"/>
      <c r="F67" s="630"/>
    </row>
    <row r="68" spans="1:6" ht="17.25" customHeight="1" x14ac:dyDescent="0.35">
      <c r="A68" s="614" t="s">
        <v>751</v>
      </c>
      <c r="B68" s="614"/>
      <c r="C68" s="614"/>
      <c r="D68" s="614"/>
      <c r="E68" s="614"/>
      <c r="F68" s="614"/>
    </row>
    <row r="69" spans="1:6" ht="17.25" customHeight="1" x14ac:dyDescent="0.35">
      <c r="A69" s="614"/>
      <c r="B69" s="614"/>
      <c r="C69" s="614"/>
      <c r="D69" s="614"/>
      <c r="E69" s="614"/>
      <c r="F69" s="614"/>
    </row>
    <row r="70" spans="1:6" ht="15.75" customHeight="1" x14ac:dyDescent="0.35">
      <c r="A70" s="614" t="s">
        <v>755</v>
      </c>
      <c r="B70" s="614"/>
      <c r="C70" s="614"/>
      <c r="D70" s="614"/>
      <c r="E70" s="614"/>
      <c r="F70" s="614"/>
    </row>
    <row r="71" spans="1:6" ht="15.75" customHeight="1" x14ac:dyDescent="0.35">
      <c r="A71" s="614"/>
      <c r="B71" s="614"/>
      <c r="C71" s="614"/>
      <c r="D71" s="614"/>
      <c r="E71" s="614"/>
      <c r="F71" s="614"/>
    </row>
  </sheetData>
  <sheetProtection formatCells="0" formatColumns="0" formatRows="0" insertColumns="0" insertRows="0"/>
  <mergeCells count="40">
    <mergeCell ref="A70:F71"/>
    <mergeCell ref="A68:F69"/>
    <mergeCell ref="A22:F22"/>
    <mergeCell ref="A67:F67"/>
    <mergeCell ref="B39:C39"/>
    <mergeCell ref="D39:E39"/>
    <mergeCell ref="B45:C45"/>
    <mergeCell ref="D45:E45"/>
    <mergeCell ref="D51:E51"/>
    <mergeCell ref="A57:F57"/>
    <mergeCell ref="A58:C58"/>
    <mergeCell ref="B59:C59"/>
    <mergeCell ref="B60:C60"/>
    <mergeCell ref="B61:C61"/>
    <mergeCell ref="B62:C62"/>
    <mergeCell ref="B63:C63"/>
    <mergeCell ref="A65:F66"/>
    <mergeCell ref="B7:C7"/>
    <mergeCell ref="D7:E7"/>
    <mergeCell ref="B15:C15"/>
    <mergeCell ref="D15:E15"/>
    <mergeCell ref="D33:E33"/>
    <mergeCell ref="B33:C33"/>
    <mergeCell ref="A23:C23"/>
    <mergeCell ref="B24:C24"/>
    <mergeCell ref="B25:C25"/>
    <mergeCell ref="B26:C26"/>
    <mergeCell ref="B27:C27"/>
    <mergeCell ref="B28:C28"/>
    <mergeCell ref="I7:J7"/>
    <mergeCell ref="K7:L7"/>
    <mergeCell ref="I15:J15"/>
    <mergeCell ref="K15:L15"/>
    <mergeCell ref="H22:M22"/>
    <mergeCell ref="I28:J28"/>
    <mergeCell ref="H23:J23"/>
    <mergeCell ref="I24:J24"/>
    <mergeCell ref="I25:J25"/>
    <mergeCell ref="I26:J26"/>
    <mergeCell ref="I27:J27"/>
  </mergeCells>
  <pageMargins left="0.7" right="0.7" top="0.75" bottom="0.75" header="0.3" footer="0.3"/>
  <pageSetup paperSize="9" scale="72"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H18"/>
  <sheetViews>
    <sheetView zoomScale="70" zoomScaleNormal="70" workbookViewId="0">
      <selection activeCell="A19" sqref="A19"/>
    </sheetView>
  </sheetViews>
  <sheetFormatPr baseColWidth="10" defaultRowHeight="12.5" x14ac:dyDescent="0.25"/>
  <cols>
    <col min="1" max="1" width="49.1796875" style="355" customWidth="1"/>
    <col min="2" max="2" width="13.453125" customWidth="1"/>
    <col min="3" max="3" width="13" customWidth="1"/>
    <col min="6" max="6" width="9.81640625" customWidth="1"/>
  </cols>
  <sheetData>
    <row r="1" spans="1:8" s="323" customFormat="1" ht="15" customHeight="1" x14ac:dyDescent="0.35">
      <c r="A1" s="348"/>
    </row>
    <row r="2" spans="1:8" s="323" customFormat="1" ht="15" customHeight="1" x14ac:dyDescent="0.35">
      <c r="A2" s="349" t="str">
        <f>Resultatregnskap!A2</f>
        <v>Virksomhetens navn:  Steinerhøyskolen</v>
      </c>
      <c r="B2" s="331"/>
      <c r="C2" s="331"/>
      <c r="D2" s="331"/>
      <c r="E2" s="331"/>
    </row>
    <row r="3" spans="1:8" s="323" customFormat="1" ht="15" customHeight="1" x14ac:dyDescent="0.35">
      <c r="A3" s="348"/>
    </row>
    <row r="4" spans="1:8" s="323" customFormat="1" ht="15" customHeight="1" x14ac:dyDescent="0.35">
      <c r="A4" s="350" t="s">
        <v>878</v>
      </c>
      <c r="B4" s="223"/>
      <c r="C4" s="223"/>
      <c r="D4" s="223"/>
      <c r="E4" s="223"/>
      <c r="F4" s="223"/>
    </row>
    <row r="5" spans="1:8" s="323" customFormat="1" ht="15" customHeight="1" x14ac:dyDescent="0.35">
      <c r="A5" s="351" t="str">
        <f>Resultatregnskap!A6</f>
        <v>Beløp i 1000 kroner</v>
      </c>
    </row>
    <row r="6" spans="1:8" s="323" customFormat="1" ht="30" customHeight="1" x14ac:dyDescent="0.35">
      <c r="A6" s="356"/>
      <c r="B6" s="357" t="s">
        <v>526</v>
      </c>
      <c r="C6" s="357" t="s">
        <v>527</v>
      </c>
      <c r="D6" s="357" t="s">
        <v>528</v>
      </c>
      <c r="E6" s="357" t="s">
        <v>336</v>
      </c>
      <c r="F6" s="358" t="s">
        <v>466</v>
      </c>
    </row>
    <row r="7" spans="1:8" s="323" customFormat="1" ht="15" customHeight="1" x14ac:dyDescent="0.35">
      <c r="A7" s="352" t="s">
        <v>854</v>
      </c>
      <c r="B7" s="338">
        <v>0</v>
      </c>
      <c r="C7" s="338">
        <v>0</v>
      </c>
      <c r="D7" s="338">
        <v>0</v>
      </c>
      <c r="E7" s="338">
        <f t="shared" ref="E7:E16" si="0">SUM(B7:D7)</f>
        <v>0</v>
      </c>
      <c r="F7" s="238" t="s">
        <v>326</v>
      </c>
    </row>
    <row r="8" spans="1:8" s="323" customFormat="1" ht="15" customHeight="1" x14ac:dyDescent="0.35">
      <c r="A8" s="353" t="s">
        <v>855</v>
      </c>
      <c r="B8" s="338">
        <v>0</v>
      </c>
      <c r="C8" s="338">
        <v>0</v>
      </c>
      <c r="D8" s="338">
        <v>0</v>
      </c>
      <c r="E8" s="338">
        <f t="shared" si="0"/>
        <v>0</v>
      </c>
      <c r="F8" s="238" t="s">
        <v>328</v>
      </c>
      <c r="G8" s="410"/>
      <c r="H8" s="410"/>
    </row>
    <row r="9" spans="1:8" s="323" customFormat="1" ht="15" customHeight="1" x14ac:dyDescent="0.35">
      <c r="A9" s="353" t="s">
        <v>856</v>
      </c>
      <c r="B9" s="338">
        <v>0</v>
      </c>
      <c r="C9" s="338">
        <v>0</v>
      </c>
      <c r="D9" s="338">
        <v>0</v>
      </c>
      <c r="E9" s="338">
        <f t="shared" si="0"/>
        <v>0</v>
      </c>
      <c r="F9" s="238" t="s">
        <v>530</v>
      </c>
      <c r="G9" s="410"/>
    </row>
    <row r="10" spans="1:8" s="323" customFormat="1" ht="15" customHeight="1" x14ac:dyDescent="0.35">
      <c r="A10" s="353" t="s">
        <v>529</v>
      </c>
      <c r="B10" s="338">
        <v>0</v>
      </c>
      <c r="C10" s="338">
        <v>0</v>
      </c>
      <c r="D10" s="338">
        <v>0</v>
      </c>
      <c r="E10" s="338">
        <f t="shared" si="0"/>
        <v>0</v>
      </c>
      <c r="F10" s="238" t="s">
        <v>531</v>
      </c>
    </row>
    <row r="11" spans="1:8" s="323" customFormat="1" ht="15" customHeight="1" x14ac:dyDescent="0.35">
      <c r="A11" s="372" t="s">
        <v>857</v>
      </c>
      <c r="B11" s="460">
        <f>SUBTOTAL(9,B7:B10)</f>
        <v>0</v>
      </c>
      <c r="C11" s="460">
        <f t="shared" ref="C11:D11" si="1">SUBTOTAL(9,C7:C10)</f>
        <v>0</v>
      </c>
      <c r="D11" s="460">
        <f t="shared" si="1"/>
        <v>0</v>
      </c>
      <c r="E11" s="460">
        <f t="shared" si="0"/>
        <v>0</v>
      </c>
      <c r="F11" s="183" t="s">
        <v>330</v>
      </c>
    </row>
    <row r="12" spans="1:8" s="323" customFormat="1" ht="15" customHeight="1" x14ac:dyDescent="0.35">
      <c r="A12" s="354" t="s">
        <v>858</v>
      </c>
      <c r="B12" s="338">
        <v>0</v>
      </c>
      <c r="C12" s="338">
        <v>0</v>
      </c>
      <c r="D12" s="338">
        <v>0</v>
      </c>
      <c r="E12" s="338">
        <f t="shared" si="0"/>
        <v>0</v>
      </c>
      <c r="F12" s="238" t="s">
        <v>467</v>
      </c>
    </row>
    <row r="13" spans="1:8" s="323" customFormat="1" ht="15" customHeight="1" x14ac:dyDescent="0.35">
      <c r="A13" s="354" t="s">
        <v>862</v>
      </c>
      <c r="B13" s="338">
        <v>0</v>
      </c>
      <c r="C13" s="338">
        <v>0</v>
      </c>
      <c r="D13" s="338">
        <v>0</v>
      </c>
      <c r="E13" s="338">
        <f t="shared" si="0"/>
        <v>0</v>
      </c>
      <c r="F13" s="238" t="s">
        <v>468</v>
      </c>
    </row>
    <row r="14" spans="1:8" s="323" customFormat="1" ht="15" customHeight="1" x14ac:dyDescent="0.35">
      <c r="A14" s="354" t="s">
        <v>859</v>
      </c>
      <c r="B14" s="338">
        <v>0</v>
      </c>
      <c r="C14" s="338">
        <v>0</v>
      </c>
      <c r="D14" s="338">
        <v>0</v>
      </c>
      <c r="E14" s="338">
        <f t="shared" si="0"/>
        <v>0</v>
      </c>
      <c r="F14" s="238" t="s">
        <v>532</v>
      </c>
    </row>
    <row r="15" spans="1:8" s="323" customFormat="1" ht="15" customHeight="1" x14ac:dyDescent="0.35">
      <c r="A15" s="354" t="s">
        <v>860</v>
      </c>
      <c r="B15" s="338">
        <v>0</v>
      </c>
      <c r="C15" s="338">
        <v>0</v>
      </c>
      <c r="D15" s="338">
        <v>0</v>
      </c>
      <c r="E15" s="338">
        <f t="shared" si="0"/>
        <v>0</v>
      </c>
      <c r="F15" s="238" t="s">
        <v>533</v>
      </c>
    </row>
    <row r="16" spans="1:8" s="323" customFormat="1" ht="15" customHeight="1" x14ac:dyDescent="0.35">
      <c r="A16" s="354" t="s">
        <v>883</v>
      </c>
      <c r="B16" s="338">
        <v>0</v>
      </c>
      <c r="C16" s="338">
        <v>0</v>
      </c>
      <c r="D16" s="338">
        <v>0</v>
      </c>
      <c r="E16" s="338">
        <f t="shared" si="0"/>
        <v>0</v>
      </c>
      <c r="F16" s="238" t="s">
        <v>534</v>
      </c>
    </row>
    <row r="17" spans="1:6" s="323" customFormat="1" ht="15" customHeight="1" x14ac:dyDescent="0.35">
      <c r="A17" s="372" t="s">
        <v>861</v>
      </c>
      <c r="B17" s="460">
        <f>SUBTOTAL(9,B7:B16)</f>
        <v>0</v>
      </c>
      <c r="C17" s="460">
        <f>SUBTOTAL(9,C7:C16)</f>
        <v>0</v>
      </c>
      <c r="D17" s="460">
        <f>SUBTOTAL(9,D7:D16)</f>
        <v>0</v>
      </c>
      <c r="E17" s="460">
        <f>SUM(B17:D17)</f>
        <v>0</v>
      </c>
      <c r="F17" s="183" t="s">
        <v>485</v>
      </c>
    </row>
    <row r="18" spans="1:6" s="323" customFormat="1" ht="15" customHeight="1" x14ac:dyDescent="0.35">
      <c r="A18" s="348"/>
    </row>
  </sheetData>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pageSetUpPr fitToPage="1"/>
  </sheetPr>
  <dimension ref="A1:J33"/>
  <sheetViews>
    <sheetView zoomScale="60" zoomScaleNormal="60" workbookViewId="0">
      <selection activeCell="G17" sqref="G17"/>
    </sheetView>
  </sheetViews>
  <sheetFormatPr baseColWidth="10" defaultRowHeight="12.5" x14ac:dyDescent="0.25"/>
  <cols>
    <col min="1" max="1" width="51" customWidth="1"/>
    <col min="2" max="2" width="10.81640625" customWidth="1"/>
    <col min="3" max="3" width="14" customWidth="1"/>
    <col min="4" max="4" width="13.1796875" customWidth="1"/>
    <col min="5" max="5" width="15.453125" customWidth="1"/>
    <col min="6" max="6" width="14.81640625" customWidth="1"/>
    <col min="7" max="7" width="13.1796875" customWidth="1"/>
    <col min="8" max="8" width="10.54296875" customWidth="1"/>
  </cols>
  <sheetData>
    <row r="1" spans="1:10" s="323" customFormat="1" ht="15" customHeight="1" x14ac:dyDescent="0.35"/>
    <row r="2" spans="1:10" s="323" customFormat="1" ht="15" customHeight="1" x14ac:dyDescent="0.35">
      <c r="A2" s="323" t="str">
        <f>Resultatregnskap!A2</f>
        <v>Virksomhetens navn:  Steinerhøyskolen</v>
      </c>
    </row>
    <row r="3" spans="1:10" s="323" customFormat="1" ht="15" customHeight="1" x14ac:dyDescent="0.35"/>
    <row r="4" spans="1:10" s="323" customFormat="1" ht="15" customHeight="1" x14ac:dyDescent="0.35">
      <c r="A4" s="184" t="s">
        <v>535</v>
      </c>
      <c r="B4" s="184"/>
      <c r="C4" s="184"/>
      <c r="D4" s="184"/>
      <c r="E4" s="184"/>
      <c r="F4" s="184"/>
      <c r="G4" s="184"/>
      <c r="H4" s="184"/>
    </row>
    <row r="5" spans="1:10" s="323" customFormat="1" ht="15" customHeight="1" x14ac:dyDescent="0.35">
      <c r="A5" s="175" t="str">
        <f>Resultatregnskap!A6</f>
        <v>Beløp i 1000 kroner</v>
      </c>
      <c r="B5" s="175"/>
    </row>
    <row r="6" spans="1:10" s="323" customFormat="1" ht="43.5" x14ac:dyDescent="0.35">
      <c r="A6" s="356"/>
      <c r="B6" s="356" t="s">
        <v>82</v>
      </c>
      <c r="C6" s="357" t="s">
        <v>84</v>
      </c>
      <c r="D6" s="357" t="s">
        <v>89</v>
      </c>
      <c r="E6" s="357" t="s">
        <v>536</v>
      </c>
      <c r="F6" s="357" t="s">
        <v>811</v>
      </c>
      <c r="G6" s="356" t="s">
        <v>336</v>
      </c>
      <c r="H6" s="358" t="s">
        <v>594</v>
      </c>
    </row>
    <row r="7" spans="1:10" s="323" customFormat="1" ht="15" customHeight="1" x14ac:dyDescent="0.35">
      <c r="A7" s="238" t="s">
        <v>854</v>
      </c>
      <c r="B7" s="338">
        <v>0</v>
      </c>
      <c r="C7" s="338">
        <v>0</v>
      </c>
      <c r="D7" s="338">
        <v>0</v>
      </c>
      <c r="E7" s="338">
        <v>0</v>
      </c>
      <c r="F7" s="338">
        <v>1337</v>
      </c>
      <c r="G7" s="338">
        <f t="shared" ref="G7:G17" si="0">SUM(B7:F7)</f>
        <v>1337</v>
      </c>
      <c r="H7" s="238" t="s">
        <v>537</v>
      </c>
    </row>
    <row r="8" spans="1:10" s="323" customFormat="1" ht="15" customHeight="1" x14ac:dyDescent="0.35">
      <c r="A8" s="240" t="s">
        <v>855</v>
      </c>
      <c r="B8" s="338">
        <v>0</v>
      </c>
      <c r="C8" s="338">
        <v>0</v>
      </c>
      <c r="D8" s="338">
        <v>0</v>
      </c>
      <c r="E8" s="338">
        <v>0</v>
      </c>
      <c r="F8" s="338">
        <v>125</v>
      </c>
      <c r="G8" s="338">
        <f t="shared" si="0"/>
        <v>125</v>
      </c>
      <c r="H8" s="238" t="s">
        <v>538</v>
      </c>
      <c r="J8" s="410"/>
    </row>
    <row r="9" spans="1:10" s="323" customFormat="1" ht="15" customHeight="1" x14ac:dyDescent="0.35">
      <c r="A9" s="240" t="s">
        <v>856</v>
      </c>
      <c r="B9" s="338">
        <v>0</v>
      </c>
      <c r="C9" s="338">
        <v>0</v>
      </c>
      <c r="D9" s="338">
        <v>0</v>
      </c>
      <c r="E9" s="338">
        <v>0</v>
      </c>
      <c r="F9" s="338">
        <v>0</v>
      </c>
      <c r="G9" s="338">
        <f t="shared" si="0"/>
        <v>0</v>
      </c>
      <c r="H9" s="238" t="s">
        <v>539</v>
      </c>
      <c r="I9" s="410"/>
    </row>
    <row r="10" spans="1:10" s="323" customFormat="1" ht="15" customHeight="1" x14ac:dyDescent="0.35">
      <c r="A10" s="240" t="s">
        <v>529</v>
      </c>
      <c r="B10" s="338">
        <v>0</v>
      </c>
      <c r="C10" s="338">
        <v>0</v>
      </c>
      <c r="D10" s="338">
        <v>0</v>
      </c>
      <c r="E10" s="338">
        <v>0</v>
      </c>
      <c r="F10" s="338">
        <v>0</v>
      </c>
      <c r="G10" s="338">
        <f t="shared" si="0"/>
        <v>0</v>
      </c>
      <c r="H10" s="238" t="s">
        <v>540</v>
      </c>
    </row>
    <row r="11" spans="1:10" s="323" customFormat="1" ht="15" customHeight="1" x14ac:dyDescent="0.35">
      <c r="A11" s="274" t="s">
        <v>857</v>
      </c>
      <c r="B11" s="460">
        <f>SUBTOTAL(9,B7:B10)</f>
        <v>0</v>
      </c>
      <c r="C11" s="460">
        <f t="shared" ref="C11:F11" si="1">SUBTOTAL(9,C7:C10)</f>
        <v>0</v>
      </c>
      <c r="D11" s="460">
        <f t="shared" si="1"/>
        <v>0</v>
      </c>
      <c r="E11" s="460">
        <f t="shared" si="1"/>
        <v>0</v>
      </c>
      <c r="F11" s="460">
        <f t="shared" si="1"/>
        <v>1462</v>
      </c>
      <c r="G11" s="460">
        <f t="shared" si="0"/>
        <v>1462</v>
      </c>
      <c r="H11" s="183" t="s">
        <v>541</v>
      </c>
    </row>
    <row r="12" spans="1:10" s="323" customFormat="1" ht="15" customHeight="1" x14ac:dyDescent="0.35">
      <c r="A12" s="241" t="s">
        <v>858</v>
      </c>
      <c r="B12" s="338">
        <v>0</v>
      </c>
      <c r="C12" s="338">
        <v>0</v>
      </c>
      <c r="D12" s="338">
        <v>0</v>
      </c>
      <c r="E12" s="338">
        <v>0</v>
      </c>
      <c r="F12" s="338">
        <v>0</v>
      </c>
      <c r="G12" s="338">
        <f t="shared" si="0"/>
        <v>0</v>
      </c>
      <c r="H12" s="238" t="s">
        <v>542</v>
      </c>
    </row>
    <row r="13" spans="1:10" s="323" customFormat="1" ht="15" customHeight="1" x14ac:dyDescent="0.35">
      <c r="A13" s="241" t="s">
        <v>862</v>
      </c>
      <c r="B13" s="338">
        <v>0</v>
      </c>
      <c r="C13" s="338">
        <v>0</v>
      </c>
      <c r="D13" s="338">
        <v>0</v>
      </c>
      <c r="E13" s="338">
        <v>0</v>
      </c>
      <c r="F13" s="338">
        <v>0</v>
      </c>
      <c r="G13" s="338">
        <f t="shared" si="0"/>
        <v>0</v>
      </c>
      <c r="H13" s="238" t="s">
        <v>543</v>
      </c>
    </row>
    <row r="14" spans="1:10" s="323" customFormat="1" ht="15" customHeight="1" x14ac:dyDescent="0.35">
      <c r="A14" s="241" t="s">
        <v>859</v>
      </c>
      <c r="B14" s="338">
        <v>0</v>
      </c>
      <c r="C14" s="338">
        <v>0</v>
      </c>
      <c r="D14" s="338">
        <v>0</v>
      </c>
      <c r="E14" s="338">
        <v>0</v>
      </c>
      <c r="F14" s="323">
        <f>-1043-128-1</f>
        <v>-1172</v>
      </c>
      <c r="G14" s="338">
        <f t="shared" si="0"/>
        <v>-1172</v>
      </c>
      <c r="H14" s="238" t="s">
        <v>544</v>
      </c>
    </row>
    <row r="15" spans="1:10" s="323" customFormat="1" ht="15" customHeight="1" x14ac:dyDescent="0.35">
      <c r="A15" s="241" t="s">
        <v>860</v>
      </c>
      <c r="B15" s="338">
        <v>0</v>
      </c>
      <c r="C15" s="338">
        <v>0</v>
      </c>
      <c r="D15" s="338">
        <v>0</v>
      </c>
      <c r="E15" s="338">
        <v>0</v>
      </c>
      <c r="F15" s="338">
        <f>-Resultatregnskap!C19</f>
        <v>-132</v>
      </c>
      <c r="G15" s="338">
        <f>SUM(B15:F15)</f>
        <v>-132</v>
      </c>
      <c r="H15" s="238" t="s">
        <v>545</v>
      </c>
    </row>
    <row r="16" spans="1:10" s="323" customFormat="1" ht="15" customHeight="1" x14ac:dyDescent="0.35">
      <c r="A16" s="241" t="s">
        <v>884</v>
      </c>
      <c r="B16" s="338">
        <v>0</v>
      </c>
      <c r="C16" s="338">
        <v>0</v>
      </c>
      <c r="D16" s="338">
        <v>0</v>
      </c>
      <c r="E16" s="338">
        <v>0</v>
      </c>
      <c r="F16" s="338">
        <v>0</v>
      </c>
      <c r="G16" s="338">
        <f t="shared" si="0"/>
        <v>0</v>
      </c>
      <c r="H16" s="238" t="s">
        <v>546</v>
      </c>
    </row>
    <row r="17" spans="1:8" s="323" customFormat="1" ht="15" customHeight="1" x14ac:dyDescent="0.35">
      <c r="A17" s="274" t="s">
        <v>861</v>
      </c>
      <c r="B17" s="460">
        <f>SUBTOTAL(9,B7:B16)</f>
        <v>0</v>
      </c>
      <c r="C17" s="460">
        <f t="shared" ref="C17:F17" si="2">SUBTOTAL(9,C7:C16)</f>
        <v>0</v>
      </c>
      <c r="D17" s="460">
        <f>SUBTOTAL(9,D7:D16)</f>
        <v>0</v>
      </c>
      <c r="E17" s="460">
        <f t="shared" si="2"/>
        <v>0</v>
      </c>
      <c r="F17" s="460">
        <f t="shared" si="2"/>
        <v>158</v>
      </c>
      <c r="G17" s="584">
        <f t="shared" si="0"/>
        <v>158</v>
      </c>
      <c r="H17" s="183" t="s">
        <v>547</v>
      </c>
    </row>
    <row r="18" spans="1:8" s="323" customFormat="1" ht="15" customHeight="1" x14ac:dyDescent="0.35">
      <c r="G18" s="580"/>
    </row>
    <row r="19" spans="1:8" s="323" customFormat="1" ht="15" customHeight="1" x14ac:dyDescent="0.35"/>
    <row r="20" spans="1:8" s="323" customFormat="1" ht="15" customHeight="1" x14ac:dyDescent="0.35"/>
    <row r="21" spans="1:8" s="323" customFormat="1" ht="15" customHeight="1" x14ac:dyDescent="0.35">
      <c r="A21" s="194"/>
      <c r="B21" s="194"/>
      <c r="C21" s="579"/>
      <c r="D21" s="579"/>
      <c r="E21" s="579"/>
      <c r="F21" s="579"/>
      <c r="G21" s="194"/>
    </row>
    <row r="22" spans="1:8" s="323" customFormat="1" ht="15" customHeight="1" x14ac:dyDescent="0.35">
      <c r="B22" s="580"/>
      <c r="C22" s="580"/>
      <c r="D22" s="580"/>
      <c r="E22" s="580"/>
      <c r="F22" s="580"/>
      <c r="G22" s="580"/>
    </row>
    <row r="23" spans="1:8" ht="14.5" x14ac:dyDescent="0.35">
      <c r="A23" s="581"/>
      <c r="B23" s="580"/>
      <c r="C23" s="580"/>
      <c r="D23" s="580"/>
      <c r="E23" s="580"/>
      <c r="F23" s="580"/>
      <c r="G23" s="580"/>
    </row>
    <row r="24" spans="1:8" ht="14.5" x14ac:dyDescent="0.35">
      <c r="A24" s="581"/>
      <c r="B24" s="580"/>
      <c r="C24" s="580"/>
      <c r="D24" s="580"/>
      <c r="E24" s="580"/>
      <c r="F24" s="580"/>
      <c r="G24" s="580"/>
    </row>
    <row r="25" spans="1:8" ht="14.5" x14ac:dyDescent="0.35">
      <c r="A25" s="581"/>
      <c r="B25" s="580"/>
      <c r="C25" s="580"/>
      <c r="D25" s="580"/>
      <c r="E25" s="580"/>
      <c r="F25" s="580"/>
      <c r="G25" s="580"/>
    </row>
    <row r="26" spans="1:8" ht="14.5" x14ac:dyDescent="0.35">
      <c r="A26" s="331"/>
      <c r="B26" s="582"/>
      <c r="C26" s="582"/>
      <c r="D26" s="582"/>
      <c r="E26" s="582"/>
      <c r="F26" s="582"/>
      <c r="G26" s="582"/>
    </row>
    <row r="27" spans="1:8" ht="14.5" x14ac:dyDescent="0.35">
      <c r="A27" s="583"/>
      <c r="B27" s="580"/>
      <c r="C27" s="580"/>
      <c r="D27" s="580"/>
      <c r="E27" s="580"/>
      <c r="F27" s="580"/>
      <c r="G27" s="580"/>
    </row>
    <row r="28" spans="1:8" ht="14.5" x14ac:dyDescent="0.35">
      <c r="A28" s="583"/>
      <c r="B28" s="580"/>
      <c r="C28" s="580"/>
      <c r="D28" s="580"/>
      <c r="E28" s="580"/>
      <c r="F28" s="580"/>
      <c r="G28" s="580"/>
    </row>
    <row r="29" spans="1:8" ht="14.5" x14ac:dyDescent="0.35">
      <c r="A29" s="583"/>
      <c r="B29" s="580"/>
      <c r="C29" s="580"/>
      <c r="D29" s="580"/>
      <c r="E29" s="580"/>
      <c r="F29" s="580"/>
      <c r="G29" s="580"/>
    </row>
    <row r="30" spans="1:8" ht="14.5" x14ac:dyDescent="0.35">
      <c r="A30" s="583"/>
      <c r="B30" s="580"/>
      <c r="C30" s="580"/>
      <c r="D30" s="580"/>
      <c r="E30" s="580"/>
      <c r="F30" s="580"/>
      <c r="G30" s="580"/>
    </row>
    <row r="31" spans="1:8" ht="14.5" x14ac:dyDescent="0.35">
      <c r="A31" s="583"/>
      <c r="B31" s="580"/>
      <c r="C31" s="580"/>
      <c r="D31" s="580"/>
      <c r="E31" s="580"/>
      <c r="F31" s="580"/>
      <c r="G31" s="580"/>
    </row>
    <row r="32" spans="1:8" ht="14.5" x14ac:dyDescent="0.35">
      <c r="A32" s="331"/>
      <c r="B32" s="582"/>
      <c r="C32" s="582"/>
      <c r="D32" s="582"/>
      <c r="E32" s="582"/>
      <c r="F32" s="582"/>
      <c r="G32" s="582"/>
    </row>
    <row r="33" spans="1:7" ht="14.5" x14ac:dyDescent="0.35">
      <c r="A33" s="323"/>
      <c r="B33" s="323"/>
      <c r="C33" s="323"/>
      <c r="D33" s="323"/>
      <c r="E33" s="323"/>
      <c r="F33" s="323"/>
      <c r="G33" s="580"/>
    </row>
  </sheetData>
  <pageMargins left="0.51181102362204722" right="0.31496062992125984" top="0.74803149606299213" bottom="0.74803149606299213" header="0.31496062992125984" footer="0.31496062992125984"/>
  <pageSetup paperSize="9" scale="9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I26"/>
  <sheetViews>
    <sheetView zoomScale="70" zoomScaleNormal="70" workbookViewId="0">
      <selection activeCell="B32" sqref="B32"/>
    </sheetView>
  </sheetViews>
  <sheetFormatPr baseColWidth="10" defaultColWidth="17.1796875" defaultRowHeight="15.75" customHeight="1" x14ac:dyDescent="0.35"/>
  <cols>
    <col min="1" max="1" width="43.1796875" style="40" customWidth="1"/>
    <col min="2" max="3" width="15.81640625" style="91" customWidth="1"/>
    <col min="4" max="4" width="13.81640625" style="70" customWidth="1"/>
    <col min="5" max="6" width="10.81640625" style="40" customWidth="1"/>
    <col min="7" max="16384" width="17.1796875" style="40"/>
  </cols>
  <sheetData>
    <row r="1" spans="1:9" ht="15" customHeight="1" x14ac:dyDescent="0.35">
      <c r="B1" s="329"/>
      <c r="C1" s="329"/>
      <c r="D1" s="69"/>
      <c r="E1" s="1"/>
      <c r="F1" s="1"/>
    </row>
    <row r="2" spans="1:9" ht="14.5" x14ac:dyDescent="0.35">
      <c r="A2" s="325" t="str">
        <f>Resultatregnskap!A2</f>
        <v>Virksomhetens navn:  Steinerhøyskolen</v>
      </c>
      <c r="B2" s="102"/>
      <c r="C2" s="102"/>
      <c r="D2" s="69"/>
      <c r="E2" s="1"/>
      <c r="F2" s="1"/>
    </row>
    <row r="3" spans="1:9" ht="12" customHeight="1" x14ac:dyDescent="0.35">
      <c r="A3" s="1"/>
      <c r="B3" s="102"/>
      <c r="C3" s="329"/>
      <c r="D3" s="69"/>
      <c r="E3" s="1"/>
      <c r="F3" s="1"/>
    </row>
    <row r="4" spans="1:9" ht="15" customHeight="1" x14ac:dyDescent="0.35">
      <c r="A4" s="337" t="s">
        <v>548</v>
      </c>
      <c r="B4" s="103"/>
      <c r="C4" s="99"/>
      <c r="D4" s="99"/>
      <c r="E4" s="1"/>
      <c r="F4" s="1"/>
    </row>
    <row r="5" spans="1:9" ht="15" customHeight="1" x14ac:dyDescent="0.35">
      <c r="A5" s="12" t="str">
        <f>Resultatregnskap!A6</f>
        <v>Beløp i 1000 kroner</v>
      </c>
      <c r="B5" s="68"/>
      <c r="C5" s="329"/>
      <c r="D5" s="179"/>
      <c r="E5" s="1"/>
      <c r="F5" s="1"/>
    </row>
    <row r="6" spans="1:9" ht="16.5" customHeight="1" x14ac:dyDescent="0.35">
      <c r="A6" s="156" t="s">
        <v>109</v>
      </c>
      <c r="B6" s="303">
        <f>Resultatregnskap!C8</f>
        <v>45657</v>
      </c>
      <c r="C6" s="304">
        <f>'Balanse - eiendeler'!D7</f>
        <v>45291</v>
      </c>
      <c r="D6" s="130" t="str">
        <f>Resultatregnskap!E8</f>
        <v>DBH-referanse</v>
      </c>
      <c r="E6" s="1"/>
      <c r="F6" s="15"/>
      <c r="G6" s="585"/>
      <c r="H6" s="586"/>
      <c r="I6" s="1"/>
    </row>
    <row r="7" spans="1:9" ht="15" customHeight="1" x14ac:dyDescent="0.35">
      <c r="A7" s="226" t="s">
        <v>325</v>
      </c>
      <c r="B7" s="158">
        <v>511</v>
      </c>
      <c r="C7" s="158">
        <v>446</v>
      </c>
      <c r="D7" s="213" t="s">
        <v>549</v>
      </c>
      <c r="E7" s="1"/>
      <c r="F7" s="20"/>
      <c r="G7" s="204"/>
      <c r="H7" s="204"/>
    </row>
    <row r="8" spans="1:9" ht="15" customHeight="1" x14ac:dyDescent="0.35">
      <c r="A8" s="226" t="s">
        <v>327</v>
      </c>
      <c r="B8" s="159">
        <v>-78</v>
      </c>
      <c r="C8" s="159">
        <v>-115</v>
      </c>
      <c r="D8" s="214" t="s">
        <v>550</v>
      </c>
      <c r="E8" s="1"/>
      <c r="F8" s="20"/>
      <c r="G8" s="204"/>
      <c r="H8" s="204"/>
    </row>
    <row r="9" spans="1:9" ht="15" customHeight="1" x14ac:dyDescent="0.35">
      <c r="A9" s="227" t="s">
        <v>329</v>
      </c>
      <c r="B9" s="160">
        <f>SUM(B7:B8)</f>
        <v>433</v>
      </c>
      <c r="C9" s="161">
        <f>SUM(C7:C8)</f>
        <v>331</v>
      </c>
      <c r="D9" s="215" t="s">
        <v>551</v>
      </c>
      <c r="E9" s="1"/>
      <c r="F9" s="324"/>
      <c r="G9" s="587"/>
      <c r="H9" s="588"/>
    </row>
    <row r="10" spans="1:9" ht="15" customHeight="1" x14ac:dyDescent="0.35">
      <c r="A10" s="228"/>
      <c r="B10" s="204"/>
      <c r="C10" s="204"/>
      <c r="D10" s="69"/>
      <c r="E10" s="1"/>
      <c r="F10" s="16"/>
      <c r="G10" s="204"/>
      <c r="H10" s="204"/>
    </row>
    <row r="11" spans="1:9" ht="20.149999999999999" customHeight="1" x14ac:dyDescent="0.35">
      <c r="A11" s="156" t="s">
        <v>111</v>
      </c>
      <c r="B11" s="210">
        <f>B6</f>
        <v>45657</v>
      </c>
      <c r="C11" s="211">
        <f>C6</f>
        <v>45291</v>
      </c>
      <c r="D11" s="216" t="s">
        <v>466</v>
      </c>
      <c r="E11" s="1"/>
      <c r="F11" s="15"/>
      <c r="G11" s="589"/>
      <c r="H11" s="590"/>
    </row>
    <row r="12" spans="1:9" ht="15" customHeight="1" x14ac:dyDescent="0.35">
      <c r="A12" s="229" t="s">
        <v>111</v>
      </c>
      <c r="B12" s="158">
        <v>814</v>
      </c>
      <c r="C12" s="158">
        <v>1042</v>
      </c>
      <c r="D12" s="217" t="s">
        <v>552</v>
      </c>
      <c r="E12" s="1"/>
      <c r="F12" s="11"/>
      <c r="G12" s="204"/>
      <c r="H12" s="204"/>
    </row>
    <row r="13" spans="1:9" ht="15" customHeight="1" x14ac:dyDescent="0.35">
      <c r="A13" s="230" t="s">
        <v>327</v>
      </c>
      <c r="B13" s="342">
        <v>0</v>
      </c>
      <c r="C13" s="342">
        <v>0</v>
      </c>
      <c r="D13" s="343" t="s">
        <v>553</v>
      </c>
      <c r="E13" s="1"/>
      <c r="F13" s="1"/>
      <c r="G13" s="329"/>
      <c r="H13" s="329"/>
    </row>
    <row r="14" spans="1:9" ht="15" customHeight="1" x14ac:dyDescent="0.35">
      <c r="A14" s="231" t="s">
        <v>469</v>
      </c>
      <c r="B14" s="202">
        <f>SUM(B12:B13)</f>
        <v>814</v>
      </c>
      <c r="C14" s="203">
        <f>SUM(C12:C13)</f>
        <v>1042</v>
      </c>
      <c r="D14" s="218" t="s">
        <v>554</v>
      </c>
      <c r="E14" s="1"/>
      <c r="F14" s="591"/>
      <c r="G14" s="494"/>
      <c r="H14" s="204"/>
    </row>
    <row r="15" spans="1:9" ht="15" customHeight="1" x14ac:dyDescent="0.35">
      <c r="A15" s="1"/>
      <c r="B15" s="329"/>
      <c r="C15" s="329"/>
      <c r="E15" s="1"/>
      <c r="F15" s="1"/>
      <c r="G15" s="329"/>
      <c r="H15" s="329"/>
    </row>
    <row r="16" spans="1:9" ht="15" customHeight="1" x14ac:dyDescent="0.35">
      <c r="A16" s="332" t="s">
        <v>736</v>
      </c>
      <c r="B16" s="332"/>
      <c r="C16" s="332"/>
      <c r="D16" s="332"/>
      <c r="E16" s="1"/>
      <c r="F16" s="182"/>
      <c r="G16" s="182"/>
      <c r="H16" s="182"/>
    </row>
    <row r="17" spans="1:8" ht="15.75" customHeight="1" x14ac:dyDescent="0.35">
      <c r="A17" s="12" t="s">
        <v>589</v>
      </c>
      <c r="B17"/>
      <c r="C17"/>
      <c r="D17"/>
      <c r="E17" s="1"/>
      <c r="F17" s="12"/>
      <c r="G17"/>
      <c r="H17"/>
    </row>
    <row r="18" spans="1:8" ht="15.75" customHeight="1" x14ac:dyDescent="0.35">
      <c r="A18" s="171"/>
      <c r="B18" s="180">
        <f>B11</f>
        <v>45657</v>
      </c>
      <c r="C18" s="181">
        <f>C11</f>
        <v>45291</v>
      </c>
      <c r="D18" s="232" t="s">
        <v>466</v>
      </c>
      <c r="E18" s="1"/>
      <c r="F18"/>
      <c r="G18" s="592"/>
      <c r="H18" s="593"/>
    </row>
    <row r="19" spans="1:8" ht="15.75" customHeight="1" x14ac:dyDescent="0.35">
      <c r="A19" s="172" t="s">
        <v>737</v>
      </c>
      <c r="B19" s="462">
        <v>0</v>
      </c>
      <c r="C19" s="462">
        <v>0</v>
      </c>
      <c r="D19" s="217" t="s">
        <v>595</v>
      </c>
      <c r="E19" s="1"/>
      <c r="F19" s="594"/>
      <c r="G19" s="595"/>
      <c r="H19" s="595"/>
    </row>
    <row r="20" spans="1:8" ht="15.75" customHeight="1" x14ac:dyDescent="0.35">
      <c r="A20" s="172" t="s">
        <v>738</v>
      </c>
      <c r="B20" s="462">
        <v>0</v>
      </c>
      <c r="C20" s="462">
        <v>0</v>
      </c>
      <c r="D20" s="217" t="s">
        <v>735</v>
      </c>
      <c r="E20" s="1"/>
      <c r="F20" s="594"/>
      <c r="G20" s="595"/>
      <c r="H20" s="595"/>
    </row>
    <row r="21" spans="1:8" ht="15.75" customHeight="1" x14ac:dyDescent="0.35">
      <c r="A21" s="173" t="s">
        <v>689</v>
      </c>
      <c r="B21" s="462">
        <v>0</v>
      </c>
      <c r="C21" s="462">
        <v>0</v>
      </c>
      <c r="D21" s="217" t="s">
        <v>596</v>
      </c>
      <c r="E21" s="1"/>
      <c r="F21" s="596"/>
      <c r="G21" s="595"/>
      <c r="H21" s="595"/>
    </row>
    <row r="22" spans="1:8" ht="15.75" customHeight="1" x14ac:dyDescent="0.35">
      <c r="A22" s="173" t="s">
        <v>430</v>
      </c>
      <c r="B22" s="202">
        <f>SUM(B19:B21)</f>
        <v>0</v>
      </c>
      <c r="C22" s="203">
        <f>SUM(C19:C21)</f>
        <v>0</v>
      </c>
      <c r="D22" s="218" t="s">
        <v>597</v>
      </c>
      <c r="E22" s="1"/>
      <c r="F22" s="596"/>
      <c r="G22" s="494"/>
      <c r="H22" s="204"/>
    </row>
    <row r="23" spans="1:8" ht="15.75" customHeight="1" x14ac:dyDescent="0.35">
      <c r="A23"/>
      <c r="B23"/>
      <c r="C23"/>
      <c r="D23"/>
    </row>
    <row r="24" spans="1:8" ht="15.75" customHeight="1" x14ac:dyDescent="0.35">
      <c r="A24" s="633" t="s">
        <v>801</v>
      </c>
      <c r="B24" s="633"/>
      <c r="C24" s="633"/>
      <c r="D24" s="633"/>
    </row>
    <row r="26" spans="1:8" ht="15.75" customHeight="1" x14ac:dyDescent="0.35">
      <c r="A26" s="346"/>
    </row>
  </sheetData>
  <sheetProtection formatCells="0" formatColumns="0" formatRows="0" insertColumns="0" insertRows="0"/>
  <mergeCells count="1">
    <mergeCell ref="A24:D2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H19"/>
  <sheetViews>
    <sheetView zoomScale="70" zoomScaleNormal="70" workbookViewId="0">
      <selection activeCell="B15" sqref="B15:C15"/>
    </sheetView>
  </sheetViews>
  <sheetFormatPr baseColWidth="10" defaultRowHeight="12.5" x14ac:dyDescent="0.25"/>
  <cols>
    <col min="1" max="1" width="34.1796875" customWidth="1"/>
    <col min="2" max="4" width="15.81640625" customWidth="1"/>
  </cols>
  <sheetData>
    <row r="2" spans="1:8" ht="14.5" x14ac:dyDescent="0.35">
      <c r="A2" s="331" t="str">
        <f>Resultatregnskap!A2</f>
        <v>Virksomhetens navn:  Steinerhøyskolen</v>
      </c>
      <c r="B2" s="331"/>
      <c r="C2" s="331"/>
      <c r="D2" s="331"/>
      <c r="E2" s="323"/>
      <c r="F2" s="323"/>
      <c r="G2" s="323"/>
    </row>
    <row r="4" spans="1:8" ht="13" x14ac:dyDescent="0.3">
      <c r="A4" s="332" t="s">
        <v>587</v>
      </c>
      <c r="B4" s="332"/>
      <c r="C4" s="332"/>
      <c r="D4" s="332"/>
    </row>
    <row r="5" spans="1:8" ht="14.5" x14ac:dyDescent="0.35">
      <c r="A5" s="175" t="s">
        <v>589</v>
      </c>
      <c r="B5" s="182"/>
      <c r="C5" s="182"/>
      <c r="D5" s="182"/>
    </row>
    <row r="6" spans="1:8" ht="14.5" x14ac:dyDescent="0.35">
      <c r="A6" s="183"/>
      <c r="B6" s="303">
        <f>Resultatregnskap!C8</f>
        <v>45657</v>
      </c>
      <c r="C6" s="304">
        <f>'Balanse - eiendeler'!D7</f>
        <v>45291</v>
      </c>
      <c r="D6" s="336" t="str">
        <f>'Balanse - eiendeler'!E7</f>
        <v>DBH-referanse</v>
      </c>
      <c r="F6" s="323"/>
      <c r="G6" s="585"/>
      <c r="H6" s="586"/>
    </row>
    <row r="7" spans="1:8" ht="14.5" x14ac:dyDescent="0.35">
      <c r="A7" s="148" t="s">
        <v>512</v>
      </c>
      <c r="B7" s="461">
        <v>0</v>
      </c>
      <c r="C7" s="461">
        <v>0</v>
      </c>
      <c r="D7" s="217" t="s">
        <v>598</v>
      </c>
      <c r="F7" s="40"/>
      <c r="G7" s="580"/>
      <c r="H7" s="580"/>
    </row>
    <row r="8" spans="1:8" ht="14.5" x14ac:dyDescent="0.35">
      <c r="A8" s="148" t="s">
        <v>513</v>
      </c>
      <c r="B8" s="461">
        <v>0</v>
      </c>
      <c r="C8" s="461">
        <v>0</v>
      </c>
      <c r="D8" s="217" t="s">
        <v>599</v>
      </c>
      <c r="F8" s="40"/>
      <c r="G8" s="580"/>
      <c r="H8" s="580"/>
    </row>
    <row r="9" spans="1:8" ht="14.5" x14ac:dyDescent="0.35">
      <c r="A9" s="148" t="s">
        <v>514</v>
      </c>
      <c r="B9" s="461">
        <v>2105</v>
      </c>
      <c r="C9" s="461">
        <v>2244</v>
      </c>
      <c r="D9" s="217" t="s">
        <v>600</v>
      </c>
      <c r="F9" s="40"/>
      <c r="G9" s="580"/>
      <c r="H9" s="580"/>
    </row>
    <row r="10" spans="1:8" ht="14.5" x14ac:dyDescent="0.35">
      <c r="A10" s="148" t="s">
        <v>515</v>
      </c>
      <c r="B10" s="461">
        <v>71</v>
      </c>
      <c r="C10" s="461">
        <v>490</v>
      </c>
      <c r="D10" s="217" t="s">
        <v>601</v>
      </c>
      <c r="F10" s="40"/>
      <c r="G10" s="580"/>
      <c r="H10" s="580"/>
    </row>
    <row r="11" spans="1:8" ht="16.5" x14ac:dyDescent="0.35">
      <c r="A11" s="148" t="s">
        <v>691</v>
      </c>
      <c r="B11" s="461">
        <f>-10+2739+161+200-1</f>
        <v>3089</v>
      </c>
      <c r="C11" s="461">
        <v>1120</v>
      </c>
      <c r="D11" s="217" t="s">
        <v>602</v>
      </c>
      <c r="F11" s="40"/>
      <c r="G11" s="580"/>
      <c r="H11" s="580"/>
    </row>
    <row r="12" spans="1:8" ht="14.5" x14ac:dyDescent="0.35">
      <c r="A12" s="148" t="s">
        <v>621</v>
      </c>
      <c r="B12" s="461">
        <v>0</v>
      </c>
      <c r="C12" s="461">
        <v>0</v>
      </c>
      <c r="D12" s="217" t="s">
        <v>603</v>
      </c>
      <c r="F12" s="40"/>
      <c r="G12" s="580"/>
      <c r="H12" s="580"/>
    </row>
    <row r="13" spans="1:8" ht="14.5" x14ac:dyDescent="0.35">
      <c r="A13" s="370" t="s">
        <v>690</v>
      </c>
      <c r="B13" s="460">
        <f>SUBTOTAL(9,B7:B12)</f>
        <v>5265</v>
      </c>
      <c r="C13" s="461">
        <f>SUBTOTAL(9,C7:C12)</f>
        <v>3854</v>
      </c>
      <c r="D13" s="341" t="s">
        <v>604</v>
      </c>
      <c r="F13" s="597"/>
      <c r="G13" s="582"/>
      <c r="H13" s="580"/>
    </row>
    <row r="14" spans="1:8" ht="14.5" x14ac:dyDescent="0.35">
      <c r="A14" s="323"/>
      <c r="B14" s="323"/>
      <c r="C14" s="323"/>
      <c r="F14" s="323"/>
      <c r="G14" s="323"/>
      <c r="H14" s="323"/>
    </row>
    <row r="15" spans="1:8" ht="14.5" x14ac:dyDescent="0.35">
      <c r="A15" s="333"/>
      <c r="B15" s="598"/>
      <c r="C15" s="598"/>
      <c r="D15" s="333"/>
      <c r="F15" s="333"/>
      <c r="G15" s="598"/>
      <c r="H15" s="598"/>
    </row>
    <row r="16" spans="1:8" ht="14.5" x14ac:dyDescent="0.35">
      <c r="A16" s="634" t="s">
        <v>786</v>
      </c>
      <c r="B16" s="634"/>
      <c r="C16" s="634"/>
      <c r="D16" s="634"/>
    </row>
    <row r="19" spans="1:1" x14ac:dyDescent="0.25">
      <c r="A19" s="347"/>
    </row>
  </sheetData>
  <sheetProtection selectLockedCells="1" selectUnlockedCells="1"/>
  <mergeCells count="1">
    <mergeCell ref="A16:D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A2:I31"/>
  <sheetViews>
    <sheetView zoomScale="70" zoomScaleNormal="70" workbookViewId="0">
      <selection activeCell="J31" sqref="J31"/>
    </sheetView>
  </sheetViews>
  <sheetFormatPr baseColWidth="10" defaultRowHeight="12.5" x14ac:dyDescent="0.25"/>
  <cols>
    <col min="1" max="1" width="27.453125" customWidth="1"/>
    <col min="2" max="2" width="17.81640625" customWidth="1"/>
    <col min="3" max="3" width="13.81640625" customWidth="1"/>
    <col min="4" max="4" width="16.81640625" customWidth="1"/>
    <col min="5" max="5" width="13.81640625" customWidth="1"/>
    <col min="6" max="6" width="16.81640625" customWidth="1"/>
    <col min="7" max="8" width="13.81640625" customWidth="1"/>
    <col min="9" max="9" width="13.54296875" customWidth="1"/>
  </cols>
  <sheetData>
    <row r="2" spans="1:9" ht="13" x14ac:dyDescent="0.3">
      <c r="A2" s="638" t="str">
        <f>Resultatregnskap!A2</f>
        <v>Virksomhetens navn:  Steinerhøyskolen</v>
      </c>
      <c r="B2" s="638"/>
      <c r="C2" s="638"/>
      <c r="D2" s="638"/>
      <c r="E2" s="638"/>
      <c r="F2" s="638"/>
      <c r="G2" s="638"/>
      <c r="H2" s="638"/>
    </row>
    <row r="4" spans="1:9" ht="13" x14ac:dyDescent="0.3">
      <c r="A4" s="332" t="s">
        <v>685</v>
      </c>
      <c r="B4" s="332"/>
      <c r="C4" s="332"/>
      <c r="D4" s="332"/>
      <c r="E4" s="332"/>
      <c r="F4" s="332"/>
      <c r="G4" s="332"/>
      <c r="H4" s="332"/>
      <c r="I4" s="332"/>
    </row>
    <row r="5" spans="1:9" ht="13" x14ac:dyDescent="0.3">
      <c r="A5" s="186" t="s">
        <v>589</v>
      </c>
      <c r="B5" s="182"/>
      <c r="C5" s="182"/>
      <c r="D5" s="182"/>
      <c r="E5" s="182"/>
      <c r="F5" s="182"/>
      <c r="G5" s="182"/>
      <c r="H5" s="182"/>
    </row>
    <row r="7" spans="1:9" ht="12.75" customHeight="1" x14ac:dyDescent="0.25">
      <c r="A7" s="387"/>
      <c r="B7" s="643" t="s">
        <v>863</v>
      </c>
      <c r="C7" s="644"/>
      <c r="D7" s="643" t="s">
        <v>864</v>
      </c>
      <c r="E7" s="644"/>
      <c r="F7" s="647" t="s">
        <v>865</v>
      </c>
      <c r="G7" s="648"/>
      <c r="H7" s="649"/>
      <c r="I7" s="371"/>
    </row>
    <row r="8" spans="1:9" ht="12.75" customHeight="1" x14ac:dyDescent="0.25">
      <c r="B8" s="645"/>
      <c r="C8" s="646"/>
      <c r="D8" s="645"/>
      <c r="E8" s="646"/>
      <c r="F8" s="650"/>
      <c r="G8" s="651"/>
      <c r="H8" s="652"/>
      <c r="I8" s="169"/>
    </row>
    <row r="9" spans="1:9" ht="12.75" customHeight="1" x14ac:dyDescent="0.3">
      <c r="B9" s="639" t="s">
        <v>749</v>
      </c>
      <c r="C9" s="641" t="s">
        <v>739</v>
      </c>
      <c r="D9" s="639" t="s">
        <v>749</v>
      </c>
      <c r="E9" s="641" t="s">
        <v>739</v>
      </c>
      <c r="F9" s="639" t="s">
        <v>749</v>
      </c>
      <c r="G9" s="641" t="s">
        <v>739</v>
      </c>
      <c r="H9" s="653" t="s">
        <v>740</v>
      </c>
      <c r="I9" s="398" t="s">
        <v>466</v>
      </c>
    </row>
    <row r="10" spans="1:9" ht="12.75" customHeight="1" x14ac:dyDescent="0.25">
      <c r="A10" s="388"/>
      <c r="B10" s="640"/>
      <c r="C10" s="642"/>
      <c r="D10" s="640"/>
      <c r="E10" s="642"/>
      <c r="F10" s="640"/>
      <c r="G10" s="642"/>
      <c r="H10" s="654"/>
      <c r="I10" s="170"/>
    </row>
    <row r="11" spans="1:9" x14ac:dyDescent="0.25">
      <c r="B11" s="463"/>
      <c r="C11" s="464"/>
      <c r="D11" s="463"/>
      <c r="E11" s="464"/>
      <c r="F11" s="463"/>
      <c r="G11" s="464"/>
      <c r="H11" s="465"/>
      <c r="I11" s="169"/>
    </row>
    <row r="12" spans="1:9" ht="13" x14ac:dyDescent="0.3">
      <c r="A12" s="182" t="s">
        <v>135</v>
      </c>
      <c r="B12" s="463">
        <v>140</v>
      </c>
      <c r="C12" s="464">
        <v>0</v>
      </c>
      <c r="D12" s="463">
        <v>0</v>
      </c>
      <c r="E12" s="464">
        <v>0</v>
      </c>
      <c r="F12" s="463">
        <f>B12+D12</f>
        <v>140</v>
      </c>
      <c r="G12" s="464">
        <f>C12+E12</f>
        <v>0</v>
      </c>
      <c r="H12" s="465">
        <f>SUBTOTAL(9,F12:G12)</f>
        <v>140</v>
      </c>
      <c r="I12" s="169" t="s">
        <v>741</v>
      </c>
    </row>
    <row r="13" spans="1:9" ht="13" x14ac:dyDescent="0.3">
      <c r="A13" s="182" t="s">
        <v>137</v>
      </c>
      <c r="B13" s="463">
        <v>0</v>
      </c>
      <c r="C13" s="464">
        <v>0</v>
      </c>
      <c r="D13" s="463">
        <v>0</v>
      </c>
      <c r="E13" s="464">
        <v>0</v>
      </c>
      <c r="F13" s="463">
        <f t="shared" ref="F13:F16" si="0">B13+D13</f>
        <v>0</v>
      </c>
      <c r="G13" s="464">
        <f t="shared" ref="G13:G16" si="1">C13+E13</f>
        <v>0</v>
      </c>
      <c r="H13" s="465">
        <f t="shared" ref="H13:H16" si="2">SUBTOTAL(9,F13:G13)</f>
        <v>0</v>
      </c>
      <c r="I13" s="169" t="s">
        <v>742</v>
      </c>
    </row>
    <row r="14" spans="1:9" ht="13" x14ac:dyDescent="0.3">
      <c r="A14" s="182" t="s">
        <v>139</v>
      </c>
      <c r="B14" s="463">
        <v>0</v>
      </c>
      <c r="C14" s="464">
        <v>0</v>
      </c>
      <c r="D14" s="463">
        <v>0</v>
      </c>
      <c r="E14" s="464">
        <v>0</v>
      </c>
      <c r="F14" s="463">
        <f t="shared" si="0"/>
        <v>0</v>
      </c>
      <c r="G14" s="464">
        <f t="shared" si="1"/>
        <v>0</v>
      </c>
      <c r="H14" s="465">
        <f t="shared" si="2"/>
        <v>0</v>
      </c>
      <c r="I14" s="169" t="s">
        <v>743</v>
      </c>
    </row>
    <row r="15" spans="1:9" ht="13" x14ac:dyDescent="0.3">
      <c r="A15" s="182" t="s">
        <v>882</v>
      </c>
      <c r="B15" s="463">
        <v>0</v>
      </c>
      <c r="C15" s="464">
        <v>0</v>
      </c>
      <c r="D15" s="463">
        <v>0</v>
      </c>
      <c r="E15" s="464">
        <v>0</v>
      </c>
      <c r="F15" s="463">
        <f t="shared" si="0"/>
        <v>0</v>
      </c>
      <c r="G15" s="464">
        <f t="shared" si="1"/>
        <v>0</v>
      </c>
      <c r="H15" s="465">
        <f t="shared" si="2"/>
        <v>0</v>
      </c>
      <c r="I15" s="169" t="s">
        <v>744</v>
      </c>
    </row>
    <row r="16" spans="1:9" ht="13" x14ac:dyDescent="0.3">
      <c r="A16" s="182" t="s">
        <v>686</v>
      </c>
      <c r="B16" s="463">
        <v>-734</v>
      </c>
      <c r="C16" s="464">
        <v>5953</v>
      </c>
      <c r="D16" s="463">
        <f>+'Note 21'!B37</f>
        <v>1422</v>
      </c>
      <c r="E16" s="464">
        <f>+'Note 21'!D37</f>
        <v>613</v>
      </c>
      <c r="F16" s="463">
        <f t="shared" si="0"/>
        <v>688</v>
      </c>
      <c r="G16" s="464">
        <f t="shared" si="1"/>
        <v>6566</v>
      </c>
      <c r="H16" s="465">
        <f t="shared" si="2"/>
        <v>7254</v>
      </c>
      <c r="I16" s="170" t="s">
        <v>745</v>
      </c>
    </row>
    <row r="17" spans="1:9" ht="13" x14ac:dyDescent="0.3">
      <c r="A17" s="393" t="s">
        <v>336</v>
      </c>
      <c r="B17" s="466">
        <f>SUBTOTAL(9,B12:B16)</f>
        <v>-594</v>
      </c>
      <c r="C17" s="467">
        <f t="shared" ref="C17:E17" si="3">SUBTOTAL(9,C12:C16)</f>
        <v>5953</v>
      </c>
      <c r="D17" s="466">
        <f t="shared" si="3"/>
        <v>1422</v>
      </c>
      <c r="E17" s="467">
        <f t="shared" si="3"/>
        <v>613</v>
      </c>
      <c r="F17" s="466">
        <f>SUBTOTAL(9,F12:F16)</f>
        <v>828</v>
      </c>
      <c r="G17" s="467">
        <f>SUBTOTAL(9,G12:G16)</f>
        <v>6566</v>
      </c>
      <c r="H17" s="468">
        <f>SUM(H12:H16)</f>
        <v>7394</v>
      </c>
      <c r="I17" s="171" t="s">
        <v>746</v>
      </c>
    </row>
    <row r="18" spans="1:9" x14ac:dyDescent="0.25">
      <c r="H18" s="601"/>
    </row>
    <row r="20" spans="1:9" ht="12.5" customHeight="1" x14ac:dyDescent="0.25">
      <c r="B20" s="635"/>
      <c r="C20" s="635"/>
      <c r="D20" s="635"/>
      <c r="E20" s="635"/>
      <c r="F20" s="636"/>
      <c r="G20" s="636"/>
      <c r="H20" s="636"/>
    </row>
    <row r="21" spans="1:9" ht="12.5" customHeight="1" x14ac:dyDescent="0.25">
      <c r="B21" s="635"/>
      <c r="C21" s="635"/>
      <c r="D21" s="635"/>
      <c r="E21" s="635"/>
      <c r="F21" s="636"/>
      <c r="G21" s="636"/>
      <c r="H21" s="636"/>
    </row>
    <row r="22" spans="1:9" ht="12.5" customHeight="1" x14ac:dyDescent="0.25">
      <c r="B22" s="637"/>
      <c r="C22" s="637"/>
      <c r="D22" s="637"/>
      <c r="E22" s="637"/>
      <c r="F22" s="637"/>
      <c r="G22" s="637"/>
      <c r="H22" s="637"/>
    </row>
    <row r="23" spans="1:9" ht="12.5" customHeight="1" x14ac:dyDescent="0.25">
      <c r="B23" s="637"/>
      <c r="C23" s="637"/>
      <c r="D23" s="637"/>
      <c r="E23" s="637"/>
      <c r="F23" s="637"/>
      <c r="G23" s="637"/>
      <c r="H23" s="637"/>
    </row>
    <row r="24" spans="1:9" x14ac:dyDescent="0.25">
      <c r="B24" s="599"/>
      <c r="C24" s="599"/>
      <c r="D24" s="599"/>
      <c r="E24" s="599"/>
      <c r="F24" s="599"/>
      <c r="G24" s="599"/>
      <c r="H24" s="599"/>
    </row>
    <row r="25" spans="1:9" ht="13" x14ac:dyDescent="0.3">
      <c r="A25" s="182"/>
      <c r="B25" s="599"/>
      <c r="C25" s="599"/>
      <c r="D25" s="599"/>
      <c r="E25" s="599"/>
      <c r="F25" s="599"/>
      <c r="G25" s="599"/>
      <c r="H25" s="599"/>
    </row>
    <row r="26" spans="1:9" ht="13" x14ac:dyDescent="0.3">
      <c r="A26" s="182"/>
      <c r="B26" s="599"/>
      <c r="C26" s="599"/>
      <c r="D26" s="599"/>
      <c r="E26" s="599"/>
      <c r="F26" s="599"/>
      <c r="G26" s="599"/>
      <c r="H26" s="599"/>
    </row>
    <row r="27" spans="1:9" ht="13" x14ac:dyDescent="0.3">
      <c r="A27" s="182"/>
      <c r="B27" s="599"/>
      <c r="C27" s="599"/>
      <c r="D27" s="599"/>
      <c r="E27" s="599"/>
      <c r="F27" s="599"/>
      <c r="G27" s="599"/>
      <c r="H27" s="599"/>
    </row>
    <row r="28" spans="1:9" ht="13" x14ac:dyDescent="0.3">
      <c r="A28" s="182"/>
      <c r="B28" s="599"/>
      <c r="C28" s="599"/>
      <c r="D28" s="599"/>
      <c r="E28" s="599"/>
      <c r="F28" s="599"/>
      <c r="G28" s="599"/>
      <c r="H28" s="599"/>
    </row>
    <row r="29" spans="1:9" ht="13" x14ac:dyDescent="0.3">
      <c r="A29" s="182"/>
      <c r="B29" s="599"/>
      <c r="C29" s="599"/>
      <c r="D29" s="599"/>
      <c r="E29" s="599"/>
      <c r="F29" s="599"/>
      <c r="G29" s="599"/>
      <c r="H29" s="599"/>
    </row>
    <row r="30" spans="1:9" ht="13" x14ac:dyDescent="0.3">
      <c r="A30" s="182"/>
      <c r="B30" s="600"/>
      <c r="C30" s="600"/>
      <c r="D30" s="600"/>
      <c r="E30" s="600"/>
      <c r="F30" s="600"/>
      <c r="G30" s="600"/>
      <c r="H30" s="600"/>
    </row>
    <row r="31" spans="1:9" x14ac:dyDescent="0.25">
      <c r="H31" s="601"/>
    </row>
  </sheetData>
  <mergeCells count="21">
    <mergeCell ref="A2:H2"/>
    <mergeCell ref="B9:B10"/>
    <mergeCell ref="C9:C10"/>
    <mergeCell ref="D9:D10"/>
    <mergeCell ref="E9:E10"/>
    <mergeCell ref="B7:C8"/>
    <mergeCell ref="D7:E8"/>
    <mergeCell ref="F9:F10"/>
    <mergeCell ref="G9:G10"/>
    <mergeCell ref="F7:H8"/>
    <mergeCell ref="H9:H10"/>
    <mergeCell ref="B20:C21"/>
    <mergeCell ref="D20:E21"/>
    <mergeCell ref="F20:H21"/>
    <mergeCell ref="B22:B23"/>
    <mergeCell ref="C22:C23"/>
    <mergeCell ref="D22:D23"/>
    <mergeCell ref="E22:E23"/>
    <mergeCell ref="F22:F23"/>
    <mergeCell ref="G22:G23"/>
    <mergeCell ref="H22:H23"/>
  </mergeCells>
  <pageMargins left="0.7" right="0.7" top="0.75" bottom="0.75" header="0.3" footer="0.3"/>
  <pageSetup paperSize="9" scale="91"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2:E15"/>
  <sheetViews>
    <sheetView workbookViewId="0">
      <selection activeCell="B15" sqref="B15"/>
    </sheetView>
  </sheetViews>
  <sheetFormatPr baseColWidth="10" defaultRowHeight="12.5" x14ac:dyDescent="0.25"/>
  <cols>
    <col min="1" max="1" width="35.453125" customWidth="1"/>
    <col min="2" max="4" width="15.81640625" customWidth="1"/>
  </cols>
  <sheetData>
    <row r="2" spans="1:5" ht="14.5" x14ac:dyDescent="0.35">
      <c r="A2" s="325" t="str">
        <f>Resultatregnskap!A2</f>
        <v>Virksomhetens navn:  Steinerhøyskolen</v>
      </c>
    </row>
    <row r="3" spans="1:5" ht="14.5" x14ac:dyDescent="0.35">
      <c r="A3" s="325"/>
    </row>
    <row r="4" spans="1:5" ht="13" x14ac:dyDescent="0.3">
      <c r="A4" s="332" t="s">
        <v>586</v>
      </c>
      <c r="B4" s="332"/>
      <c r="C4" s="332"/>
      <c r="D4" s="332"/>
    </row>
    <row r="5" spans="1:5" ht="13" x14ac:dyDescent="0.3">
      <c r="A5" s="186" t="s">
        <v>589</v>
      </c>
    </row>
    <row r="6" spans="1:5" ht="14.5" x14ac:dyDescent="0.35">
      <c r="A6" s="171"/>
      <c r="B6" s="303">
        <f>Resultatregnskap!C8</f>
        <v>45657</v>
      </c>
      <c r="C6" s="304">
        <f>'Balanse - eiendeler'!D7</f>
        <v>45291</v>
      </c>
      <c r="D6" s="336" t="str">
        <f>'Balanse - eiendeler'!E7</f>
        <v>DBH-referanse</v>
      </c>
    </row>
    <row r="7" spans="1:5" ht="14" x14ac:dyDescent="0.3">
      <c r="A7" s="192" t="s">
        <v>578</v>
      </c>
      <c r="B7" s="469">
        <v>0</v>
      </c>
      <c r="C7" s="469">
        <v>0</v>
      </c>
      <c r="D7" s="219" t="s">
        <v>583</v>
      </c>
    </row>
    <row r="8" spans="1:5" ht="14" x14ac:dyDescent="0.3">
      <c r="A8" s="192" t="s">
        <v>579</v>
      </c>
      <c r="B8" s="469">
        <v>0</v>
      </c>
      <c r="C8" s="469">
        <v>0</v>
      </c>
      <c r="D8" s="219" t="s">
        <v>583</v>
      </c>
    </row>
    <row r="9" spans="1:5" ht="14" x14ac:dyDescent="0.3">
      <c r="A9" s="192" t="s">
        <v>580</v>
      </c>
      <c r="B9" s="469">
        <v>0</v>
      </c>
      <c r="C9" s="469">
        <v>0</v>
      </c>
      <c r="D9" s="219" t="s">
        <v>583</v>
      </c>
    </row>
    <row r="10" spans="1:5" ht="14" x14ac:dyDescent="0.3">
      <c r="A10" s="192" t="s">
        <v>581</v>
      </c>
      <c r="B10" s="469">
        <v>0</v>
      </c>
      <c r="C10" s="469">
        <v>0</v>
      </c>
      <c r="D10" s="219" t="s">
        <v>585</v>
      </c>
    </row>
    <row r="11" spans="1:5" ht="14" x14ac:dyDescent="0.3">
      <c r="A11" s="193" t="s">
        <v>582</v>
      </c>
      <c r="B11" s="470">
        <f>SUBTOTAL(9,B7:B10)</f>
        <v>0</v>
      </c>
      <c r="C11" s="469">
        <f>SUBTOTAL(9,C7:C10)</f>
        <v>0</v>
      </c>
      <c r="D11" s="219" t="s">
        <v>584</v>
      </c>
    </row>
    <row r="13" spans="1:5" ht="13" x14ac:dyDescent="0.3">
      <c r="A13" s="345" t="s">
        <v>619</v>
      </c>
      <c r="B13" s="345"/>
      <c r="C13" s="345"/>
      <c r="D13" s="345"/>
      <c r="E13" s="345"/>
    </row>
    <row r="14" spans="1:5" ht="14.5" x14ac:dyDescent="0.35">
      <c r="A14" s="40"/>
      <c r="B14" s="91"/>
      <c r="C14" s="91"/>
      <c r="D14" s="70"/>
    </row>
    <row r="15" spans="1:5" x14ac:dyDescent="0.25">
      <c r="A15" s="347"/>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A2:M51"/>
  <sheetViews>
    <sheetView topLeftCell="A10" zoomScale="60" zoomScaleNormal="60" workbookViewId="0">
      <selection activeCell="B17" sqref="B17:B21"/>
    </sheetView>
  </sheetViews>
  <sheetFormatPr baseColWidth="10" defaultRowHeight="12.5" x14ac:dyDescent="0.25"/>
  <cols>
    <col min="1" max="1" width="42" customWidth="1"/>
    <col min="2" max="3" width="15.81640625" customWidth="1"/>
    <col min="4" max="4" width="15.54296875" customWidth="1"/>
    <col min="5" max="5" width="21.453125" bestFit="1" customWidth="1"/>
  </cols>
  <sheetData>
    <row r="2" spans="1:8" ht="13" x14ac:dyDescent="0.3">
      <c r="A2" s="182" t="str">
        <f>Resultatregnskap!A2</f>
        <v>Virksomhetens navn:  Steinerhøyskolen</v>
      </c>
      <c r="B2" s="182"/>
      <c r="C2" s="182"/>
      <c r="D2" s="182"/>
      <c r="E2" s="182"/>
      <c r="F2" s="182"/>
      <c r="G2" s="182"/>
      <c r="H2" s="182"/>
    </row>
    <row r="4" spans="1:8" ht="15" x14ac:dyDescent="0.3">
      <c r="A4" s="332" t="s">
        <v>802</v>
      </c>
      <c r="B4" s="332"/>
      <c r="C4" s="332"/>
      <c r="D4" s="332"/>
      <c r="E4" s="332"/>
      <c r="F4" s="332"/>
      <c r="G4" s="182"/>
    </row>
    <row r="5" spans="1:8" ht="13" x14ac:dyDescent="0.3">
      <c r="A5" s="186" t="s">
        <v>589</v>
      </c>
    </row>
    <row r="6" spans="1:8" ht="13" x14ac:dyDescent="0.3">
      <c r="A6" s="186"/>
    </row>
    <row r="7" spans="1:8" ht="26.25" customHeight="1" x14ac:dyDescent="0.35">
      <c r="A7" s="399"/>
      <c r="B7" s="653" t="s">
        <v>747</v>
      </c>
      <c r="C7" s="653" t="s">
        <v>748</v>
      </c>
      <c r="D7" s="657" t="s">
        <v>850</v>
      </c>
      <c r="E7" s="663" t="s">
        <v>853</v>
      </c>
      <c r="F7" s="657" t="s">
        <v>466</v>
      </c>
    </row>
    <row r="8" spans="1:8" ht="19" customHeight="1" x14ac:dyDescent="0.35">
      <c r="A8" s="400"/>
      <c r="B8" s="656"/>
      <c r="C8" s="656"/>
      <c r="D8" s="658"/>
      <c r="E8" s="664"/>
      <c r="F8" s="659"/>
    </row>
    <row r="9" spans="1:8" ht="14.5" x14ac:dyDescent="0.35">
      <c r="A9" s="43" t="s">
        <v>28</v>
      </c>
      <c r="B9" s="168"/>
      <c r="C9" s="168"/>
      <c r="D9" s="169"/>
      <c r="E9" s="169"/>
      <c r="F9" s="371"/>
    </row>
    <row r="10" spans="1:8" ht="14.5" x14ac:dyDescent="0.35">
      <c r="A10" s="164" t="s">
        <v>29</v>
      </c>
      <c r="B10" s="471">
        <f>+'Note 1'!B26</f>
        <v>19879</v>
      </c>
      <c r="C10" s="471">
        <v>0</v>
      </c>
      <c r="D10" s="185"/>
      <c r="E10" s="473">
        <f>SUM(B10:D10)</f>
        <v>19879</v>
      </c>
      <c r="F10" s="169" t="s">
        <v>694</v>
      </c>
      <c r="G10" s="508">
        <f>+Resultatregnskap!C10</f>
        <v>19879</v>
      </c>
    </row>
    <row r="11" spans="1:8" ht="14.5" x14ac:dyDescent="0.35">
      <c r="A11" s="373" t="s">
        <v>687</v>
      </c>
      <c r="B11" s="471">
        <f>+'Note 1'!B59</f>
        <v>0</v>
      </c>
      <c r="C11" s="471">
        <v>0</v>
      </c>
      <c r="D11" s="473">
        <v>4548</v>
      </c>
      <c r="E11" s="473">
        <f>SUM(B11:D11)</f>
        <v>4548</v>
      </c>
      <c r="F11" s="169" t="s">
        <v>695</v>
      </c>
      <c r="G11" s="508">
        <f>+Resultatregnskap!C11</f>
        <v>4548</v>
      </c>
    </row>
    <row r="12" spans="1:8" ht="14.5" x14ac:dyDescent="0.35">
      <c r="A12" s="164" t="s">
        <v>31</v>
      </c>
      <c r="B12" s="471">
        <f>+'Note 1'!B78</f>
        <v>6434</v>
      </c>
      <c r="C12" s="471">
        <v>0</v>
      </c>
      <c r="D12" s="473">
        <v>1626</v>
      </c>
      <c r="E12" s="473">
        <f t="shared" ref="E12:E13" si="0">SUM(B12:D12)</f>
        <v>8060</v>
      </c>
      <c r="F12" s="169" t="s">
        <v>696</v>
      </c>
      <c r="G12" s="508">
        <f>+Resultatregnskap!C12</f>
        <v>8060</v>
      </c>
    </row>
    <row r="13" spans="1:8" ht="14.5" x14ac:dyDescent="0.35">
      <c r="A13" s="48" t="s">
        <v>33</v>
      </c>
      <c r="B13" s="471">
        <f>+'Note 1'!B91</f>
        <v>1989</v>
      </c>
      <c r="C13" s="471">
        <v>0</v>
      </c>
      <c r="D13" s="473">
        <v>822</v>
      </c>
      <c r="E13" s="473">
        <f t="shared" si="0"/>
        <v>2811</v>
      </c>
      <c r="F13" s="169" t="s">
        <v>697</v>
      </c>
      <c r="G13" s="508">
        <f>+Resultatregnskap!C13</f>
        <v>2811</v>
      </c>
    </row>
    <row r="14" spans="1:8" ht="14.5" x14ac:dyDescent="0.35">
      <c r="A14" s="52" t="s">
        <v>35</v>
      </c>
      <c r="B14" s="472">
        <f>SUM(B10:B13)</f>
        <v>28302</v>
      </c>
      <c r="C14" s="462">
        <f>SUM(C10:C13)</f>
        <v>0</v>
      </c>
      <c r="D14" s="462">
        <f>SUM(D11:D13)</f>
        <v>6996</v>
      </c>
      <c r="E14" s="462">
        <f>SUM(E10:E13)</f>
        <v>35298</v>
      </c>
      <c r="F14" s="171" t="s">
        <v>698</v>
      </c>
      <c r="G14" s="508">
        <f>+Resultatregnskap!C14</f>
        <v>35298</v>
      </c>
    </row>
    <row r="15" spans="1:8" ht="14.5" x14ac:dyDescent="0.35">
      <c r="A15" s="46"/>
      <c r="B15" s="168"/>
      <c r="C15" s="168"/>
      <c r="D15" s="169"/>
      <c r="E15" s="169"/>
      <c r="F15" s="169"/>
      <c r="G15" s="507"/>
    </row>
    <row r="16" spans="1:8" ht="14.5" x14ac:dyDescent="0.35">
      <c r="A16" s="165" t="s">
        <v>37</v>
      </c>
      <c r="B16" s="168"/>
      <c r="C16" s="168"/>
      <c r="D16" s="169"/>
      <c r="E16" s="169"/>
      <c r="F16" s="169"/>
      <c r="G16" s="507"/>
    </row>
    <row r="17" spans="1:13" ht="14.5" x14ac:dyDescent="0.35">
      <c r="A17" s="47" t="s">
        <v>38</v>
      </c>
      <c r="B17" s="471">
        <f>+G17-D17</f>
        <v>345</v>
      </c>
      <c r="C17" s="471">
        <v>0</v>
      </c>
      <c r="D17" s="473">
        <v>3219</v>
      </c>
      <c r="E17" s="473">
        <f>SUM(B17:D17)</f>
        <v>3564</v>
      </c>
      <c r="F17" s="169" t="s">
        <v>699</v>
      </c>
      <c r="G17" s="508">
        <f>+Resultatregnskap!C17</f>
        <v>3564</v>
      </c>
    </row>
    <row r="18" spans="1:13" ht="14.5" x14ac:dyDescent="0.35">
      <c r="A18" s="47" t="s">
        <v>344</v>
      </c>
      <c r="B18" s="471">
        <f t="shared" ref="B18:B21" si="1">+G18-D18</f>
        <v>19854</v>
      </c>
      <c r="C18" s="471">
        <v>0</v>
      </c>
      <c r="D18" s="473">
        <v>1458</v>
      </c>
      <c r="E18" s="473">
        <f t="shared" ref="E18:E21" si="2">SUM(B18:D18)</f>
        <v>21312</v>
      </c>
      <c r="F18" s="169" t="s">
        <v>700</v>
      </c>
      <c r="G18" s="508">
        <f>+Resultatregnskap!C18</f>
        <v>21312</v>
      </c>
    </row>
    <row r="19" spans="1:13" ht="14.5" x14ac:dyDescent="0.35">
      <c r="A19" s="47" t="s">
        <v>41</v>
      </c>
      <c r="B19" s="471">
        <f t="shared" si="1"/>
        <v>132</v>
      </c>
      <c r="C19" s="471">
        <v>0</v>
      </c>
      <c r="D19" s="473">
        <v>0</v>
      </c>
      <c r="E19" s="473">
        <f t="shared" si="2"/>
        <v>132</v>
      </c>
      <c r="F19" s="169" t="s">
        <v>701</v>
      </c>
      <c r="G19" s="508">
        <f>+Resultatregnskap!C19</f>
        <v>132</v>
      </c>
    </row>
    <row r="20" spans="1:13" ht="14.5" x14ac:dyDescent="0.35">
      <c r="A20" s="47" t="s">
        <v>43</v>
      </c>
      <c r="B20" s="471">
        <f t="shared" si="1"/>
        <v>0</v>
      </c>
      <c r="C20" s="471">
        <v>0</v>
      </c>
      <c r="D20" s="473">
        <v>0</v>
      </c>
      <c r="E20" s="473">
        <f t="shared" si="2"/>
        <v>0</v>
      </c>
      <c r="F20" s="169" t="s">
        <v>702</v>
      </c>
      <c r="G20" s="508">
        <f>+Resultatregnskap!C20</f>
        <v>0</v>
      </c>
    </row>
    <row r="21" spans="1:13" ht="14.5" x14ac:dyDescent="0.35">
      <c r="A21" s="48" t="s">
        <v>45</v>
      </c>
      <c r="B21" s="471">
        <f t="shared" si="1"/>
        <v>6900</v>
      </c>
      <c r="C21" s="471">
        <v>0</v>
      </c>
      <c r="D21" s="473">
        <v>1706</v>
      </c>
      <c r="E21" s="473">
        <f t="shared" si="2"/>
        <v>8606</v>
      </c>
      <c r="F21" s="169" t="s">
        <v>703</v>
      </c>
      <c r="G21" s="508">
        <f>+Resultatregnskap!C21</f>
        <v>8606</v>
      </c>
      <c r="I21" s="599"/>
    </row>
    <row r="22" spans="1:13" ht="14.5" x14ac:dyDescent="0.35">
      <c r="A22" s="52" t="s">
        <v>47</v>
      </c>
      <c r="B22" s="472">
        <f>SUM(B17:B21)</f>
        <v>27231</v>
      </c>
      <c r="C22" s="472">
        <f>SUM(C17:C21)</f>
        <v>0</v>
      </c>
      <c r="D22" s="462">
        <f>SUM(D17:D21)</f>
        <v>6383</v>
      </c>
      <c r="E22" s="462">
        <f>SUM(E17:E21)</f>
        <v>33614</v>
      </c>
      <c r="F22" s="171" t="s">
        <v>704</v>
      </c>
      <c r="G22" s="508">
        <f>+Resultatregnskap!C22</f>
        <v>33614</v>
      </c>
    </row>
    <row r="23" spans="1:13" ht="14.5" x14ac:dyDescent="0.35">
      <c r="A23" s="46"/>
      <c r="B23" s="168"/>
      <c r="C23" s="168"/>
      <c r="D23" s="169"/>
      <c r="E23" s="169"/>
      <c r="F23" s="169"/>
      <c r="G23" s="507"/>
    </row>
    <row r="24" spans="1:13" ht="14.5" x14ac:dyDescent="0.35">
      <c r="A24" s="52" t="s">
        <v>49</v>
      </c>
      <c r="B24" s="474">
        <f>B14-B22</f>
        <v>1071</v>
      </c>
      <c r="C24" s="474">
        <f>C14-C22</f>
        <v>0</v>
      </c>
      <c r="D24" s="475">
        <f>D14-D22</f>
        <v>613</v>
      </c>
      <c r="E24" s="475">
        <f>SUM(B24:D24)</f>
        <v>1684</v>
      </c>
      <c r="F24" s="170" t="s">
        <v>705</v>
      </c>
      <c r="G24" s="508">
        <f>+Resultatregnskap!C24</f>
        <v>1684</v>
      </c>
    </row>
    <row r="25" spans="1:13" ht="14.5" x14ac:dyDescent="0.35">
      <c r="A25" s="46"/>
      <c r="B25" s="168"/>
      <c r="C25" s="168"/>
      <c r="D25" s="169"/>
      <c r="E25" s="169"/>
      <c r="F25" s="169"/>
      <c r="G25" s="507"/>
    </row>
    <row r="26" spans="1:13" ht="14.5" x14ac:dyDescent="0.35">
      <c r="A26" s="43" t="s">
        <v>51</v>
      </c>
      <c r="B26" s="168"/>
      <c r="C26" s="168"/>
      <c r="D26" s="169"/>
      <c r="E26" s="169"/>
      <c r="F26" s="169"/>
      <c r="G26" s="507"/>
      <c r="I26" s="324"/>
      <c r="M26" s="501"/>
    </row>
    <row r="27" spans="1:13" ht="14.5" x14ac:dyDescent="0.35">
      <c r="A27" s="47" t="s">
        <v>868</v>
      </c>
      <c r="B27" s="168">
        <v>0</v>
      </c>
      <c r="C27" s="168">
        <v>0</v>
      </c>
      <c r="D27" s="169">
        <v>0</v>
      </c>
      <c r="E27" s="169">
        <v>0</v>
      </c>
      <c r="F27" s="169" t="s">
        <v>887</v>
      </c>
      <c r="G27" s="508">
        <f>+Resultatregnskap!C27</f>
        <v>0</v>
      </c>
      <c r="I27" s="324"/>
      <c r="M27" s="501"/>
    </row>
    <row r="28" spans="1:13" ht="14.5" x14ac:dyDescent="0.35">
      <c r="A28" s="47" t="s">
        <v>52</v>
      </c>
      <c r="B28" s="471">
        <v>351</v>
      </c>
      <c r="C28" s="471">
        <v>0</v>
      </c>
      <c r="D28" s="473">
        <v>0</v>
      </c>
      <c r="E28" s="473">
        <f>SUM(B28:D28)</f>
        <v>351</v>
      </c>
      <c r="F28" s="169" t="s">
        <v>706</v>
      </c>
      <c r="G28" s="508">
        <f>+Resultatregnskap!C28</f>
        <v>351</v>
      </c>
      <c r="I28" s="128"/>
      <c r="M28" s="501"/>
    </row>
    <row r="29" spans="1:13" ht="14.5" x14ac:dyDescent="0.35">
      <c r="A29" s="47" t="s">
        <v>886</v>
      </c>
      <c r="B29" s="471">
        <v>0</v>
      </c>
      <c r="C29" s="471">
        <v>0</v>
      </c>
      <c r="D29" s="473">
        <v>0</v>
      </c>
      <c r="E29" s="473">
        <v>0</v>
      </c>
      <c r="F29" s="169" t="s">
        <v>888</v>
      </c>
      <c r="G29" s="508">
        <f>+Resultatregnskap!C29</f>
        <v>0</v>
      </c>
      <c r="I29" s="128"/>
      <c r="M29" s="501"/>
    </row>
    <row r="30" spans="1:13" ht="14.5" x14ac:dyDescent="0.35">
      <c r="A30" s="48" t="s">
        <v>54</v>
      </c>
      <c r="B30" s="471">
        <v>0</v>
      </c>
      <c r="C30" s="471">
        <v>0</v>
      </c>
      <c r="D30" s="473">
        <v>0</v>
      </c>
      <c r="E30" s="473">
        <f>SUM(B30:D30)</f>
        <v>0</v>
      </c>
      <c r="F30" s="169" t="s">
        <v>707</v>
      </c>
      <c r="G30" s="507"/>
      <c r="I30" s="128"/>
      <c r="M30" s="501"/>
    </row>
    <row r="31" spans="1:13" ht="14.5" x14ac:dyDescent="0.35">
      <c r="A31" s="49" t="s">
        <v>56</v>
      </c>
      <c r="B31" s="472">
        <f>B28-B30</f>
        <v>351</v>
      </c>
      <c r="C31" s="472">
        <f>C28-C30</f>
        <v>0</v>
      </c>
      <c r="D31" s="462">
        <f>D28-D30</f>
        <v>0</v>
      </c>
      <c r="E31" s="462">
        <f>SUM(B31:D31)</f>
        <v>351</v>
      </c>
      <c r="F31" s="171" t="s">
        <v>708</v>
      </c>
      <c r="G31" s="508">
        <f>+Resultatregnskap!C31</f>
        <v>351</v>
      </c>
      <c r="I31" s="128"/>
    </row>
    <row r="32" spans="1:13" ht="14.5" x14ac:dyDescent="0.35">
      <c r="A32" s="166"/>
      <c r="B32" s="168"/>
      <c r="C32" s="168"/>
      <c r="D32" s="169"/>
      <c r="E32" s="169"/>
      <c r="F32" s="169"/>
      <c r="G32" s="507"/>
      <c r="I32" s="128"/>
    </row>
    <row r="33" spans="1:12" ht="14.5" x14ac:dyDescent="0.35">
      <c r="A33" s="49" t="s">
        <v>58</v>
      </c>
      <c r="B33" s="472">
        <f>B24+B31</f>
        <v>1422</v>
      </c>
      <c r="C33" s="472">
        <f>C24+C31</f>
        <v>0</v>
      </c>
      <c r="D33" s="462">
        <f>D24+D31</f>
        <v>613</v>
      </c>
      <c r="E33" s="462">
        <f>SUM(B33:D33)</f>
        <v>2035</v>
      </c>
      <c r="F33" s="171" t="s">
        <v>709</v>
      </c>
      <c r="G33" s="508">
        <f>+Resultatregnskap!C33</f>
        <v>2035</v>
      </c>
    </row>
    <row r="34" spans="1:12" ht="14.5" x14ac:dyDescent="0.35">
      <c r="A34" s="46"/>
      <c r="B34" s="168"/>
      <c r="C34" s="168"/>
      <c r="D34" s="169"/>
      <c r="E34" s="169"/>
      <c r="F34" s="169"/>
      <c r="G34" s="507"/>
    </row>
    <row r="35" spans="1:12" ht="14.5" x14ac:dyDescent="0.35">
      <c r="A35" s="47" t="s">
        <v>60</v>
      </c>
      <c r="B35" s="471">
        <v>0</v>
      </c>
      <c r="C35" s="471">
        <v>0</v>
      </c>
      <c r="D35" s="473">
        <v>0</v>
      </c>
      <c r="E35" s="473">
        <f>SUM(B35:D35)</f>
        <v>0</v>
      </c>
      <c r="F35" s="169" t="s">
        <v>710</v>
      </c>
      <c r="G35" s="508">
        <f>+Resultatregnskap!C35</f>
        <v>0</v>
      </c>
    </row>
    <row r="36" spans="1:12" ht="14.5" x14ac:dyDescent="0.35">
      <c r="A36" s="167"/>
      <c r="B36" s="168"/>
      <c r="C36" s="168"/>
      <c r="D36" s="169"/>
      <c r="E36" s="169"/>
      <c r="F36" s="169"/>
      <c r="G36" s="507"/>
    </row>
    <row r="37" spans="1:12" ht="14.5" x14ac:dyDescent="0.35">
      <c r="A37" s="49" t="s">
        <v>62</v>
      </c>
      <c r="B37" s="472">
        <f>B33-B35</f>
        <v>1422</v>
      </c>
      <c r="C37" s="472">
        <f>C33-C35</f>
        <v>0</v>
      </c>
      <c r="D37" s="462">
        <f>D33-D35</f>
        <v>613</v>
      </c>
      <c r="E37" s="462">
        <f>SUM(B37:D37)</f>
        <v>2035</v>
      </c>
      <c r="F37" s="171" t="s">
        <v>711</v>
      </c>
      <c r="G37" s="508">
        <f>+Resultatregnskap!C37</f>
        <v>2035</v>
      </c>
    </row>
    <row r="38" spans="1:12" ht="14.5" x14ac:dyDescent="0.35">
      <c r="A38" s="46"/>
      <c r="B38" s="168"/>
      <c r="C38" s="168"/>
      <c r="D38" s="169"/>
      <c r="E38" s="169"/>
      <c r="F38" s="169"/>
      <c r="G38" s="508"/>
    </row>
    <row r="39" spans="1:12" ht="14.5" x14ac:dyDescent="0.35">
      <c r="A39" s="43" t="s">
        <v>64</v>
      </c>
      <c r="B39" s="168"/>
      <c r="C39" s="168"/>
      <c r="D39" s="169"/>
      <c r="E39" s="169"/>
      <c r="F39" s="169"/>
      <c r="G39" s="508"/>
    </row>
    <row r="40" spans="1:12" ht="14.5" x14ac:dyDescent="0.35">
      <c r="A40" s="47" t="s">
        <v>762</v>
      </c>
      <c r="B40" s="471">
        <v>1422</v>
      </c>
      <c r="C40" s="471">
        <v>0</v>
      </c>
      <c r="D40" s="473">
        <v>613</v>
      </c>
      <c r="E40" s="473">
        <f>SUM(B40:D40)</f>
        <v>2035</v>
      </c>
      <c r="F40" s="169" t="s">
        <v>712</v>
      </c>
      <c r="G40" s="508">
        <f>+Resultatregnskap!C40</f>
        <v>2035</v>
      </c>
    </row>
    <row r="41" spans="1:12" ht="14.5" x14ac:dyDescent="0.35">
      <c r="A41" s="47" t="s">
        <v>66</v>
      </c>
      <c r="B41" s="471">
        <v>0</v>
      </c>
      <c r="C41" s="471">
        <v>0</v>
      </c>
      <c r="D41" s="473">
        <v>0</v>
      </c>
      <c r="E41" s="473">
        <f>SUM(B41:D41)</f>
        <v>0</v>
      </c>
      <c r="F41" s="169" t="s">
        <v>713</v>
      </c>
      <c r="G41" s="508"/>
    </row>
    <row r="42" spans="1:12" ht="14.5" x14ac:dyDescent="0.35">
      <c r="A42" s="48" t="s">
        <v>68</v>
      </c>
      <c r="B42" s="471">
        <v>0</v>
      </c>
      <c r="C42" s="471">
        <v>0</v>
      </c>
      <c r="D42" s="473">
        <v>0</v>
      </c>
      <c r="E42" s="473">
        <f>SUM(B42:D42)</f>
        <v>0</v>
      </c>
      <c r="F42" s="169" t="s">
        <v>714</v>
      </c>
    </row>
    <row r="43" spans="1:12" ht="14.5" x14ac:dyDescent="0.35">
      <c r="A43" s="52" t="s">
        <v>70</v>
      </c>
      <c r="B43" s="472">
        <f>SUM(B40:B42)</f>
        <v>1422</v>
      </c>
      <c r="C43" s="472">
        <f>SUM(C40:C42)</f>
        <v>0</v>
      </c>
      <c r="D43" s="462">
        <f>SUM(D40:D42)</f>
        <v>613</v>
      </c>
      <c r="E43" s="462">
        <f>SUM(E40:E42)</f>
        <v>2035</v>
      </c>
      <c r="F43" s="171" t="s">
        <v>715</v>
      </c>
    </row>
    <row r="45" spans="1:12" ht="48" customHeight="1" x14ac:dyDescent="0.35">
      <c r="A45" s="496" t="s">
        <v>851</v>
      </c>
      <c r="B45" s="660"/>
      <c r="C45" s="661"/>
      <c r="D45" s="661"/>
      <c r="E45" s="661"/>
      <c r="F45" s="662"/>
    </row>
    <row r="47" spans="1:12" x14ac:dyDescent="0.25">
      <c r="A47" s="655" t="s">
        <v>866</v>
      </c>
      <c r="B47" s="655"/>
      <c r="C47" s="655"/>
      <c r="D47" s="655"/>
      <c r="E47" s="655"/>
      <c r="F47" s="655"/>
    </row>
    <row r="48" spans="1:12" x14ac:dyDescent="0.25">
      <c r="G48" s="655"/>
      <c r="H48" s="655"/>
      <c r="I48" s="655"/>
      <c r="J48" s="655"/>
      <c r="K48" s="655"/>
      <c r="L48" s="655"/>
    </row>
    <row r="49" spans="1:7" x14ac:dyDescent="0.25">
      <c r="A49" s="655" t="s">
        <v>752</v>
      </c>
      <c r="B49" s="655"/>
      <c r="C49" s="655"/>
      <c r="D49" s="655"/>
      <c r="E49" s="655"/>
      <c r="F49" s="655"/>
      <c r="G49" s="500"/>
    </row>
    <row r="51" spans="1:7" x14ac:dyDescent="0.25">
      <c r="A51" t="s">
        <v>803</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88"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pageSetUpPr fitToPage="1"/>
  </sheetPr>
  <dimension ref="A2:I45"/>
  <sheetViews>
    <sheetView topLeftCell="A17" zoomScale="84" zoomScaleNormal="84" workbookViewId="0">
      <selection activeCell="E13" sqref="E13"/>
    </sheetView>
  </sheetViews>
  <sheetFormatPr baseColWidth="10" defaultColWidth="17.1796875" defaultRowHeight="15.75" customHeight="1" x14ac:dyDescent="0.35"/>
  <cols>
    <col min="1" max="1" width="69.1796875" style="40" customWidth="1"/>
    <col min="2" max="3" width="14.81640625" style="91" customWidth="1"/>
    <col min="4" max="4" width="15.1796875" style="155" customWidth="1"/>
    <col min="5" max="5" width="11.453125" style="40" customWidth="1"/>
    <col min="6" max="6" width="49.54296875" style="40" customWidth="1"/>
    <col min="7" max="16384" width="17.1796875" style="40"/>
  </cols>
  <sheetData>
    <row r="2" spans="1:9" ht="15.75" customHeight="1" x14ac:dyDescent="0.35">
      <c r="A2" s="334" t="str">
        <f>Resultatregnskap!A2</f>
        <v>Virksomhetens navn:  Steinerhøyskolen</v>
      </c>
      <c r="B2" s="334"/>
      <c r="C2" s="334"/>
      <c r="D2" s="334"/>
    </row>
    <row r="4" spans="1:9" ht="14.25" customHeight="1" x14ac:dyDescent="0.35">
      <c r="A4" s="56" t="s">
        <v>557</v>
      </c>
      <c r="B4" s="104"/>
      <c r="C4" s="104"/>
      <c r="D4" s="104"/>
      <c r="E4" s="1"/>
      <c r="F4" s="1"/>
    </row>
    <row r="5" spans="1:9" ht="15" customHeight="1" x14ac:dyDescent="0.35">
      <c r="A5" s="1"/>
      <c r="B5" s="329"/>
      <c r="C5" s="329"/>
      <c r="D5" s="10"/>
      <c r="E5" s="1"/>
      <c r="F5" s="1"/>
    </row>
    <row r="6" spans="1:9" ht="15" customHeight="1" x14ac:dyDescent="0.35">
      <c r="A6" s="20" t="s">
        <v>339</v>
      </c>
      <c r="B6" s="68"/>
      <c r="C6" s="68"/>
      <c r="D6" s="10"/>
      <c r="E6" s="1"/>
      <c r="F6" s="1"/>
    </row>
    <row r="7" spans="1:9" ht="15" customHeight="1" x14ac:dyDescent="0.35">
      <c r="A7" s="20" t="s">
        <v>340</v>
      </c>
      <c r="B7" s="68"/>
      <c r="C7" s="68"/>
      <c r="D7" s="10"/>
      <c r="E7" s="1"/>
      <c r="F7" s="1"/>
    </row>
    <row r="8" spans="1:9" ht="15" customHeight="1" x14ac:dyDescent="0.35">
      <c r="A8" s="20" t="s">
        <v>341</v>
      </c>
      <c r="B8" s="68"/>
      <c r="C8" s="68"/>
      <c r="D8" s="10"/>
      <c r="E8" s="1"/>
      <c r="F8" s="1"/>
    </row>
    <row r="9" spans="1:9" ht="14.5" x14ac:dyDescent="0.35">
      <c r="A9" s="122"/>
      <c r="B9" s="323"/>
      <c r="C9" s="323"/>
      <c r="D9" s="194"/>
      <c r="E9" s="1"/>
      <c r="F9" s="1"/>
    </row>
    <row r="10" spans="1:9" ht="22.5" customHeight="1" x14ac:dyDescent="0.35">
      <c r="A10" s="120" t="s">
        <v>342</v>
      </c>
      <c r="B10" s="272">
        <f>Resultatregnskap!C8</f>
        <v>45657</v>
      </c>
      <c r="C10" s="220">
        <f>+Resultatregnskap!D8</f>
        <v>45291</v>
      </c>
      <c r="D10" s="218" t="s">
        <v>466</v>
      </c>
      <c r="E10" s="1"/>
      <c r="F10" s="1"/>
    </row>
    <row r="11" spans="1:9" ht="15" customHeight="1" x14ac:dyDescent="0.35">
      <c r="A11" s="38" t="s">
        <v>35</v>
      </c>
      <c r="B11" s="71">
        <f>Resultatregnskap!C14</f>
        <v>35298</v>
      </c>
      <c r="C11" s="187">
        <f>Resultatregnskap!D14</f>
        <v>36698</v>
      </c>
      <c r="D11" s="218" t="s">
        <v>559</v>
      </c>
      <c r="E11" s="1"/>
      <c r="F11" s="1"/>
      <c r="G11" s="1"/>
      <c r="H11" s="1"/>
      <c r="I11" s="1"/>
    </row>
    <row r="12" spans="1:9" ht="15" customHeight="1" x14ac:dyDescent="0.35">
      <c r="A12" s="191" t="s">
        <v>556</v>
      </c>
      <c r="B12" s="71">
        <f>'Note 1B'!B8</f>
        <v>19879</v>
      </c>
      <c r="C12" s="187">
        <f>'Note 1B'!C8</f>
        <v>19176</v>
      </c>
      <c r="D12" s="218" t="s">
        <v>560</v>
      </c>
      <c r="E12" s="1"/>
      <c r="F12" s="1"/>
      <c r="G12" s="1"/>
      <c r="H12" s="1"/>
      <c r="I12" s="1"/>
    </row>
    <row r="13" spans="1:9" ht="15" customHeight="1" x14ac:dyDescent="0.35">
      <c r="A13" s="38" t="s">
        <v>889</v>
      </c>
      <c r="B13" s="83">
        <f>'Note 1B'!B70+'Note 1B'!B71</f>
        <v>6367</v>
      </c>
      <c r="C13" s="83">
        <f>'Note 1B'!C70+'Note 1B'!C71</f>
        <v>7286</v>
      </c>
      <c r="D13" s="341" t="s">
        <v>561</v>
      </c>
      <c r="E13" s="1"/>
      <c r="F13" s="1"/>
      <c r="G13" s="11"/>
      <c r="H13" s="1"/>
      <c r="I13" s="1"/>
    </row>
    <row r="14" spans="1:9" ht="15" customHeight="1" x14ac:dyDescent="0.35">
      <c r="A14" s="191" t="s">
        <v>343</v>
      </c>
      <c r="B14" s="72">
        <f>'Note 1B'!B56+'Note 1B'!B68</f>
        <v>4548</v>
      </c>
      <c r="C14" s="188">
        <f>'Note 1B'!C56+'Note 1B'!C68</f>
        <v>5924</v>
      </c>
      <c r="D14" s="218" t="s">
        <v>562</v>
      </c>
      <c r="E14" s="1"/>
      <c r="F14" s="1"/>
      <c r="G14" s="1"/>
      <c r="H14" s="1"/>
      <c r="I14" s="1"/>
    </row>
    <row r="15" spans="1:9" ht="15" customHeight="1" x14ac:dyDescent="0.35">
      <c r="A15" s="191" t="s">
        <v>692</v>
      </c>
      <c r="B15" s="71">
        <f>B11-B12-B13-B14</f>
        <v>4504</v>
      </c>
      <c r="C15" s="71">
        <f>C11-C12-C13-C14</f>
        <v>4312</v>
      </c>
      <c r="D15" s="218" t="s">
        <v>693</v>
      </c>
      <c r="E15" s="1"/>
      <c r="F15" s="1"/>
      <c r="G15" s="1"/>
      <c r="H15" s="1"/>
      <c r="I15" s="1"/>
    </row>
    <row r="16" spans="1:9" ht="15" customHeight="1" x14ac:dyDescent="0.35">
      <c r="A16" s="38" t="s">
        <v>344</v>
      </c>
      <c r="B16" s="71">
        <f>Resultatregnskap!C18</f>
        <v>21312</v>
      </c>
      <c r="C16" s="187">
        <f>Resultatregnskap!D18</f>
        <v>22964</v>
      </c>
      <c r="D16" s="218" t="s">
        <v>563</v>
      </c>
      <c r="E16" s="1"/>
      <c r="F16" s="1"/>
      <c r="G16" s="1"/>
      <c r="H16" s="1"/>
      <c r="I16" s="1"/>
    </row>
    <row r="17" spans="1:9" ht="15" customHeight="1" x14ac:dyDescent="0.35">
      <c r="A17" s="38" t="s">
        <v>852</v>
      </c>
      <c r="B17" s="71">
        <f>Resultatregnskap!C22-Resultatregnskap!C18</f>
        <v>12302</v>
      </c>
      <c r="C17" s="187">
        <f>Resultatregnskap!D22-Resultatregnskap!D18</f>
        <v>12612</v>
      </c>
      <c r="D17" s="218" t="s">
        <v>564</v>
      </c>
      <c r="E17" s="1"/>
      <c r="F17" s="1"/>
      <c r="G17" s="1"/>
      <c r="H17" s="1"/>
      <c r="I17" s="1"/>
    </row>
    <row r="18" spans="1:9" ht="15" customHeight="1" x14ac:dyDescent="0.35">
      <c r="A18" s="38" t="s">
        <v>47</v>
      </c>
      <c r="B18" s="71">
        <f>Resultatregnskap!C22</f>
        <v>33614</v>
      </c>
      <c r="C18" s="187">
        <f>Resultatregnskap!D22</f>
        <v>35576</v>
      </c>
      <c r="D18" s="218" t="s">
        <v>565</v>
      </c>
      <c r="E18" s="1"/>
      <c r="F18" s="1"/>
      <c r="G18" s="1"/>
      <c r="H18" s="1"/>
      <c r="I18" s="1"/>
    </row>
    <row r="19" spans="1:9" ht="15" customHeight="1" x14ac:dyDescent="0.35">
      <c r="A19" s="38" t="s">
        <v>49</v>
      </c>
      <c r="B19" s="71">
        <f>Resultatregnskap!C24</f>
        <v>1684</v>
      </c>
      <c r="C19" s="187">
        <f>Resultatregnskap!D24</f>
        <v>1122</v>
      </c>
      <c r="D19" s="218" t="s">
        <v>566</v>
      </c>
      <c r="E19" s="1"/>
      <c r="F19" s="1"/>
      <c r="G19" s="1"/>
      <c r="H19" s="1"/>
      <c r="I19" s="1"/>
    </row>
    <row r="20" spans="1:9" ht="15" customHeight="1" x14ac:dyDescent="0.35">
      <c r="A20" s="38" t="s">
        <v>62</v>
      </c>
      <c r="B20" s="71">
        <f>Resultatregnskap!C37</f>
        <v>2035</v>
      </c>
      <c r="C20" s="187">
        <f>Resultatregnskap!D37</f>
        <v>1352</v>
      </c>
      <c r="D20" s="218" t="s">
        <v>567</v>
      </c>
      <c r="E20" s="1"/>
      <c r="F20" s="1"/>
      <c r="G20" s="1"/>
      <c r="H20" s="1"/>
      <c r="I20" s="1"/>
    </row>
    <row r="21" spans="1:9" ht="15" customHeight="1" x14ac:dyDescent="0.35">
      <c r="A21" s="19"/>
      <c r="B21" s="73"/>
      <c r="C21" s="189"/>
      <c r="D21" s="218"/>
      <c r="E21" s="1"/>
      <c r="F21" s="1"/>
      <c r="G21" s="1"/>
      <c r="H21" s="1"/>
      <c r="I21" s="1"/>
    </row>
    <row r="22" spans="1:9" ht="15" customHeight="1" x14ac:dyDescent="0.35">
      <c r="A22" s="36" t="s">
        <v>345</v>
      </c>
      <c r="B22" s="73"/>
      <c r="C22" s="189"/>
      <c r="D22" s="218"/>
      <c r="E22" s="1"/>
      <c r="F22" s="1"/>
      <c r="G22" s="1"/>
      <c r="H22" s="1"/>
      <c r="I22" s="1"/>
    </row>
    <row r="23" spans="1:9" ht="15" customHeight="1" x14ac:dyDescent="0.35">
      <c r="A23" s="38" t="s">
        <v>346</v>
      </c>
      <c r="B23" s="71">
        <f>('Balanse - eiendeler'!C14+'Balanse - eiendeler'!C21)+'Balanse - eiendeler'!C32</f>
        <v>158</v>
      </c>
      <c r="C23" s="187">
        <f>('Balanse - eiendeler'!D14+'Balanse - eiendeler'!D21)+'Balanse - eiendeler'!D32</f>
        <v>165.99999999999989</v>
      </c>
      <c r="D23" s="218" t="s">
        <v>568</v>
      </c>
      <c r="E23" s="1"/>
      <c r="F23" s="1"/>
      <c r="G23" s="1"/>
      <c r="H23" s="1"/>
      <c r="I23" s="1"/>
    </row>
    <row r="24" spans="1:9" ht="15" customHeight="1" x14ac:dyDescent="0.35">
      <c r="A24" s="38" t="s">
        <v>347</v>
      </c>
      <c r="B24" s="71">
        <f>(('Balanse - eiendeler'!C38+'Balanse - eiendeler'!C44)+'Balanse - eiendeler'!C52)+'Balanse - eiendeler'!C57</f>
        <v>14167</v>
      </c>
      <c r="C24" s="187">
        <f>(('Balanse - eiendeler'!D38+'Balanse - eiendeler'!D44)+'Balanse - eiendeler'!D52)+'Balanse - eiendeler'!D57</f>
        <v>10921</v>
      </c>
      <c r="D24" s="218" t="s">
        <v>569</v>
      </c>
      <c r="E24" s="1"/>
      <c r="F24" s="1"/>
      <c r="G24" s="1"/>
      <c r="H24" s="1"/>
      <c r="I24" s="1"/>
    </row>
    <row r="25" spans="1:9" ht="15" customHeight="1" x14ac:dyDescent="0.35">
      <c r="A25" s="38" t="s">
        <v>348</v>
      </c>
      <c r="B25" s="71">
        <f>'Balanse - eiendeler'!C59</f>
        <v>14325</v>
      </c>
      <c r="C25" s="187">
        <f>'Balanse - eiendeler'!D59</f>
        <v>11087</v>
      </c>
      <c r="D25" s="218" t="s">
        <v>570</v>
      </c>
      <c r="E25" s="1"/>
      <c r="F25" s="1"/>
      <c r="G25" s="1"/>
      <c r="H25" s="1"/>
      <c r="I25" s="1"/>
    </row>
    <row r="26" spans="1:9" ht="15" customHeight="1" x14ac:dyDescent="0.35">
      <c r="A26" s="38" t="s">
        <v>349</v>
      </c>
      <c r="B26" s="71">
        <f>'Balanse - gjeld og egenkapital'!C22</f>
        <v>7394</v>
      </c>
      <c r="C26" s="187">
        <f>'Balanse - gjeld og egenkapital'!D22</f>
        <v>5359</v>
      </c>
      <c r="D26" s="218" t="s">
        <v>571</v>
      </c>
      <c r="E26" s="1"/>
      <c r="F26" s="1"/>
      <c r="G26" s="1"/>
      <c r="H26" s="1"/>
      <c r="I26" s="1"/>
    </row>
    <row r="27" spans="1:9" ht="15" customHeight="1" x14ac:dyDescent="0.35">
      <c r="A27" s="38" t="s">
        <v>558</v>
      </c>
      <c r="B27" s="71">
        <f>'Balanse - gjeld og egenkapital'!C39+'Balanse - gjeld og egenkapital'!C32</f>
        <v>0</v>
      </c>
      <c r="C27" s="187">
        <f>'Balanse - gjeld og egenkapital'!D39+'Balanse - gjeld og egenkapital'!D32</f>
        <v>0</v>
      </c>
      <c r="D27" s="218" t="s">
        <v>572</v>
      </c>
      <c r="E27" s="1"/>
      <c r="F27" s="1"/>
      <c r="G27" s="1"/>
      <c r="H27" s="1"/>
      <c r="I27" s="1"/>
    </row>
    <row r="28" spans="1:9" ht="15" customHeight="1" x14ac:dyDescent="0.35">
      <c r="A28" s="38" t="s">
        <v>350</v>
      </c>
      <c r="B28" s="71">
        <f>'Balanse - gjeld og egenkapital'!C48</f>
        <v>6931</v>
      </c>
      <c r="C28" s="187">
        <f>'Balanse - gjeld og egenkapital'!D48</f>
        <v>5728</v>
      </c>
      <c r="D28" s="218" t="s">
        <v>573</v>
      </c>
      <c r="E28" s="1"/>
      <c r="F28" s="1"/>
      <c r="G28" s="1"/>
      <c r="H28" s="1"/>
      <c r="I28" s="1"/>
    </row>
    <row r="29" spans="1:9" ht="15" customHeight="1" x14ac:dyDescent="0.35">
      <c r="A29" s="38" t="s">
        <v>351</v>
      </c>
      <c r="B29" s="71">
        <f>'Balanse - gjeld og egenkapital'!C52</f>
        <v>14325</v>
      </c>
      <c r="C29" s="187">
        <f>'Balanse - gjeld og egenkapital'!D52</f>
        <v>11087</v>
      </c>
      <c r="D29" s="218" t="s">
        <v>574</v>
      </c>
      <c r="E29" s="1"/>
      <c r="F29" s="1"/>
      <c r="G29" s="1"/>
      <c r="H29" s="1"/>
      <c r="I29" s="1"/>
    </row>
    <row r="30" spans="1:9" ht="15" customHeight="1" x14ac:dyDescent="0.35">
      <c r="A30" s="74"/>
      <c r="B30" s="105"/>
      <c r="C30" s="105"/>
      <c r="D30" s="221"/>
      <c r="E30" s="1"/>
      <c r="F30" s="1"/>
      <c r="G30" s="1"/>
      <c r="H30" s="1"/>
      <c r="I30" s="1"/>
    </row>
    <row r="31" spans="1:9" ht="15" customHeight="1" x14ac:dyDescent="0.35">
      <c r="A31" s="75"/>
      <c r="B31" s="106"/>
      <c r="C31" s="329"/>
      <c r="D31" s="222"/>
      <c r="E31" s="1"/>
      <c r="F31" s="1"/>
      <c r="G31" s="1"/>
      <c r="H31" s="1"/>
      <c r="I31" s="1"/>
    </row>
    <row r="32" spans="1:9" ht="15" customHeight="1" x14ac:dyDescent="0.35">
      <c r="A32" s="76" t="s">
        <v>352</v>
      </c>
      <c r="B32" s="97"/>
      <c r="C32" s="190"/>
      <c r="D32" s="218"/>
      <c r="E32" s="1"/>
      <c r="F32" s="316"/>
      <c r="G32" s="1"/>
      <c r="H32" s="1"/>
      <c r="I32" s="1"/>
    </row>
    <row r="33" spans="1:9" ht="15" customHeight="1" x14ac:dyDescent="0.35">
      <c r="A33" s="77" t="s">
        <v>353</v>
      </c>
      <c r="B33" s="368">
        <f>B16/B18</f>
        <v>0.63402153864461241</v>
      </c>
      <c r="C33" s="369">
        <f>C16/C18</f>
        <v>0.64549134247807516</v>
      </c>
      <c r="D33" s="218" t="s">
        <v>575</v>
      </c>
      <c r="E33" s="1"/>
      <c r="F33" s="1"/>
      <c r="G33" s="1"/>
      <c r="H33" s="1"/>
      <c r="I33" s="1"/>
    </row>
    <row r="34" spans="1:9" ht="15" customHeight="1" x14ac:dyDescent="0.35">
      <c r="A34" s="77" t="s">
        <v>354</v>
      </c>
      <c r="B34" s="368">
        <f>B19/B11</f>
        <v>4.7708085443934498E-2</v>
      </c>
      <c r="C34" s="369">
        <f>C19/C11</f>
        <v>3.057387323559867E-2</v>
      </c>
      <c r="D34" s="218" t="s">
        <v>576</v>
      </c>
      <c r="E34" s="1"/>
      <c r="F34" s="1"/>
      <c r="G34" s="1"/>
      <c r="H34" s="1"/>
      <c r="I34" s="1"/>
    </row>
    <row r="35" spans="1:9" ht="15" customHeight="1" x14ac:dyDescent="0.35">
      <c r="A35" s="77" t="s">
        <v>355</v>
      </c>
      <c r="B35" s="368">
        <f>B24/B28</f>
        <v>2.0440051940556918</v>
      </c>
      <c r="C35" s="369">
        <f>C24/C28</f>
        <v>1.9065991620111731</v>
      </c>
      <c r="D35" s="218" t="s">
        <v>576</v>
      </c>
      <c r="E35" s="1"/>
      <c r="F35" s="1"/>
      <c r="G35" s="1"/>
      <c r="H35" s="1"/>
      <c r="I35" s="1"/>
    </row>
    <row r="36" spans="1:9" ht="15" customHeight="1" x14ac:dyDescent="0.35">
      <c r="A36" s="77" t="s">
        <v>356</v>
      </c>
      <c r="B36" s="83">
        <f>B24-B28</f>
        <v>7236</v>
      </c>
      <c r="C36" s="111">
        <f>C24-C28</f>
        <v>5193</v>
      </c>
      <c r="D36" s="218" t="s">
        <v>576</v>
      </c>
      <c r="E36" s="1"/>
      <c r="F36" s="1"/>
      <c r="G36" s="1"/>
      <c r="H36" s="1"/>
      <c r="I36" s="1"/>
    </row>
    <row r="37" spans="1:9" ht="15" customHeight="1" x14ac:dyDescent="0.35">
      <c r="A37" s="77" t="s">
        <v>357</v>
      </c>
      <c r="B37" s="368">
        <f>B26/B29</f>
        <v>0.51616055846422337</v>
      </c>
      <c r="C37" s="369">
        <f>C26/C29</f>
        <v>0.48335888878867139</v>
      </c>
      <c r="D37" s="218" t="s">
        <v>576</v>
      </c>
      <c r="E37" s="1"/>
      <c r="F37" s="1"/>
      <c r="G37" s="1"/>
      <c r="H37" s="1"/>
      <c r="I37" s="1"/>
    </row>
    <row r="38" spans="1:9" ht="15" customHeight="1" x14ac:dyDescent="0.35">
      <c r="A38" s="77" t="s">
        <v>358</v>
      </c>
      <c r="B38" s="368">
        <f>B28/B26</f>
        <v>0.937381660806059</v>
      </c>
      <c r="C38" s="369">
        <f>C28/C26</f>
        <v>1.0688561298749766</v>
      </c>
      <c r="D38" s="218" t="s">
        <v>576</v>
      </c>
      <c r="E38" s="1"/>
      <c r="F38" s="1"/>
      <c r="G38" s="1"/>
      <c r="H38" s="1"/>
      <c r="I38" s="1"/>
    </row>
    <row r="39" spans="1:9" ht="15" customHeight="1" x14ac:dyDescent="0.35">
      <c r="A39" s="77" t="s">
        <v>359</v>
      </c>
      <c r="B39" s="368">
        <f>B12/B11</f>
        <v>0.56317638393110092</v>
      </c>
      <c r="C39" s="369">
        <f>C12/C11</f>
        <v>0.52253528802659543</v>
      </c>
      <c r="D39" s="218" t="s">
        <v>576</v>
      </c>
      <c r="E39" s="1"/>
      <c r="F39" s="1"/>
      <c r="G39" s="1"/>
      <c r="H39" s="1"/>
      <c r="I39" s="1"/>
    </row>
    <row r="40" spans="1:9" ht="15" customHeight="1" x14ac:dyDescent="0.35">
      <c r="A40" s="77" t="s">
        <v>360</v>
      </c>
      <c r="B40" s="368">
        <f>B13/B11</f>
        <v>0.18037849169924641</v>
      </c>
      <c r="C40" s="369">
        <f>C13/C11</f>
        <v>0.19853942994168619</v>
      </c>
      <c r="D40" s="218" t="s">
        <v>576</v>
      </c>
      <c r="E40" s="1"/>
      <c r="F40" s="1"/>
      <c r="G40" s="1"/>
      <c r="H40" s="1"/>
      <c r="I40" s="1"/>
    </row>
    <row r="41" spans="1:9" ht="15" customHeight="1" x14ac:dyDescent="0.35">
      <c r="A41" s="77" t="s">
        <v>361</v>
      </c>
      <c r="B41" s="368">
        <f>'Note 25'!B14/'Note 25'!B11</f>
        <v>0.12884582695903452</v>
      </c>
      <c r="C41" s="369">
        <f>'Note 25'!C14/'Note 25'!C11</f>
        <v>0.16142569077333915</v>
      </c>
      <c r="D41" s="218" t="s">
        <v>576</v>
      </c>
      <c r="E41" s="1"/>
      <c r="F41" s="1"/>
      <c r="G41" s="1"/>
      <c r="H41" s="1"/>
      <c r="I41" s="1"/>
    </row>
    <row r="42" spans="1:9" ht="15" customHeight="1" x14ac:dyDescent="0.35">
      <c r="A42" s="67"/>
      <c r="B42" s="105"/>
      <c r="C42" s="105"/>
      <c r="D42" s="10"/>
      <c r="E42" s="1"/>
      <c r="F42" s="1"/>
    </row>
    <row r="43" spans="1:9" ht="15" customHeight="1" x14ac:dyDescent="0.35">
      <c r="A43" s="1"/>
      <c r="B43" s="329"/>
      <c r="C43" s="329"/>
      <c r="D43" s="10"/>
      <c r="E43" s="1"/>
      <c r="F43" s="1"/>
    </row>
    <row r="45" spans="1:9" ht="15.75" customHeight="1" x14ac:dyDescent="0.35">
      <c r="A45" s="502"/>
    </row>
  </sheetData>
  <pageMargins left="0.51181102362204722" right="0.51181102362204722" top="0.74803149606299213" bottom="0.74803149606299213" header="0.31496062992125984" footer="0.31496062992125984"/>
  <pageSetup paperSize="9" scale="9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45"/>
  <sheetViews>
    <sheetView tabSelected="1" zoomScale="70" zoomScaleNormal="70" workbookViewId="0">
      <selection activeCell="F23" sqref="F23"/>
    </sheetView>
  </sheetViews>
  <sheetFormatPr baseColWidth="10" defaultColWidth="17.1796875" defaultRowHeight="15.75" customHeight="1" x14ac:dyDescent="0.35"/>
  <cols>
    <col min="1" max="1" width="41.54296875" style="40" customWidth="1"/>
    <col min="2" max="2" width="8.81640625" style="40" customWidth="1"/>
    <col min="3" max="3" width="13.54296875" style="91" customWidth="1"/>
    <col min="4" max="4" width="13.453125" style="91" customWidth="1"/>
    <col min="5" max="5" width="15.453125" style="70" customWidth="1"/>
    <col min="6" max="6" width="11.453125" style="40" customWidth="1"/>
    <col min="7" max="7" width="31.453125" style="40" customWidth="1"/>
    <col min="8" max="8" width="14" style="40" customWidth="1"/>
    <col min="9" max="16384" width="17.1796875" style="40"/>
  </cols>
  <sheetData>
    <row r="1" spans="1:10" ht="12.75" customHeight="1" x14ac:dyDescent="0.35">
      <c r="A1" s="2"/>
      <c r="B1" s="1"/>
      <c r="C1" s="329"/>
      <c r="D1" s="329"/>
      <c r="E1" s="69"/>
      <c r="F1" s="1"/>
    </row>
    <row r="2" spans="1:10" ht="15.75" customHeight="1" x14ac:dyDescent="0.35">
      <c r="A2" s="6" t="s">
        <v>894</v>
      </c>
      <c r="B2" s="6"/>
      <c r="C2" s="6"/>
      <c r="D2" s="6"/>
      <c r="E2" s="6"/>
      <c r="F2" s="1"/>
      <c r="G2" s="500"/>
    </row>
    <row r="3" spans="1:10" ht="15" customHeight="1" x14ac:dyDescent="0.35">
      <c r="A3" s="1" t="s">
        <v>895</v>
      </c>
      <c r="B3" s="1"/>
      <c r="C3" s="329"/>
      <c r="D3" s="329"/>
      <c r="E3" s="69"/>
      <c r="F3" s="1"/>
    </row>
    <row r="4" spans="1:10" ht="15" customHeight="1" x14ac:dyDescent="0.35">
      <c r="A4" s="1"/>
      <c r="B4" s="1"/>
      <c r="C4" s="329"/>
      <c r="D4" s="329"/>
      <c r="E4" s="69"/>
      <c r="F4" s="1"/>
    </row>
    <row r="5" spans="1:10" ht="15" customHeight="1" x14ac:dyDescent="0.35">
      <c r="A5" s="129" t="s">
        <v>26</v>
      </c>
      <c r="B5" s="18"/>
      <c r="C5" s="78"/>
      <c r="D5" s="78"/>
      <c r="E5" s="133"/>
      <c r="F5" s="11"/>
    </row>
    <row r="6" spans="1:10" ht="15" customHeight="1" x14ac:dyDescent="0.35">
      <c r="A6" s="12" t="s">
        <v>589</v>
      </c>
      <c r="E6" s="174"/>
      <c r="F6" s="11"/>
    </row>
    <row r="7" spans="1:10" ht="15.75" customHeight="1" x14ac:dyDescent="0.35">
      <c r="A7" s="1"/>
      <c r="B7" s="1"/>
      <c r="C7" s="329"/>
      <c r="D7" s="329"/>
      <c r="E7" s="69"/>
      <c r="F7" s="1"/>
    </row>
    <row r="8" spans="1:10" ht="22.25" customHeight="1" x14ac:dyDescent="0.35">
      <c r="A8" s="19"/>
      <c r="B8" s="42" t="s">
        <v>27</v>
      </c>
      <c r="C8" s="197">
        <v>45657</v>
      </c>
      <c r="D8" s="318">
        <v>45291</v>
      </c>
      <c r="E8" s="196" t="s">
        <v>466</v>
      </c>
      <c r="F8" s="1"/>
      <c r="G8" s="11"/>
      <c r="H8" s="510"/>
      <c r="I8" s="511"/>
      <c r="J8" s="512"/>
    </row>
    <row r="9" spans="1:10" ht="15" customHeight="1" x14ac:dyDescent="0.35">
      <c r="A9" s="21" t="s">
        <v>28</v>
      </c>
      <c r="B9" s="22"/>
      <c r="C9" s="79"/>
      <c r="D9" s="80"/>
      <c r="E9" s="134"/>
      <c r="F9" s="1"/>
      <c r="G9" s="324"/>
      <c r="H9" s="513"/>
      <c r="I9" s="329"/>
      <c r="J9" s="68"/>
    </row>
    <row r="10" spans="1:10" ht="15" customHeight="1" x14ac:dyDescent="0.35">
      <c r="A10" s="23" t="s">
        <v>29</v>
      </c>
      <c r="B10" s="24" t="s">
        <v>808</v>
      </c>
      <c r="C10" s="79">
        <v>19879</v>
      </c>
      <c r="D10" s="79">
        <v>19176</v>
      </c>
      <c r="E10" s="135" t="s">
        <v>30</v>
      </c>
      <c r="F10" s="1"/>
      <c r="G10" s="20"/>
      <c r="H10" s="514"/>
      <c r="I10" s="329"/>
      <c r="J10" s="329"/>
    </row>
    <row r="11" spans="1:10" ht="15" customHeight="1" x14ac:dyDescent="0.35">
      <c r="A11" s="382" t="s">
        <v>687</v>
      </c>
      <c r="B11" s="383" t="s">
        <v>808</v>
      </c>
      <c r="C11" s="384">
        <f>907+2841+800</f>
        <v>4548</v>
      </c>
      <c r="D11" s="384">
        <v>5924</v>
      </c>
      <c r="E11" s="385" t="s">
        <v>688</v>
      </c>
      <c r="F11" s="1"/>
      <c r="G11" s="323"/>
      <c r="H11" s="194"/>
      <c r="I11" s="102"/>
      <c r="J11" s="102"/>
    </row>
    <row r="12" spans="1:10" ht="15" customHeight="1" x14ac:dyDescent="0.35">
      <c r="A12" s="23" t="s">
        <v>31</v>
      </c>
      <c r="B12" s="24" t="s">
        <v>808</v>
      </c>
      <c r="C12" s="79">
        <v>8060</v>
      </c>
      <c r="D12" s="79">
        <v>8430</v>
      </c>
      <c r="E12" s="135" t="s">
        <v>32</v>
      </c>
      <c r="F12" s="1"/>
      <c r="G12" s="20"/>
      <c r="H12" s="514"/>
      <c r="I12" s="329"/>
      <c r="J12" s="329"/>
    </row>
    <row r="13" spans="1:10" ht="15" customHeight="1" x14ac:dyDescent="0.35">
      <c r="A13" s="25" t="s">
        <v>33</v>
      </c>
      <c r="B13" s="26" t="s">
        <v>808</v>
      </c>
      <c r="C13" s="79">
        <f>615+5+111+15+75+1989+1</f>
        <v>2811</v>
      </c>
      <c r="D13" s="79">
        <v>3168</v>
      </c>
      <c r="E13" s="135" t="s">
        <v>34</v>
      </c>
      <c r="F13" s="1"/>
      <c r="G13" s="128"/>
      <c r="H13" s="514"/>
      <c r="I13" s="329"/>
      <c r="J13" s="329"/>
    </row>
    <row r="14" spans="1:10" ht="15" customHeight="1" x14ac:dyDescent="0.35">
      <c r="A14" s="29" t="s">
        <v>35</v>
      </c>
      <c r="B14" s="39"/>
      <c r="C14" s="82">
        <f>SUM(C10:C13)</f>
        <v>35298</v>
      </c>
      <c r="D14" s="83">
        <f>SUM(D10:D13)</f>
        <v>36698</v>
      </c>
      <c r="E14" s="344" t="s">
        <v>36</v>
      </c>
      <c r="F14" s="1"/>
      <c r="G14" s="324"/>
      <c r="H14" s="11"/>
      <c r="I14" s="119"/>
      <c r="J14" s="109"/>
    </row>
    <row r="15" spans="1:10" ht="15" customHeight="1" x14ac:dyDescent="0.35">
      <c r="A15" s="33"/>
      <c r="B15" s="22"/>
      <c r="C15" s="84"/>
      <c r="D15" s="85"/>
      <c r="E15" s="137"/>
      <c r="F15" s="1"/>
      <c r="G15" s="11"/>
      <c r="H15" s="513"/>
      <c r="I15" s="68"/>
      <c r="J15" s="68"/>
    </row>
    <row r="16" spans="1:10" ht="15" customHeight="1" x14ac:dyDescent="0.35">
      <c r="A16" s="34" t="s">
        <v>37</v>
      </c>
      <c r="B16" s="22"/>
      <c r="C16" s="81"/>
      <c r="D16" s="80"/>
      <c r="E16" s="137"/>
      <c r="F16" s="1"/>
      <c r="G16" s="122"/>
      <c r="H16" s="513"/>
      <c r="I16" s="68"/>
      <c r="J16" s="68"/>
    </row>
    <row r="17" spans="1:10" ht="15" customHeight="1" x14ac:dyDescent="0.35">
      <c r="A17" s="35" t="s">
        <v>757</v>
      </c>
      <c r="B17" s="22"/>
      <c r="C17" s="79">
        <v>3564</v>
      </c>
      <c r="D17" s="79">
        <v>3970</v>
      </c>
      <c r="E17" s="135" t="s">
        <v>39</v>
      </c>
      <c r="F17" s="1"/>
      <c r="G17" s="128"/>
      <c r="H17" s="513"/>
      <c r="I17" s="329"/>
      <c r="J17" s="329"/>
    </row>
    <row r="18" spans="1:10" ht="15" customHeight="1" x14ac:dyDescent="0.35">
      <c r="A18" s="35" t="s">
        <v>344</v>
      </c>
      <c r="B18" s="24">
        <v>2</v>
      </c>
      <c r="C18" s="79">
        <v>21312</v>
      </c>
      <c r="D18" s="79">
        <v>22964</v>
      </c>
      <c r="E18" s="135" t="s">
        <v>40</v>
      </c>
      <c r="F18" s="1"/>
      <c r="G18" s="128"/>
      <c r="H18" s="514"/>
      <c r="I18" s="329"/>
      <c r="J18" s="329"/>
    </row>
    <row r="19" spans="1:10" ht="15" customHeight="1" x14ac:dyDescent="0.35">
      <c r="A19" s="35" t="s">
        <v>41</v>
      </c>
      <c r="B19" s="22">
        <v>7.8</v>
      </c>
      <c r="C19" s="79">
        <v>132</v>
      </c>
      <c r="D19" s="79">
        <v>128</v>
      </c>
      <c r="E19" s="135" t="s">
        <v>42</v>
      </c>
      <c r="F19" s="1"/>
      <c r="G19" s="128"/>
      <c r="H19" s="513"/>
      <c r="I19" s="329"/>
      <c r="J19" s="329"/>
    </row>
    <row r="20" spans="1:10" ht="15" customHeight="1" x14ac:dyDescent="0.35">
      <c r="A20" s="35" t="s">
        <v>43</v>
      </c>
      <c r="B20" s="22">
        <v>7.8</v>
      </c>
      <c r="C20" s="79">
        <v>0</v>
      </c>
      <c r="D20" s="79">
        <v>0</v>
      </c>
      <c r="E20" s="135" t="s">
        <v>44</v>
      </c>
      <c r="F20" s="1"/>
      <c r="G20" s="128"/>
      <c r="H20" s="513"/>
      <c r="I20" s="329"/>
      <c r="J20" s="329"/>
    </row>
    <row r="21" spans="1:10" ht="15" customHeight="1" x14ac:dyDescent="0.35">
      <c r="A21" s="25" t="s">
        <v>45</v>
      </c>
      <c r="B21" s="26">
        <v>3</v>
      </c>
      <c r="C21" s="79">
        <v>8606</v>
      </c>
      <c r="D21" s="79">
        <v>8514</v>
      </c>
      <c r="E21" s="135" t="s">
        <v>46</v>
      </c>
      <c r="F21" s="1"/>
      <c r="G21" s="128"/>
      <c r="H21" s="514"/>
      <c r="I21" s="329"/>
      <c r="J21" s="329"/>
    </row>
    <row r="22" spans="1:10" ht="15" customHeight="1" x14ac:dyDescent="0.35">
      <c r="A22" s="29" t="s">
        <v>47</v>
      </c>
      <c r="B22" s="30"/>
      <c r="C22" s="82">
        <f>SUM(C17:C21)</f>
        <v>33614</v>
      </c>
      <c r="D22" s="83">
        <f>SUM(D17:D21)</f>
        <v>35576</v>
      </c>
      <c r="E22" s="138" t="s">
        <v>48</v>
      </c>
      <c r="F22" s="1"/>
      <c r="G22" s="324"/>
      <c r="H22" s="513"/>
      <c r="I22" s="119"/>
      <c r="J22" s="109"/>
    </row>
    <row r="23" spans="1:10" ht="15" customHeight="1" x14ac:dyDescent="0.35">
      <c r="A23" s="33"/>
      <c r="B23" s="22"/>
      <c r="C23" s="84"/>
      <c r="D23" s="85"/>
      <c r="E23" s="137"/>
      <c r="F23" s="1"/>
      <c r="G23" s="11"/>
      <c r="H23" s="513"/>
      <c r="I23" s="68"/>
      <c r="J23" s="68"/>
    </row>
    <row r="24" spans="1:10" ht="15" customHeight="1" x14ac:dyDescent="0.35">
      <c r="A24" s="29" t="s">
        <v>49</v>
      </c>
      <c r="B24" s="30"/>
      <c r="C24" s="86">
        <f>C14-C22</f>
        <v>1684</v>
      </c>
      <c r="D24" s="87">
        <f>D14-D22</f>
        <v>1122</v>
      </c>
      <c r="E24" s="139" t="s">
        <v>50</v>
      </c>
      <c r="F24" s="1"/>
      <c r="G24" s="324"/>
      <c r="H24" s="513"/>
      <c r="I24" s="119"/>
      <c r="J24" s="109"/>
    </row>
    <row r="25" spans="1:10" ht="15" customHeight="1" x14ac:dyDescent="0.35">
      <c r="A25" s="33"/>
      <c r="B25" s="22"/>
      <c r="C25" s="81"/>
      <c r="D25" s="80"/>
      <c r="E25" s="137"/>
      <c r="F25" s="1"/>
      <c r="G25" s="11"/>
      <c r="H25" s="513"/>
      <c r="I25" s="68"/>
      <c r="J25" s="68"/>
    </row>
    <row r="26" spans="1:10" ht="15" customHeight="1" x14ac:dyDescent="0.35">
      <c r="A26" s="21" t="s">
        <v>51</v>
      </c>
      <c r="B26" s="22"/>
      <c r="C26" s="81"/>
      <c r="D26" s="80"/>
      <c r="E26" s="137"/>
      <c r="F26" s="1"/>
      <c r="G26" s="324"/>
      <c r="H26" s="513"/>
      <c r="I26" s="68"/>
      <c r="J26" s="68"/>
    </row>
    <row r="27" spans="1:10" ht="15" customHeight="1" x14ac:dyDescent="0.35">
      <c r="A27" s="35" t="s">
        <v>868</v>
      </c>
      <c r="B27" s="24">
        <v>4</v>
      </c>
      <c r="C27" s="79">
        <v>0</v>
      </c>
      <c r="D27" s="79">
        <v>0</v>
      </c>
      <c r="E27" s="135" t="s">
        <v>874</v>
      </c>
      <c r="F27" s="1"/>
      <c r="G27" s="128"/>
      <c r="H27" s="514"/>
      <c r="I27" s="329"/>
      <c r="J27" s="329"/>
    </row>
    <row r="28" spans="1:10" ht="15" customHeight="1" x14ac:dyDescent="0.35">
      <c r="A28" s="35" t="s">
        <v>872</v>
      </c>
      <c r="B28" s="24">
        <v>4</v>
      </c>
      <c r="C28" s="79">
        <v>351</v>
      </c>
      <c r="D28" s="79">
        <v>230</v>
      </c>
      <c r="E28" s="135" t="s">
        <v>53</v>
      </c>
      <c r="F28" s="1"/>
      <c r="G28" s="128"/>
      <c r="H28" s="514"/>
      <c r="I28" s="329"/>
      <c r="J28" s="329"/>
    </row>
    <row r="29" spans="1:10" ht="15" customHeight="1" x14ac:dyDescent="0.35">
      <c r="A29" s="128" t="s">
        <v>869</v>
      </c>
      <c r="B29" s="503">
        <v>4</v>
      </c>
      <c r="C29" s="504">
        <v>0</v>
      </c>
      <c r="D29" s="79">
        <v>0</v>
      </c>
      <c r="E29" s="135" t="s">
        <v>875</v>
      </c>
      <c r="F29" s="1"/>
      <c r="G29" s="324"/>
      <c r="H29" s="513"/>
      <c r="I29" s="119"/>
      <c r="J29" s="109"/>
    </row>
    <row r="30" spans="1:10" ht="15" customHeight="1" x14ac:dyDescent="0.35">
      <c r="A30" s="128" t="s">
        <v>873</v>
      </c>
      <c r="B30" s="503">
        <v>4</v>
      </c>
      <c r="C30" s="505">
        <v>0</v>
      </c>
      <c r="D30" s="79">
        <v>0</v>
      </c>
      <c r="E30" s="135" t="s">
        <v>55</v>
      </c>
      <c r="F30" s="1"/>
      <c r="G30" s="11"/>
      <c r="H30" s="513"/>
      <c r="I30" s="68"/>
      <c r="J30" s="68"/>
    </row>
    <row r="31" spans="1:10" ht="15" customHeight="1" x14ac:dyDescent="0.35">
      <c r="A31" s="312" t="s">
        <v>56</v>
      </c>
      <c r="B31" s="308"/>
      <c r="C31" s="82">
        <f>C27+C28-C29-C30</f>
        <v>351</v>
      </c>
      <c r="D31" s="83">
        <f>D27+D28-D29-D30</f>
        <v>230</v>
      </c>
      <c r="E31" s="136" t="s">
        <v>57</v>
      </c>
      <c r="F31" s="1"/>
      <c r="G31" s="324"/>
      <c r="H31" s="513"/>
      <c r="I31" s="119"/>
      <c r="J31" s="109"/>
    </row>
    <row r="32" spans="1:10" ht="15" customHeight="1" x14ac:dyDescent="0.35">
      <c r="A32" s="19"/>
      <c r="B32" s="37"/>
      <c r="C32" s="88"/>
      <c r="D32" s="88"/>
      <c r="E32" s="137"/>
      <c r="F32" s="1"/>
      <c r="G32" s="11"/>
      <c r="H32" s="513"/>
      <c r="I32" s="68"/>
      <c r="J32" s="68"/>
    </row>
    <row r="33" spans="1:10" ht="15" customHeight="1" x14ac:dyDescent="0.35">
      <c r="A33" s="36" t="s">
        <v>58</v>
      </c>
      <c r="B33" s="37"/>
      <c r="C33" s="82">
        <f>C24+C31</f>
        <v>2035</v>
      </c>
      <c r="D33" s="83">
        <f>D24+D31</f>
        <v>1352</v>
      </c>
      <c r="E33" s="136" t="s">
        <v>59</v>
      </c>
      <c r="F33" s="1"/>
      <c r="G33" s="128"/>
      <c r="H33" s="513"/>
      <c r="I33" s="329"/>
      <c r="J33" s="329"/>
    </row>
    <row r="34" spans="1:10" ht="15" customHeight="1" x14ac:dyDescent="0.35">
      <c r="A34" s="33"/>
      <c r="B34" s="22"/>
      <c r="C34" s="84"/>
      <c r="D34" s="85"/>
      <c r="E34" s="137"/>
      <c r="F34" s="1"/>
      <c r="G34" s="11"/>
      <c r="H34" s="513"/>
      <c r="I34" s="68"/>
      <c r="J34" s="68"/>
    </row>
    <row r="35" spans="1:10" ht="15" customHeight="1" x14ac:dyDescent="0.35">
      <c r="A35" s="35" t="s">
        <v>758</v>
      </c>
      <c r="B35" s="22"/>
      <c r="C35" s="79">
        <v>0</v>
      </c>
      <c r="D35" s="79">
        <v>0</v>
      </c>
      <c r="E35" s="135" t="s">
        <v>61</v>
      </c>
      <c r="F35" s="1"/>
      <c r="G35" s="324"/>
      <c r="H35" s="513"/>
      <c r="I35" s="119"/>
      <c r="J35" s="109"/>
    </row>
    <row r="36" spans="1:10" ht="15" customHeight="1" x14ac:dyDescent="0.35">
      <c r="A36" s="39"/>
      <c r="B36" s="30"/>
      <c r="C36" s="89"/>
      <c r="D36" s="90"/>
      <c r="E36" s="137"/>
      <c r="F36" s="1"/>
      <c r="G36" s="11"/>
      <c r="H36" s="513"/>
      <c r="I36" s="68"/>
      <c r="J36" s="68"/>
    </row>
    <row r="37" spans="1:10" ht="15" customHeight="1" x14ac:dyDescent="0.35">
      <c r="A37" s="36" t="s">
        <v>62</v>
      </c>
      <c r="B37" s="37"/>
      <c r="C37" s="82">
        <f>C33-C35</f>
        <v>2035</v>
      </c>
      <c r="D37" s="83">
        <f>D33-D35</f>
        <v>1352</v>
      </c>
      <c r="E37" s="136" t="s">
        <v>63</v>
      </c>
      <c r="F37" s="1"/>
      <c r="G37" s="324"/>
      <c r="H37" s="513"/>
      <c r="I37" s="68"/>
      <c r="J37" s="68"/>
    </row>
    <row r="38" spans="1:10" ht="15" customHeight="1" x14ac:dyDescent="0.35">
      <c r="A38" s="33"/>
      <c r="B38" s="22"/>
      <c r="C38" s="84"/>
      <c r="D38" s="85"/>
      <c r="E38" s="137"/>
      <c r="F38" s="1"/>
      <c r="G38" s="128"/>
      <c r="H38" s="155"/>
      <c r="I38" s="68"/>
      <c r="J38" s="68"/>
    </row>
    <row r="39" spans="1:10" ht="15" customHeight="1" x14ac:dyDescent="0.35">
      <c r="A39" s="21" t="s">
        <v>64</v>
      </c>
      <c r="B39" s="22"/>
      <c r="C39" s="81"/>
      <c r="D39" s="80"/>
      <c r="E39" s="137"/>
      <c r="F39" s="1"/>
      <c r="G39" s="128"/>
      <c r="H39" s="514"/>
      <c r="I39" s="68"/>
      <c r="J39" s="68"/>
    </row>
    <row r="40" spans="1:10" ht="15" customHeight="1" x14ac:dyDescent="0.35">
      <c r="A40" s="35" t="s">
        <v>762</v>
      </c>
      <c r="B40" s="317">
        <v>12</v>
      </c>
      <c r="C40" s="81">
        <v>2035</v>
      </c>
      <c r="D40" s="81">
        <v>1352</v>
      </c>
      <c r="E40" s="135" t="s">
        <v>65</v>
      </c>
      <c r="F40" s="1"/>
      <c r="G40" s="128"/>
      <c r="H40" s="514"/>
      <c r="I40" s="68"/>
      <c r="J40" s="91"/>
    </row>
    <row r="41" spans="1:10" ht="15" customHeight="1" x14ac:dyDescent="0.35">
      <c r="A41" s="35" t="s">
        <v>759</v>
      </c>
      <c r="B41" s="24"/>
      <c r="C41" s="81">
        <v>0</v>
      </c>
      <c r="D41" s="80">
        <v>0</v>
      </c>
      <c r="E41" s="135" t="s">
        <v>67</v>
      </c>
      <c r="F41" s="1"/>
      <c r="G41" s="324"/>
      <c r="H41" s="513"/>
      <c r="I41" s="119"/>
      <c r="J41" s="109"/>
    </row>
    <row r="42" spans="1:10" ht="15" customHeight="1" x14ac:dyDescent="0.35">
      <c r="A42" s="25" t="s">
        <v>760</v>
      </c>
      <c r="B42" s="26"/>
      <c r="C42" s="81">
        <v>0</v>
      </c>
      <c r="D42" s="91">
        <v>0</v>
      </c>
      <c r="E42" s="135" t="s">
        <v>69</v>
      </c>
      <c r="F42" s="1"/>
      <c r="G42" s="1"/>
      <c r="H42" s="1"/>
      <c r="I42" s="1"/>
      <c r="J42" s="1"/>
    </row>
    <row r="43" spans="1:10" ht="15" customHeight="1" x14ac:dyDescent="0.35">
      <c r="A43" s="29" t="s">
        <v>70</v>
      </c>
      <c r="B43" s="30"/>
      <c r="C43" s="82">
        <f>SUM(C40:C42)</f>
        <v>2035</v>
      </c>
      <c r="D43" s="83">
        <f>SUM(D40:D42)</f>
        <v>1352</v>
      </c>
      <c r="E43" s="140" t="s">
        <v>71</v>
      </c>
      <c r="F43" s="1"/>
      <c r="G43" s="1"/>
      <c r="H43" s="1"/>
      <c r="I43" s="1"/>
      <c r="J43" s="1"/>
    </row>
    <row r="44" spans="1:10" ht="15" customHeight="1" x14ac:dyDescent="0.35">
      <c r="A44" s="1"/>
      <c r="B44" s="1"/>
      <c r="C44" s="329"/>
      <c r="D44" s="329"/>
      <c r="E44" s="69"/>
      <c r="F44" s="1"/>
    </row>
    <row r="45" spans="1:10" ht="15" customHeight="1" x14ac:dyDescent="0.35">
      <c r="A45" s="605" t="s">
        <v>761</v>
      </c>
      <c r="B45" s="605"/>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tabColor rgb="FF92D050"/>
    <pageSetUpPr fitToPage="1"/>
  </sheetPr>
  <dimension ref="A1:N24"/>
  <sheetViews>
    <sheetView workbookViewId="0">
      <selection activeCell="A19" sqref="A19"/>
    </sheetView>
  </sheetViews>
  <sheetFormatPr baseColWidth="10" defaultColWidth="11.54296875" defaultRowHeight="12.5" x14ac:dyDescent="0.25"/>
  <cols>
    <col min="1" max="1" width="17" customWidth="1"/>
    <col min="2" max="3" width="15.54296875" customWidth="1"/>
    <col min="4" max="4" width="16" customWidth="1"/>
    <col min="5" max="5" width="21" customWidth="1"/>
    <col min="6" max="6" width="18.1796875" customWidth="1"/>
    <col min="7" max="7" width="19.1796875" customWidth="1"/>
    <col min="8" max="8" width="18.1796875" customWidth="1"/>
    <col min="9" max="9" width="12.1796875" customWidth="1"/>
    <col min="10" max="10" width="9.81640625" customWidth="1"/>
  </cols>
  <sheetData>
    <row r="1" spans="1:14" ht="13" x14ac:dyDescent="0.3">
      <c r="A1" s="411"/>
      <c r="B1" s="412"/>
      <c r="C1" s="412"/>
      <c r="D1" s="413"/>
      <c r="E1" s="412"/>
      <c r="F1" s="412"/>
      <c r="G1" s="412"/>
      <c r="H1" s="412"/>
      <c r="I1" s="412"/>
      <c r="J1" s="412"/>
    </row>
    <row r="2" spans="1:14" ht="13" x14ac:dyDescent="0.3">
      <c r="A2" s="411" t="s">
        <v>825</v>
      </c>
      <c r="B2" s="412"/>
      <c r="C2" s="412"/>
      <c r="D2" s="413"/>
      <c r="E2" s="412"/>
      <c r="F2" s="412"/>
      <c r="G2" s="412"/>
      <c r="H2" s="412"/>
      <c r="I2" s="412"/>
      <c r="J2" s="412"/>
    </row>
    <row r="3" spans="1:14" ht="13" x14ac:dyDescent="0.3">
      <c r="A3" s="412"/>
      <c r="B3" s="412"/>
      <c r="C3" s="412"/>
      <c r="D3" s="414"/>
      <c r="E3" s="412"/>
      <c r="F3" s="412"/>
      <c r="G3" s="412"/>
      <c r="H3" s="412"/>
      <c r="I3" s="412"/>
      <c r="J3" s="412"/>
    </row>
    <row r="4" spans="1:14" ht="15.5" x14ac:dyDescent="0.35">
      <c r="A4" s="415" t="s">
        <v>577</v>
      </c>
      <c r="B4" s="415"/>
      <c r="C4" s="415"/>
      <c r="D4" s="415"/>
      <c r="E4" s="415"/>
      <c r="F4" s="416"/>
      <c r="G4" s="416"/>
      <c r="H4" s="416"/>
      <c r="I4" s="417"/>
      <c r="J4" s="418"/>
    </row>
    <row r="5" spans="1:14" ht="15.5" x14ac:dyDescent="0.35">
      <c r="A5" s="419" t="s">
        <v>589</v>
      </c>
      <c r="B5" s="420"/>
      <c r="C5" s="420"/>
      <c r="D5" s="420"/>
      <c r="E5" s="420"/>
      <c r="F5" s="421"/>
      <c r="G5" s="421"/>
      <c r="H5" s="421"/>
      <c r="I5" s="422"/>
      <c r="J5" s="423"/>
    </row>
    <row r="6" spans="1:14" ht="15.5" x14ac:dyDescent="0.35">
      <c r="A6" s="424"/>
      <c r="B6" s="420"/>
      <c r="C6" s="420"/>
      <c r="D6" s="420"/>
      <c r="E6" s="420"/>
      <c r="F6" s="421"/>
      <c r="G6" s="421"/>
      <c r="H6" s="421"/>
      <c r="I6" s="422"/>
      <c r="J6" s="423"/>
    </row>
    <row r="7" spans="1:14" s="427" customFormat="1" ht="40.5" customHeight="1" x14ac:dyDescent="0.3">
      <c r="A7" s="425" t="s">
        <v>332</v>
      </c>
      <c r="B7" s="425" t="s">
        <v>331</v>
      </c>
      <c r="C7" s="425" t="s">
        <v>812</v>
      </c>
      <c r="D7" s="425" t="s">
        <v>813</v>
      </c>
      <c r="E7" s="425" t="s">
        <v>814</v>
      </c>
      <c r="F7" s="425" t="s">
        <v>815</v>
      </c>
      <c r="G7" s="425" t="s">
        <v>334</v>
      </c>
      <c r="H7" s="425" t="s">
        <v>336</v>
      </c>
      <c r="I7" s="425" t="s">
        <v>816</v>
      </c>
      <c r="J7" s="426" t="s">
        <v>817</v>
      </c>
    </row>
    <row r="8" spans="1:14" x14ac:dyDescent="0.25">
      <c r="A8" s="428"/>
      <c r="B8" s="428" t="s">
        <v>818</v>
      </c>
      <c r="C8" s="476">
        <v>0</v>
      </c>
      <c r="D8" s="476">
        <v>0</v>
      </c>
      <c r="E8" s="476">
        <v>0</v>
      </c>
      <c r="F8" s="476">
        <v>0</v>
      </c>
      <c r="G8" s="477">
        <v>0</v>
      </c>
      <c r="H8" s="477">
        <f>SUBTOTAL(9,D8:G8)</f>
        <v>0</v>
      </c>
      <c r="I8" s="428" t="s">
        <v>819</v>
      </c>
      <c r="J8" s="429" t="s">
        <v>335</v>
      </c>
    </row>
    <row r="9" spans="1:14" x14ac:dyDescent="0.25">
      <c r="A9" s="428"/>
      <c r="B9" s="428" t="s">
        <v>820</v>
      </c>
      <c r="C9" s="476">
        <v>0</v>
      </c>
      <c r="D9" s="476">
        <v>0</v>
      </c>
      <c r="E9" s="476">
        <v>0</v>
      </c>
      <c r="F9" s="476">
        <v>0</v>
      </c>
      <c r="G9" s="477">
        <v>0</v>
      </c>
      <c r="H9" s="477">
        <f t="shared" ref="H9:H11" si="0">SUBTOTAL(9,D9:G9)</f>
        <v>0</v>
      </c>
      <c r="I9" s="428" t="s">
        <v>819</v>
      </c>
      <c r="J9" s="429" t="s">
        <v>335</v>
      </c>
      <c r="N9" s="347"/>
    </row>
    <row r="10" spans="1:14" x14ac:dyDescent="0.25">
      <c r="A10" s="428"/>
      <c r="B10" s="428" t="s">
        <v>821</v>
      </c>
      <c r="C10" s="476">
        <v>0</v>
      </c>
      <c r="D10" s="476">
        <v>0</v>
      </c>
      <c r="E10" s="476">
        <v>0</v>
      </c>
      <c r="F10" s="476">
        <v>0</v>
      </c>
      <c r="G10" s="477">
        <v>0</v>
      </c>
      <c r="H10" s="477">
        <f t="shared" si="0"/>
        <v>0</v>
      </c>
      <c r="I10" s="428" t="s">
        <v>819</v>
      </c>
      <c r="J10" s="429" t="s">
        <v>335</v>
      </c>
    </row>
    <row r="11" spans="1:14" x14ac:dyDescent="0.25">
      <c r="A11" s="428"/>
      <c r="B11" s="428" t="s">
        <v>822</v>
      </c>
      <c r="C11" s="476">
        <v>0</v>
      </c>
      <c r="D11" s="476">
        <v>0</v>
      </c>
      <c r="E11" s="476">
        <v>0</v>
      </c>
      <c r="F11" s="476">
        <v>0</v>
      </c>
      <c r="G11" s="477">
        <v>0</v>
      </c>
      <c r="H11" s="477">
        <f t="shared" si="0"/>
        <v>0</v>
      </c>
      <c r="I11" s="428" t="s">
        <v>819</v>
      </c>
      <c r="J11" s="429" t="s">
        <v>335</v>
      </c>
      <c r="L11" s="430"/>
    </row>
    <row r="12" spans="1:14" ht="13" x14ac:dyDescent="0.25">
      <c r="A12" s="431" t="s">
        <v>430</v>
      </c>
      <c r="B12" s="431" t="s">
        <v>430</v>
      </c>
      <c r="C12" s="478">
        <f t="shared" ref="C12:H12" si="1">SUM(C8:C11)</f>
        <v>0</v>
      </c>
      <c r="D12" s="478">
        <f t="shared" si="1"/>
        <v>0</v>
      </c>
      <c r="E12" s="478">
        <f t="shared" si="1"/>
        <v>0</v>
      </c>
      <c r="F12" s="478">
        <f t="shared" si="1"/>
        <v>0</v>
      </c>
      <c r="G12" s="478">
        <f t="shared" si="1"/>
        <v>0</v>
      </c>
      <c r="H12" s="478">
        <f t="shared" si="1"/>
        <v>0</v>
      </c>
      <c r="I12" s="431"/>
      <c r="J12" s="428" t="s">
        <v>337</v>
      </c>
    </row>
    <row r="13" spans="1:14" ht="15.5" x14ac:dyDescent="0.35">
      <c r="A13" s="432"/>
      <c r="B13" s="433"/>
      <c r="C13" s="433"/>
      <c r="D13" s="433"/>
      <c r="E13" s="433"/>
      <c r="F13" s="433"/>
      <c r="G13" s="421"/>
      <c r="H13" s="421"/>
      <c r="I13" s="434"/>
      <c r="J13" s="435"/>
    </row>
    <row r="14" spans="1:14" ht="15.5" x14ac:dyDescent="0.35">
      <c r="A14" s="436" t="s">
        <v>338</v>
      </c>
      <c r="B14" s="433"/>
      <c r="C14" s="433"/>
      <c r="D14" s="433"/>
      <c r="E14" s="433"/>
      <c r="F14" s="433"/>
      <c r="G14" s="421"/>
      <c r="H14" s="421"/>
      <c r="I14" s="434"/>
      <c r="J14" s="435"/>
    </row>
    <row r="15" spans="1:14" x14ac:dyDescent="0.25">
      <c r="A15" s="665" t="s">
        <v>823</v>
      </c>
      <c r="B15" s="665"/>
      <c r="C15" s="665"/>
      <c r="D15" s="665"/>
      <c r="E15" s="665"/>
      <c r="F15" s="665"/>
      <c r="G15" s="665"/>
      <c r="H15" s="665"/>
      <c r="I15" s="665"/>
      <c r="J15" s="665"/>
    </row>
    <row r="16" spans="1:14" x14ac:dyDescent="0.25">
      <c r="A16" s="665"/>
      <c r="B16" s="665"/>
      <c r="C16" s="665"/>
      <c r="D16" s="665"/>
      <c r="E16" s="665"/>
      <c r="F16" s="665"/>
      <c r="G16" s="665"/>
      <c r="H16" s="665"/>
      <c r="I16" s="665"/>
      <c r="J16" s="665"/>
    </row>
    <row r="17" spans="1:10" x14ac:dyDescent="0.25">
      <c r="A17" s="665"/>
      <c r="B17" s="665"/>
      <c r="C17" s="665"/>
      <c r="D17" s="665"/>
      <c r="E17" s="665"/>
      <c r="F17" s="665"/>
      <c r="G17" s="665"/>
      <c r="H17" s="665"/>
      <c r="I17" s="665"/>
      <c r="J17" s="665"/>
    </row>
    <row r="18" spans="1:10" ht="38.9" customHeight="1" x14ac:dyDescent="0.25">
      <c r="A18" s="665"/>
      <c r="B18" s="665"/>
      <c r="C18" s="665"/>
      <c r="D18" s="665"/>
      <c r="E18" s="665"/>
      <c r="F18" s="665"/>
      <c r="G18" s="665"/>
      <c r="H18" s="665"/>
      <c r="I18" s="665"/>
      <c r="J18" s="665"/>
    </row>
    <row r="19" spans="1:10" x14ac:dyDescent="0.25">
      <c r="A19" s="437"/>
      <c r="B19" s="437"/>
      <c r="C19" s="437"/>
      <c r="D19" s="437"/>
      <c r="E19" s="437"/>
      <c r="F19" s="437"/>
      <c r="G19" s="437"/>
      <c r="H19" s="437"/>
      <c r="I19" s="437"/>
      <c r="J19" s="437"/>
    </row>
    <row r="20" spans="1:10" x14ac:dyDescent="0.25">
      <c r="A20" s="437"/>
      <c r="B20" s="437"/>
      <c r="C20" s="437"/>
      <c r="D20" s="437"/>
      <c r="E20" s="437"/>
      <c r="F20" s="437"/>
      <c r="G20" s="437"/>
      <c r="H20" s="437"/>
      <c r="I20" s="437"/>
      <c r="J20" s="437"/>
    </row>
    <row r="21" spans="1:10" x14ac:dyDescent="0.25">
      <c r="A21" s="437"/>
      <c r="B21" s="437"/>
      <c r="C21" s="437"/>
      <c r="D21" s="437"/>
      <c r="E21" s="437"/>
      <c r="F21" s="437"/>
      <c r="G21" s="437"/>
      <c r="H21" s="437"/>
      <c r="I21" s="437"/>
      <c r="J21" s="437"/>
    </row>
    <row r="22" spans="1:10" x14ac:dyDescent="0.25">
      <c r="A22" s="437"/>
      <c r="B22" s="437"/>
      <c r="C22" s="437"/>
      <c r="D22" s="437"/>
      <c r="E22" s="437"/>
      <c r="F22" s="437"/>
      <c r="G22" s="437"/>
      <c r="H22" s="437"/>
      <c r="I22" s="437"/>
      <c r="J22" s="437"/>
    </row>
    <row r="23" spans="1:10" x14ac:dyDescent="0.25">
      <c r="A23" s="437"/>
      <c r="B23" s="437"/>
      <c r="C23" s="437"/>
      <c r="D23" s="437"/>
      <c r="E23" s="437"/>
      <c r="F23" s="437"/>
      <c r="G23" s="437"/>
      <c r="H23" s="437"/>
      <c r="I23" s="437"/>
      <c r="J23" s="437"/>
    </row>
    <row r="24" spans="1:10" x14ac:dyDescent="0.25">
      <c r="A24" s="437"/>
      <c r="B24" s="437"/>
      <c r="C24" s="437"/>
      <c r="D24" s="437"/>
      <c r="E24" s="437"/>
      <c r="F24" s="437"/>
      <c r="G24" s="437"/>
      <c r="H24" s="437"/>
      <c r="I24" s="437"/>
      <c r="J24" s="437"/>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2:H48"/>
  <sheetViews>
    <sheetView zoomScale="70" zoomScaleNormal="70" workbookViewId="0">
      <selection activeCell="I35" sqref="I35"/>
    </sheetView>
  </sheetViews>
  <sheetFormatPr baseColWidth="10" defaultRowHeight="12.5" x14ac:dyDescent="0.25"/>
  <cols>
    <col min="1" max="1" width="62.81640625" customWidth="1"/>
    <col min="2" max="3" width="15.81640625" customWidth="1"/>
    <col min="4" max="4" width="13.81640625" style="146" customWidth="1"/>
  </cols>
  <sheetData>
    <row r="2" spans="1:8" ht="14.5" x14ac:dyDescent="0.35">
      <c r="A2" s="328" t="str">
        <f>Resultatregnskap!A2</f>
        <v>Virksomhetens navn:  Steinerhøyskolen</v>
      </c>
    </row>
    <row r="4" spans="1:8" ht="14" x14ac:dyDescent="0.3">
      <c r="A4" s="335" t="s">
        <v>431</v>
      </c>
      <c r="B4" s="335"/>
      <c r="C4" s="335"/>
      <c r="D4" s="335"/>
    </row>
    <row r="5" spans="1:8" ht="14.5" x14ac:dyDescent="0.35">
      <c r="A5" s="175" t="s">
        <v>432</v>
      </c>
    </row>
    <row r="6" spans="1:8" ht="18.649999999999999" customHeight="1" x14ac:dyDescent="0.35">
      <c r="A6" s="183" t="s">
        <v>433</v>
      </c>
      <c r="B6" s="275">
        <f>Resultatregnskap!C8</f>
        <v>45657</v>
      </c>
      <c r="C6" s="276">
        <f>Resultatregnskap!D8</f>
        <v>45291</v>
      </c>
      <c r="D6" s="276" t="str">
        <f>Resultatregnskap!E8</f>
        <v>DBH-referanse</v>
      </c>
      <c r="F6" s="183" t="s">
        <v>433</v>
      </c>
      <c r="G6" s="275">
        <v>45291</v>
      </c>
      <c r="H6" s="276">
        <v>44926</v>
      </c>
    </row>
    <row r="7" spans="1:8" ht="15" customHeight="1" x14ac:dyDescent="0.35">
      <c r="A7" s="238"/>
      <c r="B7" s="277"/>
      <c r="C7" s="277"/>
      <c r="D7" s="234"/>
      <c r="F7" s="238"/>
      <c r="G7" s="277"/>
      <c r="H7" s="277"/>
    </row>
    <row r="8" spans="1:8" ht="15" customHeight="1" x14ac:dyDescent="0.35">
      <c r="A8" s="238" t="s">
        <v>333</v>
      </c>
      <c r="B8" s="278">
        <f>'Note 1'!B43</f>
        <v>0</v>
      </c>
      <c r="C8" s="278">
        <f>'Note 1'!C43</f>
        <v>0</v>
      </c>
      <c r="D8" s="234" t="s">
        <v>444</v>
      </c>
      <c r="F8" s="238" t="s">
        <v>333</v>
      </c>
      <c r="G8" s="278">
        <v>0</v>
      </c>
      <c r="H8" s="278">
        <v>0</v>
      </c>
    </row>
    <row r="9" spans="1:8" ht="15" customHeight="1" x14ac:dyDescent="0.35">
      <c r="A9" s="238" t="s">
        <v>268</v>
      </c>
      <c r="B9" s="278">
        <f>'Note 1'!B48</f>
        <v>0</v>
      </c>
      <c r="C9" s="278">
        <f>'Note 1'!C48</f>
        <v>0</v>
      </c>
      <c r="D9" s="234" t="s">
        <v>445</v>
      </c>
      <c r="F9" s="238" t="s">
        <v>268</v>
      </c>
      <c r="G9" s="278">
        <v>0</v>
      </c>
      <c r="H9" s="278">
        <v>0</v>
      </c>
    </row>
    <row r="10" spans="1:8" ht="14.5" x14ac:dyDescent="0.35">
      <c r="A10" s="274" t="s">
        <v>453</v>
      </c>
      <c r="B10" s="279">
        <f>SUBTOTAL(9,B8:B9)</f>
        <v>0</v>
      </c>
      <c r="C10" s="279">
        <f t="shared" ref="C10" si="0">SUBTOTAL(9,C8:C9)</f>
        <v>0</v>
      </c>
      <c r="D10" s="235" t="s">
        <v>443</v>
      </c>
      <c r="F10" s="274" t="s">
        <v>453</v>
      </c>
      <c r="G10" s="279">
        <v>0</v>
      </c>
      <c r="H10" s="279">
        <v>0</v>
      </c>
    </row>
    <row r="11" spans="1:8" ht="15" customHeight="1" x14ac:dyDescent="0.35">
      <c r="A11" s="236"/>
      <c r="B11" s="280"/>
      <c r="C11" s="280"/>
      <c r="D11" s="237"/>
      <c r="F11" s="236"/>
      <c r="G11" s="280"/>
      <c r="H11" s="280"/>
    </row>
    <row r="12" spans="1:8" ht="14.5" x14ac:dyDescent="0.35">
      <c r="A12" s="238" t="s">
        <v>434</v>
      </c>
      <c r="B12" s="280">
        <f>'Note 1'!B22</f>
        <v>0</v>
      </c>
      <c r="C12" s="280">
        <f>'Note 1'!C22</f>
        <v>0</v>
      </c>
      <c r="D12" s="234" t="s">
        <v>446</v>
      </c>
      <c r="F12" s="238" t="s">
        <v>434</v>
      </c>
      <c r="G12" s="280">
        <v>0</v>
      </c>
      <c r="H12" s="280">
        <v>0</v>
      </c>
    </row>
    <row r="13" spans="1:8" ht="14.5" x14ac:dyDescent="0.35">
      <c r="A13" s="238" t="s">
        <v>435</v>
      </c>
      <c r="B13" s="338">
        <f>'Note 1'!B38</f>
        <v>0</v>
      </c>
      <c r="C13" s="338">
        <f>'Note 1'!C38</f>
        <v>0</v>
      </c>
      <c r="D13" s="339" t="s">
        <v>447</v>
      </c>
      <c r="F13" s="238" t="s">
        <v>435</v>
      </c>
      <c r="G13" s="338">
        <v>0</v>
      </c>
      <c r="H13" s="338">
        <v>0</v>
      </c>
    </row>
    <row r="14" spans="1:8" ht="14.5" x14ac:dyDescent="0.35">
      <c r="A14" s="274" t="s">
        <v>436</v>
      </c>
      <c r="B14" s="279">
        <f>SUBTOTAL(9,B12:B13)</f>
        <v>0</v>
      </c>
      <c r="C14" s="279">
        <f t="shared" ref="C14" si="1">SUBTOTAL(9,C12:C13)</f>
        <v>0</v>
      </c>
      <c r="D14" s="235" t="s">
        <v>448</v>
      </c>
      <c r="F14" s="274" t="s">
        <v>436</v>
      </c>
      <c r="G14" s="279">
        <v>0</v>
      </c>
      <c r="H14" s="279">
        <v>0</v>
      </c>
    </row>
    <row r="15" spans="1:8" ht="14.5" x14ac:dyDescent="0.35">
      <c r="A15" s="236"/>
      <c r="B15" s="280"/>
      <c r="C15" s="280"/>
      <c r="D15" s="237"/>
      <c r="F15" s="236"/>
      <c r="G15" s="280"/>
      <c r="H15" s="280"/>
    </row>
    <row r="16" spans="1:8" ht="14.5" x14ac:dyDescent="0.35">
      <c r="A16" s="238" t="s">
        <v>437</v>
      </c>
      <c r="B16" s="280"/>
      <c r="C16" s="280"/>
      <c r="D16" s="237"/>
      <c r="F16" s="238" t="s">
        <v>437</v>
      </c>
      <c r="G16" s="280"/>
      <c r="H16" s="280"/>
    </row>
    <row r="17" spans="1:8" ht="14.5" x14ac:dyDescent="0.35">
      <c r="A17" s="239" t="s">
        <v>438</v>
      </c>
      <c r="B17" s="280">
        <f>'Note 1'!B56</f>
        <v>0</v>
      </c>
      <c r="C17" s="280">
        <f>'Note 1'!C56</f>
        <v>0</v>
      </c>
      <c r="D17" s="237" t="s">
        <v>449</v>
      </c>
      <c r="F17" s="239" t="s">
        <v>438</v>
      </c>
      <c r="G17" s="280">
        <v>0</v>
      </c>
      <c r="H17" s="280">
        <v>0</v>
      </c>
    </row>
    <row r="18" spans="1:8" ht="14.5" x14ac:dyDescent="0.35">
      <c r="A18" s="239" t="s">
        <v>439</v>
      </c>
      <c r="B18" s="280">
        <f>'Note 1'!B17</f>
        <v>0</v>
      </c>
      <c r="C18" s="280">
        <f>'Note 1'!C17</f>
        <v>0</v>
      </c>
      <c r="D18" s="237" t="s">
        <v>450</v>
      </c>
      <c r="F18" s="239" t="s">
        <v>439</v>
      </c>
      <c r="G18" s="280">
        <v>0</v>
      </c>
      <c r="H18" s="280">
        <v>0</v>
      </c>
    </row>
    <row r="19" spans="1:8" ht="14.5" x14ac:dyDescent="0.35">
      <c r="A19" s="239" t="s">
        <v>440</v>
      </c>
      <c r="B19" s="280">
        <f>'Note 1'!B73</f>
        <v>0</v>
      </c>
      <c r="C19" s="280">
        <f>'Note 1'!C73</f>
        <v>0</v>
      </c>
      <c r="D19" s="237" t="s">
        <v>451</v>
      </c>
      <c r="F19" s="239" t="s">
        <v>440</v>
      </c>
      <c r="G19" s="280">
        <v>0</v>
      </c>
      <c r="H19" s="280">
        <v>0</v>
      </c>
    </row>
    <row r="20" spans="1:8" ht="14.5" x14ac:dyDescent="0.35">
      <c r="A20" s="274" t="s">
        <v>441</v>
      </c>
      <c r="B20" s="279">
        <f>SUBTOTAL(9,B17:B19)</f>
        <v>0</v>
      </c>
      <c r="C20" s="279">
        <f t="shared" ref="C20" si="2">SUBTOTAL(9,C17:C19)</f>
        <v>0</v>
      </c>
      <c r="D20" s="235" t="s">
        <v>452</v>
      </c>
      <c r="F20" s="274" t="s">
        <v>441</v>
      </c>
      <c r="G20" s="279">
        <v>0</v>
      </c>
      <c r="H20" s="279">
        <v>0</v>
      </c>
    </row>
    <row r="21" spans="1:8" x14ac:dyDescent="0.25">
      <c r="A21" s="121"/>
    </row>
    <row r="22" spans="1:8" ht="15" customHeight="1" x14ac:dyDescent="0.25">
      <c r="A22" s="666" t="s">
        <v>605</v>
      </c>
      <c r="B22" s="666"/>
      <c r="C22" s="666"/>
      <c r="D22" s="666"/>
    </row>
    <row r="23" spans="1:8" ht="12.75" customHeight="1" x14ac:dyDescent="0.25">
      <c r="A23" s="666"/>
      <c r="B23" s="666"/>
      <c r="C23" s="666"/>
      <c r="D23" s="666"/>
    </row>
    <row r="27" spans="1:8" x14ac:dyDescent="0.25">
      <c r="D27"/>
    </row>
    <row r="28" spans="1:8" x14ac:dyDescent="0.25">
      <c r="D28"/>
    </row>
    <row r="29" spans="1:8" x14ac:dyDescent="0.25">
      <c r="D29"/>
    </row>
    <row r="30" spans="1:8" x14ac:dyDescent="0.25">
      <c r="D30"/>
    </row>
    <row r="31" spans="1:8" x14ac:dyDescent="0.25">
      <c r="D31"/>
    </row>
    <row r="32" spans="1:8"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J61"/>
  <sheetViews>
    <sheetView zoomScale="70" zoomScaleNormal="70" workbookViewId="0">
      <selection activeCell="G7" sqref="G7:J63"/>
    </sheetView>
  </sheetViews>
  <sheetFormatPr baseColWidth="10" defaultColWidth="17.1796875" defaultRowHeight="15.75" customHeight="1" x14ac:dyDescent="0.35"/>
  <cols>
    <col min="1" max="1" width="51.453125" style="40" bestFit="1" customWidth="1"/>
    <col min="2" max="2" width="8.81640625" style="155" customWidth="1"/>
    <col min="3" max="4" width="11.453125" style="91" customWidth="1"/>
    <col min="5" max="5" width="13.81640625" style="70" bestFit="1" customWidth="1"/>
    <col min="6" max="6" width="14.453125" style="40" customWidth="1"/>
    <col min="7" max="16384" width="17.1796875" style="40"/>
  </cols>
  <sheetData>
    <row r="2" spans="1:10" ht="15" customHeight="1" x14ac:dyDescent="0.35">
      <c r="A2" s="324" t="str">
        <f>Resultatregnskap!A2</f>
        <v>Virksomhetens navn:  Steinerhøyskolen</v>
      </c>
      <c r="E2" s="127"/>
      <c r="F2" s="1"/>
    </row>
    <row r="3" spans="1:10" ht="15" customHeight="1" x14ac:dyDescent="0.35">
      <c r="A3" s="6"/>
      <c r="E3" s="127"/>
      <c r="F3" s="1"/>
    </row>
    <row r="4" spans="1:10" ht="15" customHeight="1" x14ac:dyDescent="0.35">
      <c r="A4" s="17" t="s">
        <v>72</v>
      </c>
      <c r="B4" s="18"/>
      <c r="C4" s="78"/>
      <c r="D4" s="78"/>
      <c r="E4" s="78"/>
      <c r="F4" s="1"/>
    </row>
    <row r="5" spans="1:10" ht="15" customHeight="1" x14ac:dyDescent="0.35">
      <c r="A5" s="15" t="str">
        <f>Resultatregnskap!A6</f>
        <v>Beløp i 1000 kroner</v>
      </c>
      <c r="E5" s="91"/>
      <c r="F5" s="1"/>
    </row>
    <row r="6" spans="1:10" ht="15" customHeight="1" x14ac:dyDescent="0.35">
      <c r="A6" s="41"/>
      <c r="B6" s="7"/>
      <c r="C6" s="93"/>
      <c r="D6" s="94"/>
      <c r="E6" s="127"/>
      <c r="F6" s="1"/>
    </row>
    <row r="7" spans="1:10" ht="18" customHeight="1" x14ac:dyDescent="0.35">
      <c r="A7" s="36" t="s">
        <v>73</v>
      </c>
      <c r="B7" s="42" t="s">
        <v>27</v>
      </c>
      <c r="C7" s="408">
        <f>Resultatregnskap!C8</f>
        <v>45657</v>
      </c>
      <c r="D7" s="319">
        <v>45291</v>
      </c>
      <c r="E7" s="130" t="str">
        <f>Resultatregnskap!E8</f>
        <v>DBH-referanse</v>
      </c>
      <c r="F7" s="1"/>
      <c r="G7" s="324"/>
      <c r="H7" s="510"/>
      <c r="I7" s="515"/>
      <c r="J7" s="516"/>
    </row>
    <row r="8" spans="1:10" ht="15" customHeight="1" x14ac:dyDescent="0.35">
      <c r="A8" s="43" t="s">
        <v>74</v>
      </c>
      <c r="B8" s="22"/>
      <c r="C8" s="84"/>
      <c r="D8" s="105"/>
      <c r="E8" s="131"/>
      <c r="F8" s="1"/>
      <c r="G8" s="324"/>
      <c r="H8" s="513"/>
      <c r="I8" s="68"/>
      <c r="J8" s="68"/>
    </row>
    <row r="9" spans="1:10" ht="15" customHeight="1" x14ac:dyDescent="0.35">
      <c r="A9" s="46"/>
      <c r="B9" s="22"/>
      <c r="C9" s="81"/>
      <c r="D9" s="68"/>
      <c r="E9" s="131"/>
      <c r="F9" s="1"/>
      <c r="G9" s="11"/>
      <c r="H9" s="513"/>
      <c r="I9" s="68"/>
      <c r="J9" s="68"/>
    </row>
    <row r="10" spans="1:10" ht="15" customHeight="1" x14ac:dyDescent="0.35">
      <c r="A10" s="43" t="s">
        <v>75</v>
      </c>
      <c r="B10" s="22"/>
      <c r="C10" s="81"/>
      <c r="D10" s="68"/>
      <c r="E10" s="131"/>
      <c r="F10" s="1"/>
      <c r="G10" s="324"/>
      <c r="H10" s="513"/>
      <c r="I10" s="68"/>
      <c r="J10" s="68"/>
    </row>
    <row r="11" spans="1:10" ht="15" customHeight="1" x14ac:dyDescent="0.35">
      <c r="A11" s="47" t="s">
        <v>879</v>
      </c>
      <c r="B11" s="22">
        <v>7</v>
      </c>
      <c r="C11" s="81">
        <v>0</v>
      </c>
      <c r="D11" s="110">
        <v>0</v>
      </c>
      <c r="E11" s="132" t="s">
        <v>76</v>
      </c>
      <c r="F11" s="1"/>
      <c r="G11" s="128"/>
      <c r="H11" s="513"/>
      <c r="I11" s="68"/>
      <c r="J11" s="68"/>
    </row>
    <row r="12" spans="1:10" ht="15" customHeight="1" x14ac:dyDescent="0.35">
      <c r="A12" s="47" t="s">
        <v>763</v>
      </c>
      <c r="B12" s="22"/>
      <c r="C12" s="81">
        <v>0</v>
      </c>
      <c r="D12" s="110">
        <v>0</v>
      </c>
      <c r="E12" s="132" t="s">
        <v>77</v>
      </c>
      <c r="F12" s="1"/>
      <c r="G12" s="128"/>
      <c r="H12" s="513"/>
      <c r="I12" s="68"/>
      <c r="J12" s="68"/>
    </row>
    <row r="13" spans="1:10" ht="15" customHeight="1" x14ac:dyDescent="0.35">
      <c r="A13" s="340" t="s">
        <v>764</v>
      </c>
      <c r="B13" s="30"/>
      <c r="C13" s="81">
        <v>0</v>
      </c>
      <c r="D13" s="110">
        <v>0</v>
      </c>
      <c r="E13" s="246" t="s">
        <v>78</v>
      </c>
      <c r="F13" s="1"/>
      <c r="G13" s="20"/>
      <c r="H13" s="513"/>
      <c r="I13" s="68"/>
      <c r="J13" s="68"/>
    </row>
    <row r="14" spans="1:10" ht="15" customHeight="1" x14ac:dyDescent="0.35">
      <c r="A14" s="49" t="s">
        <v>79</v>
      </c>
      <c r="B14" s="37"/>
      <c r="C14" s="82">
        <f>SUBTOTAL(9,C11:C13)</f>
        <v>0</v>
      </c>
      <c r="D14" s="111">
        <f>SUBTOTAL(9,D11:D13)</f>
        <v>0</v>
      </c>
      <c r="E14" s="130" t="s">
        <v>80</v>
      </c>
      <c r="F14" s="1"/>
      <c r="G14" s="324"/>
      <c r="H14" s="513"/>
      <c r="I14" s="119"/>
      <c r="J14" s="109"/>
    </row>
    <row r="15" spans="1:10" ht="15" customHeight="1" x14ac:dyDescent="0.35">
      <c r="A15" s="46"/>
      <c r="B15" s="22"/>
      <c r="C15" s="84"/>
      <c r="D15" s="105"/>
      <c r="E15" s="131"/>
      <c r="F15" s="1"/>
      <c r="G15" s="11"/>
      <c r="H15" s="513"/>
      <c r="I15" s="68"/>
      <c r="J15" s="68"/>
    </row>
    <row r="16" spans="1:10" ht="15" customHeight="1" x14ac:dyDescent="0.35">
      <c r="A16" s="43" t="s">
        <v>81</v>
      </c>
      <c r="B16" s="22"/>
      <c r="C16" s="81"/>
      <c r="D16" s="68"/>
      <c r="E16" s="131"/>
      <c r="F16" s="1"/>
      <c r="G16" s="324"/>
      <c r="H16" s="513"/>
      <c r="I16" s="68"/>
      <c r="J16" s="68"/>
    </row>
    <row r="17" spans="1:10" ht="15" customHeight="1" x14ac:dyDescent="0.35">
      <c r="A17" s="47" t="s">
        <v>82</v>
      </c>
      <c r="B17" s="22">
        <v>8</v>
      </c>
      <c r="C17" s="81">
        <v>0</v>
      </c>
      <c r="D17" s="110">
        <v>0</v>
      </c>
      <c r="E17" s="132" t="s">
        <v>83</v>
      </c>
      <c r="F17" s="1"/>
      <c r="G17" s="128"/>
      <c r="H17" s="513"/>
      <c r="I17" s="68"/>
      <c r="J17" s="68"/>
    </row>
    <row r="18" spans="1:10" ht="15" customHeight="1" x14ac:dyDescent="0.35">
      <c r="A18" s="47" t="s">
        <v>84</v>
      </c>
      <c r="B18" s="22">
        <v>8</v>
      </c>
      <c r="C18" s="81">
        <v>0</v>
      </c>
      <c r="D18" s="110">
        <v>0</v>
      </c>
      <c r="E18" s="132" t="s">
        <v>85</v>
      </c>
      <c r="F18" s="1"/>
      <c r="G18" s="128"/>
      <c r="H18" s="513"/>
      <c r="I18" s="68"/>
      <c r="J18" s="68"/>
    </row>
    <row r="19" spans="1:10" ht="15" customHeight="1" x14ac:dyDescent="0.35">
      <c r="A19" s="47" t="s">
        <v>86</v>
      </c>
      <c r="B19" s="22">
        <v>8</v>
      </c>
      <c r="C19" s="81">
        <v>0</v>
      </c>
      <c r="D19" s="110">
        <v>0</v>
      </c>
      <c r="E19" s="132" t="s">
        <v>87</v>
      </c>
      <c r="F19" s="1"/>
      <c r="G19" s="128"/>
      <c r="H19" s="513"/>
      <c r="I19" s="68"/>
      <c r="J19" s="68"/>
    </row>
    <row r="20" spans="1:10" ht="15" customHeight="1" x14ac:dyDescent="0.35">
      <c r="A20" s="47" t="s">
        <v>765</v>
      </c>
      <c r="B20" s="22">
        <v>8</v>
      </c>
      <c r="C20" s="81">
        <v>158</v>
      </c>
      <c r="D20" s="110">
        <v>166</v>
      </c>
      <c r="E20" s="132" t="s">
        <v>88</v>
      </c>
      <c r="F20" s="1"/>
      <c r="G20" s="128"/>
      <c r="H20" s="513"/>
      <c r="I20" s="68"/>
      <c r="J20" s="68"/>
    </row>
    <row r="21" spans="1:10" ht="15" customHeight="1" x14ac:dyDescent="0.35">
      <c r="A21" s="49" t="s">
        <v>90</v>
      </c>
      <c r="B21" s="37"/>
      <c r="C21" s="82">
        <f>SUBTOTAL(9,C17:C20)</f>
        <v>158</v>
      </c>
      <c r="D21" s="111">
        <f>SUBTOTAL(9,D17:D20)</f>
        <v>166</v>
      </c>
      <c r="E21" s="130" t="s">
        <v>91</v>
      </c>
      <c r="F21" s="1"/>
      <c r="G21" s="128"/>
      <c r="H21" s="513"/>
      <c r="I21" s="68"/>
      <c r="J21" s="68"/>
    </row>
    <row r="22" spans="1:10" ht="15" customHeight="1" x14ac:dyDescent="0.35">
      <c r="A22" s="46"/>
      <c r="B22" s="22"/>
      <c r="C22" s="84"/>
      <c r="D22" s="105"/>
      <c r="E22" s="131"/>
      <c r="F22" s="1"/>
      <c r="G22" s="324"/>
      <c r="H22" s="513"/>
      <c r="I22" s="119"/>
      <c r="J22" s="109"/>
    </row>
    <row r="23" spans="1:10" ht="15" customHeight="1" x14ac:dyDescent="0.35">
      <c r="A23" s="43" t="s">
        <v>92</v>
      </c>
      <c r="B23" s="22"/>
      <c r="C23" s="81"/>
      <c r="D23" s="68"/>
      <c r="E23" s="131"/>
      <c r="F23" s="1"/>
      <c r="G23" s="11"/>
      <c r="H23" s="513"/>
      <c r="I23" s="68"/>
      <c r="J23" s="68"/>
    </row>
    <row r="24" spans="1:10" ht="15" customHeight="1" x14ac:dyDescent="0.35">
      <c r="A24" s="47" t="s">
        <v>794</v>
      </c>
      <c r="B24" s="22"/>
      <c r="C24" s="81">
        <v>0</v>
      </c>
      <c r="D24" s="110">
        <v>0</v>
      </c>
      <c r="E24" s="132" t="s">
        <v>93</v>
      </c>
      <c r="F24" s="1"/>
      <c r="G24" s="324"/>
      <c r="H24" s="513"/>
      <c r="I24" s="68"/>
      <c r="J24" s="68"/>
    </row>
    <row r="25" spans="1:10" ht="15" customHeight="1" x14ac:dyDescent="0.35">
      <c r="A25" s="47" t="s">
        <v>795</v>
      </c>
      <c r="B25" s="22"/>
      <c r="C25" s="81">
        <v>0</v>
      </c>
      <c r="D25" s="110">
        <v>0</v>
      </c>
      <c r="E25" s="132" t="s">
        <v>94</v>
      </c>
      <c r="F25" s="1"/>
      <c r="G25" s="128"/>
      <c r="H25" s="513"/>
      <c r="I25" s="68"/>
      <c r="J25" s="68"/>
    </row>
    <row r="26" spans="1:10" ht="15" customHeight="1" x14ac:dyDescent="0.35">
      <c r="A26" s="47" t="s">
        <v>95</v>
      </c>
      <c r="B26" s="22">
        <v>6</v>
      </c>
      <c r="C26" s="81">
        <v>0</v>
      </c>
      <c r="D26" s="110">
        <v>0</v>
      </c>
      <c r="E26" s="132" t="s">
        <v>96</v>
      </c>
      <c r="F26" s="1"/>
      <c r="G26" s="128"/>
      <c r="H26" s="513"/>
      <c r="I26" s="68"/>
      <c r="J26" s="68"/>
    </row>
    <row r="27" spans="1:10" ht="15" customHeight="1" x14ac:dyDescent="0.35">
      <c r="A27" s="47" t="s">
        <v>796</v>
      </c>
      <c r="B27" s="22"/>
      <c r="C27" s="81">
        <v>0</v>
      </c>
      <c r="D27" s="110">
        <v>0</v>
      </c>
      <c r="E27" s="132" t="s">
        <v>97</v>
      </c>
      <c r="F27" s="1"/>
      <c r="G27" s="128"/>
      <c r="H27" s="513"/>
      <c r="I27" s="68"/>
      <c r="J27" s="68"/>
    </row>
    <row r="28" spans="1:10" ht="15" customHeight="1" x14ac:dyDescent="0.35">
      <c r="A28" s="47" t="s">
        <v>798</v>
      </c>
      <c r="B28" s="22">
        <v>6</v>
      </c>
      <c r="C28" s="81">
        <v>0</v>
      </c>
      <c r="D28" s="110">
        <v>0</v>
      </c>
      <c r="E28" s="132" t="s">
        <v>98</v>
      </c>
      <c r="F28" s="1"/>
      <c r="G28" s="128"/>
      <c r="H28" s="513"/>
      <c r="I28" s="68"/>
      <c r="J28" s="68"/>
    </row>
    <row r="29" spans="1:10" ht="15" customHeight="1" x14ac:dyDescent="0.35">
      <c r="A29" s="47" t="s">
        <v>797</v>
      </c>
      <c r="B29" s="22"/>
      <c r="C29" s="81">
        <v>0</v>
      </c>
      <c r="D29" s="110">
        <v>0</v>
      </c>
      <c r="E29" s="132" t="s">
        <v>99</v>
      </c>
      <c r="F29" s="1"/>
      <c r="G29" s="128"/>
      <c r="H29" s="513"/>
      <c r="I29" s="68"/>
      <c r="J29" s="68"/>
    </row>
    <row r="30" spans="1:10" ht="15" customHeight="1" x14ac:dyDescent="0.35">
      <c r="A30" s="47" t="s">
        <v>799</v>
      </c>
      <c r="B30" s="22"/>
      <c r="C30" s="81">
        <v>0</v>
      </c>
      <c r="D30" s="110">
        <v>-1.0186340659856796E-13</v>
      </c>
      <c r="E30" s="132" t="s">
        <v>100</v>
      </c>
      <c r="F30" s="1"/>
      <c r="G30" s="128"/>
      <c r="H30" s="513"/>
      <c r="I30" s="68"/>
      <c r="J30" s="68"/>
    </row>
    <row r="31" spans="1:10" ht="15" customHeight="1" x14ac:dyDescent="0.35">
      <c r="A31" s="48" t="s">
        <v>800</v>
      </c>
      <c r="B31" s="30"/>
      <c r="C31" s="81">
        <v>0</v>
      </c>
      <c r="D31" s="110">
        <v>0</v>
      </c>
      <c r="E31" s="132" t="s">
        <v>766</v>
      </c>
      <c r="F31" s="1"/>
      <c r="G31" s="128"/>
      <c r="H31" s="513"/>
      <c r="I31" s="68"/>
      <c r="J31" s="68"/>
    </row>
    <row r="32" spans="1:10" ht="15" customHeight="1" x14ac:dyDescent="0.35">
      <c r="A32" s="49" t="s">
        <v>101</v>
      </c>
      <c r="B32" s="37"/>
      <c r="C32" s="82">
        <f>SUBTOTAL(9,C24:C31)</f>
        <v>0</v>
      </c>
      <c r="D32" s="111">
        <f>SUBTOTAL(9,D24:D31)</f>
        <v>-1.0186340659856796E-13</v>
      </c>
      <c r="E32" s="130" t="s">
        <v>102</v>
      </c>
      <c r="F32" s="1"/>
      <c r="G32" s="128"/>
      <c r="H32" s="513"/>
      <c r="I32" s="68"/>
      <c r="J32" s="68"/>
    </row>
    <row r="33" spans="1:10" ht="15" customHeight="1" x14ac:dyDescent="0.35">
      <c r="A33" s="46"/>
      <c r="B33" s="22"/>
      <c r="C33" s="84"/>
      <c r="D33" s="105"/>
      <c r="E33" s="131"/>
      <c r="F33" s="1"/>
      <c r="G33" s="324"/>
      <c r="H33" s="513"/>
      <c r="I33" s="119"/>
      <c r="J33" s="109"/>
    </row>
    <row r="34" spans="1:10" ht="15" customHeight="1" x14ac:dyDescent="0.35">
      <c r="A34" s="43" t="s">
        <v>103</v>
      </c>
      <c r="B34" s="22"/>
      <c r="C34" s="81"/>
      <c r="D34" s="68"/>
      <c r="E34" s="131"/>
      <c r="F34" s="1"/>
      <c r="G34" s="11"/>
      <c r="H34" s="513"/>
      <c r="I34" s="68"/>
      <c r="J34" s="68"/>
    </row>
    <row r="35" spans="1:10" ht="15" customHeight="1" x14ac:dyDescent="0.35">
      <c r="A35" s="46"/>
      <c r="B35" s="22"/>
      <c r="C35" s="81"/>
      <c r="D35" s="68"/>
      <c r="E35" s="131"/>
      <c r="F35" s="1"/>
      <c r="G35" s="324"/>
      <c r="H35" s="513"/>
      <c r="I35" s="68"/>
      <c r="J35" s="68"/>
    </row>
    <row r="36" spans="1:10" ht="15" customHeight="1" x14ac:dyDescent="0.35">
      <c r="A36" s="43" t="s">
        <v>104</v>
      </c>
      <c r="B36" s="22"/>
      <c r="C36" s="81"/>
      <c r="D36" s="68"/>
      <c r="E36" s="131"/>
      <c r="F36" s="1"/>
      <c r="G36" s="11"/>
      <c r="H36" s="513"/>
      <c r="I36" s="68"/>
      <c r="J36" s="68"/>
    </row>
    <row r="37" spans="1:10" ht="15" customHeight="1" x14ac:dyDescent="0.35">
      <c r="A37" s="47" t="s">
        <v>767</v>
      </c>
      <c r="B37" s="22"/>
      <c r="C37" s="81">
        <v>0</v>
      </c>
      <c r="D37" s="110">
        <v>0</v>
      </c>
      <c r="E37" s="132" t="s">
        <v>105</v>
      </c>
      <c r="F37" s="1"/>
      <c r="G37" s="324"/>
      <c r="H37" s="513"/>
      <c r="I37" s="68"/>
      <c r="J37" s="68"/>
    </row>
    <row r="38" spans="1:10" ht="15" customHeight="1" x14ac:dyDescent="0.35">
      <c r="A38" s="49" t="s">
        <v>106</v>
      </c>
      <c r="B38" s="37"/>
      <c r="C38" s="82">
        <f>SUBTOTAL(9,C37)</f>
        <v>0</v>
      </c>
      <c r="D38" s="111">
        <f>SUBTOTAL(9,D37)</f>
        <v>0</v>
      </c>
      <c r="E38" s="130" t="s">
        <v>107</v>
      </c>
      <c r="F38" s="1"/>
      <c r="G38" s="128"/>
      <c r="H38" s="513"/>
      <c r="I38" s="68"/>
      <c r="J38" s="68"/>
    </row>
    <row r="39" spans="1:10" ht="15" customHeight="1" x14ac:dyDescent="0.35">
      <c r="A39" s="50"/>
      <c r="B39" s="22"/>
      <c r="C39" s="95"/>
      <c r="D39" s="105"/>
      <c r="E39" s="131"/>
      <c r="F39" s="1"/>
      <c r="G39" s="324"/>
      <c r="H39" s="513"/>
      <c r="I39" s="119"/>
      <c r="J39" s="109"/>
    </row>
    <row r="40" spans="1:10" ht="15" customHeight="1" x14ac:dyDescent="0.35">
      <c r="A40" s="43" t="s">
        <v>108</v>
      </c>
      <c r="B40" s="22"/>
      <c r="C40" s="81"/>
      <c r="D40" s="68"/>
      <c r="E40" s="131"/>
      <c r="F40" s="1"/>
      <c r="G40" s="6"/>
      <c r="H40" s="513"/>
      <c r="I40" s="517"/>
      <c r="J40" s="68"/>
    </row>
    <row r="41" spans="1:10" ht="15" customHeight="1" x14ac:dyDescent="0.35">
      <c r="A41" s="47" t="s">
        <v>109</v>
      </c>
      <c r="B41" s="24">
        <v>9</v>
      </c>
      <c r="C41" s="81">
        <v>433</v>
      </c>
      <c r="D41" s="110">
        <v>331</v>
      </c>
      <c r="E41" s="132" t="s">
        <v>110</v>
      </c>
      <c r="F41" s="1"/>
      <c r="G41" s="324"/>
      <c r="H41" s="513"/>
      <c r="I41" s="68"/>
      <c r="J41" s="68"/>
    </row>
    <row r="42" spans="1:10" ht="15" customHeight="1" x14ac:dyDescent="0.35">
      <c r="A42" s="47" t="s">
        <v>111</v>
      </c>
      <c r="B42" s="24" t="s">
        <v>591</v>
      </c>
      <c r="C42" s="81">
        <v>814</v>
      </c>
      <c r="D42" s="110">
        <v>1042</v>
      </c>
      <c r="E42" s="132" t="s">
        <v>112</v>
      </c>
      <c r="F42" s="1"/>
      <c r="G42" s="128"/>
      <c r="H42" s="514"/>
      <c r="I42" s="68"/>
      <c r="J42" s="68"/>
    </row>
    <row r="43" spans="1:10" ht="15" customHeight="1" x14ac:dyDescent="0.35">
      <c r="A43" s="311" t="s">
        <v>768</v>
      </c>
      <c r="B43" s="24"/>
      <c r="C43" s="81">
        <v>0</v>
      </c>
      <c r="D43" s="110">
        <v>0</v>
      </c>
      <c r="E43" s="132" t="s">
        <v>113</v>
      </c>
      <c r="F43" s="1"/>
      <c r="G43" s="128"/>
      <c r="H43" s="514"/>
      <c r="I43" s="68"/>
      <c r="J43" s="68"/>
    </row>
    <row r="44" spans="1:10" ht="15" customHeight="1" x14ac:dyDescent="0.35">
      <c r="A44" s="49" t="s">
        <v>114</v>
      </c>
      <c r="B44" s="37"/>
      <c r="C44" s="82">
        <f>SUBTOTAL(9,C41:C43)</f>
        <v>1247</v>
      </c>
      <c r="D44" s="111">
        <f>SUBTOTAL(9,D41:D43)</f>
        <v>1373</v>
      </c>
      <c r="E44" s="130" t="s">
        <v>115</v>
      </c>
      <c r="F44" s="1"/>
      <c r="G44" s="128"/>
      <c r="H44" s="514"/>
      <c r="I44" s="68"/>
      <c r="J44" s="68"/>
    </row>
    <row r="45" spans="1:10" ht="15" customHeight="1" x14ac:dyDescent="0.35">
      <c r="A45" s="46"/>
      <c r="B45" s="22"/>
      <c r="C45" s="84"/>
      <c r="D45" s="105"/>
      <c r="E45" s="131"/>
      <c r="F45" s="1"/>
      <c r="G45" s="324"/>
      <c r="H45" s="513"/>
      <c r="I45" s="119"/>
      <c r="J45" s="109"/>
    </row>
    <row r="46" spans="1:10" ht="15" customHeight="1" x14ac:dyDescent="0.35">
      <c r="A46" s="43" t="s">
        <v>116</v>
      </c>
      <c r="B46" s="22"/>
      <c r="C46" s="81"/>
      <c r="D46" s="68"/>
      <c r="E46" s="131"/>
      <c r="F46" s="1"/>
      <c r="G46" s="11"/>
      <c r="H46" s="513"/>
      <c r="I46" s="68"/>
      <c r="J46" s="68"/>
    </row>
    <row r="47" spans="1:10" ht="15" customHeight="1" x14ac:dyDescent="0.35">
      <c r="A47" s="47" t="s">
        <v>769</v>
      </c>
      <c r="B47" s="22"/>
      <c r="C47" s="81">
        <v>0</v>
      </c>
      <c r="D47" s="110">
        <v>0</v>
      </c>
      <c r="E47" s="132" t="s">
        <v>117</v>
      </c>
      <c r="F47" s="1"/>
      <c r="G47" s="324"/>
      <c r="H47" s="513"/>
      <c r="I47" s="68"/>
      <c r="J47" s="68"/>
    </row>
    <row r="48" spans="1:10" ht="15" customHeight="1" x14ac:dyDescent="0.35">
      <c r="A48" s="47" t="s">
        <v>772</v>
      </c>
      <c r="B48" s="22"/>
      <c r="C48" s="81">
        <v>0</v>
      </c>
      <c r="D48" s="110">
        <v>0</v>
      </c>
      <c r="E48" s="132" t="s">
        <v>118</v>
      </c>
      <c r="F48" s="1"/>
      <c r="G48" s="128"/>
      <c r="H48" s="513"/>
      <c r="I48" s="68"/>
      <c r="J48" s="68"/>
    </row>
    <row r="49" spans="1:10" ht="15" customHeight="1" x14ac:dyDescent="0.35">
      <c r="A49" s="47" t="s">
        <v>773</v>
      </c>
      <c r="B49" s="22"/>
      <c r="C49" s="81">
        <v>0</v>
      </c>
      <c r="D49" s="110">
        <v>0</v>
      </c>
      <c r="E49" s="132" t="s">
        <v>774</v>
      </c>
      <c r="F49" s="1"/>
      <c r="G49" s="128"/>
      <c r="H49" s="513"/>
      <c r="I49" s="68"/>
      <c r="J49" s="68"/>
    </row>
    <row r="50" spans="1:10" ht="15" customHeight="1" x14ac:dyDescent="0.35">
      <c r="A50" s="47" t="s">
        <v>880</v>
      </c>
      <c r="B50" s="22"/>
      <c r="C50" s="81">
        <v>0</v>
      </c>
      <c r="D50" s="110">
        <v>0</v>
      </c>
      <c r="E50" s="132" t="s">
        <v>881</v>
      </c>
      <c r="F50" s="1"/>
      <c r="G50" s="128"/>
      <c r="H50" s="513"/>
      <c r="I50" s="68"/>
      <c r="J50" s="68"/>
    </row>
    <row r="51" spans="1:10" ht="15" customHeight="1" x14ac:dyDescent="0.35">
      <c r="A51" s="48" t="s">
        <v>770</v>
      </c>
      <c r="B51" s="30"/>
      <c r="C51" s="81">
        <v>0</v>
      </c>
      <c r="D51" s="110">
        <v>0</v>
      </c>
      <c r="E51" s="132" t="s">
        <v>119</v>
      </c>
      <c r="F51" s="1"/>
      <c r="G51" s="128"/>
      <c r="H51" s="513"/>
      <c r="I51" s="68"/>
      <c r="J51" s="68"/>
    </row>
    <row r="52" spans="1:10" ht="15" customHeight="1" x14ac:dyDescent="0.35">
      <c r="A52" s="49" t="s">
        <v>120</v>
      </c>
      <c r="B52" s="37"/>
      <c r="C52" s="82">
        <f>SUBTOTAL(9,C47:C51)</f>
        <v>0</v>
      </c>
      <c r="D52" s="111">
        <f>SUBTOTAL(9,D47:D51)</f>
        <v>0</v>
      </c>
      <c r="E52" s="130" t="s">
        <v>121</v>
      </c>
      <c r="F52" s="1"/>
      <c r="G52" s="324"/>
      <c r="H52" s="513"/>
      <c r="I52" s="119"/>
      <c r="J52" s="109"/>
    </row>
    <row r="53" spans="1:10" ht="15" customHeight="1" x14ac:dyDescent="0.35">
      <c r="A53" s="46"/>
      <c r="B53" s="22"/>
      <c r="C53" s="84"/>
      <c r="D53" s="105"/>
      <c r="E53" s="131"/>
      <c r="F53" s="1"/>
      <c r="G53" s="11"/>
      <c r="H53" s="513"/>
      <c r="I53" s="68"/>
      <c r="J53" s="68"/>
    </row>
    <row r="54" spans="1:10" ht="15" customHeight="1" x14ac:dyDescent="0.35">
      <c r="A54" s="43" t="s">
        <v>122</v>
      </c>
      <c r="B54" s="22"/>
      <c r="C54" s="96"/>
      <c r="D54" s="68"/>
      <c r="E54" s="131"/>
      <c r="F54" s="1"/>
      <c r="G54" s="324"/>
      <c r="H54" s="513"/>
      <c r="I54" s="517"/>
      <c r="J54" s="68"/>
    </row>
    <row r="55" spans="1:10" ht="15" customHeight="1" x14ac:dyDescent="0.35">
      <c r="A55" s="47" t="s">
        <v>123</v>
      </c>
      <c r="B55" s="22"/>
      <c r="C55" s="81">
        <v>12920</v>
      </c>
      <c r="D55" s="110">
        <v>9548</v>
      </c>
      <c r="E55" s="132" t="s">
        <v>124</v>
      </c>
      <c r="F55" s="1"/>
      <c r="G55" s="128"/>
      <c r="H55" s="513"/>
      <c r="I55" s="68"/>
      <c r="J55" s="68"/>
    </row>
    <row r="56" spans="1:10" ht="15" customHeight="1" x14ac:dyDescent="0.35">
      <c r="A56" s="48" t="s">
        <v>125</v>
      </c>
      <c r="B56" s="30"/>
      <c r="C56" s="81">
        <v>0</v>
      </c>
      <c r="D56" s="110">
        <v>0</v>
      </c>
      <c r="E56" s="132" t="s">
        <v>126</v>
      </c>
      <c r="F56" s="1"/>
      <c r="G56" s="128"/>
      <c r="H56" s="513"/>
      <c r="I56" s="68"/>
      <c r="J56" s="68"/>
    </row>
    <row r="57" spans="1:10" ht="15" customHeight="1" x14ac:dyDescent="0.35">
      <c r="A57" s="49" t="s">
        <v>127</v>
      </c>
      <c r="B57" s="37"/>
      <c r="C57" s="82">
        <f>SUBTOTAL(9,C55:C56)</f>
        <v>12920</v>
      </c>
      <c r="D57" s="111">
        <f>SUBTOTAL(9,D55:D56)</f>
        <v>9548</v>
      </c>
      <c r="E57" s="130" t="s">
        <v>128</v>
      </c>
      <c r="F57" s="1"/>
      <c r="G57" s="324"/>
      <c r="H57" s="513"/>
      <c r="I57" s="119"/>
      <c r="J57" s="109"/>
    </row>
    <row r="58" spans="1:10" ht="15" customHeight="1" x14ac:dyDescent="0.35">
      <c r="A58" s="46"/>
      <c r="B58" s="22"/>
      <c r="C58" s="84"/>
      <c r="D58" s="105"/>
      <c r="E58" s="131"/>
      <c r="F58" s="1"/>
      <c r="G58" s="11"/>
      <c r="H58" s="513"/>
      <c r="I58" s="68"/>
      <c r="J58" s="68"/>
    </row>
    <row r="59" spans="1:10" ht="15" customHeight="1" x14ac:dyDescent="0.35">
      <c r="A59" s="307" t="s">
        <v>129</v>
      </c>
      <c r="B59" s="308"/>
      <c r="C59" s="309">
        <f>SUBTOTAL(9,C11:C57)</f>
        <v>14325</v>
      </c>
      <c r="D59" s="310">
        <f>SUBTOTAL(9,D11:D57)</f>
        <v>11087</v>
      </c>
      <c r="E59" s="130" t="s">
        <v>130</v>
      </c>
      <c r="F59" s="1"/>
      <c r="G59" s="324"/>
      <c r="H59" s="513"/>
      <c r="I59" s="119"/>
      <c r="J59" s="109"/>
    </row>
    <row r="60" spans="1:10" ht="15" customHeight="1" x14ac:dyDescent="0.35">
      <c r="A60" s="1"/>
      <c r="B60" s="10"/>
      <c r="C60" s="329"/>
      <c r="D60" s="329"/>
      <c r="E60" s="127"/>
      <c r="F60" s="1"/>
    </row>
    <row r="61" spans="1:10" ht="15" customHeight="1" x14ac:dyDescent="0.35">
      <c r="A61" s="403" t="s">
        <v>771</v>
      </c>
      <c r="B61" s="40"/>
      <c r="C61" s="40"/>
      <c r="D61" s="40"/>
      <c r="E61" s="127"/>
      <c r="F61" s="1"/>
    </row>
  </sheetData>
  <pageMargins left="0.70866141732283472" right="0.51181102362204722" top="0.74803149606299213" bottom="0.74803149606299213" header="0.31496062992125984" footer="0.31496062992125984"/>
  <pageSetup paperSize="9" scale="82" orientation="portrait" r:id="rId1"/>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L55"/>
  <sheetViews>
    <sheetView topLeftCell="A21" zoomScale="70" zoomScaleNormal="70" workbookViewId="0">
      <selection activeCell="C54" sqref="C54:D54"/>
    </sheetView>
  </sheetViews>
  <sheetFormatPr baseColWidth="10" defaultColWidth="17.1796875" defaultRowHeight="15.75" customHeight="1" x14ac:dyDescent="0.35"/>
  <cols>
    <col min="1" max="1" width="37.54296875" style="40" customWidth="1"/>
    <col min="2" max="2" width="8" style="40" customWidth="1"/>
    <col min="3" max="3" width="12.54296875" style="40" customWidth="1"/>
    <col min="4" max="4" width="11.81640625" style="40" customWidth="1"/>
    <col min="5" max="5" width="13.81640625" style="40" bestFit="1" customWidth="1"/>
    <col min="6" max="6" width="11.453125" style="40" customWidth="1"/>
    <col min="7" max="7" width="13" style="40" customWidth="1"/>
    <col min="8" max="9" width="11.453125" style="40" customWidth="1"/>
    <col min="10" max="10" width="12.1796875" style="40" customWidth="1"/>
    <col min="11" max="11" width="11.453125" style="40" customWidth="1"/>
    <col min="12" max="16384" width="17.1796875" style="40"/>
  </cols>
  <sheetData>
    <row r="2" spans="1:12" ht="15" customHeight="1" x14ac:dyDescent="0.35">
      <c r="A2" s="324" t="str">
        <f>Resultatregnskap!A2</f>
        <v>Virksomhetens navn:  Steinerhøyskolen</v>
      </c>
      <c r="E2" s="11"/>
      <c r="F2" s="1"/>
      <c r="G2" s="1"/>
      <c r="H2" s="1"/>
      <c r="I2" s="1"/>
    </row>
    <row r="4" spans="1:12" ht="15" customHeight="1" x14ac:dyDescent="0.35">
      <c r="A4" s="17" t="s">
        <v>131</v>
      </c>
      <c r="B4" s="18"/>
      <c r="C4" s="18"/>
      <c r="D4" s="18"/>
      <c r="E4" s="18"/>
      <c r="F4" s="1"/>
      <c r="G4" s="6"/>
      <c r="H4" s="1"/>
      <c r="I4" s="1"/>
    </row>
    <row r="5" spans="1:12" ht="15" customHeight="1" x14ac:dyDescent="0.35">
      <c r="A5" s="15" t="str">
        <f>Resultatregnskap!A6</f>
        <v>Beløp i 1000 kroner</v>
      </c>
      <c r="F5" s="1"/>
      <c r="G5" s="6"/>
      <c r="H5" s="1"/>
      <c r="I5" s="1"/>
    </row>
    <row r="6" spans="1:12" ht="15" customHeight="1" x14ac:dyDescent="0.35">
      <c r="A6" s="13"/>
      <c r="E6" s="11"/>
      <c r="F6" s="1"/>
      <c r="G6" s="1"/>
      <c r="H6" s="1"/>
      <c r="I6" s="1"/>
    </row>
    <row r="7" spans="1:12" ht="22.25" customHeight="1" x14ac:dyDescent="0.35">
      <c r="A7" s="53" t="s">
        <v>132</v>
      </c>
      <c r="B7" s="54" t="s">
        <v>27</v>
      </c>
      <c r="C7" s="153">
        <f>Resultatregnskap!C8</f>
        <v>45657</v>
      </c>
      <c r="D7" s="198">
        <f>'Balanse - eiendeler'!D7</f>
        <v>45291</v>
      </c>
      <c r="E7" s="114" t="str">
        <f>Resultatregnskap!E8</f>
        <v>DBH-referanse</v>
      </c>
      <c r="F7" s="1"/>
      <c r="G7" s="324"/>
      <c r="H7" s="510"/>
      <c r="I7" s="518"/>
      <c r="J7" s="519"/>
      <c r="K7" s="20"/>
      <c r="L7" s="1"/>
    </row>
    <row r="8" spans="1:12" ht="15" customHeight="1" x14ac:dyDescent="0.35">
      <c r="A8" s="33"/>
      <c r="B8" s="33"/>
      <c r="C8" s="44"/>
      <c r="D8" s="45"/>
      <c r="E8" s="112"/>
      <c r="F8" s="1"/>
      <c r="G8" s="11"/>
      <c r="H8" s="11"/>
      <c r="I8" s="520"/>
      <c r="J8" s="520"/>
      <c r="K8" s="11"/>
      <c r="L8" s="1"/>
    </row>
    <row r="9" spans="1:12" ht="15" customHeight="1" x14ac:dyDescent="0.35">
      <c r="A9" s="21" t="s">
        <v>133</v>
      </c>
      <c r="B9" s="33"/>
      <c r="C9" s="27"/>
      <c r="D9" s="28"/>
      <c r="E9" s="112"/>
      <c r="F9" s="1"/>
      <c r="G9" s="324"/>
      <c r="H9" s="11"/>
      <c r="I9" s="520"/>
      <c r="J9" s="520"/>
      <c r="K9" s="11"/>
      <c r="L9" s="1"/>
    </row>
    <row r="10" spans="1:12" ht="15" customHeight="1" x14ac:dyDescent="0.35">
      <c r="A10" s="33"/>
      <c r="B10" s="33"/>
      <c r="C10" s="27"/>
      <c r="D10" s="28"/>
      <c r="E10" s="112"/>
      <c r="F10" s="1"/>
      <c r="G10" s="11"/>
      <c r="H10" s="11"/>
      <c r="I10" s="520"/>
      <c r="J10" s="520"/>
      <c r="K10" s="11"/>
      <c r="L10" s="1"/>
    </row>
    <row r="11" spans="1:12" ht="15" customHeight="1" x14ac:dyDescent="0.35">
      <c r="A11" s="21" t="s">
        <v>134</v>
      </c>
      <c r="B11" s="33"/>
      <c r="C11" s="27"/>
      <c r="D11" s="28"/>
      <c r="E11" s="112"/>
      <c r="F11" s="1"/>
      <c r="G11" s="324"/>
      <c r="H11" s="11"/>
      <c r="I11" s="520"/>
      <c r="J11" s="520"/>
      <c r="K11" s="11"/>
      <c r="L11" s="1"/>
    </row>
    <row r="12" spans="1:12" ht="15" customHeight="1" x14ac:dyDescent="0.35">
      <c r="A12" s="35" t="s">
        <v>135</v>
      </c>
      <c r="B12" s="375">
        <v>12</v>
      </c>
      <c r="C12" s="27">
        <v>140</v>
      </c>
      <c r="D12" s="27">
        <v>140</v>
      </c>
      <c r="E12" s="113" t="s">
        <v>136</v>
      </c>
      <c r="F12" s="1"/>
      <c r="G12" s="128"/>
      <c r="H12" s="521"/>
      <c r="I12" s="520"/>
      <c r="J12" s="520"/>
      <c r="K12" s="20"/>
      <c r="L12" s="1"/>
    </row>
    <row r="13" spans="1:12" ht="15" customHeight="1" x14ac:dyDescent="0.35">
      <c r="A13" s="23" t="s">
        <v>775</v>
      </c>
      <c r="B13" s="375">
        <v>12</v>
      </c>
      <c r="C13" s="27">
        <v>0</v>
      </c>
      <c r="D13" s="27">
        <v>0</v>
      </c>
      <c r="E13" s="113" t="s">
        <v>138</v>
      </c>
      <c r="F13" s="1"/>
      <c r="G13" s="20"/>
      <c r="H13" s="521"/>
      <c r="I13" s="520"/>
      <c r="J13" s="520"/>
      <c r="K13" s="20"/>
      <c r="L13" s="1"/>
    </row>
    <row r="14" spans="1:12" ht="15" customHeight="1" x14ac:dyDescent="0.35">
      <c r="A14" s="25" t="s">
        <v>139</v>
      </c>
      <c r="B14" s="376">
        <v>12</v>
      </c>
      <c r="C14" s="27">
        <v>0</v>
      </c>
      <c r="D14" s="27">
        <v>0</v>
      </c>
      <c r="E14" s="113" t="s">
        <v>140</v>
      </c>
      <c r="F14" s="1"/>
      <c r="G14" s="128"/>
      <c r="H14" s="521"/>
      <c r="I14" s="520"/>
      <c r="J14" s="520"/>
      <c r="K14" s="20"/>
      <c r="L14" s="1"/>
    </row>
    <row r="15" spans="1:12" ht="15" customHeight="1" x14ac:dyDescent="0.35">
      <c r="A15" s="36" t="s">
        <v>141</v>
      </c>
      <c r="B15" s="19"/>
      <c r="C15" s="31">
        <f>SUBTOTAL(9,C12:C14)</f>
        <v>140</v>
      </c>
      <c r="D15" s="32">
        <f>SUBTOTAL(9,D12:D14)</f>
        <v>140</v>
      </c>
      <c r="E15" s="114" t="s">
        <v>142</v>
      </c>
      <c r="F15" s="1"/>
      <c r="G15" s="324"/>
      <c r="H15" s="11"/>
      <c r="I15" s="522"/>
      <c r="J15" s="523"/>
      <c r="K15" s="20"/>
      <c r="L15" s="1"/>
    </row>
    <row r="16" spans="1:12" ht="15" customHeight="1" x14ac:dyDescent="0.35">
      <c r="A16" s="33"/>
      <c r="B16" s="33"/>
      <c r="C16" s="44"/>
      <c r="D16" s="45"/>
      <c r="E16" s="112"/>
      <c r="F16" s="1"/>
      <c r="G16" s="11"/>
      <c r="H16" s="11"/>
      <c r="I16" s="520"/>
      <c r="J16" s="520"/>
      <c r="K16" s="11"/>
      <c r="L16" s="1"/>
    </row>
    <row r="17" spans="1:12" ht="15" customHeight="1" x14ac:dyDescent="0.35">
      <c r="A17" s="21" t="s">
        <v>143</v>
      </c>
      <c r="B17" s="33"/>
      <c r="C17" s="27"/>
      <c r="D17" s="28"/>
      <c r="E17" s="112"/>
      <c r="F17" s="1"/>
      <c r="G17" s="324"/>
      <c r="H17" s="11"/>
      <c r="I17" s="520"/>
      <c r="J17" s="520"/>
      <c r="K17" s="11"/>
      <c r="L17" s="1"/>
    </row>
    <row r="18" spans="1:12" ht="15" customHeight="1" x14ac:dyDescent="0.35">
      <c r="A18" s="35" t="s">
        <v>882</v>
      </c>
      <c r="B18" s="375">
        <v>12</v>
      </c>
      <c r="C18" s="27">
        <v>0</v>
      </c>
      <c r="D18" s="27">
        <v>0</v>
      </c>
      <c r="E18" s="113" t="s">
        <v>805</v>
      </c>
      <c r="F18" s="1"/>
      <c r="G18" s="128"/>
      <c r="H18" s="521"/>
      <c r="I18" s="520"/>
      <c r="J18" s="520"/>
      <c r="K18" s="20"/>
      <c r="L18" s="1"/>
    </row>
    <row r="19" spans="1:12" ht="15" customHeight="1" x14ac:dyDescent="0.35">
      <c r="A19" s="25" t="s">
        <v>686</v>
      </c>
      <c r="B19" s="376">
        <v>12</v>
      </c>
      <c r="C19" s="27">
        <v>7254</v>
      </c>
      <c r="D19" s="27">
        <v>5219</v>
      </c>
      <c r="E19" s="113" t="s">
        <v>806</v>
      </c>
      <c r="F19" s="1"/>
      <c r="G19" s="128"/>
      <c r="H19" s="521"/>
      <c r="I19" s="520"/>
      <c r="J19" s="520"/>
      <c r="K19" s="20"/>
      <c r="L19" s="1"/>
    </row>
    <row r="20" spans="1:12" ht="15" customHeight="1" x14ac:dyDescent="0.35">
      <c r="A20" s="36" t="s">
        <v>144</v>
      </c>
      <c r="B20" s="19"/>
      <c r="C20" s="31">
        <f>SUBTOTAL(9,C18:C19)</f>
        <v>7254</v>
      </c>
      <c r="D20" s="32">
        <f>SUBTOTAL(9,D18:D19)</f>
        <v>5219</v>
      </c>
      <c r="E20" s="114" t="s">
        <v>145</v>
      </c>
      <c r="F20" s="1"/>
      <c r="G20" s="324"/>
      <c r="H20" s="11"/>
      <c r="I20" s="522"/>
      <c r="J20" s="523"/>
      <c r="K20" s="20"/>
      <c r="L20" s="1"/>
    </row>
    <row r="21" spans="1:12" ht="15" customHeight="1" x14ac:dyDescent="0.35">
      <c r="A21" s="55"/>
      <c r="B21" s="33"/>
      <c r="C21" s="51"/>
      <c r="D21" s="45"/>
      <c r="E21" s="112"/>
      <c r="F21" s="1"/>
      <c r="G21" s="6"/>
      <c r="H21" s="11"/>
      <c r="I21" s="524"/>
      <c r="J21" s="520"/>
      <c r="K21" s="11"/>
      <c r="L21" s="1"/>
    </row>
    <row r="22" spans="1:12" ht="15" customHeight="1" x14ac:dyDescent="0.35">
      <c r="A22" s="312" t="s">
        <v>146</v>
      </c>
      <c r="B22" s="315"/>
      <c r="C22" s="313">
        <f>SUBTOTAL(9,C12:C20)</f>
        <v>7394</v>
      </c>
      <c r="D22" s="314">
        <f>SUBTOTAL(9,D12:D20)</f>
        <v>5359</v>
      </c>
      <c r="E22" s="114" t="s">
        <v>147</v>
      </c>
      <c r="F22" s="1"/>
      <c r="G22" s="324"/>
      <c r="H22" s="11"/>
      <c r="I22" s="522"/>
      <c r="J22" s="523"/>
      <c r="K22" s="20"/>
      <c r="L22" s="1"/>
    </row>
    <row r="23" spans="1:12" ht="15" customHeight="1" x14ac:dyDescent="0.35">
      <c r="A23" s="33"/>
      <c r="B23" s="33"/>
      <c r="C23" s="44"/>
      <c r="D23" s="45"/>
      <c r="E23" s="44"/>
      <c r="F23" s="525"/>
      <c r="G23" s="11"/>
      <c r="H23" s="11"/>
      <c r="I23" s="520"/>
      <c r="J23" s="520"/>
      <c r="K23" s="520"/>
      <c r="L23" s="520"/>
    </row>
    <row r="24" spans="1:12" ht="15" customHeight="1" x14ac:dyDescent="0.35">
      <c r="A24" s="21" t="s">
        <v>148</v>
      </c>
      <c r="B24" s="33"/>
      <c r="C24" s="27"/>
      <c r="D24" s="28"/>
      <c r="E24" s="27"/>
      <c r="F24" s="520"/>
      <c r="G24" s="324"/>
      <c r="H24" s="11"/>
      <c r="I24" s="520"/>
      <c r="J24" s="520"/>
      <c r="K24" s="520"/>
      <c r="L24" s="520"/>
    </row>
    <row r="25" spans="1:12" ht="15" customHeight="1" x14ac:dyDescent="0.35">
      <c r="A25" s="33"/>
      <c r="B25" s="33"/>
      <c r="C25" s="27"/>
      <c r="D25" s="28"/>
      <c r="E25" s="112"/>
      <c r="F25" s="1"/>
      <c r="G25" s="11"/>
      <c r="H25" s="11"/>
      <c r="I25" s="520"/>
      <c r="J25" s="520"/>
      <c r="K25" s="11"/>
      <c r="L25" s="1"/>
    </row>
    <row r="26" spans="1:12" ht="15" customHeight="1" x14ac:dyDescent="0.35">
      <c r="A26" s="21" t="s">
        <v>149</v>
      </c>
      <c r="B26" s="33"/>
      <c r="C26" s="27"/>
      <c r="D26" s="28"/>
      <c r="E26" s="112"/>
      <c r="F26" s="1"/>
      <c r="G26" s="324"/>
      <c r="H26" s="11"/>
      <c r="I26" s="520"/>
      <c r="J26" s="520"/>
      <c r="K26" s="11"/>
      <c r="L26" s="1"/>
    </row>
    <row r="27" spans="1:12" ht="15" customHeight="1" x14ac:dyDescent="0.35">
      <c r="A27" s="35" t="s">
        <v>776</v>
      </c>
      <c r="B27" s="33"/>
      <c r="C27" s="27">
        <v>0</v>
      </c>
      <c r="D27" s="27">
        <v>0</v>
      </c>
      <c r="E27" s="113" t="s">
        <v>150</v>
      </c>
      <c r="F27" s="1"/>
      <c r="G27" s="128"/>
      <c r="H27" s="11"/>
      <c r="I27" s="520"/>
      <c r="J27" s="520"/>
      <c r="K27" s="20"/>
      <c r="L27" s="1"/>
    </row>
    <row r="28" spans="1:12" ht="15" customHeight="1" x14ac:dyDescent="0.35">
      <c r="A28" s="35" t="s">
        <v>793</v>
      </c>
      <c r="B28" s="33"/>
      <c r="C28" s="27">
        <v>0</v>
      </c>
      <c r="D28" s="27">
        <v>0</v>
      </c>
      <c r="E28" s="113" t="s">
        <v>151</v>
      </c>
      <c r="F28" s="1"/>
      <c r="G28" s="128"/>
      <c r="H28" s="11"/>
      <c r="I28" s="520"/>
      <c r="J28" s="520"/>
      <c r="K28" s="20"/>
      <c r="L28" s="1"/>
    </row>
    <row r="29" spans="1:12" ht="15" customHeight="1" x14ac:dyDescent="0.35">
      <c r="A29" s="35" t="s">
        <v>791</v>
      </c>
      <c r="B29" s="33"/>
      <c r="C29" s="27">
        <v>0</v>
      </c>
      <c r="D29" s="27">
        <v>0</v>
      </c>
      <c r="E29" s="113" t="s">
        <v>152</v>
      </c>
      <c r="F29" s="1"/>
      <c r="G29" s="128"/>
      <c r="H29" s="11"/>
      <c r="I29" s="520"/>
      <c r="J29" s="520"/>
      <c r="K29" s="20"/>
      <c r="L29" s="1"/>
    </row>
    <row r="30" spans="1:12" ht="15" customHeight="1" x14ac:dyDescent="0.35">
      <c r="A30" s="35" t="s">
        <v>792</v>
      </c>
      <c r="B30" s="33"/>
      <c r="C30" s="27">
        <v>0</v>
      </c>
      <c r="D30" s="27">
        <v>0</v>
      </c>
      <c r="E30" s="113" t="s">
        <v>153</v>
      </c>
      <c r="F30" s="1"/>
      <c r="G30" s="128"/>
      <c r="H30" s="11"/>
      <c r="I30" s="520"/>
      <c r="J30" s="520"/>
      <c r="K30" s="20"/>
      <c r="L30" s="1"/>
    </row>
    <row r="31" spans="1:12" ht="15" customHeight="1" x14ac:dyDescent="0.35">
      <c r="A31" s="25" t="s">
        <v>790</v>
      </c>
      <c r="B31" s="39"/>
      <c r="C31" s="27">
        <v>0</v>
      </c>
      <c r="D31" s="27">
        <v>0</v>
      </c>
      <c r="E31" s="113" t="s">
        <v>154</v>
      </c>
      <c r="F31" s="1"/>
      <c r="G31" s="128"/>
      <c r="H31" s="11"/>
      <c r="I31" s="520"/>
      <c r="J31" s="520"/>
      <c r="K31" s="20"/>
      <c r="L31" s="1"/>
    </row>
    <row r="32" spans="1:12" ht="15" customHeight="1" x14ac:dyDescent="0.35">
      <c r="A32" s="36" t="s">
        <v>155</v>
      </c>
      <c r="B32" s="19"/>
      <c r="C32" s="31">
        <f>SUBTOTAL(9,C27:C31)</f>
        <v>0</v>
      </c>
      <c r="D32" s="32">
        <f>SUBTOTAL(9,D27:D31)</f>
        <v>0</v>
      </c>
      <c r="E32" s="114" t="s">
        <v>156</v>
      </c>
      <c r="F32" s="108"/>
      <c r="G32" s="324"/>
      <c r="H32" s="11"/>
      <c r="I32" s="522"/>
      <c r="J32" s="523"/>
      <c r="K32" s="20"/>
      <c r="L32" s="108"/>
    </row>
    <row r="33" spans="1:12" ht="15" customHeight="1" x14ac:dyDescent="0.35">
      <c r="A33" s="33"/>
      <c r="B33" s="33"/>
      <c r="C33" s="44"/>
      <c r="D33" s="45"/>
      <c r="E33" s="112"/>
      <c r="F33" s="1"/>
      <c r="G33" s="11"/>
      <c r="H33" s="11"/>
      <c r="I33" s="520"/>
      <c r="J33" s="520"/>
      <c r="K33" s="11"/>
      <c r="L33" s="1"/>
    </row>
    <row r="34" spans="1:12" ht="15" customHeight="1" x14ac:dyDescent="0.35">
      <c r="A34" s="21" t="s">
        <v>157</v>
      </c>
      <c r="B34" s="33"/>
      <c r="C34" s="27"/>
      <c r="D34" s="28"/>
      <c r="E34" s="112"/>
      <c r="F34" s="1"/>
      <c r="G34" s="324"/>
      <c r="H34" s="11"/>
      <c r="I34" s="520"/>
      <c r="J34" s="520"/>
      <c r="K34" s="11"/>
      <c r="L34" s="1"/>
    </row>
    <row r="35" spans="1:12" ht="15" customHeight="1" x14ac:dyDescent="0.35">
      <c r="A35" s="35" t="s">
        <v>787</v>
      </c>
      <c r="B35" s="22"/>
      <c r="C35" s="27">
        <v>0</v>
      </c>
      <c r="D35" s="27">
        <v>0</v>
      </c>
      <c r="E35" s="113" t="s">
        <v>158</v>
      </c>
      <c r="F35" s="1"/>
      <c r="G35" s="128"/>
      <c r="H35" s="513"/>
      <c r="I35" s="520"/>
      <c r="J35" s="520"/>
      <c r="K35" s="20"/>
      <c r="L35" s="1"/>
    </row>
    <row r="36" spans="1:12" ht="15" customHeight="1" x14ac:dyDescent="0.35">
      <c r="A36" s="35" t="s">
        <v>789</v>
      </c>
      <c r="B36" s="22"/>
      <c r="C36" s="27">
        <v>0</v>
      </c>
      <c r="D36" s="27">
        <v>0</v>
      </c>
      <c r="E36" s="113" t="s">
        <v>159</v>
      </c>
      <c r="F36" s="1"/>
      <c r="G36" s="128"/>
      <c r="H36" s="513"/>
      <c r="I36" s="520"/>
      <c r="J36" s="520"/>
      <c r="K36" s="20"/>
      <c r="L36" s="1"/>
    </row>
    <row r="37" spans="1:12" ht="15" customHeight="1" x14ac:dyDescent="0.35">
      <c r="A37" s="35" t="s">
        <v>160</v>
      </c>
      <c r="B37" s="22">
        <v>10</v>
      </c>
      <c r="C37" s="27">
        <v>0</v>
      </c>
      <c r="D37" s="27">
        <v>0</v>
      </c>
      <c r="E37" s="113" t="s">
        <v>161</v>
      </c>
      <c r="F37" s="1"/>
      <c r="G37" s="128"/>
      <c r="H37" s="513"/>
      <c r="I37" s="520"/>
      <c r="J37" s="520"/>
      <c r="K37" s="20"/>
      <c r="L37" s="1"/>
    </row>
    <row r="38" spans="1:12" ht="15" customHeight="1" x14ac:dyDescent="0.35">
      <c r="A38" s="25" t="s">
        <v>162</v>
      </c>
      <c r="B38" s="317" t="s">
        <v>618</v>
      </c>
      <c r="C38" s="27">
        <v>0</v>
      </c>
      <c r="D38" s="27">
        <v>0</v>
      </c>
      <c r="E38" s="113" t="s">
        <v>163</v>
      </c>
      <c r="F38" s="316"/>
      <c r="G38" s="128"/>
      <c r="H38" s="155"/>
      <c r="I38" s="520"/>
      <c r="J38" s="520"/>
      <c r="K38" s="20"/>
      <c r="L38" s="316"/>
    </row>
    <row r="39" spans="1:12" ht="15" customHeight="1" x14ac:dyDescent="0.35">
      <c r="A39" s="36" t="s">
        <v>164</v>
      </c>
      <c r="B39" s="19"/>
      <c r="C39" s="31">
        <f>SUBTOTAL(9,C35:C38)</f>
        <v>0</v>
      </c>
      <c r="D39" s="32">
        <f>SUBTOTAL(9,D35:D38)</f>
        <v>0</v>
      </c>
      <c r="E39" s="114" t="s">
        <v>165</v>
      </c>
      <c r="F39" s="1"/>
      <c r="G39" s="324"/>
      <c r="H39" s="11"/>
      <c r="I39" s="522"/>
      <c r="J39" s="523"/>
      <c r="K39" s="20"/>
      <c r="L39" s="1"/>
    </row>
    <row r="40" spans="1:12" ht="15" customHeight="1" x14ac:dyDescent="0.35">
      <c r="A40" s="33"/>
      <c r="B40" s="33"/>
      <c r="C40" s="44"/>
      <c r="D40" s="45"/>
      <c r="E40" s="112"/>
      <c r="F40" s="1"/>
      <c r="G40" s="11"/>
      <c r="H40" s="11"/>
      <c r="I40" s="520"/>
      <c r="J40" s="520"/>
      <c r="K40" s="11"/>
      <c r="L40" s="1"/>
    </row>
    <row r="41" spans="1:12" ht="15" customHeight="1" x14ac:dyDescent="0.35">
      <c r="A41" s="21" t="s">
        <v>166</v>
      </c>
      <c r="B41" s="33"/>
      <c r="C41" s="27"/>
      <c r="D41" s="28"/>
      <c r="E41" s="112"/>
      <c r="F41" s="1"/>
      <c r="G41" s="324"/>
      <c r="H41" s="11"/>
      <c r="I41" s="520"/>
      <c r="J41" s="520"/>
      <c r="K41" s="11"/>
      <c r="L41" s="1"/>
    </row>
    <row r="42" spans="1:12" ht="15" customHeight="1" x14ac:dyDescent="0.35">
      <c r="A42" s="35" t="s">
        <v>787</v>
      </c>
      <c r="B42" s="33"/>
      <c r="C42" s="27">
        <v>0</v>
      </c>
      <c r="D42" s="27">
        <v>0</v>
      </c>
      <c r="E42" s="113" t="s">
        <v>167</v>
      </c>
      <c r="F42" s="1"/>
      <c r="G42" s="128"/>
      <c r="H42" s="11"/>
      <c r="I42" s="520"/>
      <c r="J42" s="520"/>
      <c r="K42" s="20"/>
      <c r="L42" s="1"/>
    </row>
    <row r="43" spans="1:12" ht="15" customHeight="1" x14ac:dyDescent="0.35">
      <c r="A43" s="35" t="s">
        <v>160</v>
      </c>
      <c r="B43" s="22">
        <v>10</v>
      </c>
      <c r="C43" s="27">
        <v>0</v>
      </c>
      <c r="D43" s="27">
        <v>0</v>
      </c>
      <c r="E43" s="113" t="s">
        <v>168</v>
      </c>
      <c r="F43" s="1"/>
      <c r="G43" s="128"/>
      <c r="H43" s="513"/>
      <c r="I43" s="520"/>
      <c r="J43" s="520"/>
      <c r="K43" s="20"/>
      <c r="L43" s="1"/>
    </row>
    <row r="44" spans="1:12" ht="15" customHeight="1" x14ac:dyDescent="0.35">
      <c r="A44" s="35" t="s">
        <v>169</v>
      </c>
      <c r="B44" s="33"/>
      <c r="C44" s="27">
        <v>215</v>
      </c>
      <c r="D44" s="27">
        <v>403</v>
      </c>
      <c r="E44" s="113" t="s">
        <v>170</v>
      </c>
      <c r="F44" s="1"/>
      <c r="G44" s="128"/>
      <c r="H44" s="11"/>
      <c r="I44" s="520"/>
      <c r="J44" s="520"/>
      <c r="K44" s="20"/>
      <c r="L44" s="1"/>
    </row>
    <row r="45" spans="1:12" ht="15" customHeight="1" x14ac:dyDescent="0.35">
      <c r="A45" s="35" t="s">
        <v>788</v>
      </c>
      <c r="B45" s="33"/>
      <c r="C45" s="27">
        <v>0</v>
      </c>
      <c r="D45" s="27">
        <v>0</v>
      </c>
      <c r="E45" s="113" t="s">
        <v>171</v>
      </c>
      <c r="F45" s="1"/>
      <c r="G45" s="128"/>
      <c r="H45" s="11"/>
      <c r="I45" s="520"/>
      <c r="J45" s="520"/>
      <c r="K45" s="20"/>
      <c r="L45" s="1"/>
    </row>
    <row r="46" spans="1:12" ht="15" customHeight="1" x14ac:dyDescent="0.35">
      <c r="A46" s="35" t="s">
        <v>172</v>
      </c>
      <c r="B46" s="33"/>
      <c r="C46" s="27">
        <v>1451</v>
      </c>
      <c r="D46" s="27">
        <v>1471</v>
      </c>
      <c r="E46" s="113" t="s">
        <v>173</v>
      </c>
      <c r="F46" s="1"/>
      <c r="G46" s="128"/>
      <c r="H46" s="11"/>
      <c r="I46" s="520"/>
      <c r="J46" s="520"/>
      <c r="K46" s="20"/>
      <c r="L46" s="1"/>
    </row>
    <row r="47" spans="1:12" ht="15" customHeight="1" x14ac:dyDescent="0.35">
      <c r="A47" s="25" t="s">
        <v>174</v>
      </c>
      <c r="B47" s="30" t="s">
        <v>588</v>
      </c>
      <c r="C47" s="27">
        <v>5265</v>
      </c>
      <c r="D47" s="27">
        <v>3854</v>
      </c>
      <c r="E47" s="113" t="s">
        <v>175</v>
      </c>
      <c r="F47" s="1"/>
      <c r="G47" s="128"/>
      <c r="H47" s="513"/>
      <c r="I47" s="520"/>
      <c r="J47" s="520"/>
      <c r="K47" s="20"/>
      <c r="L47" s="1"/>
    </row>
    <row r="48" spans="1:12" ht="15" customHeight="1" x14ac:dyDescent="0.35">
      <c r="A48" s="36" t="s">
        <v>176</v>
      </c>
      <c r="B48" s="19"/>
      <c r="C48" s="31">
        <f>SUBTOTAL(9,C42:C47)</f>
        <v>6931</v>
      </c>
      <c r="D48" s="32">
        <f>SUBTOTAL(9,D42:D47)</f>
        <v>5728</v>
      </c>
      <c r="E48" s="114" t="s">
        <v>177</v>
      </c>
      <c r="F48" s="1"/>
      <c r="G48" s="324"/>
      <c r="H48" s="11"/>
      <c r="I48" s="522"/>
      <c r="J48" s="523"/>
      <c r="K48" s="20"/>
      <c r="L48" s="1"/>
    </row>
    <row r="49" spans="1:12" ht="15" customHeight="1" x14ac:dyDescent="0.35">
      <c r="A49" s="33"/>
      <c r="B49" s="33"/>
      <c r="C49" s="44"/>
      <c r="D49" s="45"/>
      <c r="E49" s="112"/>
      <c r="F49" s="1"/>
      <c r="G49" s="11"/>
      <c r="H49" s="11"/>
      <c r="I49" s="520"/>
      <c r="J49" s="520"/>
      <c r="K49" s="11"/>
      <c r="L49" s="1"/>
    </row>
    <row r="50" spans="1:12" ht="15" customHeight="1" x14ac:dyDescent="0.35">
      <c r="A50" s="312" t="s">
        <v>178</v>
      </c>
      <c r="B50" s="313"/>
      <c r="C50" s="313">
        <f>SUBTOTAL(9,C27:C48)</f>
        <v>6931</v>
      </c>
      <c r="D50" s="314">
        <f>SUBTOTAL(9,D27:D48)</f>
        <v>5728</v>
      </c>
      <c r="E50" s="114" t="s">
        <v>179</v>
      </c>
      <c r="F50" s="1"/>
      <c r="G50" s="324"/>
      <c r="H50" s="522"/>
      <c r="I50" s="522"/>
      <c r="J50" s="523"/>
      <c r="K50" s="20"/>
      <c r="L50" s="1"/>
    </row>
    <row r="51" spans="1:12" ht="13.5" customHeight="1" x14ac:dyDescent="0.35">
      <c r="A51" s="33"/>
      <c r="B51" s="33"/>
      <c r="C51" s="44"/>
      <c r="D51" s="45"/>
      <c r="E51" s="112"/>
      <c r="F51" s="1"/>
      <c r="G51" s="11"/>
      <c r="H51" s="11"/>
      <c r="I51" s="520"/>
      <c r="J51" s="520"/>
      <c r="K51" s="11"/>
      <c r="L51" s="1"/>
    </row>
    <row r="52" spans="1:12" ht="15" customHeight="1" x14ac:dyDescent="0.35">
      <c r="A52" s="312" t="s">
        <v>180</v>
      </c>
      <c r="B52" s="315"/>
      <c r="C52" s="313">
        <f>SUBTOTAL(9,C12:C50)</f>
        <v>14325</v>
      </c>
      <c r="D52" s="314">
        <f>SUBTOTAL(9,D12:D50)</f>
        <v>11087</v>
      </c>
      <c r="E52" s="114" t="s">
        <v>181</v>
      </c>
      <c r="F52" s="1"/>
      <c r="G52" s="324"/>
      <c r="H52" s="11"/>
      <c r="I52" s="522"/>
      <c r="J52" s="523"/>
      <c r="K52" s="20"/>
      <c r="L52" s="1"/>
    </row>
    <row r="53" spans="1:12" ht="15" customHeight="1" x14ac:dyDescent="0.35">
      <c r="A53" s="1"/>
      <c r="B53" s="1"/>
      <c r="C53" s="1"/>
      <c r="D53" s="1"/>
      <c r="E53" s="11"/>
      <c r="F53" s="1"/>
      <c r="G53" s="1"/>
      <c r="H53" s="1"/>
      <c r="I53" s="1"/>
      <c r="J53" s="1"/>
      <c r="K53" s="11"/>
      <c r="L53" s="1"/>
    </row>
    <row r="54" spans="1:12" ht="12.75" customHeight="1" x14ac:dyDescent="0.35">
      <c r="A54" s="40" t="s">
        <v>771</v>
      </c>
      <c r="C54" s="91"/>
      <c r="D54" s="91"/>
      <c r="F54" s="1"/>
      <c r="I54" s="91"/>
      <c r="J54" s="91"/>
      <c r="L54" s="1"/>
    </row>
    <row r="55" spans="1:12" ht="15.75" customHeight="1" x14ac:dyDescent="0.35">
      <c r="C55"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5"/>
  <sheetViews>
    <sheetView topLeftCell="A21" zoomScale="70" zoomScaleNormal="70" workbookViewId="0">
      <selection activeCell="I26" sqref="I26"/>
    </sheetView>
  </sheetViews>
  <sheetFormatPr baseColWidth="10" defaultColWidth="17.1796875" defaultRowHeight="15.75" customHeight="1" x14ac:dyDescent="0.35"/>
  <cols>
    <col min="1" max="1" width="67.81640625" style="40" customWidth="1"/>
    <col min="2" max="2" width="7.1796875" style="40" customWidth="1"/>
    <col min="3" max="4" width="12.54296875" style="91" customWidth="1"/>
    <col min="5" max="5" width="13.81640625" style="70" bestFit="1" customWidth="1"/>
    <col min="6" max="6" width="11.453125" style="40" customWidth="1"/>
    <col min="7" max="16384" width="17.1796875" style="40"/>
  </cols>
  <sheetData>
    <row r="1" spans="1:10" ht="13.5" customHeight="1" x14ac:dyDescent="0.35"/>
    <row r="2" spans="1:10" ht="15" customHeight="1" x14ac:dyDescent="0.35">
      <c r="A2" s="324" t="str">
        <f>Resultatregnskap!A2</f>
        <v>Virksomhetens navn:  Steinerhøyskolen</v>
      </c>
      <c r="E2" s="127"/>
      <c r="F2" s="1"/>
    </row>
    <row r="3" spans="1:10" ht="9.75" customHeight="1" x14ac:dyDescent="0.35"/>
    <row r="4" spans="1:10" ht="15" customHeight="1" x14ac:dyDescent="0.35">
      <c r="A4" s="56" t="s">
        <v>622</v>
      </c>
      <c r="B4" s="18"/>
      <c r="C4" s="78"/>
      <c r="D4" s="78"/>
      <c r="E4" s="133"/>
      <c r="F4" s="1"/>
    </row>
    <row r="5" spans="1:10" ht="15" customHeight="1" x14ac:dyDescent="0.35">
      <c r="A5" s="175" t="str">
        <f>Resultatregnskap!A6</f>
        <v>Beløp i 1000 kroner</v>
      </c>
      <c r="E5" s="174"/>
      <c r="F5" s="1"/>
    </row>
    <row r="6" spans="1:10" ht="11.25" customHeight="1" x14ac:dyDescent="0.35">
      <c r="A6" s="57"/>
      <c r="E6" s="127"/>
      <c r="F6" s="1"/>
    </row>
    <row r="7" spans="1:10" ht="15" customHeight="1" x14ac:dyDescent="0.35">
      <c r="A7" s="39"/>
      <c r="B7" s="58" t="s">
        <v>27</v>
      </c>
      <c r="C7" s="153">
        <f>Resultatregnskap!C8</f>
        <v>45657</v>
      </c>
      <c r="D7" s="198">
        <v>45291</v>
      </c>
      <c r="E7" s="141" t="str">
        <f>Resultatregnskap!E8</f>
        <v>DBH-referanse</v>
      </c>
      <c r="F7" s="1"/>
      <c r="G7" s="11"/>
      <c r="H7" s="514"/>
      <c r="I7" s="518"/>
      <c r="J7" s="519"/>
    </row>
    <row r="8" spans="1:10" ht="15" customHeight="1" x14ac:dyDescent="0.35">
      <c r="A8" s="21" t="s">
        <v>182</v>
      </c>
      <c r="B8" s="33"/>
      <c r="C8" s="81"/>
      <c r="D8" s="80"/>
      <c r="E8" s="142"/>
      <c r="F8" s="1"/>
      <c r="G8" s="324"/>
      <c r="H8" s="11"/>
      <c r="I8" s="68"/>
      <c r="J8" s="68"/>
    </row>
    <row r="9" spans="1:10" ht="15" customHeight="1" x14ac:dyDescent="0.35">
      <c r="A9" s="23" t="s">
        <v>58</v>
      </c>
      <c r="B9" s="33"/>
      <c r="C9" s="81">
        <f>+Resultatregnskap!C33</f>
        <v>2035</v>
      </c>
      <c r="D9" s="80">
        <v>1352</v>
      </c>
      <c r="E9" s="143" t="s">
        <v>183</v>
      </c>
      <c r="F9" s="1"/>
      <c r="G9" s="20"/>
      <c r="H9" s="11"/>
      <c r="I9" s="68"/>
      <c r="J9" s="68"/>
    </row>
    <row r="10" spans="1:10" ht="15" customHeight="1" x14ac:dyDescent="0.35">
      <c r="A10" s="23" t="s">
        <v>184</v>
      </c>
      <c r="B10" s="33"/>
      <c r="C10" s="81">
        <v>0</v>
      </c>
      <c r="D10" s="80">
        <v>0</v>
      </c>
      <c r="E10" s="143" t="s">
        <v>185</v>
      </c>
      <c r="F10" s="1"/>
      <c r="G10" s="20"/>
      <c r="H10" s="11"/>
      <c r="I10" s="68"/>
      <c r="J10" s="68"/>
    </row>
    <row r="11" spans="1:10" ht="15" customHeight="1" x14ac:dyDescent="0.35">
      <c r="A11" s="23" t="s">
        <v>186</v>
      </c>
      <c r="B11" s="33"/>
      <c r="C11" s="81">
        <v>0</v>
      </c>
      <c r="D11" s="80">
        <v>0</v>
      </c>
      <c r="E11" s="143" t="s">
        <v>187</v>
      </c>
      <c r="F11" s="1"/>
      <c r="G11" s="20"/>
      <c r="H11" s="11"/>
      <c r="I11" s="68"/>
      <c r="J11" s="68"/>
    </row>
    <row r="12" spans="1:10" ht="15" customHeight="1" x14ac:dyDescent="0.35">
      <c r="A12" s="23" t="s">
        <v>188</v>
      </c>
      <c r="B12" s="33"/>
      <c r="C12" s="81">
        <f>+Resultatregnskap!C19</f>
        <v>132</v>
      </c>
      <c r="D12" s="80">
        <v>128</v>
      </c>
      <c r="E12" s="143" t="s">
        <v>189</v>
      </c>
      <c r="F12" s="1"/>
      <c r="G12" s="20"/>
      <c r="H12" s="11"/>
      <c r="I12" s="68"/>
      <c r="J12" s="68"/>
    </row>
    <row r="13" spans="1:10" ht="15" customHeight="1" x14ac:dyDescent="0.35">
      <c r="A13" s="23" t="s">
        <v>190</v>
      </c>
      <c r="B13" s="33"/>
      <c r="C13" s="81">
        <v>0</v>
      </c>
      <c r="D13" s="80">
        <v>0</v>
      </c>
      <c r="E13" s="113" t="s">
        <v>191</v>
      </c>
      <c r="F13" s="1"/>
      <c r="G13" s="20"/>
      <c r="H13" s="11"/>
      <c r="I13" s="68"/>
      <c r="J13" s="68"/>
    </row>
    <row r="14" spans="1:10" ht="15" customHeight="1" x14ac:dyDescent="0.35">
      <c r="A14" s="23" t="s">
        <v>192</v>
      </c>
      <c r="B14" s="33"/>
      <c r="C14" s="81">
        <v>0</v>
      </c>
      <c r="D14" s="80">
        <v>0</v>
      </c>
      <c r="E14" s="143" t="s">
        <v>193</v>
      </c>
      <c r="F14" s="1"/>
      <c r="G14" s="20"/>
      <c r="H14" s="11"/>
      <c r="I14" s="68"/>
      <c r="J14" s="68"/>
    </row>
    <row r="15" spans="1:10" ht="15" customHeight="1" x14ac:dyDescent="0.35">
      <c r="A15" s="23" t="s">
        <v>194</v>
      </c>
      <c r="B15" s="33"/>
      <c r="C15" s="81">
        <v>0</v>
      </c>
      <c r="D15" s="80">
        <v>0</v>
      </c>
      <c r="E15" s="143" t="s">
        <v>195</v>
      </c>
      <c r="F15" s="1"/>
      <c r="G15" s="20"/>
      <c r="H15" s="11"/>
      <c r="I15" s="68"/>
      <c r="J15" s="68"/>
    </row>
    <row r="16" spans="1:10" ht="15" customHeight="1" x14ac:dyDescent="0.35">
      <c r="A16" s="23" t="s">
        <v>196</v>
      </c>
      <c r="B16" s="33"/>
      <c r="C16" s="81">
        <f>+'Balanse - eiendeler'!D41-'Balanse - eiendeler'!C41</f>
        <v>-102</v>
      </c>
      <c r="D16" s="80">
        <v>-18</v>
      </c>
      <c r="E16" s="143" t="s">
        <v>197</v>
      </c>
      <c r="F16" s="1"/>
      <c r="G16" s="20"/>
      <c r="H16" s="11"/>
      <c r="I16" s="68"/>
      <c r="J16" s="68"/>
    </row>
    <row r="17" spans="1:10" ht="15" customHeight="1" x14ac:dyDescent="0.35">
      <c r="A17" s="23" t="s">
        <v>198</v>
      </c>
      <c r="B17" s="33"/>
      <c r="C17" s="81">
        <f>+'Balanse - gjeld og egenkapital'!C44-'Balanse - gjeld og egenkapital'!D44</f>
        <v>-188</v>
      </c>
      <c r="D17" s="80">
        <v>10</v>
      </c>
      <c r="E17" s="143" t="s">
        <v>199</v>
      </c>
      <c r="F17" s="1"/>
      <c r="G17" s="20"/>
      <c r="H17" s="11"/>
      <c r="I17" s="68"/>
      <c r="J17" s="68"/>
    </row>
    <row r="18" spans="1:10" ht="15" customHeight="1" x14ac:dyDescent="0.35">
      <c r="A18" s="23" t="s">
        <v>200</v>
      </c>
      <c r="B18" s="33"/>
      <c r="C18" s="81">
        <v>0</v>
      </c>
      <c r="D18" s="80">
        <v>0</v>
      </c>
      <c r="E18" s="143" t="s">
        <v>201</v>
      </c>
      <c r="F18" s="1"/>
      <c r="G18" s="20"/>
      <c r="H18" s="11"/>
      <c r="I18" s="68"/>
      <c r="J18" s="68"/>
    </row>
    <row r="19" spans="1:10" ht="15" customHeight="1" x14ac:dyDescent="0.35">
      <c r="A19" s="23" t="s">
        <v>202</v>
      </c>
      <c r="B19" s="33"/>
      <c r="C19" s="81">
        <v>0</v>
      </c>
      <c r="D19" s="80">
        <v>0</v>
      </c>
      <c r="E19" s="143" t="s">
        <v>203</v>
      </c>
      <c r="F19" s="1"/>
      <c r="G19" s="20"/>
      <c r="H19" s="11"/>
      <c r="I19" s="68"/>
      <c r="J19" s="68"/>
    </row>
    <row r="20" spans="1:10" ht="15" customHeight="1" x14ac:dyDescent="0.35">
      <c r="A20" s="59" t="s">
        <v>204</v>
      </c>
      <c r="B20" s="39"/>
      <c r="C20" s="81">
        <v>1620</v>
      </c>
      <c r="D20" s="80">
        <v>-277</v>
      </c>
      <c r="E20" s="143" t="s">
        <v>205</v>
      </c>
      <c r="F20" s="1"/>
      <c r="G20" s="20"/>
      <c r="H20" s="11"/>
      <c r="I20" s="68"/>
      <c r="J20" s="68"/>
    </row>
    <row r="21" spans="1:10" ht="15" customHeight="1" x14ac:dyDescent="0.35">
      <c r="A21" s="36" t="s">
        <v>206</v>
      </c>
      <c r="B21" s="19"/>
      <c r="C21" s="82">
        <f>SUBTOTAL(9,C9:C20)</f>
        <v>3497</v>
      </c>
      <c r="D21" s="83">
        <f>SUBTOTAL(9,D9:D20)</f>
        <v>1195</v>
      </c>
      <c r="E21" s="141" t="s">
        <v>207</v>
      </c>
      <c r="F21" s="1"/>
      <c r="G21" s="324"/>
      <c r="H21" s="11"/>
      <c r="I21" s="119"/>
      <c r="J21" s="109"/>
    </row>
    <row r="22" spans="1:10" ht="15" customHeight="1" x14ac:dyDescent="0.35">
      <c r="A22" s="33"/>
      <c r="B22" s="33"/>
      <c r="C22" s="84"/>
      <c r="D22" s="85"/>
      <c r="E22" s="142"/>
      <c r="F22" s="1"/>
      <c r="G22" s="11"/>
      <c r="H22" s="11"/>
      <c r="I22" s="68"/>
      <c r="J22" s="68"/>
    </row>
    <row r="23" spans="1:10" ht="15" customHeight="1" x14ac:dyDescent="0.35">
      <c r="A23" s="21" t="s">
        <v>208</v>
      </c>
      <c r="B23" s="33"/>
      <c r="C23" s="81"/>
      <c r="D23" s="80"/>
      <c r="E23" s="142"/>
      <c r="F23" s="1"/>
      <c r="G23" s="324"/>
      <c r="H23" s="11"/>
      <c r="I23" s="68"/>
      <c r="J23" s="68"/>
    </row>
    <row r="24" spans="1:10" ht="15" customHeight="1" x14ac:dyDescent="0.35">
      <c r="A24" s="23" t="s">
        <v>209</v>
      </c>
      <c r="B24" s="33"/>
      <c r="C24" s="81">
        <v>0</v>
      </c>
      <c r="D24" s="80">
        <v>0</v>
      </c>
      <c r="E24" s="143" t="s">
        <v>210</v>
      </c>
      <c r="F24" s="1"/>
      <c r="G24" s="20"/>
      <c r="H24" s="11"/>
      <c r="I24" s="68"/>
      <c r="J24" s="68"/>
    </row>
    <row r="25" spans="1:10" ht="15" customHeight="1" x14ac:dyDescent="0.35">
      <c r="A25" s="23" t="s">
        <v>211</v>
      </c>
      <c r="B25" s="33"/>
      <c r="C25" s="81">
        <v>-125</v>
      </c>
      <c r="D25" s="80">
        <v>-51</v>
      </c>
      <c r="E25" s="143" t="s">
        <v>212</v>
      </c>
      <c r="F25" s="1"/>
      <c r="G25" s="20"/>
      <c r="H25" s="11"/>
      <c r="I25" s="68"/>
      <c r="J25" s="68"/>
    </row>
    <row r="26" spans="1:10" ht="15" customHeight="1" x14ac:dyDescent="0.35">
      <c r="A26" s="23" t="s">
        <v>213</v>
      </c>
      <c r="B26" s="33"/>
      <c r="C26" s="81">
        <v>0</v>
      </c>
      <c r="D26" s="80">
        <v>0</v>
      </c>
      <c r="E26" s="143" t="s">
        <v>214</v>
      </c>
      <c r="F26" s="1"/>
      <c r="G26" s="20"/>
      <c r="H26" s="11"/>
      <c r="I26" s="68"/>
      <c r="J26" s="68"/>
    </row>
    <row r="27" spans="1:10" ht="15" customHeight="1" x14ac:dyDescent="0.35">
      <c r="A27" s="23" t="s">
        <v>215</v>
      </c>
      <c r="B27" s="33"/>
      <c r="C27" s="81">
        <v>0</v>
      </c>
      <c r="D27" s="80">
        <v>0</v>
      </c>
      <c r="E27" s="143" t="s">
        <v>216</v>
      </c>
      <c r="F27" s="1"/>
      <c r="G27" s="20"/>
      <c r="H27" s="11"/>
      <c r="I27" s="68"/>
      <c r="J27" s="68"/>
    </row>
    <row r="28" spans="1:10" ht="15" customHeight="1" x14ac:dyDescent="0.35">
      <c r="A28" s="23" t="s">
        <v>217</v>
      </c>
      <c r="B28" s="33"/>
      <c r="C28" s="81">
        <v>0</v>
      </c>
      <c r="D28" s="80">
        <v>0</v>
      </c>
      <c r="E28" s="143" t="s">
        <v>218</v>
      </c>
      <c r="F28" s="1"/>
      <c r="G28" s="20"/>
      <c r="H28" s="11"/>
      <c r="I28" s="68"/>
      <c r="J28" s="68"/>
    </row>
    <row r="29" spans="1:10" ht="15" customHeight="1" x14ac:dyDescent="0.35">
      <c r="A29" s="23" t="s">
        <v>219</v>
      </c>
      <c r="B29" s="33"/>
      <c r="C29" s="81">
        <v>0</v>
      </c>
      <c r="D29" s="80">
        <v>1949</v>
      </c>
      <c r="E29" s="143" t="s">
        <v>220</v>
      </c>
      <c r="F29" s="1"/>
      <c r="G29" s="20"/>
      <c r="H29" s="11"/>
      <c r="I29" s="68"/>
      <c r="J29" s="68"/>
    </row>
    <row r="30" spans="1:10" ht="15" customHeight="1" x14ac:dyDescent="0.35">
      <c r="A30" s="36" t="s">
        <v>221</v>
      </c>
      <c r="B30" s="19"/>
      <c r="C30" s="82">
        <f>SUBTOTAL(9,C24:C29)</f>
        <v>-125</v>
      </c>
      <c r="D30" s="83">
        <f>SUBTOTAL(9,D24:D29)</f>
        <v>1898</v>
      </c>
      <c r="E30" s="141" t="s">
        <v>222</v>
      </c>
      <c r="F30" s="1"/>
      <c r="G30" s="324"/>
      <c r="H30" s="11"/>
      <c r="I30" s="119"/>
      <c r="J30" s="109"/>
    </row>
    <row r="31" spans="1:10" ht="15" customHeight="1" x14ac:dyDescent="0.35">
      <c r="A31" s="33"/>
      <c r="B31" s="33"/>
      <c r="C31" s="84"/>
      <c r="D31" s="85"/>
      <c r="E31" s="142"/>
      <c r="F31" s="1"/>
      <c r="G31" s="11"/>
      <c r="H31" s="11"/>
      <c r="I31" s="68"/>
      <c r="J31" s="68"/>
    </row>
    <row r="32" spans="1:10" ht="15" customHeight="1" x14ac:dyDescent="0.35">
      <c r="A32" s="21" t="s">
        <v>223</v>
      </c>
      <c r="B32" s="33"/>
      <c r="C32" s="81"/>
      <c r="D32" s="80"/>
      <c r="E32" s="142"/>
      <c r="F32" s="1"/>
      <c r="G32" s="324"/>
      <c r="H32" s="11"/>
      <c r="I32" s="68"/>
      <c r="J32" s="68"/>
    </row>
    <row r="33" spans="1:10" ht="15" customHeight="1" x14ac:dyDescent="0.35">
      <c r="A33" s="23" t="s">
        <v>224</v>
      </c>
      <c r="B33" s="33"/>
      <c r="C33" s="81">
        <v>0</v>
      </c>
      <c r="D33" s="80">
        <v>0</v>
      </c>
      <c r="E33" s="143" t="s">
        <v>225</v>
      </c>
      <c r="F33" s="1"/>
      <c r="G33" s="20"/>
      <c r="H33" s="11"/>
      <c r="I33" s="68"/>
      <c r="J33" s="68"/>
    </row>
    <row r="34" spans="1:10" ht="15" customHeight="1" x14ac:dyDescent="0.35">
      <c r="A34" s="23" t="s">
        <v>226</v>
      </c>
      <c r="B34" s="33"/>
      <c r="C34" s="81">
        <v>0</v>
      </c>
      <c r="D34" s="80">
        <v>0</v>
      </c>
      <c r="E34" s="143" t="s">
        <v>227</v>
      </c>
      <c r="F34" s="1"/>
      <c r="G34" s="20"/>
      <c r="H34" s="11"/>
      <c r="I34" s="68"/>
      <c r="J34" s="68"/>
    </row>
    <row r="35" spans="1:10" ht="15" customHeight="1" x14ac:dyDescent="0.35">
      <c r="A35" s="23" t="s">
        <v>228</v>
      </c>
      <c r="B35" s="33"/>
      <c r="C35" s="81">
        <v>0</v>
      </c>
      <c r="D35" s="80">
        <v>0</v>
      </c>
      <c r="E35" s="143" t="s">
        <v>229</v>
      </c>
      <c r="F35" s="1"/>
      <c r="G35" s="20"/>
      <c r="H35" s="11"/>
      <c r="I35" s="68"/>
      <c r="J35" s="68"/>
    </row>
    <row r="36" spans="1:10" ht="15" customHeight="1" x14ac:dyDescent="0.35">
      <c r="A36" s="23" t="s">
        <v>230</v>
      </c>
      <c r="B36" s="33"/>
      <c r="C36" s="81">
        <v>0</v>
      </c>
      <c r="D36" s="80">
        <v>0</v>
      </c>
      <c r="E36" s="143" t="s">
        <v>231</v>
      </c>
      <c r="F36" s="1"/>
      <c r="G36" s="20"/>
      <c r="H36" s="11"/>
      <c r="I36" s="68"/>
      <c r="J36" s="68"/>
    </row>
    <row r="37" spans="1:10" ht="15" customHeight="1" x14ac:dyDescent="0.35">
      <c r="A37" s="23" t="s">
        <v>232</v>
      </c>
      <c r="B37" s="33"/>
      <c r="C37" s="81">
        <v>0</v>
      </c>
      <c r="D37" s="80">
        <v>0</v>
      </c>
      <c r="E37" s="143" t="s">
        <v>233</v>
      </c>
      <c r="F37" s="1"/>
      <c r="G37" s="20"/>
      <c r="H37" s="11"/>
      <c r="I37" s="68"/>
      <c r="J37" s="68"/>
    </row>
    <row r="38" spans="1:10" ht="15" customHeight="1" x14ac:dyDescent="0.35">
      <c r="A38" s="23" t="s">
        <v>590</v>
      </c>
      <c r="B38" s="33"/>
      <c r="C38" s="81">
        <v>0</v>
      </c>
      <c r="D38" s="80">
        <v>0</v>
      </c>
      <c r="E38" s="143" t="s">
        <v>234</v>
      </c>
      <c r="F38" s="1"/>
      <c r="G38" s="20"/>
      <c r="H38" s="11"/>
      <c r="I38" s="68"/>
      <c r="J38" s="68"/>
    </row>
    <row r="39" spans="1:10" ht="15" customHeight="1" x14ac:dyDescent="0.35">
      <c r="A39" s="23" t="s">
        <v>235</v>
      </c>
      <c r="B39" s="33"/>
      <c r="C39" s="81">
        <v>0</v>
      </c>
      <c r="D39" s="80">
        <v>0</v>
      </c>
      <c r="E39" s="143" t="s">
        <v>236</v>
      </c>
      <c r="F39" s="1"/>
      <c r="G39" s="20"/>
      <c r="H39" s="11"/>
      <c r="I39" s="68"/>
      <c r="J39" s="68"/>
    </row>
    <row r="40" spans="1:10" ht="15" customHeight="1" x14ac:dyDescent="0.35">
      <c r="A40" s="23" t="s">
        <v>237</v>
      </c>
      <c r="B40" s="33"/>
      <c r="C40" s="81">
        <v>0</v>
      </c>
      <c r="D40" s="80">
        <v>0</v>
      </c>
      <c r="E40" s="143" t="s">
        <v>238</v>
      </c>
      <c r="F40" s="1"/>
      <c r="G40" s="20"/>
      <c r="H40" s="11"/>
      <c r="I40" s="68"/>
      <c r="J40" s="68"/>
    </row>
    <row r="41" spans="1:10" ht="15" customHeight="1" x14ac:dyDescent="0.35">
      <c r="A41" s="23" t="s">
        <v>239</v>
      </c>
      <c r="B41" s="33"/>
      <c r="C41" s="81">
        <v>0</v>
      </c>
      <c r="D41" s="80">
        <v>0</v>
      </c>
      <c r="E41" s="143" t="s">
        <v>240</v>
      </c>
      <c r="F41" s="1"/>
      <c r="G41" s="20"/>
      <c r="H41" s="11"/>
      <c r="I41" s="68"/>
      <c r="J41" s="68"/>
    </row>
    <row r="42" spans="1:10" ht="15" customHeight="1" x14ac:dyDescent="0.35">
      <c r="A42" s="23" t="s">
        <v>241</v>
      </c>
      <c r="B42" s="33"/>
      <c r="C42" s="81">
        <v>0</v>
      </c>
      <c r="D42" s="80">
        <v>0</v>
      </c>
      <c r="E42" s="143" t="s">
        <v>242</v>
      </c>
      <c r="F42" s="1"/>
      <c r="G42" s="20"/>
      <c r="H42" s="11"/>
      <c r="I42" s="68"/>
      <c r="J42" s="68"/>
    </row>
    <row r="43" spans="1:10" ht="15" customHeight="1" x14ac:dyDescent="0.35">
      <c r="A43" s="23" t="s">
        <v>243</v>
      </c>
      <c r="B43" s="33"/>
      <c r="C43" s="81">
        <v>0</v>
      </c>
      <c r="D43" s="80">
        <v>0</v>
      </c>
      <c r="E43" s="143" t="s">
        <v>244</v>
      </c>
      <c r="F43" s="1"/>
      <c r="G43" s="20"/>
      <c r="H43" s="11"/>
      <c r="I43" s="68"/>
      <c r="J43" s="68"/>
    </row>
    <row r="44" spans="1:10" ht="15" customHeight="1" x14ac:dyDescent="0.35">
      <c r="A44" s="23" t="s">
        <v>245</v>
      </c>
      <c r="B44" s="33"/>
      <c r="C44" s="81">
        <v>0</v>
      </c>
      <c r="D44" s="80">
        <v>0</v>
      </c>
      <c r="E44" s="143" t="s">
        <v>246</v>
      </c>
      <c r="F44" s="1"/>
      <c r="G44" s="20"/>
      <c r="H44" s="11"/>
      <c r="I44" s="68"/>
      <c r="J44" s="68"/>
    </row>
    <row r="45" spans="1:10" ht="15" customHeight="1" x14ac:dyDescent="0.35">
      <c r="A45" s="23" t="s">
        <v>247</v>
      </c>
      <c r="B45" s="33"/>
      <c r="C45" s="81">
        <v>0</v>
      </c>
      <c r="D45" s="80">
        <v>0</v>
      </c>
      <c r="E45" s="143" t="s">
        <v>248</v>
      </c>
      <c r="F45" s="1"/>
      <c r="G45" s="20"/>
      <c r="H45" s="11"/>
      <c r="I45" s="68"/>
      <c r="J45" s="68"/>
    </row>
    <row r="46" spans="1:10" ht="15" customHeight="1" x14ac:dyDescent="0.35">
      <c r="A46" s="23" t="s">
        <v>249</v>
      </c>
      <c r="B46" s="33"/>
      <c r="C46" s="81">
        <v>0</v>
      </c>
      <c r="D46" s="80">
        <v>0</v>
      </c>
      <c r="E46" s="143" t="s">
        <v>250</v>
      </c>
      <c r="F46" s="1"/>
      <c r="G46" s="20"/>
      <c r="H46" s="11"/>
      <c r="I46" s="68"/>
      <c r="J46" s="68"/>
    </row>
    <row r="47" spans="1:10" ht="15" customHeight="1" x14ac:dyDescent="0.35">
      <c r="A47" s="23" t="s">
        <v>251</v>
      </c>
      <c r="B47" s="33"/>
      <c r="C47" s="81">
        <v>0</v>
      </c>
      <c r="D47" s="80">
        <v>0</v>
      </c>
      <c r="E47" s="143" t="s">
        <v>252</v>
      </c>
      <c r="F47" s="1"/>
      <c r="G47" s="20"/>
      <c r="H47" s="11"/>
      <c r="I47" s="68"/>
      <c r="J47" s="68"/>
    </row>
    <row r="48" spans="1:10" ht="15" customHeight="1" x14ac:dyDescent="0.35">
      <c r="A48" s="36" t="s">
        <v>253</v>
      </c>
      <c r="B48" s="19"/>
      <c r="C48" s="82">
        <f>SUBTOTAL(9,C33:C47)</f>
        <v>0</v>
      </c>
      <c r="D48" s="83">
        <f>SUBTOTAL(9,D33:D47)</f>
        <v>0</v>
      </c>
      <c r="E48" s="141" t="s">
        <v>254</v>
      </c>
      <c r="F48" s="1"/>
      <c r="G48" s="324"/>
      <c r="H48" s="11"/>
      <c r="I48" s="119"/>
      <c r="J48" s="109"/>
    </row>
    <row r="49" spans="1:10" ht="14.5" x14ac:dyDescent="0.35">
      <c r="A49" s="33"/>
      <c r="B49" s="33"/>
      <c r="C49" s="84"/>
      <c r="D49" s="85"/>
      <c r="E49" s="142"/>
      <c r="F49" s="1"/>
      <c r="G49" s="11"/>
      <c r="H49" s="11"/>
      <c r="I49" s="68"/>
      <c r="J49" s="68"/>
    </row>
    <row r="50" spans="1:10" ht="15" customHeight="1" x14ac:dyDescent="0.35">
      <c r="A50" s="21" t="s">
        <v>255</v>
      </c>
      <c r="B50" s="33"/>
      <c r="C50" s="89">
        <v>0</v>
      </c>
      <c r="D50" s="90">
        <v>0</v>
      </c>
      <c r="E50" s="142" t="s">
        <v>362</v>
      </c>
      <c r="F50" s="1"/>
      <c r="G50" s="324"/>
      <c r="H50" s="11"/>
      <c r="I50" s="68"/>
      <c r="J50" s="68"/>
    </row>
    <row r="51" spans="1:10" ht="15" customHeight="1" x14ac:dyDescent="0.35">
      <c r="A51" s="38" t="s">
        <v>256</v>
      </c>
      <c r="B51" s="19"/>
      <c r="C51" s="82">
        <f>SUBTOTAL(9,C9:C48)</f>
        <v>3372</v>
      </c>
      <c r="D51" s="83">
        <f>SUBTOTAL(9,D9:D48)</f>
        <v>3093</v>
      </c>
      <c r="E51" s="144" t="s">
        <v>257</v>
      </c>
      <c r="F51" s="1"/>
      <c r="G51" s="20"/>
      <c r="H51" s="11"/>
      <c r="I51" s="119"/>
      <c r="J51" s="109"/>
    </row>
    <row r="52" spans="1:10" ht="15" customHeight="1" x14ac:dyDescent="0.35">
      <c r="A52" s="38" t="s">
        <v>258</v>
      </c>
      <c r="B52" s="19"/>
      <c r="C52" s="97">
        <f>+D53</f>
        <v>9548</v>
      </c>
      <c r="D52" s="88">
        <v>6455</v>
      </c>
      <c r="E52" s="144" t="s">
        <v>259</v>
      </c>
      <c r="F52" s="1"/>
      <c r="G52" s="20"/>
      <c r="H52" s="11"/>
      <c r="I52" s="68"/>
      <c r="J52" s="68"/>
    </row>
    <row r="53" spans="1:10" ht="15" customHeight="1" x14ac:dyDescent="0.35">
      <c r="A53" s="29" t="s">
        <v>260</v>
      </c>
      <c r="B53" s="39"/>
      <c r="C53" s="82">
        <f>SUBTOTAL(9,C9:C52)</f>
        <v>12920</v>
      </c>
      <c r="D53" s="83">
        <f>SUBTOTAL(9,D9:D52)</f>
        <v>9548</v>
      </c>
      <c r="E53" s="145" t="s">
        <v>261</v>
      </c>
      <c r="F53" s="1"/>
      <c r="G53" s="324"/>
      <c r="H53" s="11"/>
      <c r="I53" s="119"/>
      <c r="J53" s="109"/>
    </row>
    <row r="54" spans="1:10" ht="15" customHeight="1" x14ac:dyDescent="0.35">
      <c r="A54" s="1"/>
      <c r="B54" s="1"/>
      <c r="C54" s="329"/>
      <c r="D54" s="329"/>
      <c r="E54" s="127"/>
      <c r="F54" s="1"/>
      <c r="G54" s="1"/>
      <c r="H54" s="1"/>
      <c r="I54" s="329"/>
      <c r="J54" s="329"/>
    </row>
    <row r="55" spans="1:10" ht="15.75" customHeight="1" x14ac:dyDescent="0.35">
      <c r="I55" s="91"/>
      <c r="J55" s="9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76"/>
  <sheetViews>
    <sheetView topLeftCell="A44" zoomScale="70" zoomScaleNormal="70" workbookViewId="0">
      <selection activeCell="C76" sqref="C76:D76"/>
    </sheetView>
  </sheetViews>
  <sheetFormatPr baseColWidth="10" defaultColWidth="17.1796875" defaultRowHeight="15.75" customHeight="1" x14ac:dyDescent="0.35"/>
  <cols>
    <col min="1" max="1" width="67.81640625" style="40" customWidth="1"/>
    <col min="2" max="2" width="7.1796875" style="40" customWidth="1"/>
    <col min="3" max="4" width="12.54296875" style="91" customWidth="1"/>
    <col min="5" max="5" width="13.81640625" style="70" bestFit="1" customWidth="1"/>
    <col min="6" max="6" width="31.36328125" style="40" customWidth="1"/>
    <col min="7" max="16384" width="17.1796875" style="40"/>
  </cols>
  <sheetData>
    <row r="1" spans="1:12" ht="13.5" customHeight="1" x14ac:dyDescent="0.35"/>
    <row r="2" spans="1:12" ht="15" customHeight="1" x14ac:dyDescent="0.35">
      <c r="A2" s="324" t="str">
        <f>Resultatregnskap!A2</f>
        <v>Virksomhetens navn:  Steinerhøyskolen</v>
      </c>
      <c r="E2" s="127"/>
      <c r="F2" s="1"/>
    </row>
    <row r="3" spans="1:12" ht="15" customHeight="1" x14ac:dyDescent="0.35"/>
    <row r="4" spans="1:12" ht="15" customHeight="1" x14ac:dyDescent="0.35">
      <c r="A4" s="56" t="s">
        <v>623</v>
      </c>
      <c r="B4" s="18"/>
      <c r="C4" s="78"/>
      <c r="D4" s="78"/>
      <c r="E4" s="133"/>
      <c r="F4" s="1"/>
    </row>
    <row r="5" spans="1:12" ht="15" customHeight="1" x14ac:dyDescent="0.35">
      <c r="A5" s="175" t="str">
        <f>Resultatregnskap!A6</f>
        <v>Beløp i 1000 kroner</v>
      </c>
      <c r="E5" s="174"/>
      <c r="F5" s="1"/>
    </row>
    <row r="6" spans="1:12" ht="15" customHeight="1" x14ac:dyDescent="0.35">
      <c r="A6" s="57"/>
      <c r="E6" s="127"/>
      <c r="F6" s="1"/>
    </row>
    <row r="7" spans="1:12" ht="15" customHeight="1" x14ac:dyDescent="0.35">
      <c r="A7" s="39"/>
      <c r="B7" s="58" t="s">
        <v>27</v>
      </c>
      <c r="C7" s="153">
        <f>Resultatregnskap!C8</f>
        <v>45657</v>
      </c>
      <c r="D7" s="198">
        <f>' Kontantstrøm IND'!D7</f>
        <v>45291</v>
      </c>
      <c r="E7" s="526" t="str">
        <f>Resultatregnskap!E8</f>
        <v>DBH-referanse</v>
      </c>
      <c r="F7" s="1"/>
      <c r="G7" s="11"/>
      <c r="H7" s="514"/>
      <c r="I7" s="518"/>
      <c r="J7" s="519"/>
      <c r="K7" s="128"/>
      <c r="L7" s="1"/>
    </row>
    <row r="8" spans="1:12" ht="15" customHeight="1" x14ac:dyDescent="0.35">
      <c r="A8" s="21" t="s">
        <v>663</v>
      </c>
      <c r="B8" s="33"/>
      <c r="C8" s="81"/>
      <c r="D8" s="80"/>
      <c r="E8" s="527"/>
      <c r="F8" s="1"/>
      <c r="G8" s="324"/>
      <c r="H8" s="11"/>
      <c r="I8" s="68"/>
      <c r="J8" s="68"/>
      <c r="K8" s="127"/>
      <c r="L8" s="1"/>
    </row>
    <row r="9" spans="1:12" ht="15" customHeight="1" x14ac:dyDescent="0.35">
      <c r="A9" s="21" t="s">
        <v>664</v>
      </c>
      <c r="B9" s="33"/>
      <c r="C9" s="81"/>
      <c r="D9" s="80"/>
      <c r="E9" s="527"/>
      <c r="F9" s="1"/>
      <c r="G9" s="324"/>
      <c r="H9" s="11"/>
      <c r="I9" s="68"/>
      <c r="J9" s="68"/>
      <c r="K9" s="127"/>
      <c r="L9" s="1"/>
    </row>
    <row r="10" spans="1:12" ht="15" customHeight="1" x14ac:dyDescent="0.35">
      <c r="A10" s="360" t="s">
        <v>666</v>
      </c>
      <c r="B10" s="33"/>
      <c r="C10" s="81">
        <f>+Resultatregnskap!C10</f>
        <v>19879</v>
      </c>
      <c r="D10" s="81">
        <f>+Resultatregnskap!D10</f>
        <v>19176</v>
      </c>
      <c r="E10" s="47" t="s">
        <v>635</v>
      </c>
      <c r="F10" s="1"/>
      <c r="G10" s="115"/>
      <c r="H10" s="11"/>
      <c r="I10" s="68"/>
      <c r="J10" s="68"/>
      <c r="K10" s="128"/>
      <c r="L10" s="1"/>
    </row>
    <row r="11" spans="1:12" ht="15" customHeight="1" x14ac:dyDescent="0.35">
      <c r="A11" s="360" t="s">
        <v>667</v>
      </c>
      <c r="B11" s="33"/>
      <c r="C11" s="81">
        <v>0</v>
      </c>
      <c r="D11" s="80">
        <v>0</v>
      </c>
      <c r="E11" s="47" t="s">
        <v>624</v>
      </c>
      <c r="F11" s="1"/>
      <c r="G11" s="115"/>
      <c r="H11" s="11"/>
      <c r="I11" s="68"/>
      <c r="J11" s="68"/>
      <c r="K11" s="128"/>
      <c r="L11" s="1"/>
    </row>
    <row r="12" spans="1:12" ht="15" customHeight="1" x14ac:dyDescent="0.35">
      <c r="A12" s="360" t="s">
        <v>668</v>
      </c>
      <c r="B12" s="33"/>
      <c r="C12" s="81">
        <f>+Resultatregnskap!C14-Resultatregnskap!C10-Resultatregnskap!C11-'Balanse - eiendeler'!C42+'Balanse - eiendeler'!D42-1989</f>
        <v>9110</v>
      </c>
      <c r="D12" s="80">
        <v>9279</v>
      </c>
      <c r="E12" s="47" t="s">
        <v>625</v>
      </c>
      <c r="F12" s="69"/>
      <c r="G12" s="115"/>
      <c r="H12" s="11"/>
      <c r="I12" s="68"/>
      <c r="J12" s="68"/>
      <c r="K12" s="128"/>
      <c r="L12" s="69"/>
    </row>
    <row r="13" spans="1:12" ht="15" customHeight="1" x14ac:dyDescent="0.35">
      <c r="A13" s="360" t="s">
        <v>669</v>
      </c>
      <c r="B13" s="33"/>
      <c r="C13" s="81">
        <v>0</v>
      </c>
      <c r="D13" s="80">
        <v>0</v>
      </c>
      <c r="E13" s="164" t="s">
        <v>626</v>
      </c>
      <c r="F13" s="1"/>
      <c r="G13" s="115"/>
      <c r="H13" s="11"/>
      <c r="I13" s="68"/>
      <c r="J13" s="68"/>
      <c r="K13" s="20"/>
      <c r="L13" s="1"/>
    </row>
    <row r="14" spans="1:12" ht="15" customHeight="1" x14ac:dyDescent="0.35">
      <c r="A14" s="360" t="s">
        <v>670</v>
      </c>
      <c r="B14" s="33"/>
      <c r="C14" s="81">
        <f>+Resultatregnskap!C11</f>
        <v>4548</v>
      </c>
      <c r="D14" s="81">
        <f>+Resultatregnskap!D11</f>
        <v>5924</v>
      </c>
      <c r="E14" s="47" t="s">
        <v>627</v>
      </c>
      <c r="F14" s="531"/>
      <c r="G14" s="115"/>
      <c r="H14" s="11"/>
      <c r="I14" s="68"/>
      <c r="J14" s="68"/>
      <c r="K14" s="128"/>
      <c r="L14" s="531"/>
    </row>
    <row r="15" spans="1:12" ht="15" customHeight="1" x14ac:dyDescent="0.35">
      <c r="A15" s="360" t="s">
        <v>671</v>
      </c>
      <c r="B15" s="33"/>
      <c r="C15" s="81">
        <v>0</v>
      </c>
      <c r="D15" s="80">
        <v>0</v>
      </c>
      <c r="E15" s="47" t="s">
        <v>628</v>
      </c>
      <c r="F15" s="1"/>
      <c r="G15" s="115"/>
      <c r="H15" s="11"/>
      <c r="I15" s="68"/>
      <c r="J15" s="68"/>
      <c r="K15" s="128"/>
      <c r="L15" s="1"/>
    </row>
    <row r="16" spans="1:12" ht="15" customHeight="1" x14ac:dyDescent="0.35">
      <c r="A16" s="360" t="s">
        <v>809</v>
      </c>
      <c r="B16" s="33"/>
      <c r="C16" s="81">
        <v>0</v>
      </c>
      <c r="D16" s="80">
        <v>0</v>
      </c>
      <c r="E16" s="47" t="s">
        <v>824</v>
      </c>
      <c r="G16" s="115"/>
      <c r="H16" s="11"/>
      <c r="I16" s="68"/>
      <c r="J16" s="68"/>
      <c r="K16" s="128"/>
    </row>
    <row r="17" spans="1:12" ht="15" customHeight="1" x14ac:dyDescent="0.35">
      <c r="A17" s="360" t="s">
        <v>672</v>
      </c>
      <c r="B17" s="33"/>
      <c r="C17" s="81">
        <f>+'Balanse - gjeld og egenkapital'!C47-'Balanse - gjeld og egenkapital'!D47+1989+349</f>
        <v>3749</v>
      </c>
      <c r="D17" s="80">
        <v>2224</v>
      </c>
      <c r="E17" s="47" t="s">
        <v>629</v>
      </c>
      <c r="F17" s="1"/>
      <c r="G17" s="115"/>
      <c r="H17" s="11"/>
      <c r="I17" s="68"/>
      <c r="J17" s="68"/>
      <c r="K17" s="128"/>
      <c r="L17" s="1"/>
    </row>
    <row r="18" spans="1:12" ht="15" customHeight="1" x14ac:dyDescent="0.35">
      <c r="A18" s="361" t="s">
        <v>665</v>
      </c>
      <c r="B18" s="19"/>
      <c r="C18" s="535">
        <f>SUBTOTAL(9,C10:C17)</f>
        <v>37286</v>
      </c>
      <c r="D18" s="97">
        <f>SUBTOTAL(9,D10:D17)</f>
        <v>36603</v>
      </c>
      <c r="E18" s="528" t="s">
        <v>673</v>
      </c>
      <c r="F18" s="1"/>
      <c r="G18" s="532"/>
      <c r="H18" s="11"/>
      <c r="I18" s="517"/>
      <c r="J18" s="68"/>
      <c r="K18" s="128"/>
      <c r="L18" s="1"/>
    </row>
    <row r="19" spans="1:12" ht="15" customHeight="1" x14ac:dyDescent="0.35">
      <c r="A19" s="21" t="s">
        <v>680</v>
      </c>
      <c r="B19" s="33"/>
      <c r="C19" s="96"/>
      <c r="D19" s="80"/>
      <c r="E19" s="47"/>
      <c r="G19" s="324"/>
      <c r="H19" s="11"/>
      <c r="I19" s="517"/>
      <c r="J19" s="68"/>
      <c r="K19" s="128"/>
    </row>
    <row r="20" spans="1:12" ht="15" customHeight="1" x14ac:dyDescent="0.35">
      <c r="A20" s="360" t="s">
        <v>674</v>
      </c>
      <c r="B20" s="33"/>
      <c r="C20" s="81">
        <f>-(+Resultatregnskap!C18+387-426+316-297+2244-2105)</f>
        <v>-21431</v>
      </c>
      <c r="D20" s="80">
        <v>-22934</v>
      </c>
      <c r="E20" s="47" t="s">
        <v>630</v>
      </c>
      <c r="F20" s="531"/>
      <c r="G20" s="115"/>
      <c r="H20" s="11"/>
      <c r="I20" s="68"/>
      <c r="J20" s="68"/>
      <c r="K20" s="128"/>
      <c r="L20" s="531"/>
    </row>
    <row r="21" spans="1:12" ht="15" customHeight="1" x14ac:dyDescent="0.35">
      <c r="A21" s="360" t="s">
        <v>675</v>
      </c>
      <c r="B21" s="33"/>
      <c r="C21" s="81">
        <f>-(+Resultatregnskap!C17+Resultatregnskap!C21+'Balanse - gjeld og egenkapital'!D44-'Balanse - gjeld og egenkapital'!C44)</f>
        <v>-12358</v>
      </c>
      <c r="D21" s="80">
        <v>-12474</v>
      </c>
      <c r="E21" s="47" t="s">
        <v>631</v>
      </c>
      <c r="F21" s="1"/>
      <c r="G21" s="115"/>
      <c r="H21" s="11"/>
      <c r="I21" s="68"/>
      <c r="J21" s="68"/>
      <c r="K21" s="128"/>
      <c r="L21" s="1"/>
    </row>
    <row r="22" spans="1:12" ht="15" customHeight="1" x14ac:dyDescent="0.35">
      <c r="A22" s="360" t="s">
        <v>676</v>
      </c>
      <c r="B22" s="33"/>
      <c r="C22" s="81">
        <v>0</v>
      </c>
      <c r="D22" s="80">
        <v>0</v>
      </c>
      <c r="E22" s="47" t="s">
        <v>632</v>
      </c>
      <c r="F22" s="1"/>
      <c r="G22" s="115"/>
      <c r="H22" s="11"/>
      <c r="I22" s="68"/>
      <c r="J22" s="68"/>
      <c r="K22" s="128"/>
      <c r="L22" s="1"/>
    </row>
    <row r="23" spans="1:12" ht="15" customHeight="1" x14ac:dyDescent="0.35">
      <c r="A23" s="360" t="s">
        <v>677</v>
      </c>
      <c r="B23" s="33"/>
      <c r="C23" s="81">
        <v>0</v>
      </c>
      <c r="D23" s="80">
        <v>0</v>
      </c>
      <c r="E23" s="47" t="s">
        <v>633</v>
      </c>
      <c r="F23" s="1"/>
      <c r="G23" s="115"/>
      <c r="H23" s="11"/>
      <c r="I23" s="68"/>
      <c r="J23" s="68"/>
      <c r="K23" s="128"/>
      <c r="L23" s="1"/>
    </row>
    <row r="24" spans="1:12" ht="15" customHeight="1" x14ac:dyDescent="0.35">
      <c r="A24" s="360" t="s">
        <v>678</v>
      </c>
      <c r="B24" s="33"/>
      <c r="C24" s="81">
        <f>(+'Balanse - gjeld og egenkapital'!D47-'Balanse - gjeld og egenkapital'!C47)*0</f>
        <v>0</v>
      </c>
      <c r="D24" s="80">
        <v>0</v>
      </c>
      <c r="E24" s="47" t="s">
        <v>634</v>
      </c>
      <c r="F24" s="1"/>
      <c r="G24" s="115"/>
      <c r="H24" s="11"/>
      <c r="I24" s="68"/>
      <c r="J24" s="68"/>
      <c r="K24" s="128"/>
      <c r="L24" s="1"/>
    </row>
    <row r="25" spans="1:12" ht="15" customHeight="1" x14ac:dyDescent="0.35">
      <c r="A25" s="361" t="s">
        <v>679</v>
      </c>
      <c r="B25" s="19"/>
      <c r="C25" s="97">
        <f>SUBTOTAL(9,C20:C24)</f>
        <v>-33789</v>
      </c>
      <c r="D25" s="97">
        <f>SUBTOTAL(9,D20:D24)</f>
        <v>-35408</v>
      </c>
      <c r="E25" s="528" t="s">
        <v>681</v>
      </c>
      <c r="F25" s="1"/>
      <c r="G25" s="532"/>
      <c r="H25" s="11"/>
      <c r="I25" s="68"/>
      <c r="J25" s="68"/>
      <c r="K25" s="128"/>
      <c r="L25" s="1"/>
    </row>
    <row r="26" spans="1:12" ht="15" customHeight="1" x14ac:dyDescent="0.35">
      <c r="A26" s="23"/>
      <c r="B26" s="33"/>
      <c r="C26" s="81"/>
      <c r="D26" s="80"/>
      <c r="E26" s="47"/>
      <c r="F26" s="1"/>
      <c r="G26" s="20"/>
      <c r="H26" s="11"/>
      <c r="I26" s="68"/>
      <c r="J26" s="68"/>
      <c r="K26" s="128"/>
      <c r="L26" s="1"/>
    </row>
    <row r="27" spans="1:12" ht="15" customHeight="1" x14ac:dyDescent="0.35">
      <c r="A27" s="36" t="s">
        <v>684</v>
      </c>
      <c r="B27" s="19"/>
      <c r="C27" s="82">
        <f>SUBTOTAL(9,C10:C24)</f>
        <v>3497</v>
      </c>
      <c r="D27" s="83">
        <f>SUBTOTAL(9,D10:D24)</f>
        <v>1195</v>
      </c>
      <c r="E27" s="526" t="s">
        <v>682</v>
      </c>
      <c r="F27" s="1"/>
      <c r="G27" s="324"/>
      <c r="H27" s="11"/>
      <c r="I27" s="119"/>
      <c r="J27" s="109"/>
      <c r="K27" s="128"/>
      <c r="L27" s="1"/>
    </row>
    <row r="28" spans="1:12" ht="15" customHeight="1" x14ac:dyDescent="0.35">
      <c r="A28" s="33"/>
      <c r="B28" s="33"/>
      <c r="C28" s="84"/>
      <c r="D28" s="85"/>
      <c r="E28" s="527"/>
      <c r="F28" s="1"/>
      <c r="G28" s="11"/>
      <c r="H28" s="11"/>
      <c r="I28" s="68"/>
      <c r="J28" s="68"/>
      <c r="K28" s="127"/>
      <c r="L28" s="1"/>
    </row>
    <row r="29" spans="1:12" ht="15" customHeight="1" x14ac:dyDescent="0.35">
      <c r="A29" s="21" t="s">
        <v>208</v>
      </c>
      <c r="B29" s="33"/>
      <c r="C29" s="81"/>
      <c r="D29" s="80"/>
      <c r="E29" s="527"/>
      <c r="F29" s="1"/>
      <c r="G29" s="324"/>
      <c r="H29" s="11"/>
      <c r="I29" s="68"/>
      <c r="J29" s="68"/>
      <c r="K29" s="127"/>
      <c r="L29" s="1"/>
    </row>
    <row r="30" spans="1:12" ht="15" customHeight="1" x14ac:dyDescent="0.35">
      <c r="A30" s="23" t="s">
        <v>209</v>
      </c>
      <c r="B30" s="33"/>
      <c r="C30" s="81">
        <f>+' Kontantstrøm IND'!C24</f>
        <v>0</v>
      </c>
      <c r="D30" s="81">
        <f>+' Kontantstrøm IND'!D24</f>
        <v>0</v>
      </c>
      <c r="E30" s="47" t="s">
        <v>636</v>
      </c>
      <c r="F30" s="1"/>
      <c r="G30" s="20"/>
      <c r="H30" s="11"/>
      <c r="I30" s="68"/>
      <c r="J30" s="68"/>
      <c r="K30" s="128"/>
      <c r="L30" s="1"/>
    </row>
    <row r="31" spans="1:12" ht="15" customHeight="1" x14ac:dyDescent="0.35">
      <c r="A31" s="23" t="s">
        <v>211</v>
      </c>
      <c r="B31" s="33"/>
      <c r="C31" s="81">
        <f>+' Kontantstrøm IND'!C25</f>
        <v>-125</v>
      </c>
      <c r="D31" s="81">
        <f>+' Kontantstrøm IND'!D25</f>
        <v>-51</v>
      </c>
      <c r="E31" s="47" t="s">
        <v>637</v>
      </c>
      <c r="F31" s="1"/>
      <c r="G31" s="20"/>
      <c r="H31" s="11"/>
      <c r="I31" s="68"/>
      <c r="J31" s="68"/>
      <c r="K31" s="128"/>
      <c r="L31" s="1"/>
    </row>
    <row r="32" spans="1:12" ht="15" customHeight="1" x14ac:dyDescent="0.35">
      <c r="A32" s="23" t="s">
        <v>213</v>
      </c>
      <c r="B32" s="33"/>
      <c r="C32" s="81">
        <f>+' Kontantstrøm IND'!C26</f>
        <v>0</v>
      </c>
      <c r="D32" s="81">
        <f>+' Kontantstrøm IND'!D26</f>
        <v>0</v>
      </c>
      <c r="E32" s="47" t="s">
        <v>638</v>
      </c>
      <c r="F32" s="1"/>
      <c r="G32" s="20"/>
      <c r="H32" s="11"/>
      <c r="I32" s="68"/>
      <c r="J32" s="68"/>
      <c r="K32" s="128"/>
      <c r="L32" s="1"/>
    </row>
    <row r="33" spans="1:12" ht="15" customHeight="1" x14ac:dyDescent="0.35">
      <c r="A33" s="23" t="s">
        <v>215</v>
      </c>
      <c r="B33" s="33"/>
      <c r="C33" s="81">
        <f>+' Kontantstrøm IND'!C27</f>
        <v>0</v>
      </c>
      <c r="D33" s="81">
        <f>+' Kontantstrøm IND'!D27</f>
        <v>0</v>
      </c>
      <c r="E33" s="47" t="s">
        <v>639</v>
      </c>
      <c r="F33" s="1"/>
      <c r="G33" s="20"/>
      <c r="H33" s="11"/>
      <c r="I33" s="68"/>
      <c r="J33" s="68"/>
      <c r="K33" s="128"/>
      <c r="L33" s="1"/>
    </row>
    <row r="34" spans="1:12" ht="15" customHeight="1" x14ac:dyDescent="0.35">
      <c r="A34" s="23" t="s">
        <v>217</v>
      </c>
      <c r="B34" s="33"/>
      <c r="C34" s="81">
        <f>+' Kontantstrøm IND'!C28</f>
        <v>0</v>
      </c>
      <c r="D34" s="81">
        <f>+' Kontantstrøm IND'!D28</f>
        <v>0</v>
      </c>
      <c r="E34" s="47" t="s">
        <v>640</v>
      </c>
      <c r="F34" s="1"/>
      <c r="G34" s="20"/>
      <c r="H34" s="11"/>
      <c r="I34" s="68"/>
      <c r="J34" s="68"/>
      <c r="K34" s="128"/>
      <c r="L34" s="1"/>
    </row>
    <row r="35" spans="1:12" ht="15" customHeight="1" x14ac:dyDescent="0.35">
      <c r="A35" s="23" t="s">
        <v>219</v>
      </c>
      <c r="B35" s="33"/>
      <c r="C35" s="81">
        <f>+' Kontantstrøm IND'!C29</f>
        <v>0</v>
      </c>
      <c r="D35" s="81">
        <f>+' Kontantstrøm IND'!D29</f>
        <v>1949</v>
      </c>
      <c r="E35" s="47" t="s">
        <v>641</v>
      </c>
      <c r="F35" s="1"/>
      <c r="G35" s="20"/>
      <c r="H35" s="11"/>
      <c r="I35" s="68"/>
      <c r="J35" s="68"/>
      <c r="K35" s="128"/>
      <c r="L35" s="1"/>
    </row>
    <row r="36" spans="1:12" ht="15" customHeight="1" x14ac:dyDescent="0.35">
      <c r="A36" s="36" t="s">
        <v>221</v>
      </c>
      <c r="B36" s="19"/>
      <c r="C36" s="82">
        <f>SUBTOTAL(9,C30:C35)</f>
        <v>-125</v>
      </c>
      <c r="D36" s="83">
        <f>SUBTOTAL(9,D30:D35)</f>
        <v>1898</v>
      </c>
      <c r="E36" s="526" t="s">
        <v>642</v>
      </c>
      <c r="F36" s="1"/>
      <c r="G36" s="324"/>
      <c r="H36" s="11"/>
      <c r="I36" s="119"/>
      <c r="J36" s="109"/>
      <c r="K36" s="128"/>
      <c r="L36" s="1"/>
    </row>
    <row r="37" spans="1:12" ht="15" customHeight="1" x14ac:dyDescent="0.35">
      <c r="A37" s="33"/>
      <c r="B37" s="33"/>
      <c r="C37" s="84"/>
      <c r="D37" s="85"/>
      <c r="E37" s="527"/>
      <c r="F37" s="1"/>
      <c r="G37" s="11"/>
      <c r="H37" s="11"/>
      <c r="I37" s="68"/>
      <c r="J37" s="68"/>
      <c r="K37" s="127"/>
      <c r="L37" s="1"/>
    </row>
    <row r="38" spans="1:12" ht="15" customHeight="1" x14ac:dyDescent="0.35">
      <c r="A38" s="21" t="s">
        <v>223</v>
      </c>
      <c r="B38" s="33"/>
      <c r="C38" s="81"/>
      <c r="D38" s="80"/>
      <c r="E38" s="527"/>
      <c r="F38" s="1"/>
      <c r="G38" s="324"/>
      <c r="H38" s="11"/>
      <c r="I38" s="68"/>
      <c r="J38" s="68"/>
      <c r="K38" s="127"/>
      <c r="L38" s="1"/>
    </row>
    <row r="39" spans="1:12" ht="15" customHeight="1" x14ac:dyDescent="0.35">
      <c r="A39" s="23" t="s">
        <v>224</v>
      </c>
      <c r="B39" s="33"/>
      <c r="C39" s="81">
        <f>+' Kontantstrøm IND'!C33</f>
        <v>0</v>
      </c>
      <c r="D39" s="81">
        <f>+' Kontantstrøm IND'!D33</f>
        <v>0</v>
      </c>
      <c r="E39" s="47" t="s">
        <v>643</v>
      </c>
      <c r="F39" s="1"/>
      <c r="G39" s="20"/>
      <c r="H39" s="11"/>
      <c r="I39" s="68"/>
      <c r="J39" s="68"/>
      <c r="K39" s="128"/>
      <c r="L39" s="1"/>
    </row>
    <row r="40" spans="1:12" ht="15" customHeight="1" x14ac:dyDescent="0.35">
      <c r="A40" s="23" t="s">
        <v>226</v>
      </c>
      <c r="B40" s="33"/>
      <c r="C40" s="81">
        <f>+' Kontantstrøm IND'!C34</f>
        <v>0</v>
      </c>
      <c r="D40" s="81">
        <f>+' Kontantstrøm IND'!D34</f>
        <v>0</v>
      </c>
      <c r="E40" s="47" t="s">
        <v>644</v>
      </c>
      <c r="F40" s="1"/>
      <c r="G40" s="20"/>
      <c r="H40" s="11"/>
      <c r="I40" s="68"/>
      <c r="J40" s="68"/>
      <c r="K40" s="128"/>
      <c r="L40" s="1"/>
    </row>
    <row r="41" spans="1:12" ht="15" customHeight="1" x14ac:dyDescent="0.35">
      <c r="A41" s="23" t="s">
        <v>228</v>
      </c>
      <c r="B41" s="33"/>
      <c r="C41" s="81">
        <f>+' Kontantstrøm IND'!C35</f>
        <v>0</v>
      </c>
      <c r="D41" s="81">
        <f>+' Kontantstrøm IND'!D35</f>
        <v>0</v>
      </c>
      <c r="E41" s="47" t="s">
        <v>645</v>
      </c>
      <c r="F41" s="1"/>
      <c r="G41" s="20"/>
      <c r="H41" s="11"/>
      <c r="I41" s="68"/>
      <c r="J41" s="68"/>
      <c r="K41" s="128"/>
      <c r="L41" s="1"/>
    </row>
    <row r="42" spans="1:12" ht="15" customHeight="1" x14ac:dyDescent="0.35">
      <c r="A42" s="23" t="s">
        <v>230</v>
      </c>
      <c r="B42" s="33"/>
      <c r="C42" s="81">
        <f>+' Kontantstrøm IND'!C36</f>
        <v>0</v>
      </c>
      <c r="D42" s="81">
        <f>+' Kontantstrøm IND'!D36</f>
        <v>0</v>
      </c>
      <c r="E42" s="47" t="s">
        <v>646</v>
      </c>
      <c r="F42" s="1"/>
      <c r="G42" s="20"/>
      <c r="H42" s="11"/>
      <c r="I42" s="68"/>
      <c r="J42" s="68"/>
      <c r="K42" s="128"/>
      <c r="L42" s="1"/>
    </row>
    <row r="43" spans="1:12" ht="15" customHeight="1" x14ac:dyDescent="0.35">
      <c r="A43" s="23" t="s">
        <v>232</v>
      </c>
      <c r="B43" s="33"/>
      <c r="C43" s="81">
        <f>+' Kontantstrøm IND'!C37</f>
        <v>0</v>
      </c>
      <c r="D43" s="81">
        <f>+' Kontantstrøm IND'!D37</f>
        <v>0</v>
      </c>
      <c r="E43" s="47" t="s">
        <v>647</v>
      </c>
      <c r="F43" s="1"/>
      <c r="G43" s="20"/>
      <c r="H43" s="11"/>
      <c r="I43" s="68"/>
      <c r="J43" s="68"/>
      <c r="K43" s="128"/>
      <c r="L43" s="1"/>
    </row>
    <row r="44" spans="1:12" ht="15" customHeight="1" x14ac:dyDescent="0.35">
      <c r="A44" s="23" t="s">
        <v>590</v>
      </c>
      <c r="B44" s="33"/>
      <c r="C44" s="81">
        <f>+' Kontantstrøm IND'!C38</f>
        <v>0</v>
      </c>
      <c r="D44" s="81">
        <f>+' Kontantstrøm IND'!D38</f>
        <v>0</v>
      </c>
      <c r="E44" s="47" t="s">
        <v>648</v>
      </c>
      <c r="F44" s="1"/>
      <c r="G44" s="20"/>
      <c r="H44" s="11"/>
      <c r="I44" s="68"/>
      <c r="J44" s="68"/>
      <c r="K44" s="128"/>
      <c r="L44" s="1"/>
    </row>
    <row r="45" spans="1:12" ht="15" customHeight="1" x14ac:dyDescent="0.35">
      <c r="A45" s="23" t="s">
        <v>235</v>
      </c>
      <c r="B45" s="33"/>
      <c r="C45" s="81">
        <f>+' Kontantstrøm IND'!C39</f>
        <v>0</v>
      </c>
      <c r="D45" s="81">
        <f>+' Kontantstrøm IND'!D39</f>
        <v>0</v>
      </c>
      <c r="E45" s="47" t="s">
        <v>649</v>
      </c>
      <c r="F45" s="1"/>
      <c r="G45" s="20"/>
      <c r="H45" s="11"/>
      <c r="I45" s="68"/>
      <c r="J45" s="68"/>
      <c r="K45" s="128"/>
      <c r="L45" s="1"/>
    </row>
    <row r="46" spans="1:12" ht="15" customHeight="1" x14ac:dyDescent="0.35">
      <c r="A46" s="23" t="s">
        <v>237</v>
      </c>
      <c r="B46" s="33"/>
      <c r="C46" s="81">
        <f>+' Kontantstrøm IND'!C40</f>
        <v>0</v>
      </c>
      <c r="D46" s="81">
        <f>+' Kontantstrøm IND'!D40</f>
        <v>0</v>
      </c>
      <c r="E46" s="47" t="s">
        <v>650</v>
      </c>
      <c r="F46" s="1"/>
      <c r="G46" s="20"/>
      <c r="H46" s="11"/>
      <c r="I46" s="68"/>
      <c r="J46" s="68"/>
      <c r="K46" s="128"/>
      <c r="L46" s="1"/>
    </row>
    <row r="47" spans="1:12" ht="15" customHeight="1" x14ac:dyDescent="0.35">
      <c r="A47" s="23" t="s">
        <v>239</v>
      </c>
      <c r="B47" s="33"/>
      <c r="C47" s="81">
        <f>+' Kontantstrøm IND'!C41</f>
        <v>0</v>
      </c>
      <c r="D47" s="81">
        <f>+' Kontantstrøm IND'!D41</f>
        <v>0</v>
      </c>
      <c r="E47" s="47" t="s">
        <v>651</v>
      </c>
      <c r="F47" s="1"/>
      <c r="G47" s="20"/>
      <c r="H47" s="11"/>
      <c r="I47" s="68"/>
      <c r="J47" s="68"/>
      <c r="K47" s="128"/>
      <c r="L47" s="1"/>
    </row>
    <row r="48" spans="1:12" ht="15" customHeight="1" x14ac:dyDescent="0.35">
      <c r="A48" s="23" t="s">
        <v>241</v>
      </c>
      <c r="B48" s="33"/>
      <c r="C48" s="81">
        <f>+' Kontantstrøm IND'!C42</f>
        <v>0</v>
      </c>
      <c r="D48" s="81">
        <f>+' Kontantstrøm IND'!D42</f>
        <v>0</v>
      </c>
      <c r="E48" s="47" t="s">
        <v>652</v>
      </c>
      <c r="F48" s="1"/>
      <c r="G48" s="20"/>
      <c r="H48" s="11"/>
      <c r="I48" s="68"/>
      <c r="J48" s="68"/>
      <c r="K48" s="128"/>
      <c r="L48" s="1"/>
    </row>
    <row r="49" spans="1:12" ht="15" customHeight="1" x14ac:dyDescent="0.35">
      <c r="A49" s="23" t="s">
        <v>243</v>
      </c>
      <c r="B49" s="33"/>
      <c r="C49" s="81">
        <f>+' Kontantstrøm IND'!C43</f>
        <v>0</v>
      </c>
      <c r="D49" s="81">
        <f>+' Kontantstrøm IND'!D43</f>
        <v>0</v>
      </c>
      <c r="E49" s="47" t="s">
        <v>653</v>
      </c>
      <c r="F49" s="1"/>
      <c r="G49" s="20"/>
      <c r="H49" s="11"/>
      <c r="I49" s="68"/>
      <c r="J49" s="68"/>
      <c r="K49" s="128"/>
      <c r="L49" s="1"/>
    </row>
    <row r="50" spans="1:12" ht="15" customHeight="1" x14ac:dyDescent="0.35">
      <c r="A50" s="23" t="s">
        <v>245</v>
      </c>
      <c r="B50" s="33"/>
      <c r="C50" s="81">
        <f>+' Kontantstrøm IND'!C44</f>
        <v>0</v>
      </c>
      <c r="D50" s="81">
        <f>+' Kontantstrøm IND'!D44</f>
        <v>0</v>
      </c>
      <c r="E50" s="47" t="s">
        <v>654</v>
      </c>
      <c r="F50" s="1"/>
      <c r="G50" s="20"/>
      <c r="H50" s="11"/>
      <c r="I50" s="68"/>
      <c r="J50" s="68"/>
      <c r="K50" s="128"/>
      <c r="L50" s="1"/>
    </row>
    <row r="51" spans="1:12" ht="15" customHeight="1" x14ac:dyDescent="0.35">
      <c r="A51" s="23" t="s">
        <v>247</v>
      </c>
      <c r="B51" s="33"/>
      <c r="C51" s="81">
        <f>+' Kontantstrøm IND'!C45</f>
        <v>0</v>
      </c>
      <c r="D51" s="81">
        <f>+' Kontantstrøm IND'!D45</f>
        <v>0</v>
      </c>
      <c r="E51" s="47" t="s">
        <v>655</v>
      </c>
      <c r="F51" s="1"/>
      <c r="G51" s="20"/>
      <c r="H51" s="11"/>
      <c r="I51" s="68"/>
      <c r="J51" s="68"/>
      <c r="K51" s="128"/>
      <c r="L51" s="1"/>
    </row>
    <row r="52" spans="1:12" ht="15" customHeight="1" x14ac:dyDescent="0.35">
      <c r="A52" s="23" t="s">
        <v>249</v>
      </c>
      <c r="B52" s="33"/>
      <c r="C52" s="81">
        <f>+' Kontantstrøm IND'!C46</f>
        <v>0</v>
      </c>
      <c r="D52" s="81">
        <f>+' Kontantstrøm IND'!D46</f>
        <v>0</v>
      </c>
      <c r="E52" s="47" t="s">
        <v>656</v>
      </c>
      <c r="F52" s="1"/>
      <c r="G52" s="20"/>
      <c r="H52" s="11"/>
      <c r="I52" s="68"/>
      <c r="J52" s="68"/>
      <c r="K52" s="128"/>
      <c r="L52" s="1"/>
    </row>
    <row r="53" spans="1:12" ht="15" customHeight="1" x14ac:dyDescent="0.35">
      <c r="A53" s="23" t="s">
        <v>251</v>
      </c>
      <c r="B53" s="33"/>
      <c r="C53" s="81">
        <f>+' Kontantstrøm IND'!C47</f>
        <v>0</v>
      </c>
      <c r="D53" s="81">
        <f>+' Kontantstrøm IND'!D47</f>
        <v>0</v>
      </c>
      <c r="E53" s="47" t="s">
        <v>657</v>
      </c>
      <c r="F53" s="1"/>
      <c r="G53" s="20"/>
      <c r="H53" s="11"/>
      <c r="I53" s="68"/>
      <c r="J53" s="68"/>
      <c r="K53" s="128"/>
      <c r="L53" s="1"/>
    </row>
    <row r="54" spans="1:12" ht="15" customHeight="1" x14ac:dyDescent="0.35">
      <c r="A54" s="36" t="s">
        <v>253</v>
      </c>
      <c r="B54" s="19"/>
      <c r="C54" s="82">
        <f>SUBTOTAL(9,C39:C53)</f>
        <v>0</v>
      </c>
      <c r="D54" s="83">
        <f>SUBTOTAL(9,D39:D53)</f>
        <v>0</v>
      </c>
      <c r="E54" s="526" t="s">
        <v>658</v>
      </c>
      <c r="F54" s="1"/>
      <c r="G54" s="324"/>
      <c r="H54" s="11"/>
      <c r="I54" s="119"/>
      <c r="J54" s="109"/>
      <c r="K54" s="128"/>
      <c r="L54" s="1"/>
    </row>
    <row r="55" spans="1:12" ht="15" customHeight="1" x14ac:dyDescent="0.35">
      <c r="A55" s="33"/>
      <c r="B55" s="33"/>
      <c r="C55" s="84"/>
      <c r="D55" s="85"/>
      <c r="E55" s="527"/>
      <c r="F55" s="1"/>
      <c r="G55" s="11"/>
      <c r="H55" s="11"/>
      <c r="I55" s="68"/>
      <c r="J55" s="68"/>
      <c r="K55" s="127"/>
      <c r="L55" s="1"/>
    </row>
    <row r="56" spans="1:12" ht="15" customHeight="1" x14ac:dyDescent="0.35">
      <c r="A56" s="23" t="s">
        <v>255</v>
      </c>
      <c r="B56" s="33"/>
      <c r="C56" s="89">
        <v>0</v>
      </c>
      <c r="D56" s="90">
        <v>0</v>
      </c>
      <c r="E56" s="527" t="s">
        <v>659</v>
      </c>
      <c r="F56" s="1"/>
      <c r="G56" s="20"/>
      <c r="H56" s="11"/>
      <c r="I56" s="68"/>
      <c r="J56" s="68"/>
      <c r="K56" s="127"/>
      <c r="L56" s="1"/>
    </row>
    <row r="57" spans="1:12" ht="15" customHeight="1" x14ac:dyDescent="0.35">
      <c r="A57" s="38" t="s">
        <v>256</v>
      </c>
      <c r="B57" s="19"/>
      <c r="C57" s="82">
        <f>SUBTOTAL(9,C10:C54)</f>
        <v>3372</v>
      </c>
      <c r="D57" s="83">
        <f>SUBTOTAL(9,D10:D54)</f>
        <v>3093</v>
      </c>
      <c r="E57" s="528" t="s">
        <v>660</v>
      </c>
      <c r="F57" s="1"/>
      <c r="G57" s="20"/>
      <c r="H57" s="11"/>
      <c r="I57" s="119"/>
      <c r="J57" s="109"/>
      <c r="K57" s="128"/>
      <c r="L57" s="1"/>
    </row>
    <row r="58" spans="1:12" ht="15" customHeight="1" x14ac:dyDescent="0.35">
      <c r="A58" s="38" t="s">
        <v>258</v>
      </c>
      <c r="B58" s="19"/>
      <c r="C58" s="97">
        <f>+' Kontantstrøm IND'!C52</f>
        <v>9548</v>
      </c>
      <c r="D58" s="97">
        <f>+' Kontantstrøm IND'!D52</f>
        <v>6455</v>
      </c>
      <c r="E58" s="528" t="s">
        <v>661</v>
      </c>
      <c r="F58" s="1"/>
      <c r="G58" s="20"/>
      <c r="H58" s="11"/>
      <c r="I58" s="68"/>
      <c r="J58" s="68"/>
      <c r="K58" s="128"/>
      <c r="L58" s="1"/>
    </row>
    <row r="59" spans="1:12" ht="15" customHeight="1" x14ac:dyDescent="0.35">
      <c r="A59" s="29" t="s">
        <v>260</v>
      </c>
      <c r="B59" s="39"/>
      <c r="C59" s="82">
        <f>SUBTOTAL(9,C10:C58)</f>
        <v>12920</v>
      </c>
      <c r="D59" s="83">
        <f>SUBTOTAL(9,D10:D58)</f>
        <v>9548</v>
      </c>
      <c r="E59" s="529" t="s">
        <v>662</v>
      </c>
      <c r="F59" s="1"/>
      <c r="G59" s="324"/>
      <c r="H59" s="11"/>
      <c r="I59" s="119"/>
      <c r="J59" s="109"/>
      <c r="K59" s="128"/>
      <c r="L59" s="1"/>
    </row>
    <row r="60" spans="1:12" ht="15.75" customHeight="1" x14ac:dyDescent="0.35">
      <c r="A60" s="1"/>
      <c r="B60" s="1"/>
      <c r="C60" s="329"/>
      <c r="D60" s="329"/>
      <c r="E60" s="127"/>
      <c r="F60" s="1"/>
      <c r="G60" s="1"/>
      <c r="H60" s="1"/>
      <c r="I60" s="329"/>
      <c r="J60" s="329"/>
      <c r="K60" s="127"/>
      <c r="L60" s="1"/>
    </row>
    <row r="61" spans="1:12" ht="15.75" customHeight="1" x14ac:dyDescent="0.35">
      <c r="A61" s="334" t="s">
        <v>683</v>
      </c>
      <c r="F61" s="1"/>
      <c r="G61" s="334"/>
      <c r="I61" s="91"/>
      <c r="J61" s="91"/>
      <c r="K61" s="70"/>
      <c r="L61" s="1"/>
    </row>
    <row r="62" spans="1:12" ht="15.75" customHeight="1" x14ac:dyDescent="0.35">
      <c r="A62" s="363" t="s">
        <v>58</v>
      </c>
      <c r="B62" s="365"/>
      <c r="C62" s="366">
        <f>+' Kontantstrøm IND'!C9</f>
        <v>2035</v>
      </c>
      <c r="D62" s="366">
        <f>+' Kontantstrøm IND'!D9</f>
        <v>1352</v>
      </c>
      <c r="E62" s="530" t="s">
        <v>722</v>
      </c>
      <c r="F62" s="1"/>
      <c r="G62" s="533"/>
      <c r="I62" s="91"/>
      <c r="J62" s="91"/>
      <c r="K62" s="91"/>
      <c r="L62" s="1"/>
    </row>
    <row r="63" spans="1:12" ht="15.75" customHeight="1" x14ac:dyDescent="0.35">
      <c r="A63" s="364" t="s">
        <v>184</v>
      </c>
      <c r="B63" s="253"/>
      <c r="C63" s="163">
        <f>+' Kontantstrøm IND'!C10</f>
        <v>0</v>
      </c>
      <c r="D63" s="163">
        <f>+' Kontantstrøm IND'!D10</f>
        <v>0</v>
      </c>
      <c r="E63" s="225" t="s">
        <v>723</v>
      </c>
      <c r="F63" s="1"/>
      <c r="G63" s="533"/>
      <c r="I63" s="91"/>
      <c r="J63" s="91"/>
      <c r="K63" s="91"/>
      <c r="L63" s="1"/>
    </row>
    <row r="64" spans="1:12" ht="15.75" customHeight="1" x14ac:dyDescent="0.35">
      <c r="A64" s="364" t="s">
        <v>186</v>
      </c>
      <c r="B64" s="253"/>
      <c r="C64" s="163">
        <f>+' Kontantstrøm IND'!C11</f>
        <v>0</v>
      </c>
      <c r="D64" s="163">
        <f>+' Kontantstrøm IND'!D11</f>
        <v>0</v>
      </c>
      <c r="E64" s="225" t="s">
        <v>724</v>
      </c>
      <c r="F64" s="1"/>
      <c r="G64" s="533"/>
      <c r="I64" s="91"/>
      <c r="J64" s="91"/>
      <c r="K64" s="91"/>
      <c r="L64" s="1"/>
    </row>
    <row r="65" spans="1:12" ht="15.75" customHeight="1" x14ac:dyDescent="0.35">
      <c r="A65" s="364" t="s">
        <v>188</v>
      </c>
      <c r="B65" s="253"/>
      <c r="C65" s="163">
        <f>+' Kontantstrøm IND'!C12</f>
        <v>132</v>
      </c>
      <c r="D65" s="163">
        <f>+' Kontantstrøm IND'!D12</f>
        <v>128</v>
      </c>
      <c r="E65" s="225" t="s">
        <v>725</v>
      </c>
      <c r="F65" s="1"/>
      <c r="G65" s="533"/>
      <c r="I65" s="91"/>
      <c r="J65" s="91"/>
      <c r="K65" s="91"/>
      <c r="L65" s="1"/>
    </row>
    <row r="66" spans="1:12" ht="15.75" customHeight="1" x14ac:dyDescent="0.35">
      <c r="A66" s="364" t="s">
        <v>190</v>
      </c>
      <c r="B66" s="253"/>
      <c r="C66" s="163">
        <f>+' Kontantstrøm IND'!C13</f>
        <v>0</v>
      </c>
      <c r="D66" s="163">
        <f>+' Kontantstrøm IND'!D13</f>
        <v>0</v>
      </c>
      <c r="E66" s="225" t="s">
        <v>726</v>
      </c>
      <c r="F66" s="1"/>
      <c r="G66" s="533"/>
      <c r="I66" s="91"/>
      <c r="J66" s="91"/>
      <c r="K66" s="91"/>
      <c r="L66" s="1"/>
    </row>
    <row r="67" spans="1:12" ht="15.75" customHeight="1" x14ac:dyDescent="0.35">
      <c r="A67" s="364" t="s">
        <v>192</v>
      </c>
      <c r="B67" s="253"/>
      <c r="C67" s="163">
        <f>+' Kontantstrøm IND'!C14</f>
        <v>0</v>
      </c>
      <c r="D67" s="163">
        <f>+' Kontantstrøm IND'!D14</f>
        <v>0</v>
      </c>
      <c r="E67" s="225" t="s">
        <v>727</v>
      </c>
      <c r="F67" s="1"/>
      <c r="G67" s="533"/>
      <c r="I67" s="91"/>
      <c r="J67" s="91"/>
      <c r="K67" s="91"/>
      <c r="L67" s="1"/>
    </row>
    <row r="68" spans="1:12" ht="15.75" customHeight="1" x14ac:dyDescent="0.35">
      <c r="A68" s="364" t="s">
        <v>194</v>
      </c>
      <c r="B68" s="253"/>
      <c r="C68" s="163">
        <f>+' Kontantstrøm IND'!C15</f>
        <v>0</v>
      </c>
      <c r="D68" s="163">
        <f>+' Kontantstrøm IND'!D15</f>
        <v>0</v>
      </c>
      <c r="E68" s="225" t="s">
        <v>728</v>
      </c>
      <c r="F68" s="1"/>
      <c r="G68" s="533"/>
      <c r="I68" s="91"/>
      <c r="J68" s="91"/>
      <c r="K68" s="91"/>
      <c r="L68" s="1"/>
    </row>
    <row r="69" spans="1:12" ht="15.75" customHeight="1" x14ac:dyDescent="0.35">
      <c r="A69" s="364" t="s">
        <v>196</v>
      </c>
      <c r="B69" s="253"/>
      <c r="C69" s="163">
        <f>+' Kontantstrøm IND'!C16</f>
        <v>-102</v>
      </c>
      <c r="D69" s="163">
        <f>+' Kontantstrøm IND'!D16</f>
        <v>-18</v>
      </c>
      <c r="E69" s="225" t="s">
        <v>729</v>
      </c>
      <c r="F69" s="1"/>
      <c r="G69" s="533"/>
      <c r="I69" s="91"/>
      <c r="J69" s="91"/>
      <c r="K69" s="91"/>
      <c r="L69" s="1"/>
    </row>
    <row r="70" spans="1:12" ht="15.75" customHeight="1" x14ac:dyDescent="0.35">
      <c r="A70" s="364" t="s">
        <v>198</v>
      </c>
      <c r="B70" s="253"/>
      <c r="C70" s="163">
        <f>+' Kontantstrøm IND'!C17</f>
        <v>-188</v>
      </c>
      <c r="D70" s="163">
        <f>+' Kontantstrøm IND'!D17</f>
        <v>10</v>
      </c>
      <c r="E70" s="225" t="s">
        <v>730</v>
      </c>
      <c r="F70" s="1"/>
      <c r="G70" s="533"/>
      <c r="I70" s="91"/>
      <c r="J70" s="91"/>
      <c r="K70" s="91"/>
      <c r="L70" s="1"/>
    </row>
    <row r="71" spans="1:12" ht="15.75" customHeight="1" x14ac:dyDescent="0.35">
      <c r="A71" s="364" t="s">
        <v>200</v>
      </c>
      <c r="B71" s="253"/>
      <c r="C71" s="163">
        <f>+' Kontantstrøm IND'!C18</f>
        <v>0</v>
      </c>
      <c r="D71" s="163">
        <f>+' Kontantstrøm IND'!D18</f>
        <v>0</v>
      </c>
      <c r="E71" s="225" t="s">
        <v>731</v>
      </c>
      <c r="F71" s="1"/>
      <c r="G71" s="533"/>
      <c r="I71" s="91"/>
      <c r="J71" s="91"/>
      <c r="K71" s="91"/>
      <c r="L71" s="1"/>
    </row>
    <row r="72" spans="1:12" ht="15.75" customHeight="1" x14ac:dyDescent="0.35">
      <c r="A72" s="364" t="s">
        <v>202</v>
      </c>
      <c r="B72" s="253"/>
      <c r="C72" s="163">
        <f>+' Kontantstrøm IND'!C19</f>
        <v>0</v>
      </c>
      <c r="D72" s="163">
        <f>+' Kontantstrøm IND'!D19</f>
        <v>0</v>
      </c>
      <c r="E72" s="225" t="s">
        <v>732</v>
      </c>
      <c r="F72" s="1"/>
      <c r="G72" s="533"/>
      <c r="I72" s="91"/>
      <c r="J72" s="91"/>
      <c r="K72" s="91"/>
      <c r="L72" s="1"/>
    </row>
    <row r="73" spans="1:12" ht="15.75" customHeight="1" x14ac:dyDescent="0.35">
      <c r="A73" s="364" t="s">
        <v>204</v>
      </c>
      <c r="B73" s="253"/>
      <c r="C73" s="163">
        <f>+' Kontantstrøm IND'!C20</f>
        <v>1620</v>
      </c>
      <c r="D73" s="163">
        <f>+' Kontantstrøm IND'!D20</f>
        <v>-277</v>
      </c>
      <c r="E73" s="225" t="s">
        <v>733</v>
      </c>
      <c r="F73" s="1"/>
      <c r="G73" s="533"/>
      <c r="I73" s="91"/>
      <c r="J73" s="91"/>
      <c r="K73" s="91"/>
      <c r="L73" s="1"/>
    </row>
    <row r="74" spans="1:12" ht="15.75" customHeight="1" x14ac:dyDescent="0.35">
      <c r="A74" s="367" t="s">
        <v>684</v>
      </c>
      <c r="B74" s="148"/>
      <c r="C74" s="362">
        <f>SUBTOTAL(9,C62:C73)</f>
        <v>3497</v>
      </c>
      <c r="D74" s="149">
        <f>SUBTOTAL(9,D62:D73)</f>
        <v>1195</v>
      </c>
      <c r="E74" s="529" t="s">
        <v>734</v>
      </c>
      <c r="F74" s="1"/>
      <c r="G74" s="334"/>
      <c r="I74" s="534"/>
      <c r="J74" s="91"/>
      <c r="K74" s="128"/>
      <c r="L74" s="1"/>
    </row>
    <row r="75" spans="1:12" ht="15.75" customHeight="1" x14ac:dyDescent="0.35">
      <c r="I75" s="91"/>
      <c r="J75" s="91"/>
      <c r="K75" s="70"/>
    </row>
    <row r="76" spans="1:12" ht="15.75" customHeight="1" x14ac:dyDescent="0.35">
      <c r="I76" s="91"/>
      <c r="J76" s="91"/>
      <c r="K76" s="70"/>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A1:M94"/>
  <sheetViews>
    <sheetView topLeftCell="A58" zoomScale="60" zoomScaleNormal="60" workbookViewId="0">
      <selection activeCell="A95" sqref="A95"/>
    </sheetView>
  </sheetViews>
  <sheetFormatPr baseColWidth="10" defaultColWidth="17.1796875" defaultRowHeight="15.75" customHeight="1" x14ac:dyDescent="0.35"/>
  <cols>
    <col min="1" max="1" width="78" style="40" bestFit="1" customWidth="1"/>
    <col min="2" max="3" width="15.81640625" style="91" customWidth="1"/>
    <col min="4" max="4" width="13.81640625" style="70" bestFit="1" customWidth="1"/>
    <col min="5" max="6" width="10.81640625" style="40" customWidth="1"/>
    <col min="7" max="9" width="17.1796875" style="40"/>
    <col min="10" max="10" width="5.6328125" style="40" customWidth="1"/>
    <col min="11" max="16384" width="17.1796875" style="40"/>
  </cols>
  <sheetData>
    <row r="1" spans="1:13" ht="12.75" customHeight="1" x14ac:dyDescent="0.35">
      <c r="B1" s="68"/>
      <c r="C1" s="68"/>
    </row>
    <row r="2" spans="1:13" ht="15.75" customHeight="1" x14ac:dyDescent="0.35">
      <c r="A2" s="324" t="str">
        <f>Resultatregnskap!A2</f>
        <v>Virksomhetens navn:  Steinerhøyskolen</v>
      </c>
      <c r="D2" s="127"/>
      <c r="E2" s="11"/>
      <c r="F2" s="11"/>
    </row>
    <row r="3" spans="1:13" ht="12.75" customHeight="1" x14ac:dyDescent="0.35">
      <c r="A3" s="334" t="s">
        <v>836</v>
      </c>
      <c r="B3" s="68"/>
      <c r="C3" s="68"/>
      <c r="D3" s="127"/>
      <c r="F3" s="11"/>
    </row>
    <row r="4" spans="1:13" ht="14.5" x14ac:dyDescent="0.35">
      <c r="A4" s="3" t="s">
        <v>262</v>
      </c>
      <c r="B4" s="103"/>
      <c r="C4" s="103"/>
      <c r="D4" s="103"/>
      <c r="E4" s="11"/>
      <c r="F4" s="11"/>
    </row>
    <row r="5" spans="1:13" ht="14.5" x14ac:dyDescent="0.35">
      <c r="A5" s="12" t="str">
        <f>Resultatregnskap!A6</f>
        <v>Beløp i 1000 kroner</v>
      </c>
      <c r="B5" s="176"/>
      <c r="C5" s="176"/>
      <c r="D5" s="176"/>
      <c r="E5" s="11"/>
      <c r="F5" s="11"/>
    </row>
    <row r="6" spans="1:13" ht="16.25" customHeight="1" x14ac:dyDescent="0.35">
      <c r="A6" s="404" t="s">
        <v>29</v>
      </c>
      <c r="B6" s="320">
        <f>Resultatregnskap!C8</f>
        <v>45657</v>
      </c>
      <c r="C6" s="321">
        <f>Resultatregnskap!D8</f>
        <v>45291</v>
      </c>
      <c r="D6" s="177" t="str">
        <f>Resultatregnskap!E8</f>
        <v>DBH-referanse</v>
      </c>
      <c r="E6" s="11"/>
      <c r="F6" s="8"/>
      <c r="G6" s="536"/>
      <c r="H6" s="537"/>
      <c r="I6" s="509"/>
      <c r="J6" s="11"/>
      <c r="K6" s="8"/>
      <c r="L6" s="536"/>
      <c r="M6" s="537"/>
    </row>
    <row r="7" spans="1:13" ht="15" customHeight="1" x14ac:dyDescent="0.35">
      <c r="A7" s="8"/>
      <c r="B7" s="281"/>
      <c r="C7" s="281"/>
      <c r="D7" s="131"/>
      <c r="E7" s="11"/>
      <c r="F7" s="8"/>
      <c r="G7" s="68"/>
      <c r="H7" s="68"/>
      <c r="I7" s="127"/>
      <c r="J7" s="11"/>
      <c r="K7" s="8"/>
      <c r="L7" s="68"/>
      <c r="M7" s="68"/>
    </row>
    <row r="8" spans="1:13" ht="15" customHeight="1" x14ac:dyDescent="0.35">
      <c r="A8" s="20" t="s">
        <v>364</v>
      </c>
      <c r="B8" s="281">
        <v>19879</v>
      </c>
      <c r="C8" s="281">
        <v>19176</v>
      </c>
      <c r="D8" s="132" t="s">
        <v>263</v>
      </c>
      <c r="E8" s="11"/>
      <c r="F8" s="20"/>
      <c r="G8" s="68"/>
      <c r="H8" s="68"/>
      <c r="I8" s="128"/>
      <c r="J8" s="11"/>
      <c r="K8" s="20"/>
      <c r="L8" s="68"/>
      <c r="M8" s="68"/>
    </row>
    <row r="9" spans="1:13" ht="15" customHeight="1" x14ac:dyDescent="0.35">
      <c r="A9" s="20" t="s">
        <v>365</v>
      </c>
      <c r="B9" s="281">
        <v>0</v>
      </c>
      <c r="C9" s="281">
        <v>0</v>
      </c>
      <c r="D9" s="132" t="s">
        <v>264</v>
      </c>
      <c r="E9" s="11"/>
      <c r="F9" s="20"/>
      <c r="G9" s="68"/>
      <c r="H9" s="68"/>
      <c r="I9" s="128"/>
      <c r="J9" s="11"/>
      <c r="K9" s="20"/>
      <c r="L9" s="68"/>
      <c r="M9" s="68"/>
    </row>
    <row r="10" spans="1:13" ht="15" customHeight="1" x14ac:dyDescent="0.35">
      <c r="A10" s="117" t="s">
        <v>777</v>
      </c>
      <c r="B10" s="282">
        <f>SUBTOTAL(9,B8:B9)</f>
        <v>19879</v>
      </c>
      <c r="C10" s="282">
        <f>SUBTOTAL(9,C8:C9)</f>
        <v>19176</v>
      </c>
      <c r="D10" s="130" t="s">
        <v>778</v>
      </c>
      <c r="E10" s="11"/>
      <c r="F10" s="20"/>
      <c r="G10" s="68"/>
      <c r="H10" s="68"/>
      <c r="I10" s="128"/>
      <c r="J10" s="11"/>
      <c r="K10" s="20"/>
      <c r="L10" s="68"/>
      <c r="M10" s="68"/>
    </row>
    <row r="11" spans="1:13" ht="15" customHeight="1" x14ac:dyDescent="0.35">
      <c r="A11" s="20"/>
      <c r="B11" s="281"/>
      <c r="C11" s="281"/>
      <c r="D11" s="132"/>
      <c r="E11" s="11"/>
      <c r="F11" s="20"/>
      <c r="G11" s="68"/>
      <c r="H11" s="68"/>
      <c r="I11" s="128"/>
      <c r="J11" s="11"/>
      <c r="K11" s="20"/>
      <c r="L11" s="68"/>
      <c r="M11" s="68"/>
    </row>
    <row r="12" spans="1:13" ht="15" customHeight="1" x14ac:dyDescent="0.35">
      <c r="A12" s="12" t="s">
        <v>370</v>
      </c>
      <c r="B12" s="281"/>
      <c r="C12" s="281"/>
      <c r="D12" s="132"/>
      <c r="E12" s="11"/>
      <c r="F12" s="12"/>
      <c r="G12" s="68"/>
      <c r="H12" s="68"/>
      <c r="I12" s="128"/>
      <c r="J12" s="11"/>
      <c r="K12" s="12"/>
      <c r="L12" s="68"/>
      <c r="M12" s="68"/>
    </row>
    <row r="13" spans="1:13" ht="15" customHeight="1" x14ac:dyDescent="0.35">
      <c r="A13" s="115" t="s">
        <v>366</v>
      </c>
      <c r="B13" s="281">
        <v>0</v>
      </c>
      <c r="C13" s="281">
        <v>0</v>
      </c>
      <c r="D13" s="132" t="s">
        <v>369</v>
      </c>
      <c r="E13" s="11"/>
      <c r="F13" s="115"/>
      <c r="G13" s="68"/>
      <c r="H13" s="68"/>
      <c r="I13" s="128"/>
      <c r="J13" s="11"/>
      <c r="K13" s="115"/>
      <c r="L13" s="68"/>
      <c r="M13" s="68"/>
    </row>
    <row r="14" spans="1:13" ht="15" customHeight="1" x14ac:dyDescent="0.35">
      <c r="A14" s="115" t="s">
        <v>367</v>
      </c>
      <c r="B14" s="281">
        <v>0</v>
      </c>
      <c r="C14" s="281">
        <v>0</v>
      </c>
      <c r="D14" s="132" t="s">
        <v>372</v>
      </c>
      <c r="E14" s="11"/>
      <c r="F14" s="115"/>
      <c r="G14" s="68"/>
      <c r="H14" s="68"/>
      <c r="I14" s="128"/>
      <c r="J14" s="11"/>
      <c r="K14" s="115"/>
      <c r="L14" s="68"/>
      <c r="M14" s="68"/>
    </row>
    <row r="15" spans="1:13" ht="15" customHeight="1" x14ac:dyDescent="0.35">
      <c r="A15" s="115" t="s">
        <v>368</v>
      </c>
      <c r="B15" s="281">
        <v>0</v>
      </c>
      <c r="C15" s="281">
        <v>0</v>
      </c>
      <c r="D15" s="132" t="s">
        <v>373</v>
      </c>
      <c r="E15" s="11"/>
      <c r="F15" s="115"/>
      <c r="G15" s="68"/>
      <c r="H15" s="68"/>
      <c r="I15" s="128"/>
      <c r="J15" s="11"/>
      <c r="K15" s="115"/>
      <c r="L15" s="68"/>
      <c r="M15" s="68"/>
    </row>
    <row r="16" spans="1:13" ht="15" customHeight="1" x14ac:dyDescent="0.35">
      <c r="A16" s="115" t="s">
        <v>371</v>
      </c>
      <c r="B16" s="281">
        <v>0</v>
      </c>
      <c r="C16" s="281">
        <v>0</v>
      </c>
      <c r="D16" s="132" t="s">
        <v>374</v>
      </c>
      <c r="E16" s="11"/>
      <c r="F16" s="115"/>
      <c r="G16" s="68"/>
      <c r="H16" s="68"/>
      <c r="I16" s="128"/>
      <c r="J16" s="11"/>
      <c r="K16" s="115"/>
      <c r="L16" s="68"/>
      <c r="M16" s="68"/>
    </row>
    <row r="17" spans="1:13" ht="15" customHeight="1" x14ac:dyDescent="0.35">
      <c r="A17" s="116" t="s">
        <v>465</v>
      </c>
      <c r="B17" s="282">
        <f>SUBTOTAL(9,B13:B16)</f>
        <v>0</v>
      </c>
      <c r="C17" s="282">
        <f t="shared" ref="C17" si="0">SUBTOTAL(9,C13:C16)</f>
        <v>0</v>
      </c>
      <c r="D17" s="130" t="s">
        <v>265</v>
      </c>
      <c r="E17" s="11"/>
      <c r="F17" s="128"/>
      <c r="G17" s="68"/>
      <c r="H17" s="68"/>
      <c r="I17" s="128"/>
      <c r="J17" s="11"/>
      <c r="K17" s="128"/>
      <c r="L17" s="68"/>
      <c r="M17" s="68"/>
    </row>
    <row r="18" spans="1:13" ht="15" customHeight="1" x14ac:dyDescent="0.35">
      <c r="A18" s="115"/>
      <c r="B18" s="281"/>
      <c r="C18" s="281"/>
      <c r="D18" s="132"/>
      <c r="E18" s="11"/>
      <c r="F18" s="115"/>
      <c r="G18" s="68"/>
      <c r="H18" s="68"/>
      <c r="I18" s="128"/>
      <c r="J18" s="11"/>
      <c r="K18" s="115"/>
      <c r="L18" s="68"/>
      <c r="M18" s="68"/>
    </row>
    <row r="19" spans="1:13" ht="15" customHeight="1" x14ac:dyDescent="0.35">
      <c r="A19" s="115" t="s">
        <v>375</v>
      </c>
      <c r="B19" s="281">
        <v>0</v>
      </c>
      <c r="C19" s="281">
        <v>0</v>
      </c>
      <c r="D19" s="132" t="s">
        <v>379</v>
      </c>
      <c r="E19" s="11"/>
      <c r="F19" s="115"/>
      <c r="G19" s="68"/>
      <c r="H19" s="68"/>
      <c r="I19" s="128"/>
      <c r="J19" s="11"/>
      <c r="K19" s="115"/>
      <c r="L19" s="68"/>
      <c r="M19" s="68"/>
    </row>
    <row r="20" spans="1:13" ht="15" customHeight="1" x14ac:dyDescent="0.35">
      <c r="A20" s="115" t="s">
        <v>376</v>
      </c>
      <c r="B20" s="281">
        <v>0</v>
      </c>
      <c r="C20" s="281">
        <v>0</v>
      </c>
      <c r="D20" s="132" t="s">
        <v>380</v>
      </c>
      <c r="E20" s="11"/>
      <c r="F20" s="115"/>
      <c r="G20" s="68"/>
      <c r="H20" s="68"/>
      <c r="I20" s="128"/>
      <c r="J20" s="11"/>
      <c r="K20" s="115"/>
      <c r="L20" s="68"/>
      <c r="M20" s="68"/>
    </row>
    <row r="21" spans="1:13" ht="15" customHeight="1" x14ac:dyDescent="0.35">
      <c r="A21" s="115" t="s">
        <v>378</v>
      </c>
      <c r="B21" s="281">
        <v>0</v>
      </c>
      <c r="C21" s="281">
        <v>0</v>
      </c>
      <c r="D21" s="132" t="s">
        <v>381</v>
      </c>
      <c r="E21" s="11"/>
      <c r="F21" s="115"/>
      <c r="G21" s="68"/>
      <c r="H21" s="68"/>
      <c r="I21" s="128"/>
      <c r="J21" s="11"/>
      <c r="K21" s="115"/>
      <c r="L21" s="68"/>
      <c r="M21" s="68"/>
    </row>
    <row r="22" spans="1:13" ht="15" customHeight="1" x14ac:dyDescent="0.35">
      <c r="A22" s="117" t="s">
        <v>377</v>
      </c>
      <c r="B22" s="282">
        <f>SUBTOTAL(9,B19:B21)</f>
        <v>0</v>
      </c>
      <c r="C22" s="282">
        <f t="shared" ref="C22" si="1">SUBTOTAL(9,C19:C21)</f>
        <v>0</v>
      </c>
      <c r="D22" s="130" t="s">
        <v>266</v>
      </c>
      <c r="E22" s="11"/>
      <c r="F22" s="20"/>
      <c r="G22" s="68"/>
      <c r="H22" s="68"/>
      <c r="I22" s="128"/>
      <c r="J22" s="11"/>
      <c r="K22" s="20"/>
      <c r="L22" s="68"/>
      <c r="M22" s="68"/>
    </row>
    <row r="23" spans="1:13" ht="15" customHeight="1" x14ac:dyDescent="0.35">
      <c r="A23" s="20" t="s">
        <v>384</v>
      </c>
      <c r="B23" s="281"/>
      <c r="C23" s="281"/>
      <c r="D23" s="132" t="s">
        <v>382</v>
      </c>
      <c r="E23" s="11"/>
      <c r="F23" s="20"/>
      <c r="G23" s="68"/>
      <c r="H23" s="68"/>
      <c r="I23" s="128"/>
      <c r="J23" s="11"/>
      <c r="K23" s="20"/>
      <c r="L23" s="68"/>
      <c r="M23" s="68"/>
    </row>
    <row r="24" spans="1:13" ht="15" customHeight="1" x14ac:dyDescent="0.35">
      <c r="A24" s="118" t="s">
        <v>383</v>
      </c>
      <c r="B24" s="282">
        <f>SUBTOTAL(9,B13:B23)</f>
        <v>0</v>
      </c>
      <c r="C24" s="282">
        <f t="shared" ref="C24" si="2">SUBTOTAL(9,C13:C23)</f>
        <v>0</v>
      </c>
      <c r="D24" s="130" t="s">
        <v>386</v>
      </c>
      <c r="E24" s="11"/>
      <c r="F24" s="12"/>
      <c r="G24" s="68"/>
      <c r="H24" s="68"/>
      <c r="I24" s="128"/>
      <c r="J24" s="11"/>
      <c r="K24" s="12"/>
      <c r="L24" s="68"/>
      <c r="M24" s="68"/>
    </row>
    <row r="25" spans="1:13" ht="15" customHeight="1" x14ac:dyDescent="0.35">
      <c r="A25" s="20"/>
      <c r="B25" s="281"/>
      <c r="C25" s="281"/>
      <c r="D25" s="132"/>
      <c r="E25" s="11"/>
      <c r="F25" s="20"/>
      <c r="G25" s="68"/>
      <c r="H25" s="68"/>
      <c r="I25" s="128"/>
      <c r="J25" s="11"/>
      <c r="K25" s="20"/>
      <c r="L25" s="68"/>
      <c r="M25" s="68"/>
    </row>
    <row r="26" spans="1:13" ht="15" customHeight="1" x14ac:dyDescent="0.35">
      <c r="A26" s="402" t="s">
        <v>387</v>
      </c>
      <c r="B26" s="283">
        <f>SUBTOTAL(9,B8:B24)</f>
        <v>19879</v>
      </c>
      <c r="C26" s="283">
        <f>SUBTOTAL(9,C8:C24)</f>
        <v>19176</v>
      </c>
      <c r="D26" s="130" t="s">
        <v>267</v>
      </c>
      <c r="E26" s="11"/>
      <c r="F26" s="8"/>
      <c r="G26" s="119"/>
      <c r="H26" s="119"/>
      <c r="I26" s="128"/>
      <c r="J26" s="11"/>
      <c r="K26" s="8"/>
      <c r="L26" s="119"/>
      <c r="M26" s="119"/>
    </row>
    <row r="27" spans="1:13" ht="15" customHeight="1" x14ac:dyDescent="0.35">
      <c r="A27" s="12"/>
      <c r="B27" s="98"/>
      <c r="C27" s="98"/>
      <c r="D27" s="128"/>
      <c r="E27" s="11"/>
      <c r="F27" s="12"/>
      <c r="G27" s="98"/>
      <c r="H27" s="98"/>
      <c r="I27" s="128"/>
      <c r="J27" s="11"/>
      <c r="K27" s="12"/>
      <c r="L27" s="98"/>
      <c r="M27" s="98"/>
    </row>
    <row r="28" spans="1:13" ht="15" customHeight="1" x14ac:dyDescent="0.35">
      <c r="A28" s="606" t="s">
        <v>827</v>
      </c>
      <c r="B28" s="606"/>
      <c r="C28" s="606"/>
      <c r="D28" s="606"/>
      <c r="E28" s="11"/>
      <c r="F28" s="606"/>
      <c r="G28" s="606"/>
      <c r="H28" s="606"/>
      <c r="I28" s="606"/>
      <c r="J28" s="11"/>
      <c r="K28" s="497"/>
      <c r="L28" s="497"/>
      <c r="M28" s="497"/>
    </row>
    <row r="29" spans="1:13" ht="30" customHeight="1" x14ac:dyDescent="0.35">
      <c r="A29" s="606"/>
      <c r="B29" s="606"/>
      <c r="C29" s="606"/>
      <c r="D29" s="606"/>
      <c r="E29" s="11"/>
      <c r="F29" s="606"/>
      <c r="G29" s="606"/>
      <c r="H29" s="606"/>
      <c r="I29" s="606"/>
      <c r="J29" s="11"/>
      <c r="K29" s="497"/>
      <c r="L29" s="497"/>
      <c r="M29" s="497"/>
    </row>
    <row r="30" spans="1:13" ht="15" customHeight="1" x14ac:dyDescent="0.35">
      <c r="A30" s="439"/>
      <c r="B30" s="439"/>
      <c r="C30" s="439"/>
      <c r="D30" s="439"/>
      <c r="E30" s="11"/>
      <c r="F30" s="439"/>
      <c r="G30" s="439"/>
      <c r="H30" s="439"/>
      <c r="I30" s="439"/>
      <c r="J30" s="11"/>
      <c r="K30" s="409"/>
      <c r="L30" s="409"/>
      <c r="M30" s="409"/>
    </row>
    <row r="31" spans="1:13" ht="15" customHeight="1" x14ac:dyDescent="0.35">
      <c r="A31" s="606" t="s">
        <v>385</v>
      </c>
      <c r="B31" s="606"/>
      <c r="C31" s="606"/>
      <c r="D31" s="606"/>
      <c r="E31" s="11"/>
      <c r="F31" s="606"/>
      <c r="G31" s="606"/>
      <c r="H31" s="606"/>
      <c r="I31" s="606"/>
      <c r="J31" s="11"/>
      <c r="K31" s="538"/>
      <c r="L31" s="539"/>
      <c r="M31" s="540"/>
    </row>
    <row r="32" spans="1:13" ht="15" customHeight="1" x14ac:dyDescent="0.35">
      <c r="A32" s="606"/>
      <c r="B32" s="606"/>
      <c r="C32" s="606"/>
      <c r="D32" s="606"/>
      <c r="E32" s="11"/>
      <c r="F32" s="606"/>
      <c r="G32" s="606"/>
      <c r="H32" s="606"/>
      <c r="I32" s="606"/>
      <c r="J32" s="11"/>
      <c r="K32" s="409"/>
      <c r="L32" s="409"/>
      <c r="M32" s="409"/>
    </row>
    <row r="33" spans="1:13" ht="15" customHeight="1" x14ac:dyDescent="0.35">
      <c r="A33" s="439"/>
      <c r="B33" s="439"/>
      <c r="C33" s="439"/>
      <c r="D33" s="439"/>
      <c r="E33" s="11"/>
      <c r="F33" s="439"/>
      <c r="G33" s="439"/>
      <c r="H33" s="439"/>
      <c r="I33" s="439"/>
      <c r="J33" s="11"/>
      <c r="K33" s="123"/>
      <c r="L33" s="541"/>
      <c r="M33" s="541"/>
    </row>
    <row r="34" spans="1:13" ht="15" customHeight="1" x14ac:dyDescent="0.35">
      <c r="A34" s="440" t="s">
        <v>828</v>
      </c>
      <c r="B34" s="441">
        <f>B6</f>
        <v>45657</v>
      </c>
      <c r="C34" s="442">
        <f>C6</f>
        <v>45291</v>
      </c>
      <c r="D34" s="177" t="s">
        <v>466</v>
      </c>
      <c r="E34" s="11"/>
      <c r="F34" s="549"/>
      <c r="G34" s="550"/>
      <c r="H34" s="551"/>
      <c r="I34" s="509"/>
      <c r="J34" s="11"/>
      <c r="K34" s="124"/>
      <c r="L34" s="541"/>
      <c r="M34" s="541"/>
    </row>
    <row r="35" spans="1:13" ht="15" customHeight="1" x14ac:dyDescent="0.35">
      <c r="A35" s="439"/>
      <c r="B35" s="443"/>
      <c r="C35" s="444"/>
      <c r="D35" s="445"/>
      <c r="E35" s="11"/>
      <c r="F35" s="439"/>
      <c r="G35" s="439"/>
      <c r="H35" s="439"/>
      <c r="I35" s="439"/>
      <c r="J35" s="11"/>
      <c r="K35" s="123"/>
      <c r="L35" s="541"/>
      <c r="M35" s="541"/>
    </row>
    <row r="36" spans="1:13" ht="15" customHeight="1" x14ac:dyDescent="0.35">
      <c r="A36" s="123" t="s">
        <v>396</v>
      </c>
      <c r="B36" s="452">
        <v>0</v>
      </c>
      <c r="C36" s="453">
        <v>0</v>
      </c>
      <c r="D36" s="132" t="s">
        <v>397</v>
      </c>
      <c r="E36" s="11"/>
      <c r="F36" s="123"/>
      <c r="G36" s="552"/>
      <c r="H36" s="552"/>
      <c r="I36" s="128"/>
      <c r="J36" s="11"/>
      <c r="K36" s="409"/>
      <c r="L36" s="409"/>
      <c r="M36" s="409"/>
    </row>
    <row r="37" spans="1:13" ht="15" customHeight="1" x14ac:dyDescent="0.35">
      <c r="A37" s="124" t="s">
        <v>394</v>
      </c>
      <c r="B37" s="452">
        <v>0</v>
      </c>
      <c r="C37" s="453">
        <v>0</v>
      </c>
      <c r="D37" s="132" t="s">
        <v>398</v>
      </c>
      <c r="E37" s="11"/>
      <c r="F37" s="124"/>
      <c r="G37" s="552"/>
      <c r="H37" s="552"/>
      <c r="I37" s="128"/>
      <c r="J37" s="11"/>
      <c r="K37" s="323"/>
      <c r="L37" s="68"/>
      <c r="M37" s="68"/>
    </row>
    <row r="38" spans="1:13" ht="15" customHeight="1" x14ac:dyDescent="0.35">
      <c r="A38" s="125" t="s">
        <v>395</v>
      </c>
      <c r="B38" s="454">
        <f>SUBTOTAL(9,B36:B37)</f>
        <v>0</v>
      </c>
      <c r="C38" s="455">
        <f t="shared" ref="C38" si="3">SUBTOTAL(9,C36:C37)</f>
        <v>0</v>
      </c>
      <c r="D38" s="130" t="s">
        <v>403</v>
      </c>
      <c r="E38" s="11"/>
      <c r="F38" s="123"/>
      <c r="G38" s="552"/>
      <c r="H38" s="552"/>
      <c r="I38" s="128"/>
      <c r="J38" s="11"/>
      <c r="K38" s="115"/>
      <c r="L38" s="68"/>
      <c r="M38" s="68"/>
    </row>
    <row r="39" spans="1:13" ht="15" customHeight="1" x14ac:dyDescent="0.35">
      <c r="A39" s="439"/>
      <c r="B39" s="443"/>
      <c r="C39" s="444"/>
      <c r="D39" s="445"/>
      <c r="E39" s="11"/>
      <c r="F39" s="439"/>
      <c r="G39" s="439"/>
      <c r="H39" s="439"/>
      <c r="I39" s="439"/>
      <c r="J39" s="11"/>
      <c r="K39" s="115"/>
      <c r="L39" s="68"/>
      <c r="M39" s="68"/>
    </row>
    <row r="40" spans="1:13" ht="15" customHeight="1" x14ac:dyDescent="0.35">
      <c r="A40" s="323" t="s">
        <v>810</v>
      </c>
      <c r="B40" s="81">
        <v>0</v>
      </c>
      <c r="C40" s="287">
        <v>0</v>
      </c>
      <c r="D40" s="132" t="s">
        <v>399</v>
      </c>
      <c r="E40" s="11"/>
      <c r="F40" s="323"/>
      <c r="G40" s="68"/>
      <c r="H40" s="68"/>
      <c r="I40" s="128"/>
      <c r="J40" s="11"/>
      <c r="K40" s="20"/>
      <c r="L40" s="68"/>
      <c r="M40" s="68"/>
    </row>
    <row r="41" spans="1:13" ht="15" customHeight="1" x14ac:dyDescent="0.35">
      <c r="A41" s="115" t="s">
        <v>834</v>
      </c>
      <c r="B41" s="81">
        <v>0</v>
      </c>
      <c r="C41" s="287">
        <v>0</v>
      </c>
      <c r="D41" s="132" t="s">
        <v>400</v>
      </c>
      <c r="E41" s="11"/>
      <c r="F41" s="115"/>
      <c r="G41" s="68"/>
      <c r="H41" s="68"/>
      <c r="I41" s="128"/>
      <c r="J41" s="11"/>
      <c r="K41" s="20"/>
      <c r="L41" s="68"/>
      <c r="M41" s="68"/>
    </row>
    <row r="42" spans="1:13" ht="15" customHeight="1" x14ac:dyDescent="0.35">
      <c r="A42" s="115" t="s">
        <v>835</v>
      </c>
      <c r="B42" s="81">
        <v>0</v>
      </c>
      <c r="C42" s="287">
        <v>0</v>
      </c>
      <c r="D42" s="132" t="s">
        <v>401</v>
      </c>
      <c r="E42" s="11"/>
      <c r="F42" s="115"/>
      <c r="G42" s="68"/>
      <c r="H42" s="68"/>
      <c r="I42" s="128"/>
      <c r="J42" s="11"/>
      <c r="K42" s="20"/>
      <c r="L42" s="68"/>
      <c r="M42" s="68"/>
    </row>
    <row r="43" spans="1:13" ht="15" customHeight="1" x14ac:dyDescent="0.35">
      <c r="A43" s="117" t="s">
        <v>389</v>
      </c>
      <c r="B43" s="285">
        <f>SUBTOTAL(9,B40:B42)</f>
        <v>0</v>
      </c>
      <c r="C43" s="288">
        <f t="shared" ref="C43" si="4">SUBTOTAL(9,C40:C42)</f>
        <v>0</v>
      </c>
      <c r="D43" s="130" t="s">
        <v>402</v>
      </c>
      <c r="E43" s="11"/>
      <c r="F43" s="20"/>
      <c r="G43" s="68"/>
      <c r="H43" s="68"/>
      <c r="I43" s="128"/>
      <c r="J43" s="11"/>
      <c r="K43" s="115"/>
      <c r="L43" s="68"/>
      <c r="M43" s="68"/>
    </row>
    <row r="44" spans="1:13" ht="15" customHeight="1" x14ac:dyDescent="0.35">
      <c r="A44" s="20"/>
      <c r="B44" s="81"/>
      <c r="C44" s="287"/>
      <c r="D44" s="132"/>
      <c r="E44" s="11"/>
      <c r="F44" s="20"/>
      <c r="G44" s="68"/>
      <c r="H44" s="68"/>
      <c r="I44" s="128"/>
      <c r="J44" s="11"/>
      <c r="K44" s="115"/>
      <c r="L44" s="68"/>
      <c r="M44" s="68"/>
    </row>
    <row r="45" spans="1:13" ht="15" customHeight="1" x14ac:dyDescent="0.35">
      <c r="A45" s="20" t="s">
        <v>268</v>
      </c>
      <c r="B45" s="81">
        <v>0</v>
      </c>
      <c r="C45" s="287">
        <v>0</v>
      </c>
      <c r="D45" s="132" t="s">
        <v>392</v>
      </c>
      <c r="E45" s="11"/>
      <c r="F45" s="20"/>
      <c r="G45" s="68"/>
      <c r="H45" s="68"/>
      <c r="I45" s="128"/>
      <c r="J45" s="11"/>
      <c r="K45" s="20"/>
      <c r="L45" s="68"/>
      <c r="M45" s="68"/>
    </row>
    <row r="46" spans="1:13" ht="15" customHeight="1" x14ac:dyDescent="0.35">
      <c r="A46" s="115" t="s">
        <v>388</v>
      </c>
      <c r="B46" s="81">
        <v>0</v>
      </c>
      <c r="C46" s="287">
        <v>0</v>
      </c>
      <c r="D46" s="132" t="s">
        <v>393</v>
      </c>
      <c r="E46" s="11"/>
      <c r="F46" s="115"/>
      <c r="G46" s="68"/>
      <c r="H46" s="68"/>
      <c r="I46" s="128"/>
      <c r="J46" s="11"/>
      <c r="K46" s="20"/>
      <c r="L46" s="68"/>
      <c r="M46" s="68"/>
    </row>
    <row r="47" spans="1:13" ht="15" customHeight="1" x14ac:dyDescent="0.35">
      <c r="A47" s="115" t="s">
        <v>390</v>
      </c>
      <c r="B47" s="81">
        <v>0</v>
      </c>
      <c r="C47" s="287">
        <v>0</v>
      </c>
      <c r="D47" s="132" t="s">
        <v>620</v>
      </c>
      <c r="E47" s="11"/>
      <c r="F47" s="115"/>
      <c r="G47" s="68"/>
      <c r="H47" s="68"/>
      <c r="I47" s="128"/>
      <c r="J47" s="11"/>
      <c r="K47" s="12"/>
      <c r="L47" s="68"/>
      <c r="M47" s="68"/>
    </row>
    <row r="48" spans="1:13" ht="15" customHeight="1" x14ac:dyDescent="0.35">
      <c r="A48" s="117" t="s">
        <v>391</v>
      </c>
      <c r="B48" s="285">
        <f>SUBTOTAL(9,B45:B47)</f>
        <v>0</v>
      </c>
      <c r="C48" s="288">
        <f t="shared" ref="C48" si="5">SUBTOTAL(9,C45:C47)</f>
        <v>0</v>
      </c>
      <c r="D48" s="130" t="s">
        <v>405</v>
      </c>
      <c r="E48" s="11"/>
      <c r="F48" s="20"/>
      <c r="G48" s="68"/>
      <c r="H48" s="68"/>
      <c r="I48" s="128"/>
      <c r="J48" s="11"/>
      <c r="K48" s="20"/>
      <c r="L48" s="68"/>
      <c r="M48" s="68"/>
    </row>
    <row r="49" spans="1:13" ht="15" customHeight="1" x14ac:dyDescent="0.35">
      <c r="A49" s="20"/>
      <c r="B49" s="81"/>
      <c r="C49" s="287"/>
      <c r="D49" s="132"/>
      <c r="E49" s="11"/>
      <c r="F49" s="20"/>
      <c r="G49" s="68"/>
      <c r="H49" s="68"/>
      <c r="I49" s="128"/>
      <c r="J49" s="11"/>
      <c r="K49" s="20"/>
      <c r="L49" s="68"/>
      <c r="M49" s="68"/>
    </row>
    <row r="50" spans="1:13" ht="15" customHeight="1" x14ac:dyDescent="0.35">
      <c r="A50" s="12" t="s">
        <v>555</v>
      </c>
      <c r="B50" s="81"/>
      <c r="C50" s="287"/>
      <c r="D50" s="132"/>
      <c r="E50" s="11"/>
      <c r="F50" s="12"/>
      <c r="G50" s="68"/>
      <c r="H50" s="68"/>
      <c r="I50" s="128"/>
      <c r="J50" s="11"/>
      <c r="K50" s="20"/>
      <c r="L50" s="68"/>
      <c r="M50" s="68"/>
    </row>
    <row r="51" spans="1:13" ht="15" customHeight="1" x14ac:dyDescent="0.35">
      <c r="A51" s="20" t="s">
        <v>404</v>
      </c>
      <c r="B51" s="81">
        <v>0</v>
      </c>
      <c r="C51" s="287">
        <v>0</v>
      </c>
      <c r="D51" s="132" t="s">
        <v>406</v>
      </c>
      <c r="F51" s="20"/>
      <c r="G51" s="68"/>
      <c r="H51" s="68"/>
      <c r="I51" s="128"/>
      <c r="K51" s="20"/>
      <c r="L51" s="68"/>
      <c r="M51" s="68"/>
    </row>
    <row r="52" spans="1:13" ht="15" customHeight="1" x14ac:dyDescent="0.35">
      <c r="A52" s="20" t="s">
        <v>407</v>
      </c>
      <c r="B52" s="81">
        <v>0</v>
      </c>
      <c r="C52" s="287">
        <v>0</v>
      </c>
      <c r="D52" s="132" t="s">
        <v>411</v>
      </c>
      <c r="F52" s="20"/>
      <c r="G52" s="68"/>
      <c r="H52" s="68"/>
      <c r="I52" s="128"/>
      <c r="K52" s="20"/>
      <c r="L52" s="68"/>
      <c r="M52" s="68"/>
    </row>
    <row r="53" spans="1:13" ht="15" customHeight="1" x14ac:dyDescent="0.35">
      <c r="A53" s="20" t="s">
        <v>408</v>
      </c>
      <c r="B53" s="81">
        <v>0</v>
      </c>
      <c r="C53" s="287">
        <v>0</v>
      </c>
      <c r="D53" s="132" t="s">
        <v>412</v>
      </c>
      <c r="F53" s="20"/>
      <c r="G53" s="68"/>
      <c r="H53" s="68"/>
      <c r="I53" s="128"/>
      <c r="K53" s="20"/>
      <c r="L53" s="68"/>
      <c r="M53" s="68"/>
    </row>
    <row r="54" spans="1:13" ht="15" customHeight="1" x14ac:dyDescent="0.35">
      <c r="A54" s="20" t="s">
        <v>409</v>
      </c>
      <c r="B54" s="81">
        <v>0</v>
      </c>
      <c r="C54" s="287">
        <v>0</v>
      </c>
      <c r="D54" s="132" t="s">
        <v>413</v>
      </c>
      <c r="F54" s="20"/>
      <c r="G54" s="68"/>
      <c r="H54" s="68"/>
      <c r="I54" s="128"/>
      <c r="K54" s="20"/>
      <c r="L54" s="68"/>
      <c r="M54" s="68"/>
    </row>
    <row r="55" spans="1:13" ht="15" customHeight="1" x14ac:dyDescent="0.35">
      <c r="A55" s="20" t="s">
        <v>410</v>
      </c>
      <c r="B55" s="81">
        <v>0</v>
      </c>
      <c r="C55" s="287">
        <v>0</v>
      </c>
      <c r="D55" s="132" t="s">
        <v>414</v>
      </c>
      <c r="F55" s="20"/>
      <c r="G55" s="68"/>
      <c r="H55" s="68"/>
      <c r="I55" s="128"/>
      <c r="K55" s="20"/>
      <c r="L55" s="68"/>
      <c r="M55" s="68"/>
    </row>
    <row r="56" spans="1:13" ht="15" customHeight="1" x14ac:dyDescent="0.35">
      <c r="A56" s="117" t="s">
        <v>416</v>
      </c>
      <c r="B56" s="285">
        <f>SUBTOTAL(9,B51:B55)</f>
        <v>0</v>
      </c>
      <c r="C56" s="288">
        <f t="shared" ref="C56" si="6">SUBTOTAL(9,C51:C55)</f>
        <v>0</v>
      </c>
      <c r="D56" s="130" t="s">
        <v>415</v>
      </c>
      <c r="F56" s="20"/>
      <c r="G56" s="68"/>
      <c r="H56" s="68"/>
      <c r="I56" s="128"/>
      <c r="K56" s="8"/>
      <c r="L56" s="119"/>
      <c r="M56" s="119"/>
    </row>
    <row r="57" spans="1:13" ht="15" customHeight="1" x14ac:dyDescent="0.35">
      <c r="A57" s="20"/>
      <c r="B57" s="81"/>
      <c r="C57" s="287"/>
      <c r="D57" s="132"/>
      <c r="F57" s="20"/>
      <c r="G57" s="68"/>
      <c r="H57" s="68"/>
      <c r="I57" s="128"/>
      <c r="K57" s="8"/>
      <c r="L57" s="119"/>
      <c r="M57" s="109"/>
    </row>
    <row r="58" spans="1:13" ht="15" customHeight="1" x14ac:dyDescent="0.35">
      <c r="A58" s="60" t="s">
        <v>455</v>
      </c>
      <c r="B58" s="89"/>
      <c r="C58" s="289"/>
      <c r="D58" s="132" t="s">
        <v>269</v>
      </c>
      <c r="F58" s="20"/>
      <c r="G58" s="68"/>
      <c r="H58" s="68"/>
      <c r="I58" s="128"/>
      <c r="K58" s="497"/>
      <c r="L58" s="497"/>
      <c r="M58" s="497"/>
    </row>
    <row r="59" spans="1:13" ht="15" customHeight="1" x14ac:dyDescent="0.35">
      <c r="A59" s="61" t="s">
        <v>721</v>
      </c>
      <c r="B59" s="82">
        <f>SUBTOTAL(9,B36:B58)</f>
        <v>0</v>
      </c>
      <c r="C59" s="82">
        <f>SUBTOTAL(9,C36:C58)</f>
        <v>0</v>
      </c>
      <c r="D59" s="130" t="s">
        <v>270</v>
      </c>
      <c r="F59" s="8"/>
      <c r="G59" s="119"/>
      <c r="H59" s="119"/>
      <c r="I59" s="128"/>
      <c r="K59" s="607"/>
      <c r="L59" s="607"/>
      <c r="M59" s="607"/>
    </row>
    <row r="60" spans="1:13" ht="15" customHeight="1" x14ac:dyDescent="0.35">
      <c r="A60" s="8"/>
      <c r="B60" s="119"/>
      <c r="C60" s="109"/>
      <c r="D60" s="128"/>
      <c r="F60" s="8"/>
      <c r="G60" s="119"/>
      <c r="H60" s="109"/>
      <c r="I60" s="128"/>
      <c r="K60" s="409"/>
      <c r="L60" s="409"/>
      <c r="M60" s="409"/>
    </row>
    <row r="61" spans="1:13" ht="15" customHeight="1" x14ac:dyDescent="0.35">
      <c r="A61" s="606" t="s">
        <v>829</v>
      </c>
      <c r="B61" s="606"/>
      <c r="C61" s="606"/>
      <c r="D61" s="606"/>
      <c r="F61" s="606"/>
      <c r="G61" s="606"/>
      <c r="H61" s="606"/>
      <c r="I61" s="606"/>
      <c r="K61" s="542"/>
      <c r="L61" s="543"/>
      <c r="M61" s="544"/>
    </row>
    <row r="62" spans="1:13" ht="27.75" customHeight="1" x14ac:dyDescent="0.35">
      <c r="A62" s="606"/>
      <c r="B62" s="606"/>
      <c r="C62" s="606"/>
      <c r="D62" s="606"/>
      <c r="F62" s="606"/>
      <c r="G62" s="606"/>
      <c r="H62" s="606"/>
      <c r="I62" s="606"/>
      <c r="K62" s="409"/>
      <c r="L62" s="409"/>
      <c r="M62" s="409"/>
    </row>
    <row r="63" spans="1:13" ht="15" customHeight="1" x14ac:dyDescent="0.35">
      <c r="A63" s="439"/>
      <c r="B63" s="439"/>
      <c r="C63" s="439"/>
      <c r="D63" s="439"/>
      <c r="F63" s="439"/>
      <c r="G63" s="439"/>
      <c r="H63" s="439"/>
      <c r="I63" s="439"/>
      <c r="K63" s="20"/>
      <c r="L63" s="68"/>
      <c r="M63" s="68"/>
    </row>
    <row r="64" spans="1:13" ht="33" customHeight="1" x14ac:dyDescent="0.35">
      <c r="A64" s="606" t="s">
        <v>417</v>
      </c>
      <c r="B64" s="606"/>
      <c r="C64" s="606"/>
      <c r="D64" s="606"/>
      <c r="F64" s="606"/>
      <c r="G64" s="606"/>
      <c r="H64" s="606"/>
      <c r="I64" s="606"/>
      <c r="K64" s="20"/>
      <c r="L64" s="68"/>
      <c r="M64" s="68"/>
    </row>
    <row r="65" spans="1:13" ht="15" customHeight="1" x14ac:dyDescent="0.35">
      <c r="A65" s="439"/>
      <c r="B65" s="439"/>
      <c r="C65" s="439"/>
      <c r="D65" s="439"/>
      <c r="F65" s="439"/>
      <c r="G65" s="439"/>
      <c r="H65" s="439"/>
      <c r="I65" s="439"/>
      <c r="K65" s="20"/>
      <c r="L65" s="68"/>
      <c r="M65" s="68"/>
    </row>
    <row r="66" spans="1:13" ht="15" customHeight="1" x14ac:dyDescent="0.35">
      <c r="A66" s="446" t="s">
        <v>31</v>
      </c>
      <c r="B66" s="447">
        <f>B34</f>
        <v>45657</v>
      </c>
      <c r="C66" s="448">
        <f>C34</f>
        <v>45291</v>
      </c>
      <c r="D66" s="177" t="s">
        <v>466</v>
      </c>
      <c r="F66" s="553"/>
      <c r="G66" s="554"/>
      <c r="H66" s="555"/>
      <c r="I66" s="509"/>
      <c r="K66" s="20"/>
      <c r="L66" s="68"/>
      <c r="M66" s="68"/>
    </row>
    <row r="67" spans="1:13" ht="15" customHeight="1" x14ac:dyDescent="0.35">
      <c r="A67" s="439" t="s">
        <v>780</v>
      </c>
      <c r="B67" s="445"/>
      <c r="C67" s="445"/>
      <c r="D67" s="445"/>
      <c r="F67" s="439"/>
      <c r="G67" s="439"/>
      <c r="H67" s="439"/>
      <c r="I67" s="439"/>
      <c r="K67" s="20"/>
      <c r="L67" s="68"/>
      <c r="M67" s="68"/>
    </row>
    <row r="68" spans="1:13" ht="15" customHeight="1" x14ac:dyDescent="0.35">
      <c r="A68" s="20" t="s">
        <v>418</v>
      </c>
      <c r="B68" s="281">
        <v>0</v>
      </c>
      <c r="C68" s="281">
        <v>0</v>
      </c>
      <c r="D68" s="132" t="s">
        <v>422</v>
      </c>
      <c r="F68" s="20"/>
      <c r="G68" s="68"/>
      <c r="H68" s="68"/>
      <c r="I68" s="128"/>
      <c r="K68" s="20"/>
      <c r="L68" s="517"/>
      <c r="M68" s="68"/>
    </row>
    <row r="69" spans="1:13" ht="15" customHeight="1" x14ac:dyDescent="0.35">
      <c r="A69" s="20" t="s">
        <v>419</v>
      </c>
      <c r="B69" s="281">
        <v>0</v>
      </c>
      <c r="C69" s="281">
        <v>0</v>
      </c>
      <c r="D69" s="132" t="s">
        <v>424</v>
      </c>
      <c r="F69" s="20"/>
      <c r="G69" s="68"/>
      <c r="H69" s="68"/>
      <c r="I69" s="128"/>
      <c r="K69" s="126"/>
      <c r="L69" s="545"/>
      <c r="M69" s="546"/>
    </row>
    <row r="70" spans="1:13" ht="15" customHeight="1" x14ac:dyDescent="0.35">
      <c r="A70" s="20" t="s">
        <v>420</v>
      </c>
      <c r="B70" s="281">
        <v>0</v>
      </c>
      <c r="C70" s="281">
        <v>0</v>
      </c>
      <c r="D70" s="132" t="s">
        <v>425</v>
      </c>
      <c r="F70" s="20"/>
      <c r="G70" s="68"/>
      <c r="H70" s="68"/>
      <c r="I70" s="128"/>
      <c r="K70" s="20"/>
      <c r="L70" s="68"/>
      <c r="M70" s="68"/>
    </row>
    <row r="71" spans="1:13" ht="15" customHeight="1" x14ac:dyDescent="0.35">
      <c r="A71" s="20" t="s">
        <v>421</v>
      </c>
      <c r="B71" s="281">
        <v>0</v>
      </c>
      <c r="C71" s="281">
        <v>0</v>
      </c>
      <c r="D71" s="132" t="s">
        <v>426</v>
      </c>
      <c r="F71" s="20"/>
      <c r="G71" s="68"/>
      <c r="H71" s="68"/>
      <c r="I71" s="128"/>
      <c r="K71" s="20"/>
      <c r="L71" s="68"/>
      <c r="M71" s="68"/>
    </row>
    <row r="72" spans="1:13" ht="15" customHeight="1" x14ac:dyDescent="0.35">
      <c r="A72" s="20" t="s">
        <v>428</v>
      </c>
      <c r="B72" s="281">
        <v>0</v>
      </c>
      <c r="C72" s="281">
        <v>0</v>
      </c>
      <c r="D72" s="132" t="s">
        <v>427</v>
      </c>
      <c r="F72" s="20"/>
      <c r="G72" s="68"/>
      <c r="H72" s="68"/>
      <c r="I72" s="128"/>
      <c r="K72" s="20"/>
      <c r="L72" s="68"/>
      <c r="M72" s="68"/>
    </row>
    <row r="73" spans="1:13" ht="15" customHeight="1" x14ac:dyDescent="0.35">
      <c r="A73" s="381" t="s">
        <v>826</v>
      </c>
      <c r="B73" s="374">
        <f>SUBTOTAL(9,B68:B72)</f>
        <v>0</v>
      </c>
      <c r="C73" s="282">
        <f t="shared" ref="C73" si="7">SUBTOTAL(9,C68:C72)</f>
        <v>0</v>
      </c>
      <c r="D73" s="130" t="s">
        <v>423</v>
      </c>
      <c r="F73" s="20"/>
      <c r="G73" s="517"/>
      <c r="H73" s="68"/>
      <c r="I73" s="128"/>
      <c r="K73" s="8"/>
      <c r="L73" s="547"/>
      <c r="M73" s="548"/>
    </row>
    <row r="74" spans="1:13" ht="15" customHeight="1" x14ac:dyDescent="0.35">
      <c r="A74" s="438"/>
      <c r="B74" s="449"/>
      <c r="C74" s="450"/>
      <c r="D74" s="451"/>
      <c r="F74" s="438"/>
      <c r="G74" s="556"/>
      <c r="H74" s="557"/>
      <c r="I74" s="123"/>
      <c r="K74" s="20"/>
      <c r="L74" s="62"/>
      <c r="M74" s="68"/>
    </row>
    <row r="75" spans="1:13" ht="15" customHeight="1" x14ac:dyDescent="0.35">
      <c r="A75" s="20" t="s">
        <v>890</v>
      </c>
      <c r="B75" s="281">
        <v>6367</v>
      </c>
      <c r="C75" s="281">
        <v>7226</v>
      </c>
      <c r="D75" s="132" t="s">
        <v>271</v>
      </c>
      <c r="F75" s="20"/>
      <c r="G75" s="68"/>
      <c r="H75" s="68"/>
      <c r="I75" s="128"/>
      <c r="K75" s="497"/>
      <c r="L75" s="497"/>
      <c r="M75" s="497"/>
    </row>
    <row r="76" spans="1:13" ht="15" customHeight="1" x14ac:dyDescent="0.35">
      <c r="A76" s="20" t="s">
        <v>891</v>
      </c>
      <c r="B76" s="281">
        <v>0</v>
      </c>
      <c r="C76" s="281">
        <v>60</v>
      </c>
      <c r="D76" s="132" t="s">
        <v>867</v>
      </c>
      <c r="F76" s="20"/>
      <c r="G76" s="68"/>
      <c r="H76" s="68"/>
      <c r="I76" s="128"/>
      <c r="K76" s="497"/>
      <c r="L76" s="497"/>
      <c r="M76" s="497"/>
    </row>
    <row r="77" spans="1:13" ht="15" customHeight="1" x14ac:dyDescent="0.35">
      <c r="A77" s="20" t="s">
        <v>429</v>
      </c>
      <c r="B77" s="281">
        <f>1693-1626</f>
        <v>67</v>
      </c>
      <c r="C77" s="281">
        <v>404</v>
      </c>
      <c r="D77" s="132" t="s">
        <v>272</v>
      </c>
      <c r="F77" s="8"/>
      <c r="G77" s="547"/>
      <c r="H77" s="548"/>
      <c r="I77" s="128"/>
      <c r="K77" s="409"/>
      <c r="L77" s="409"/>
      <c r="M77" s="409"/>
    </row>
    <row r="78" spans="1:13" ht="15" customHeight="1" x14ac:dyDescent="0.35">
      <c r="A78" s="233" t="s">
        <v>756</v>
      </c>
      <c r="B78" s="293">
        <f>SUBTOTAL(9,B68:B77)</f>
        <v>6434</v>
      </c>
      <c r="C78" s="322">
        <f>SUBTOTAL(9,C68:C77)</f>
        <v>7690</v>
      </c>
      <c r="D78" s="130" t="s">
        <v>273</v>
      </c>
      <c r="F78" s="20"/>
      <c r="G78" s="62"/>
      <c r="H78" s="68"/>
      <c r="I78" s="127"/>
      <c r="K78" s="8"/>
      <c r="L78" s="543"/>
      <c r="M78" s="544"/>
    </row>
    <row r="79" spans="1:13" ht="15" customHeight="1" x14ac:dyDescent="0.35">
      <c r="A79" s="20"/>
      <c r="B79" s="62"/>
      <c r="C79" s="68"/>
      <c r="D79" s="127"/>
      <c r="F79" s="606"/>
      <c r="G79" s="606"/>
      <c r="H79" s="606"/>
      <c r="I79" s="606"/>
      <c r="L79" s="62"/>
      <c r="M79" s="68"/>
    </row>
    <row r="80" spans="1:13" ht="29.25" customHeight="1" x14ac:dyDescent="0.35">
      <c r="A80" s="606" t="s">
        <v>830</v>
      </c>
      <c r="B80" s="606"/>
      <c r="C80" s="606"/>
      <c r="D80" s="606"/>
      <c r="F80" s="439"/>
      <c r="G80" s="439"/>
      <c r="H80" s="439"/>
      <c r="I80" s="439"/>
      <c r="K80" s="20"/>
      <c r="L80" s="68"/>
      <c r="M80" s="68"/>
    </row>
    <row r="81" spans="1:13" ht="15" customHeight="1" x14ac:dyDescent="0.35">
      <c r="A81" s="439"/>
      <c r="B81" s="439"/>
      <c r="C81" s="439"/>
      <c r="D81" s="439"/>
      <c r="F81" s="439"/>
      <c r="G81" s="439"/>
      <c r="H81" s="439"/>
      <c r="I81" s="439"/>
      <c r="K81" s="20"/>
      <c r="L81" s="68"/>
      <c r="M81" s="68"/>
    </row>
    <row r="82" spans="1:13" ht="15" hidden="1" customHeight="1" x14ac:dyDescent="0.35">
      <c r="A82" s="439"/>
      <c r="B82" s="439"/>
      <c r="C82" s="439"/>
      <c r="D82" s="439"/>
      <c r="F82" s="606"/>
      <c r="G82" s="606"/>
      <c r="H82" s="606"/>
      <c r="I82" s="606"/>
      <c r="K82" s="20"/>
      <c r="L82" s="68"/>
      <c r="M82" s="68"/>
    </row>
    <row r="83" spans="1:13" ht="27" customHeight="1" x14ac:dyDescent="0.35">
      <c r="A83" s="606" t="s">
        <v>442</v>
      </c>
      <c r="B83" s="606"/>
      <c r="C83" s="606"/>
      <c r="D83" s="606"/>
      <c r="F83" s="439"/>
      <c r="G83" s="439"/>
      <c r="H83" s="439"/>
      <c r="I83" s="439"/>
      <c r="K83" s="20"/>
      <c r="L83" s="68"/>
      <c r="M83" s="68"/>
    </row>
    <row r="84" spans="1:13" ht="15" customHeight="1" x14ac:dyDescent="0.35">
      <c r="A84" s="439"/>
      <c r="B84" s="439"/>
      <c r="C84" s="439"/>
      <c r="D84" s="439"/>
      <c r="F84" s="8"/>
      <c r="G84" s="554"/>
      <c r="H84" s="555"/>
      <c r="I84" s="509"/>
      <c r="K84" s="8"/>
      <c r="L84" s="547"/>
      <c r="M84" s="548"/>
    </row>
    <row r="85" spans="1:13" ht="15" customHeight="1" x14ac:dyDescent="0.35">
      <c r="A85" s="404" t="s">
        <v>33</v>
      </c>
      <c r="B85" s="447">
        <f>B66</f>
        <v>45657</v>
      </c>
      <c r="C85" s="448">
        <f>C66</f>
        <v>45291</v>
      </c>
      <c r="D85" s="177" t="s">
        <v>466</v>
      </c>
      <c r="G85" s="62"/>
      <c r="H85" s="68"/>
      <c r="I85" s="127"/>
      <c r="K85" s="6"/>
      <c r="L85" s="517"/>
      <c r="M85" s="68"/>
    </row>
    <row r="86" spans="1:13" ht="15" customHeight="1" x14ac:dyDescent="0.35">
      <c r="B86" s="295"/>
      <c r="C86" s="281"/>
      <c r="D86" s="131"/>
      <c r="F86" s="20"/>
      <c r="G86" s="68"/>
      <c r="H86" s="68"/>
      <c r="I86" s="128"/>
      <c r="K86" s="324"/>
      <c r="L86" s="547"/>
      <c r="M86" s="547"/>
    </row>
    <row r="87" spans="1:13" ht="15" customHeight="1" x14ac:dyDescent="0.35">
      <c r="A87" s="20" t="s">
        <v>274</v>
      </c>
      <c r="B87" s="281">
        <v>0</v>
      </c>
      <c r="C87" s="281">
        <v>0</v>
      </c>
      <c r="D87" s="132" t="s">
        <v>275</v>
      </c>
      <c r="F87" s="20"/>
      <c r="G87" s="68"/>
      <c r="H87" s="68"/>
      <c r="I87" s="128"/>
      <c r="K87" s="11"/>
      <c r="L87" s="68"/>
      <c r="M87" s="68"/>
    </row>
    <row r="88" spans="1:13" ht="15" customHeight="1" x14ac:dyDescent="0.35">
      <c r="A88" s="20" t="s">
        <v>276</v>
      </c>
      <c r="B88" s="281">
        <v>1989</v>
      </c>
      <c r="C88" s="281">
        <v>2301</v>
      </c>
      <c r="D88" s="132" t="s">
        <v>277</v>
      </c>
      <c r="F88" s="20"/>
      <c r="G88" s="68"/>
      <c r="H88" s="68"/>
      <c r="I88" s="128"/>
      <c r="L88" s="91"/>
      <c r="M88" s="91"/>
    </row>
    <row r="89" spans="1:13" ht="15" customHeight="1" x14ac:dyDescent="0.35">
      <c r="A89" s="20" t="s">
        <v>278</v>
      </c>
      <c r="B89" s="281">
        <v>0</v>
      </c>
      <c r="C89" s="281">
        <v>0</v>
      </c>
      <c r="D89" s="132" t="s">
        <v>279</v>
      </c>
      <c r="F89" s="20"/>
      <c r="G89" s="68"/>
      <c r="H89" s="68"/>
      <c r="I89" s="128"/>
      <c r="J89" s="11"/>
      <c r="L89" s="91"/>
      <c r="M89" s="91"/>
    </row>
    <row r="90" spans="1:13" ht="15" customHeight="1" x14ac:dyDescent="0.35">
      <c r="A90" s="20" t="s">
        <v>280</v>
      </c>
      <c r="B90" s="281">
        <v>0</v>
      </c>
      <c r="C90" s="281">
        <v>0</v>
      </c>
      <c r="D90" s="132" t="s">
        <v>281</v>
      </c>
      <c r="E90" s="11"/>
      <c r="F90" s="8"/>
      <c r="G90" s="547"/>
      <c r="H90" s="548"/>
      <c r="I90" s="128"/>
      <c r="J90" s="11"/>
      <c r="L90" s="91"/>
      <c r="M90" s="91"/>
    </row>
    <row r="91" spans="1:13" ht="15" customHeight="1" x14ac:dyDescent="0.35">
      <c r="A91" s="233" t="s">
        <v>282</v>
      </c>
      <c r="B91" s="296">
        <f>SUBTOTAL(9,B87:B90)</f>
        <v>1989</v>
      </c>
      <c r="C91" s="294">
        <f>SUBTOTAL(9,C87:C90)</f>
        <v>2301</v>
      </c>
      <c r="D91" s="130" t="s">
        <v>283</v>
      </c>
      <c r="E91" s="11"/>
      <c r="F91" s="6"/>
      <c r="G91" s="517"/>
      <c r="H91" s="68"/>
      <c r="I91" s="127"/>
      <c r="J91" s="11"/>
      <c r="L91" s="91"/>
      <c r="M91" s="91"/>
    </row>
    <row r="92" spans="1:13" ht="15.75" customHeight="1" x14ac:dyDescent="0.35">
      <c r="A92" s="63"/>
      <c r="B92" s="297"/>
      <c r="C92" s="299"/>
      <c r="D92" s="131"/>
      <c r="E92" s="11"/>
      <c r="F92" s="324"/>
      <c r="G92" s="547"/>
      <c r="H92" s="547"/>
      <c r="I92" s="128"/>
      <c r="J92" s="11"/>
    </row>
    <row r="93" spans="1:13" ht="15.75" customHeight="1" x14ac:dyDescent="0.35">
      <c r="A93" s="64" t="s">
        <v>35</v>
      </c>
      <c r="B93" s="298">
        <f>B26+B59+B78+B91</f>
        <v>28302</v>
      </c>
      <c r="C93" s="298">
        <f>C26+C59+C78+C91</f>
        <v>29167</v>
      </c>
      <c r="D93" s="130" t="s">
        <v>284</v>
      </c>
      <c r="E93" s="11"/>
      <c r="F93" s="11"/>
      <c r="G93" s="11"/>
      <c r="H93" s="11"/>
    </row>
    <row r="94" spans="1:13" ht="15.75" customHeight="1" x14ac:dyDescent="0.35">
      <c r="A94" s="11"/>
      <c r="B94" s="68"/>
      <c r="C94" s="68"/>
      <c r="D94" s="127"/>
    </row>
  </sheetData>
  <sheetProtection formatCells="0" formatColumns="0" formatRows="0" insertColumns="0" insertRows="0"/>
  <mergeCells count="13">
    <mergeCell ref="A83:D83"/>
    <mergeCell ref="A28:D29"/>
    <mergeCell ref="A31:D32"/>
    <mergeCell ref="A61:D62"/>
    <mergeCell ref="A64:D64"/>
    <mergeCell ref="A80:D80"/>
    <mergeCell ref="F82:I82"/>
    <mergeCell ref="K59:M59"/>
    <mergeCell ref="F28:I29"/>
    <mergeCell ref="F31:I32"/>
    <mergeCell ref="F61:I62"/>
    <mergeCell ref="F64:I64"/>
    <mergeCell ref="F79:I79"/>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1A42-B9CA-4760-8C07-C4E836300AB4}">
  <sheetPr>
    <tabColor rgb="FF92D050"/>
  </sheetPr>
  <dimension ref="A1:H87"/>
  <sheetViews>
    <sheetView topLeftCell="A57" zoomScale="70" zoomScaleNormal="70" workbookViewId="0">
      <selection activeCell="F85" sqref="F85"/>
    </sheetView>
  </sheetViews>
  <sheetFormatPr baseColWidth="10" defaultColWidth="17.1796875" defaultRowHeight="14.5" x14ac:dyDescent="0.35"/>
  <cols>
    <col min="1" max="1" width="77" style="40" customWidth="1"/>
    <col min="2" max="3" width="15.81640625" style="91" customWidth="1"/>
    <col min="4" max="5" width="10.81640625" style="40" customWidth="1"/>
    <col min="6" max="16384" width="17.1796875" style="40"/>
  </cols>
  <sheetData>
    <row r="1" spans="1:8" ht="12.75" customHeight="1" x14ac:dyDescent="0.35">
      <c r="B1" s="68"/>
      <c r="C1" s="68"/>
    </row>
    <row r="2" spans="1:8" ht="15.75" customHeight="1" x14ac:dyDescent="0.35">
      <c r="A2" s="324" t="str">
        <f>Resultatregnskap!A2</f>
        <v>Virksomhetens navn:  Steinerhøyskolen</v>
      </c>
      <c r="D2" s="11"/>
      <c r="E2" s="11"/>
    </row>
    <row r="3" spans="1:8" ht="12.75" customHeight="1" x14ac:dyDescent="0.35">
      <c r="A3" s="6" t="s">
        <v>837</v>
      </c>
      <c r="B3" s="68"/>
      <c r="C3" s="68"/>
      <c r="D3" s="11"/>
    </row>
    <row r="4" spans="1:8" x14ac:dyDescent="0.35">
      <c r="A4" s="3" t="s">
        <v>807</v>
      </c>
      <c r="B4" s="103"/>
      <c r="C4" s="103"/>
      <c r="D4" s="11"/>
      <c r="E4" s="11"/>
    </row>
    <row r="5" spans="1:8" x14ac:dyDescent="0.35">
      <c r="A5" s="12" t="str">
        <f>Resultatregnskap!A6</f>
        <v>Beløp i 1000 kroner</v>
      </c>
      <c r="B5" s="176"/>
      <c r="C5" s="176"/>
      <c r="D5" s="11"/>
      <c r="E5" s="11"/>
    </row>
    <row r="6" spans="1:8" ht="16.25" customHeight="1" x14ac:dyDescent="0.35">
      <c r="A6" s="404" t="s">
        <v>29</v>
      </c>
      <c r="B6" s="320">
        <f>Resultatregnskap!C8</f>
        <v>45657</v>
      </c>
      <c r="C6" s="321">
        <f>Resultatregnskap!D8</f>
        <v>45291</v>
      </c>
      <c r="D6" s="11"/>
      <c r="E6" s="11"/>
      <c r="F6" s="8"/>
      <c r="G6" s="536"/>
      <c r="H6" s="537"/>
    </row>
    <row r="7" spans="1:8" ht="15" customHeight="1" x14ac:dyDescent="0.35">
      <c r="A7" s="8"/>
      <c r="B7" s="281"/>
      <c r="C7" s="281"/>
      <c r="D7" s="11"/>
      <c r="E7" s="11"/>
      <c r="F7" s="8"/>
      <c r="G7" s="68"/>
      <c r="H7" s="68"/>
    </row>
    <row r="8" spans="1:8" ht="15" customHeight="1" x14ac:dyDescent="0.35">
      <c r="A8" s="20" t="s">
        <v>364</v>
      </c>
      <c r="B8" s="281">
        <v>19879</v>
      </c>
      <c r="C8" s="281">
        <v>19176</v>
      </c>
      <c r="D8" s="11"/>
      <c r="E8" s="11"/>
      <c r="F8" s="20"/>
      <c r="G8" s="68"/>
      <c r="H8" s="68"/>
    </row>
    <row r="9" spans="1:8" ht="15" customHeight="1" x14ac:dyDescent="0.35">
      <c r="A9" s="20" t="s">
        <v>365</v>
      </c>
      <c r="B9" s="281">
        <v>0</v>
      </c>
      <c r="C9" s="281">
        <v>0</v>
      </c>
      <c r="D9" s="11"/>
      <c r="E9" s="11"/>
      <c r="F9" s="20"/>
      <c r="G9" s="68"/>
      <c r="H9" s="68"/>
    </row>
    <row r="10" spans="1:8" ht="15" customHeight="1" x14ac:dyDescent="0.35">
      <c r="A10" s="117" t="s">
        <v>777</v>
      </c>
      <c r="B10" s="282">
        <f>SUBTOTAL(9,B8:B9)</f>
        <v>19879</v>
      </c>
      <c r="C10" s="282">
        <f>SUBTOTAL(9,C8:C9)</f>
        <v>19176</v>
      </c>
      <c r="D10" s="11"/>
      <c r="E10" s="11"/>
      <c r="F10" s="20"/>
      <c r="G10" s="68"/>
      <c r="H10" s="68"/>
    </row>
    <row r="11" spans="1:8" ht="15" customHeight="1" x14ac:dyDescent="0.35">
      <c r="A11" s="20"/>
      <c r="B11" s="281"/>
      <c r="C11" s="281"/>
      <c r="D11" s="11"/>
      <c r="E11" s="11"/>
      <c r="F11" s="20"/>
      <c r="G11" s="68"/>
      <c r="H11" s="68"/>
    </row>
    <row r="12" spans="1:8" ht="15" customHeight="1" x14ac:dyDescent="0.35">
      <c r="A12" s="12" t="s">
        <v>370</v>
      </c>
      <c r="B12" s="281"/>
      <c r="C12" s="281"/>
      <c r="D12" s="11"/>
      <c r="E12" s="11"/>
      <c r="F12" s="12"/>
      <c r="G12" s="68"/>
      <c r="H12" s="68"/>
    </row>
    <row r="13" spans="1:8" ht="15" customHeight="1" x14ac:dyDescent="0.35">
      <c r="A13" s="115" t="s">
        <v>366</v>
      </c>
      <c r="B13" s="281">
        <v>0</v>
      </c>
      <c r="C13" s="281">
        <v>0</v>
      </c>
      <c r="D13" s="11"/>
      <c r="E13" s="11"/>
      <c r="F13" s="115"/>
      <c r="G13" s="68"/>
      <c r="H13" s="68"/>
    </row>
    <row r="14" spans="1:8" ht="15" customHeight="1" x14ac:dyDescent="0.35">
      <c r="A14" s="115" t="s">
        <v>367</v>
      </c>
      <c r="B14" s="281">
        <v>0</v>
      </c>
      <c r="C14" s="281">
        <v>0</v>
      </c>
      <c r="D14" s="11"/>
      <c r="E14" s="11"/>
      <c r="F14" s="115"/>
      <c r="G14" s="68"/>
      <c r="H14" s="68"/>
    </row>
    <row r="15" spans="1:8" ht="15" customHeight="1" x14ac:dyDescent="0.35">
      <c r="A15" s="115" t="s">
        <v>368</v>
      </c>
      <c r="B15" s="281">
        <v>0</v>
      </c>
      <c r="C15" s="281">
        <v>0</v>
      </c>
      <c r="D15" s="11"/>
      <c r="E15" s="11"/>
      <c r="F15" s="115"/>
      <c r="G15" s="68"/>
      <c r="H15" s="68"/>
    </row>
    <row r="16" spans="1:8" ht="15" customHeight="1" x14ac:dyDescent="0.35">
      <c r="A16" s="115" t="s">
        <v>371</v>
      </c>
      <c r="B16" s="281">
        <v>0</v>
      </c>
      <c r="C16" s="281">
        <v>0</v>
      </c>
      <c r="D16" s="11"/>
      <c r="E16" s="11"/>
      <c r="F16" s="115"/>
      <c r="G16" s="68"/>
      <c r="H16" s="68"/>
    </row>
    <row r="17" spans="1:8" ht="15" customHeight="1" x14ac:dyDescent="0.35">
      <c r="A17" s="116" t="s">
        <v>465</v>
      </c>
      <c r="B17" s="282">
        <f>SUBTOTAL(9,B13:B16)</f>
        <v>0</v>
      </c>
      <c r="C17" s="282">
        <f t="shared" ref="C17" si="0">SUBTOTAL(9,C13:C16)</f>
        <v>0</v>
      </c>
      <c r="D17" s="11"/>
      <c r="E17" s="11"/>
      <c r="F17" s="128"/>
      <c r="G17" s="68"/>
      <c r="H17" s="68"/>
    </row>
    <row r="18" spans="1:8" ht="15" customHeight="1" x14ac:dyDescent="0.35">
      <c r="A18" s="115"/>
      <c r="B18" s="281"/>
      <c r="C18" s="281"/>
      <c r="D18" s="11"/>
      <c r="E18" s="11"/>
      <c r="F18" s="115"/>
      <c r="G18" s="68"/>
      <c r="H18" s="68"/>
    </row>
    <row r="19" spans="1:8" ht="15" customHeight="1" x14ac:dyDescent="0.35">
      <c r="A19" s="115" t="s">
        <v>375</v>
      </c>
      <c r="B19" s="281">
        <v>0</v>
      </c>
      <c r="C19" s="281">
        <v>0</v>
      </c>
      <c r="D19" s="11"/>
      <c r="E19" s="11"/>
      <c r="F19" s="115"/>
      <c r="G19" s="68"/>
      <c r="H19" s="68"/>
    </row>
    <row r="20" spans="1:8" ht="15" customHeight="1" x14ac:dyDescent="0.35">
      <c r="A20" s="115" t="s">
        <v>376</v>
      </c>
      <c r="B20" s="281">
        <v>0</v>
      </c>
      <c r="C20" s="281">
        <v>0</v>
      </c>
      <c r="D20" s="11"/>
      <c r="E20" s="11"/>
      <c r="F20" s="115"/>
      <c r="G20" s="68"/>
      <c r="H20" s="68"/>
    </row>
    <row r="21" spans="1:8" ht="15" customHeight="1" x14ac:dyDescent="0.35">
      <c r="A21" s="115" t="s">
        <v>378</v>
      </c>
      <c r="B21" s="281">
        <v>0</v>
      </c>
      <c r="C21" s="281">
        <v>0</v>
      </c>
      <c r="D21" s="11"/>
      <c r="E21" s="11"/>
      <c r="F21" s="115"/>
      <c r="G21" s="68"/>
      <c r="H21" s="68"/>
    </row>
    <row r="22" spans="1:8" ht="15" customHeight="1" x14ac:dyDescent="0.35">
      <c r="A22" s="117" t="s">
        <v>377</v>
      </c>
      <c r="B22" s="282">
        <f>SUBTOTAL(9,B19:B21)</f>
        <v>0</v>
      </c>
      <c r="C22" s="282">
        <f t="shared" ref="C22" si="1">SUBTOTAL(9,C19:C21)</f>
        <v>0</v>
      </c>
      <c r="D22" s="11"/>
      <c r="E22" s="11"/>
      <c r="F22" s="20"/>
      <c r="G22" s="68"/>
      <c r="H22" s="68"/>
    </row>
    <row r="23" spans="1:8" ht="15" customHeight="1" x14ac:dyDescent="0.35">
      <c r="A23" s="20" t="s">
        <v>384</v>
      </c>
      <c r="B23" s="281"/>
      <c r="C23" s="281"/>
      <c r="D23" s="11"/>
      <c r="E23" s="11"/>
      <c r="F23" s="20"/>
      <c r="G23" s="68"/>
      <c r="H23" s="68"/>
    </row>
    <row r="24" spans="1:8" ht="15" customHeight="1" x14ac:dyDescent="0.35">
      <c r="A24" s="118" t="s">
        <v>383</v>
      </c>
      <c r="B24" s="282">
        <f>SUBTOTAL(9,B13:B23)</f>
        <v>0</v>
      </c>
      <c r="C24" s="282">
        <f t="shared" ref="C24" si="2">SUBTOTAL(9,C13:C23)</f>
        <v>0</v>
      </c>
      <c r="D24" s="11"/>
      <c r="E24" s="11"/>
      <c r="F24" s="12"/>
      <c r="G24" s="68"/>
      <c r="H24" s="68"/>
    </row>
    <row r="25" spans="1:8" ht="15" customHeight="1" x14ac:dyDescent="0.35">
      <c r="A25" s="20"/>
      <c r="B25" s="281"/>
      <c r="C25" s="281"/>
      <c r="D25" s="11"/>
      <c r="E25" s="11"/>
      <c r="F25" s="20"/>
      <c r="G25" s="68"/>
      <c r="H25" s="68"/>
    </row>
    <row r="26" spans="1:8" ht="15" customHeight="1" x14ac:dyDescent="0.35">
      <c r="A26" s="402" t="s">
        <v>387</v>
      </c>
      <c r="B26" s="283">
        <f>SUBTOTAL(9,B8:B24)</f>
        <v>19879</v>
      </c>
      <c r="C26" s="283">
        <f>SUBTOTAL(9,C8:C24)</f>
        <v>19176</v>
      </c>
      <c r="D26" s="11"/>
      <c r="E26" s="11"/>
      <c r="F26" s="8"/>
      <c r="G26" s="119"/>
      <c r="H26" s="119"/>
    </row>
    <row r="27" spans="1:8" ht="15" customHeight="1" x14ac:dyDescent="0.35">
      <c r="A27" s="12"/>
      <c r="B27" s="98"/>
      <c r="C27" s="98"/>
      <c r="D27" s="11"/>
      <c r="E27" s="11"/>
      <c r="F27" s="12"/>
      <c r="G27" s="98"/>
      <c r="H27" s="98"/>
    </row>
    <row r="28" spans="1:8" ht="15" customHeight="1" x14ac:dyDescent="0.35">
      <c r="A28" s="497" t="s">
        <v>831</v>
      </c>
      <c r="B28" s="497"/>
      <c r="C28" s="497"/>
      <c r="D28" s="11"/>
      <c r="E28" s="11"/>
      <c r="F28" s="497"/>
      <c r="G28" s="497"/>
      <c r="H28" s="497"/>
    </row>
    <row r="29" spans="1:8" ht="15" customHeight="1" x14ac:dyDescent="0.35">
      <c r="A29" s="497" t="s">
        <v>832</v>
      </c>
      <c r="B29" s="497"/>
      <c r="C29" s="497"/>
      <c r="D29" s="11"/>
      <c r="E29" s="11"/>
      <c r="F29" s="497"/>
      <c r="G29" s="497"/>
      <c r="H29" s="497"/>
    </row>
    <row r="30" spans="1:8" ht="15" customHeight="1" x14ac:dyDescent="0.35">
      <c r="A30" s="409"/>
      <c r="B30" s="409"/>
      <c r="C30" s="409"/>
      <c r="D30" s="11"/>
      <c r="E30" s="11"/>
      <c r="F30" s="409"/>
      <c r="G30" s="409"/>
      <c r="H30" s="409"/>
    </row>
    <row r="31" spans="1:8" ht="15" customHeight="1" x14ac:dyDescent="0.35">
      <c r="A31" s="405" t="s">
        <v>779</v>
      </c>
      <c r="B31" s="305">
        <f>B6</f>
        <v>45657</v>
      </c>
      <c r="C31" s="306">
        <f>C6</f>
        <v>45291</v>
      </c>
      <c r="D31" s="11"/>
      <c r="E31" s="11"/>
      <c r="F31" s="538"/>
      <c r="G31" s="539"/>
      <c r="H31" s="540"/>
    </row>
    <row r="32" spans="1:8" ht="15" customHeight="1" x14ac:dyDescent="0.35">
      <c r="A32" s="409"/>
      <c r="B32" s="284"/>
      <c r="C32" s="286"/>
      <c r="D32" s="11"/>
      <c r="E32" s="11"/>
      <c r="F32" s="409"/>
      <c r="G32" s="409"/>
      <c r="H32" s="409"/>
    </row>
    <row r="33" spans="1:8" ht="15" customHeight="1" x14ac:dyDescent="0.35">
      <c r="A33" s="123" t="s">
        <v>396</v>
      </c>
      <c r="B33" s="456">
        <v>0</v>
      </c>
      <c r="C33" s="457">
        <v>0</v>
      </c>
      <c r="D33" s="11"/>
      <c r="E33" s="11"/>
      <c r="F33" s="123"/>
      <c r="G33" s="541"/>
      <c r="H33" s="541"/>
    </row>
    <row r="34" spans="1:8" ht="15" customHeight="1" x14ac:dyDescent="0.35">
      <c r="A34" s="124" t="s">
        <v>394</v>
      </c>
      <c r="B34" s="456">
        <v>0</v>
      </c>
      <c r="C34" s="457">
        <v>0</v>
      </c>
      <c r="D34" s="11"/>
      <c r="E34" s="11"/>
      <c r="F34" s="124"/>
      <c r="G34" s="541"/>
      <c r="H34" s="541"/>
    </row>
    <row r="35" spans="1:8" ht="15" customHeight="1" x14ac:dyDescent="0.35">
      <c r="A35" s="125" t="s">
        <v>395</v>
      </c>
      <c r="B35" s="458">
        <f>SUBTOTAL(9,B33:B34)</f>
        <v>0</v>
      </c>
      <c r="C35" s="459">
        <f t="shared" ref="C35" si="3">SUBTOTAL(9,C33:C34)</f>
        <v>0</v>
      </c>
      <c r="D35" s="11"/>
      <c r="E35" s="11"/>
      <c r="F35" s="123"/>
      <c r="G35" s="541"/>
      <c r="H35" s="541"/>
    </row>
    <row r="36" spans="1:8" ht="15" customHeight="1" x14ac:dyDescent="0.35">
      <c r="A36" s="409"/>
      <c r="B36" s="284"/>
      <c r="C36" s="286"/>
      <c r="D36" s="11"/>
      <c r="E36" s="11"/>
      <c r="F36" s="409"/>
      <c r="G36" s="409"/>
      <c r="H36" s="409"/>
    </row>
    <row r="37" spans="1:8" ht="15" customHeight="1" x14ac:dyDescent="0.35">
      <c r="A37" s="323" t="s">
        <v>810</v>
      </c>
      <c r="B37" s="81">
        <v>0</v>
      </c>
      <c r="C37" s="287">
        <v>0</v>
      </c>
      <c r="D37" s="11"/>
      <c r="E37" s="11"/>
      <c r="F37" s="323"/>
      <c r="G37" s="68"/>
      <c r="H37" s="68"/>
    </row>
    <row r="38" spans="1:8" ht="15" customHeight="1" x14ac:dyDescent="0.35">
      <c r="A38" s="115" t="s">
        <v>834</v>
      </c>
      <c r="B38" s="81">
        <v>0</v>
      </c>
      <c r="C38" s="287">
        <v>0</v>
      </c>
      <c r="D38" s="11"/>
      <c r="E38" s="11"/>
      <c r="F38" s="115"/>
      <c r="G38" s="68"/>
      <c r="H38" s="68"/>
    </row>
    <row r="39" spans="1:8" ht="15" customHeight="1" x14ac:dyDescent="0.35">
      <c r="A39" s="115" t="s">
        <v>835</v>
      </c>
      <c r="B39" s="81">
        <v>0</v>
      </c>
      <c r="C39" s="287">
        <v>0</v>
      </c>
      <c r="D39" s="11"/>
      <c r="E39" s="11"/>
      <c r="F39" s="115"/>
      <c r="G39" s="68"/>
      <c r="H39" s="68"/>
    </row>
    <row r="40" spans="1:8" ht="15" customHeight="1" x14ac:dyDescent="0.35">
      <c r="A40" s="117" t="s">
        <v>389</v>
      </c>
      <c r="B40" s="285">
        <f>SUBTOTAL(9,B37:B39)</f>
        <v>0</v>
      </c>
      <c r="C40" s="288">
        <f t="shared" ref="C40" si="4">SUBTOTAL(9,C37:C39)</f>
        <v>0</v>
      </c>
      <c r="D40" s="11"/>
      <c r="E40" s="11"/>
      <c r="F40" s="20"/>
      <c r="G40" s="68"/>
      <c r="H40" s="68"/>
    </row>
    <row r="41" spans="1:8" ht="15" customHeight="1" x14ac:dyDescent="0.35">
      <c r="A41" s="20"/>
      <c r="B41" s="81"/>
      <c r="C41" s="287"/>
      <c r="D41" s="11"/>
      <c r="E41" s="11"/>
      <c r="F41" s="20"/>
      <c r="G41" s="68"/>
      <c r="H41" s="68"/>
    </row>
    <row r="42" spans="1:8" ht="15" customHeight="1" x14ac:dyDescent="0.35">
      <c r="A42" s="20" t="s">
        <v>268</v>
      </c>
      <c r="B42" s="81">
        <v>0</v>
      </c>
      <c r="C42" s="287">
        <v>0</v>
      </c>
      <c r="D42" s="11"/>
      <c r="E42" s="11"/>
      <c r="F42" s="20"/>
      <c r="G42" s="68"/>
      <c r="H42" s="68"/>
    </row>
    <row r="43" spans="1:8" ht="15" customHeight="1" x14ac:dyDescent="0.35">
      <c r="A43" s="115" t="s">
        <v>388</v>
      </c>
      <c r="B43" s="81">
        <v>0</v>
      </c>
      <c r="C43" s="287">
        <v>0</v>
      </c>
      <c r="D43" s="11"/>
      <c r="E43" s="11"/>
      <c r="F43" s="115"/>
      <c r="G43" s="68"/>
      <c r="H43" s="68"/>
    </row>
    <row r="44" spans="1:8" ht="15" customHeight="1" x14ac:dyDescent="0.35">
      <c r="A44" s="115" t="s">
        <v>390</v>
      </c>
      <c r="B44" s="81">
        <v>0</v>
      </c>
      <c r="C44" s="287">
        <v>0</v>
      </c>
      <c r="D44" s="11"/>
      <c r="E44" s="11"/>
      <c r="F44" s="115"/>
      <c r="G44" s="68"/>
      <c r="H44" s="68"/>
    </row>
    <row r="45" spans="1:8" ht="15" customHeight="1" x14ac:dyDescent="0.35">
      <c r="A45" s="117" t="s">
        <v>391</v>
      </c>
      <c r="B45" s="285">
        <f>SUBTOTAL(9,B42:B44)</f>
        <v>0</v>
      </c>
      <c r="C45" s="288">
        <f t="shared" ref="C45" si="5">SUBTOTAL(9,C42:C44)</f>
        <v>0</v>
      </c>
      <c r="D45" s="11"/>
      <c r="E45" s="11"/>
      <c r="F45" s="20"/>
      <c r="G45" s="68"/>
      <c r="H45" s="68"/>
    </row>
    <row r="46" spans="1:8" ht="15" customHeight="1" x14ac:dyDescent="0.35">
      <c r="A46" s="20"/>
      <c r="B46" s="81"/>
      <c r="C46" s="287"/>
      <c r="D46" s="11"/>
      <c r="E46" s="11"/>
      <c r="F46" s="20"/>
      <c r="G46" s="68"/>
      <c r="H46" s="68"/>
    </row>
    <row r="47" spans="1:8" ht="15" customHeight="1" x14ac:dyDescent="0.35">
      <c r="A47" s="12" t="s">
        <v>555</v>
      </c>
      <c r="B47" s="81"/>
      <c r="C47" s="287"/>
      <c r="D47" s="11"/>
      <c r="E47" s="11"/>
      <c r="F47" s="12"/>
      <c r="G47" s="68"/>
      <c r="H47" s="68"/>
    </row>
    <row r="48" spans="1:8" ht="15" customHeight="1" x14ac:dyDescent="0.35">
      <c r="A48" s="20" t="s">
        <v>404</v>
      </c>
      <c r="B48" s="81">
        <f>907+2841+800</f>
        <v>4548</v>
      </c>
      <c r="C48" s="287">
        <v>5924</v>
      </c>
      <c r="D48" s="11"/>
      <c r="E48" s="11"/>
      <c r="F48" s="20"/>
      <c r="G48" s="68"/>
      <c r="H48" s="68"/>
    </row>
    <row r="49" spans="1:8" ht="15" customHeight="1" x14ac:dyDescent="0.35">
      <c r="A49" s="20" t="s">
        <v>407</v>
      </c>
      <c r="B49" s="81">
        <v>0</v>
      </c>
      <c r="C49" s="287">
        <v>0</v>
      </c>
      <c r="D49" s="11"/>
      <c r="E49" s="11"/>
      <c r="F49" s="20"/>
      <c r="G49" s="68"/>
      <c r="H49" s="68"/>
    </row>
    <row r="50" spans="1:8" ht="15" customHeight="1" x14ac:dyDescent="0.35">
      <c r="A50" s="20" t="s">
        <v>408</v>
      </c>
      <c r="B50" s="81">
        <v>0</v>
      </c>
      <c r="C50" s="287">
        <v>0</v>
      </c>
      <c r="D50" s="11"/>
      <c r="E50" s="11"/>
      <c r="F50" s="20"/>
      <c r="G50" s="68"/>
      <c r="H50" s="68"/>
    </row>
    <row r="51" spans="1:8" ht="15" customHeight="1" x14ac:dyDescent="0.35">
      <c r="A51" s="20" t="s">
        <v>409</v>
      </c>
      <c r="B51" s="81">
        <v>0</v>
      </c>
      <c r="C51" s="287">
        <v>0</v>
      </c>
      <c r="D51" s="11"/>
      <c r="E51" s="11"/>
      <c r="F51" s="20"/>
      <c r="G51" s="68"/>
      <c r="H51" s="68"/>
    </row>
    <row r="52" spans="1:8" ht="15" customHeight="1" x14ac:dyDescent="0.35">
      <c r="A52" s="20" t="s">
        <v>410</v>
      </c>
      <c r="B52" s="81">
        <v>0</v>
      </c>
      <c r="C52" s="287">
        <v>0</v>
      </c>
      <c r="D52" s="11"/>
      <c r="E52" s="11"/>
      <c r="F52" s="20"/>
      <c r="G52" s="68"/>
      <c r="H52" s="68"/>
    </row>
    <row r="53" spans="1:8" ht="15" customHeight="1" x14ac:dyDescent="0.35">
      <c r="A53" s="117" t="s">
        <v>416</v>
      </c>
      <c r="B53" s="285">
        <f>SUBTOTAL(9,B48:B52)</f>
        <v>4548</v>
      </c>
      <c r="C53" s="288">
        <f t="shared" ref="C53" si="6">SUBTOTAL(9,C48:C52)</f>
        <v>5924</v>
      </c>
      <c r="D53" s="11"/>
      <c r="E53" s="11"/>
      <c r="F53" s="20"/>
      <c r="G53" s="68"/>
      <c r="H53" s="68"/>
    </row>
    <row r="54" spans="1:8" ht="15" customHeight="1" x14ac:dyDescent="0.35">
      <c r="A54" s="20"/>
      <c r="B54" s="81"/>
      <c r="C54" s="287"/>
      <c r="D54" s="11"/>
      <c r="E54" s="11"/>
      <c r="F54" s="20"/>
      <c r="G54" s="68"/>
      <c r="H54" s="68"/>
    </row>
    <row r="55" spans="1:8" ht="15" customHeight="1" x14ac:dyDescent="0.35">
      <c r="A55" s="60" t="s">
        <v>455</v>
      </c>
      <c r="B55" s="89"/>
      <c r="C55" s="289"/>
      <c r="D55" s="11"/>
      <c r="E55" s="11"/>
      <c r="F55" s="20"/>
      <c r="G55" s="68"/>
      <c r="H55" s="68"/>
    </row>
    <row r="56" spans="1:8" ht="15" customHeight="1" x14ac:dyDescent="0.35">
      <c r="A56" s="61" t="s">
        <v>721</v>
      </c>
      <c r="B56" s="82">
        <f>SUBTOTAL(9,B33:B55)</f>
        <v>4548</v>
      </c>
      <c r="C56" s="82">
        <f>SUBTOTAL(9,C33:C55)</f>
        <v>5924</v>
      </c>
      <c r="D56" s="11"/>
      <c r="E56" s="11"/>
      <c r="F56" s="8"/>
      <c r="G56" s="119"/>
      <c r="H56" s="119"/>
    </row>
    <row r="57" spans="1:8" ht="15" customHeight="1" x14ac:dyDescent="0.35">
      <c r="A57" s="8"/>
      <c r="B57" s="119"/>
      <c r="C57" s="109"/>
      <c r="D57" s="11"/>
      <c r="E57" s="11"/>
      <c r="F57" s="8"/>
      <c r="G57" s="119"/>
      <c r="H57" s="109"/>
    </row>
    <row r="58" spans="1:8" ht="15" customHeight="1" x14ac:dyDescent="0.35">
      <c r="A58" s="497" t="s">
        <v>831</v>
      </c>
      <c r="B58" s="497"/>
      <c r="C58" s="497"/>
      <c r="D58" s="11"/>
      <c r="E58" s="11"/>
      <c r="F58" s="497"/>
      <c r="G58" s="497"/>
      <c r="H58" s="497"/>
    </row>
    <row r="59" spans="1:8" ht="15" customHeight="1" x14ac:dyDescent="0.35">
      <c r="A59" s="607" t="s">
        <v>832</v>
      </c>
      <c r="B59" s="607"/>
      <c r="C59" s="607"/>
      <c r="D59" s="11"/>
      <c r="E59" s="11"/>
      <c r="F59" s="607"/>
      <c r="G59" s="607"/>
      <c r="H59" s="607"/>
    </row>
    <row r="60" spans="1:8" ht="15" customHeight="1" x14ac:dyDescent="0.35">
      <c r="A60" s="409"/>
      <c r="B60" s="409"/>
      <c r="C60" s="409"/>
      <c r="D60" s="11"/>
      <c r="E60" s="11"/>
      <c r="F60" s="409"/>
      <c r="G60" s="409"/>
      <c r="H60" s="409"/>
    </row>
    <row r="61" spans="1:8" ht="15" customHeight="1" x14ac:dyDescent="0.35">
      <c r="A61" s="406" t="s">
        <v>31</v>
      </c>
      <c r="B61" s="300">
        <f>B31</f>
        <v>45657</v>
      </c>
      <c r="C61" s="301">
        <f>C31</f>
        <v>45291</v>
      </c>
      <c r="D61" s="11"/>
      <c r="E61" s="11"/>
      <c r="F61" s="542"/>
      <c r="G61" s="543"/>
      <c r="H61" s="544"/>
    </row>
    <row r="62" spans="1:8" ht="15" customHeight="1" x14ac:dyDescent="0.35">
      <c r="A62" s="409" t="s">
        <v>780</v>
      </c>
      <c r="B62" s="290"/>
      <c r="C62" s="290"/>
      <c r="D62" s="11"/>
      <c r="E62" s="11"/>
      <c r="F62" s="409"/>
      <c r="G62" s="409"/>
      <c r="H62" s="409"/>
    </row>
    <row r="63" spans="1:8" ht="15" customHeight="1" x14ac:dyDescent="0.35">
      <c r="A63" s="20" t="s">
        <v>418</v>
      </c>
      <c r="B63" s="281">
        <v>0</v>
      </c>
      <c r="C63" s="281">
        <v>0</v>
      </c>
      <c r="D63" s="11"/>
      <c r="E63" s="11"/>
      <c r="F63" s="20"/>
      <c r="G63" s="68"/>
      <c r="H63" s="68"/>
    </row>
    <row r="64" spans="1:8" ht="15" customHeight="1" x14ac:dyDescent="0.35">
      <c r="A64" s="20" t="s">
        <v>419</v>
      </c>
      <c r="B64" s="281">
        <v>0</v>
      </c>
      <c r="C64" s="281">
        <v>0</v>
      </c>
      <c r="D64" s="11"/>
      <c r="E64" s="11"/>
      <c r="F64" s="20"/>
      <c r="G64" s="68"/>
      <c r="H64" s="68"/>
    </row>
    <row r="65" spans="1:8" ht="15" customHeight="1" x14ac:dyDescent="0.35">
      <c r="A65" s="20" t="s">
        <v>420</v>
      </c>
      <c r="B65" s="281">
        <v>0</v>
      </c>
      <c r="C65" s="281">
        <v>0</v>
      </c>
      <c r="D65" s="11"/>
      <c r="E65" s="11"/>
      <c r="F65" s="20"/>
      <c r="G65" s="68"/>
      <c r="H65" s="68"/>
    </row>
    <row r="66" spans="1:8" ht="15" customHeight="1" x14ac:dyDescent="0.35">
      <c r="A66" s="20" t="s">
        <v>421</v>
      </c>
      <c r="B66" s="281">
        <v>0</v>
      </c>
      <c r="C66" s="281">
        <v>0</v>
      </c>
      <c r="D66" s="11"/>
      <c r="E66" s="11"/>
      <c r="F66" s="20"/>
      <c r="G66" s="68"/>
      <c r="H66" s="68"/>
    </row>
    <row r="67" spans="1:8" ht="15" customHeight="1" x14ac:dyDescent="0.35">
      <c r="A67" s="20" t="s">
        <v>428</v>
      </c>
      <c r="B67" s="281">
        <v>0</v>
      </c>
      <c r="C67" s="281">
        <v>0</v>
      </c>
      <c r="D67" s="11"/>
      <c r="E67" s="11"/>
      <c r="F67" s="20"/>
      <c r="G67" s="68"/>
      <c r="H67" s="68"/>
    </row>
    <row r="68" spans="1:8" ht="15" customHeight="1" x14ac:dyDescent="0.35">
      <c r="A68" s="381" t="s">
        <v>781</v>
      </c>
      <c r="B68" s="374">
        <f>SUBTOTAL(9,B63:B67)</f>
        <v>0</v>
      </c>
      <c r="C68" s="282">
        <f t="shared" ref="C68" si="7">SUBTOTAL(9,C63:C67)</f>
        <v>0</v>
      </c>
      <c r="D68" s="11"/>
      <c r="E68" s="11"/>
      <c r="F68" s="20"/>
      <c r="G68" s="517"/>
      <c r="H68" s="68"/>
    </row>
    <row r="69" spans="1:8" ht="15" customHeight="1" x14ac:dyDescent="0.35">
      <c r="A69" s="126"/>
      <c r="B69" s="292"/>
      <c r="C69" s="291"/>
      <c r="D69" s="11"/>
      <c r="E69" s="11"/>
      <c r="F69" s="126"/>
      <c r="G69" s="545"/>
      <c r="H69" s="546"/>
    </row>
    <row r="70" spans="1:8" ht="15" customHeight="1" x14ac:dyDescent="0.35">
      <c r="A70" s="20" t="s">
        <v>892</v>
      </c>
      <c r="B70" s="281">
        <v>6367</v>
      </c>
      <c r="C70" s="281">
        <v>7226</v>
      </c>
      <c r="D70" s="11"/>
      <c r="E70" s="11"/>
      <c r="F70" s="20"/>
      <c r="G70" s="68"/>
      <c r="H70" s="68"/>
    </row>
    <row r="71" spans="1:8" ht="15" customHeight="1" x14ac:dyDescent="0.35">
      <c r="A71" s="20" t="s">
        <v>893</v>
      </c>
      <c r="B71" s="281">
        <v>0</v>
      </c>
      <c r="C71" s="281">
        <v>60</v>
      </c>
      <c r="D71" s="11"/>
      <c r="E71" s="11"/>
      <c r="F71" s="20"/>
      <c r="G71" s="68"/>
      <c r="H71" s="68"/>
    </row>
    <row r="72" spans="1:8" ht="15" customHeight="1" x14ac:dyDescent="0.35">
      <c r="A72" s="20" t="s">
        <v>429</v>
      </c>
      <c r="B72" s="281">
        <f>1626+66+1</f>
        <v>1693</v>
      </c>
      <c r="C72" s="281">
        <v>1144</v>
      </c>
      <c r="D72" s="11"/>
      <c r="E72" s="11"/>
      <c r="F72" s="8"/>
      <c r="G72" s="547"/>
      <c r="H72" s="548"/>
    </row>
    <row r="73" spans="1:8" ht="15" customHeight="1" x14ac:dyDescent="0.35">
      <c r="A73" s="233" t="s">
        <v>756</v>
      </c>
      <c r="B73" s="293">
        <f>SUBTOTAL(9,B63:B72)</f>
        <v>8060</v>
      </c>
      <c r="C73" s="322">
        <f>SUBTOTAL(9,C63:C72)</f>
        <v>8430</v>
      </c>
      <c r="D73" s="11"/>
      <c r="E73" s="11"/>
      <c r="F73" s="20"/>
      <c r="G73" s="62"/>
      <c r="H73" s="68"/>
    </row>
    <row r="74" spans="1:8" ht="15" customHeight="1" x14ac:dyDescent="0.35">
      <c r="A74" s="20"/>
      <c r="B74" s="62"/>
      <c r="C74" s="68"/>
      <c r="D74" s="11"/>
      <c r="E74" s="11"/>
      <c r="F74" s="497"/>
      <c r="G74" s="497"/>
      <c r="H74" s="497"/>
    </row>
    <row r="75" spans="1:8" ht="15.75" customHeight="1" x14ac:dyDescent="0.35">
      <c r="A75" s="497" t="s">
        <v>831</v>
      </c>
      <c r="B75" s="497"/>
      <c r="C75" s="497"/>
      <c r="D75" s="11"/>
      <c r="E75" s="11"/>
      <c r="F75" s="497"/>
      <c r="G75" s="497"/>
      <c r="H75" s="497"/>
    </row>
    <row r="76" spans="1:8" ht="17.25" customHeight="1" x14ac:dyDescent="0.35">
      <c r="A76" s="497" t="s">
        <v>833</v>
      </c>
      <c r="B76" s="497"/>
      <c r="C76" s="497"/>
      <c r="D76" s="11"/>
      <c r="E76" s="11"/>
      <c r="F76" s="409"/>
      <c r="G76" s="409"/>
      <c r="H76" s="409"/>
    </row>
    <row r="77" spans="1:8" ht="15" customHeight="1" x14ac:dyDescent="0.35">
      <c r="A77" s="409"/>
      <c r="B77" s="409"/>
      <c r="C77" s="409"/>
      <c r="D77" s="11"/>
      <c r="E77" s="11"/>
      <c r="F77" s="8"/>
      <c r="G77" s="543"/>
      <c r="H77" s="544"/>
    </row>
    <row r="78" spans="1:8" ht="15" customHeight="1" x14ac:dyDescent="0.35">
      <c r="A78" s="404" t="s">
        <v>33</v>
      </c>
      <c r="B78" s="300">
        <f>B61</f>
        <v>45657</v>
      </c>
      <c r="C78" s="301">
        <f>C61</f>
        <v>45291</v>
      </c>
      <c r="D78" s="11"/>
      <c r="E78" s="11"/>
      <c r="G78" s="62"/>
      <c r="H78" s="68"/>
    </row>
    <row r="79" spans="1:8" ht="15" customHeight="1" x14ac:dyDescent="0.35">
      <c r="B79" s="295"/>
      <c r="C79" s="281"/>
      <c r="D79" s="11"/>
      <c r="E79" s="11"/>
      <c r="F79" s="20"/>
      <c r="G79" s="68"/>
      <c r="H79" s="68"/>
    </row>
    <row r="80" spans="1:8" ht="15" customHeight="1" x14ac:dyDescent="0.35">
      <c r="A80" s="20" t="s">
        <v>274</v>
      </c>
      <c r="B80" s="281">
        <v>615</v>
      </c>
      <c r="C80" s="281">
        <v>494</v>
      </c>
      <c r="D80" s="11"/>
      <c r="E80" s="11"/>
      <c r="F80" s="20"/>
      <c r="G80" s="68"/>
      <c r="H80" s="68"/>
    </row>
    <row r="81" spans="1:8" ht="15" customHeight="1" x14ac:dyDescent="0.35">
      <c r="A81" s="20" t="s">
        <v>276</v>
      </c>
      <c r="B81" s="281">
        <v>1989</v>
      </c>
      <c r="C81" s="281">
        <v>2301</v>
      </c>
      <c r="D81" s="11"/>
      <c r="E81" s="11"/>
      <c r="F81" s="20"/>
      <c r="G81" s="68"/>
      <c r="H81" s="68"/>
    </row>
    <row r="82" spans="1:8" ht="15" customHeight="1" x14ac:dyDescent="0.35">
      <c r="A82" s="20" t="s">
        <v>278</v>
      </c>
      <c r="B82" s="281">
        <v>207</v>
      </c>
      <c r="C82" s="281">
        <v>373</v>
      </c>
      <c r="D82" s="11"/>
      <c r="E82" s="11"/>
      <c r="F82" s="20"/>
      <c r="G82" s="68"/>
      <c r="H82" s="68"/>
    </row>
    <row r="83" spans="1:8" ht="15" customHeight="1" x14ac:dyDescent="0.35">
      <c r="A83" s="20" t="s">
        <v>280</v>
      </c>
      <c r="B83" s="281">
        <v>0</v>
      </c>
      <c r="C83" s="281">
        <v>0</v>
      </c>
      <c r="D83" s="11"/>
      <c r="E83" s="11"/>
      <c r="F83" s="8"/>
      <c r="G83" s="547"/>
      <c r="H83" s="548"/>
    </row>
    <row r="84" spans="1:8" ht="15" customHeight="1" x14ac:dyDescent="0.35">
      <c r="A84" s="233" t="s">
        <v>282</v>
      </c>
      <c r="B84" s="296">
        <f>SUBTOTAL(9,B80:B83)</f>
        <v>2811</v>
      </c>
      <c r="C84" s="294">
        <f>SUBTOTAL(9,C80:C83)</f>
        <v>3168</v>
      </c>
      <c r="D84" s="11"/>
      <c r="E84" s="11"/>
      <c r="F84" s="6"/>
      <c r="G84" s="517"/>
      <c r="H84" s="68"/>
    </row>
    <row r="85" spans="1:8" ht="15.75" customHeight="1" x14ac:dyDescent="0.35">
      <c r="A85" s="63"/>
      <c r="B85" s="297"/>
      <c r="C85" s="299"/>
      <c r="D85" s="11"/>
      <c r="E85" s="11"/>
      <c r="F85" s="324"/>
      <c r="G85" s="547"/>
      <c r="H85" s="547"/>
    </row>
    <row r="86" spans="1:8" ht="15.75" customHeight="1" x14ac:dyDescent="0.35">
      <c r="A86" s="64" t="s">
        <v>35</v>
      </c>
      <c r="B86" s="298">
        <f>B26+B56+B73+B84</f>
        <v>35298</v>
      </c>
      <c r="C86" s="298">
        <f>C26+C56+C73+C84</f>
        <v>36698</v>
      </c>
      <c r="D86" s="11"/>
      <c r="E86" s="11"/>
      <c r="F86" s="11"/>
      <c r="G86" s="11"/>
    </row>
    <row r="87" spans="1:8" ht="15.75" customHeight="1" x14ac:dyDescent="0.35">
      <c r="A87" s="11"/>
      <c r="B87" s="68"/>
      <c r="C87" s="68"/>
    </row>
  </sheetData>
  <mergeCells count="2">
    <mergeCell ref="A59:C59"/>
    <mergeCell ref="F59:H59"/>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H30"/>
  <sheetViews>
    <sheetView zoomScale="70" zoomScaleNormal="70" workbookViewId="0">
      <selection activeCell="F7" sqref="F7:I26"/>
    </sheetView>
  </sheetViews>
  <sheetFormatPr baseColWidth="10" defaultColWidth="17.1796875" defaultRowHeight="15.75" customHeight="1" x14ac:dyDescent="0.35"/>
  <cols>
    <col min="1" max="1" width="53.1796875" style="40" customWidth="1"/>
    <col min="2" max="2" width="12" style="91" customWidth="1"/>
    <col min="3" max="3" width="12.1796875" style="91" customWidth="1"/>
    <col min="4" max="4" width="13.81640625" style="91" customWidth="1"/>
    <col min="5" max="5" width="13.81640625" style="40" bestFit="1" customWidth="1"/>
    <col min="6" max="7" width="10.81640625" style="40" customWidth="1"/>
    <col min="8" max="16384" width="17.1796875" style="40"/>
  </cols>
  <sheetData>
    <row r="1" spans="1:8" ht="15" customHeight="1" x14ac:dyDescent="0.35">
      <c r="A1" s="2"/>
      <c r="B1" s="329"/>
      <c r="C1" s="329"/>
      <c r="D1" s="329"/>
      <c r="E1" s="1"/>
      <c r="F1" s="1"/>
      <c r="G1" s="1"/>
    </row>
    <row r="2" spans="1:8" ht="15" customHeight="1" x14ac:dyDescent="0.35">
      <c r="A2" s="325" t="str">
        <f>Resultatregnskap!A2</f>
        <v>Virksomhetens navn:  Steinerhøyskolen</v>
      </c>
      <c r="B2" s="102"/>
      <c r="C2" s="102"/>
      <c r="D2" s="102"/>
      <c r="E2" s="1"/>
      <c r="F2" s="1"/>
      <c r="G2" s="1"/>
    </row>
    <row r="3" spans="1:8" ht="15" customHeight="1" x14ac:dyDescent="0.35">
      <c r="A3" s="1"/>
      <c r="B3" s="329"/>
      <c r="C3" s="329"/>
      <c r="D3" s="329"/>
      <c r="E3" s="1"/>
      <c r="F3" s="1"/>
      <c r="G3" s="1"/>
    </row>
    <row r="4" spans="1:8" ht="14.5" x14ac:dyDescent="0.35">
      <c r="A4" s="65" t="s">
        <v>285</v>
      </c>
      <c r="B4" s="99"/>
      <c r="C4" s="99"/>
      <c r="D4" s="99"/>
      <c r="E4" s="1"/>
      <c r="F4" s="1"/>
    </row>
    <row r="5" spans="1:8" ht="14.5" x14ac:dyDescent="0.35">
      <c r="A5" s="178" t="str">
        <f>Resultatregnskap!A6</f>
        <v>Beløp i 1000 kroner</v>
      </c>
      <c r="B5" s="329"/>
      <c r="C5" s="329"/>
      <c r="D5" s="329"/>
      <c r="E5" s="1"/>
      <c r="F5" s="1"/>
    </row>
    <row r="6" spans="1:8" ht="14.5" x14ac:dyDescent="0.35">
      <c r="A6" s="152"/>
      <c r="B6" s="329"/>
      <c r="C6" s="329"/>
      <c r="D6" s="329"/>
      <c r="E6" s="1"/>
      <c r="F6" s="1"/>
    </row>
    <row r="7" spans="1:8" ht="14.5" x14ac:dyDescent="0.35">
      <c r="A7" s="152" t="s">
        <v>461</v>
      </c>
      <c r="B7" s="329"/>
      <c r="C7" s="329"/>
      <c r="D7" s="329"/>
      <c r="E7" s="1"/>
      <c r="F7" s="152"/>
      <c r="G7" s="329"/>
      <c r="H7" s="329"/>
    </row>
    <row r="8" spans="1:8" ht="14.5" x14ac:dyDescent="0.35">
      <c r="A8" s="359"/>
      <c r="B8" s="199">
        <f>Resultatregnskap!C8</f>
        <v>45657</v>
      </c>
      <c r="C8" s="200">
        <f>Resultatregnskap!D8</f>
        <v>45291</v>
      </c>
      <c r="D8" s="265" t="str">
        <f>Resultatregnskap!E8</f>
        <v>DBH-referanse</v>
      </c>
      <c r="E8" s="1"/>
      <c r="F8" s="558"/>
      <c r="G8" s="518"/>
      <c r="H8" s="519"/>
    </row>
    <row r="9" spans="1:8" ht="15" customHeight="1" x14ac:dyDescent="0.35">
      <c r="A9" s="255" t="s">
        <v>458</v>
      </c>
      <c r="B9" s="266">
        <v>16748</v>
      </c>
      <c r="C9" s="244">
        <v>17798</v>
      </c>
      <c r="D9" s="255" t="s">
        <v>286</v>
      </c>
      <c r="E9" s="1"/>
      <c r="F9" s="502"/>
      <c r="G9" s="100"/>
      <c r="H9" s="329"/>
    </row>
    <row r="10" spans="1:8" ht="15" customHeight="1" x14ac:dyDescent="0.35">
      <c r="A10" s="255" t="s">
        <v>287</v>
      </c>
      <c r="B10" s="266">
        <v>2128</v>
      </c>
      <c r="C10" s="244">
        <v>2275</v>
      </c>
      <c r="D10" s="255" t="s">
        <v>288</v>
      </c>
      <c r="E10" s="1"/>
      <c r="F10" s="502"/>
      <c r="G10" s="100"/>
      <c r="H10" s="329"/>
    </row>
    <row r="11" spans="1:8" ht="15" customHeight="1" x14ac:dyDescent="0.35">
      <c r="A11" s="255" t="s">
        <v>289</v>
      </c>
      <c r="B11" s="266">
        <f>2271+300</f>
        <v>2571</v>
      </c>
      <c r="C11" s="244">
        <v>2807</v>
      </c>
      <c r="D11" s="255" t="s">
        <v>290</v>
      </c>
      <c r="E11" s="1"/>
      <c r="F11" s="502"/>
      <c r="G11" s="100"/>
      <c r="H11" s="329"/>
    </row>
    <row r="12" spans="1:8" ht="15" customHeight="1" x14ac:dyDescent="0.35">
      <c r="A12" s="255" t="s">
        <v>291</v>
      </c>
      <c r="B12" s="266">
        <f>1041-1066+71-246</f>
        <v>-200</v>
      </c>
      <c r="C12" s="244">
        <v>145</v>
      </c>
      <c r="D12" s="255" t="s">
        <v>292</v>
      </c>
      <c r="E12" s="1"/>
      <c r="F12" s="502"/>
      <c r="G12" s="100"/>
      <c r="H12" s="329"/>
    </row>
    <row r="13" spans="1:8" ht="15" customHeight="1" x14ac:dyDescent="0.35">
      <c r="A13" s="255" t="s">
        <v>293</v>
      </c>
      <c r="B13" s="266">
        <v>-357</v>
      </c>
      <c r="C13" s="244">
        <v>-623</v>
      </c>
      <c r="D13" s="255" t="s">
        <v>294</v>
      </c>
      <c r="E13" s="1"/>
      <c r="F13" s="502"/>
      <c r="G13" s="100"/>
      <c r="H13" s="329"/>
    </row>
    <row r="14" spans="1:8" ht="15" customHeight="1" x14ac:dyDescent="0.35">
      <c r="A14" s="256" t="s">
        <v>295</v>
      </c>
      <c r="B14" s="266">
        <f>22+20+171+209</f>
        <v>422</v>
      </c>
      <c r="C14" s="244">
        <v>562</v>
      </c>
      <c r="D14" s="255" t="s">
        <v>296</v>
      </c>
      <c r="E14" s="1"/>
      <c r="F14" s="502"/>
      <c r="G14" s="100"/>
      <c r="H14" s="329"/>
    </row>
    <row r="15" spans="1:8" ht="15" customHeight="1" x14ac:dyDescent="0.35">
      <c r="A15" s="267" t="s">
        <v>297</v>
      </c>
      <c r="B15" s="263">
        <f>SUBTOTAL(9,B9:B14)</f>
        <v>21312</v>
      </c>
      <c r="C15" s="264">
        <f>SUBTOTAL(9,C9:C14)</f>
        <v>22964</v>
      </c>
      <c r="D15" s="268" t="s">
        <v>298</v>
      </c>
      <c r="E15" s="1"/>
      <c r="F15" s="559"/>
      <c r="G15" s="328"/>
      <c r="H15" s="560"/>
    </row>
    <row r="16" spans="1:8" ht="15" customHeight="1" x14ac:dyDescent="0.35">
      <c r="A16" s="66"/>
      <c r="B16" s="506">
        <f>+Resultatregnskap!C18</f>
        <v>21312</v>
      </c>
      <c r="C16" s="506">
        <f>+Resultatregnskap!D18</f>
        <v>22964</v>
      </c>
      <c r="D16" s="1"/>
      <c r="E16" s="1"/>
      <c r="F16" s="66"/>
      <c r="G16" s="329"/>
      <c r="H16" s="329"/>
    </row>
    <row r="17" spans="1:8" ht="12.75" customHeight="1" x14ac:dyDescent="0.35">
      <c r="A17" s="1"/>
      <c r="B17" s="100"/>
      <c r="C17" s="329"/>
      <c r="D17" s="1"/>
      <c r="E17" s="1"/>
      <c r="F17" s="1"/>
      <c r="G17" s="100"/>
      <c r="H17" s="329"/>
    </row>
    <row r="18" spans="1:8" ht="15" customHeight="1" x14ac:dyDescent="0.35">
      <c r="A18" s="268" t="s">
        <v>299</v>
      </c>
      <c r="B18" s="154">
        <v>20</v>
      </c>
      <c r="C18" s="302">
        <v>23</v>
      </c>
      <c r="D18" s="268" t="s">
        <v>300</v>
      </c>
      <c r="E18" s="1"/>
      <c r="F18" s="502"/>
      <c r="G18" s="100"/>
      <c r="H18" s="329"/>
    </row>
    <row r="19" spans="1:8" ht="15.75" customHeight="1" x14ac:dyDescent="0.35">
      <c r="D19" s="40"/>
      <c r="E19" s="1"/>
      <c r="G19" s="91"/>
      <c r="H19" s="91"/>
    </row>
    <row r="20" spans="1:8" ht="15.75" customHeight="1" x14ac:dyDescent="0.35">
      <c r="A20" s="334" t="s">
        <v>456</v>
      </c>
      <c r="E20" s="1"/>
      <c r="F20" s="334"/>
      <c r="G20" s="91"/>
      <c r="H20" s="91"/>
    </row>
    <row r="21" spans="1:8" ht="29.75" customHeight="1" x14ac:dyDescent="0.35">
      <c r="A21" s="150" t="s">
        <v>457</v>
      </c>
      <c r="B21" s="151" t="s">
        <v>458</v>
      </c>
      <c r="C21" s="147" t="s">
        <v>459</v>
      </c>
      <c r="D21" s="386" t="s">
        <v>466</v>
      </c>
      <c r="E21" s="1"/>
      <c r="F21" s="561"/>
      <c r="G21" s="562"/>
      <c r="H21" s="563"/>
    </row>
    <row r="22" spans="1:8" ht="15.75" customHeight="1" x14ac:dyDescent="0.35">
      <c r="A22" s="148"/>
      <c r="B22" s="149"/>
      <c r="C22" s="149"/>
      <c r="D22" s="149"/>
      <c r="E22" s="1"/>
      <c r="G22" s="91"/>
      <c r="H22" s="91"/>
    </row>
    <row r="23" spans="1:8" ht="15.75" customHeight="1" x14ac:dyDescent="0.35">
      <c r="A23" s="148" t="s">
        <v>460</v>
      </c>
      <c r="B23" s="149">
        <v>895000</v>
      </c>
      <c r="C23" s="149">
        <v>7000</v>
      </c>
      <c r="D23" s="149" t="s">
        <v>717</v>
      </c>
      <c r="E23" s="1"/>
      <c r="G23" s="91"/>
      <c r="H23" s="91"/>
    </row>
    <row r="24" spans="1:8" ht="15.75" customHeight="1" x14ac:dyDescent="0.35">
      <c r="A24" s="148" t="s">
        <v>617</v>
      </c>
      <c r="B24" s="149">
        <v>785000</v>
      </c>
      <c r="C24" s="149">
        <v>7000</v>
      </c>
      <c r="D24" s="149" t="s">
        <v>718</v>
      </c>
      <c r="E24" s="1"/>
      <c r="G24" s="91"/>
      <c r="H24" s="91"/>
    </row>
    <row r="25" spans="1:8" ht="15.75" customHeight="1" x14ac:dyDescent="0.35">
      <c r="A25" s="148" t="s">
        <v>462</v>
      </c>
      <c r="B25" s="149">
        <v>40000</v>
      </c>
      <c r="C25" s="149"/>
      <c r="D25" s="149" t="s">
        <v>719</v>
      </c>
      <c r="E25" s="1"/>
      <c r="G25" s="91"/>
      <c r="H25" s="91"/>
    </row>
    <row r="26" spans="1:8" ht="15.75" customHeight="1" x14ac:dyDescent="0.35">
      <c r="A26" s="148" t="s">
        <v>716</v>
      </c>
      <c r="B26" s="149">
        <v>15000</v>
      </c>
      <c r="C26" s="149"/>
      <c r="D26" s="149" t="s">
        <v>720</v>
      </c>
      <c r="E26" s="1"/>
      <c r="G26" s="91"/>
      <c r="H26" s="91"/>
    </row>
    <row r="27" spans="1:8" ht="15.75" customHeight="1" x14ac:dyDescent="0.35">
      <c r="A27" s="377"/>
      <c r="B27" s="378"/>
      <c r="C27" s="378"/>
      <c r="E27" s="1"/>
      <c r="F27" s="1"/>
      <c r="G27" s="1"/>
      <c r="H27" s="1"/>
    </row>
    <row r="28" spans="1:8" ht="15.75" customHeight="1" x14ac:dyDescent="0.35">
      <c r="A28" s="407" t="s">
        <v>782</v>
      </c>
      <c r="B28" s="407"/>
      <c r="C28" s="407"/>
      <c r="D28" s="407"/>
    </row>
    <row r="29" spans="1:8" ht="15.75" customHeight="1" x14ac:dyDescent="0.35">
      <c r="A29" s="407"/>
      <c r="B29" s="407"/>
      <c r="C29" s="407"/>
      <c r="D29" s="407"/>
    </row>
    <row r="30" spans="1:8" ht="14.5" x14ac:dyDescent="0.35">
      <c r="A30" s="407"/>
      <c r="B30" s="407"/>
      <c r="C30" s="407"/>
      <c r="D30" s="407"/>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gneark" ma:contentTypeID="0x0101002C1B27F07ED111E5A8370800200C9A66010200773A1EF9571EA24F994D980B5AE4B7C2" ma:contentTypeVersion="26" ma:contentTypeDescription="Opprett et nytt dokument." ma:contentTypeScope="" ma:versionID="9b1145da1566cb573bb588b51b5f9bb5">
  <xsd:schema xmlns:xsd="http://www.w3.org/2001/XMLSchema" xmlns:xs="http://www.w3.org/2001/XMLSchema" xmlns:p="http://schemas.microsoft.com/office/2006/metadata/properties" xmlns:ns1="http://schemas.microsoft.com/sharepoint/v3" xmlns:ns2="fd6f65e9-49f3-49b1-a477-b0ee2712806c" xmlns:ns3="793ad56b-b905-482f-99c7-e0ad214f35d2" targetNamespace="http://schemas.microsoft.com/office/2006/metadata/properties" ma:root="true" ma:fieldsID="0f45cfc5bdb64ea8c39388dc1bf223c4" ns1:_="" ns2:_="" ns3:_="">
    <xsd:import namespace="http://schemas.microsoft.com/sharepoint/v3"/>
    <xsd:import namespace="fd6f65e9-49f3-49b1-a477-b0ee2712806c"/>
    <xsd:import namespace="793ad56b-b905-482f-99c7-e0ad214f35d2"/>
    <xsd:element name="properties">
      <xsd:complexType>
        <xsd:sequence>
          <xsd:element name="documentManagement">
            <xsd:complexType>
              <xsd:all>
                <xsd:element ref="ns2:DssDokumenttypeChoice" minOccurs="0"/>
                <xsd:element ref="ns2:Område_x002f_prosess" minOccurs="0"/>
                <xsd:element ref="ns2:DssNotater" minOccurs="0"/>
                <xsd:element ref="ns3:DssArchivable" minOccurs="0"/>
                <xsd:element ref="ns3:DssWebsakRef" minOccurs="0"/>
                <xsd:element ref="ns3:DssInnspillArkivert" minOccurs="0"/>
                <xsd:element ref="ns1:AssignedTo" minOccurs="0"/>
                <xsd:element ref="ns2:DssFremhevet" minOccurs="0"/>
                <xsd:element ref="ns2:ofdc76af098e4c7f98490d5710fce5b2" minOccurs="0"/>
                <xsd:element ref="ns2:ec4548291c174201804f8d6e346b5e78" minOccurs="0"/>
                <xsd:element ref="ns2:ja062c7924ed4f31b584a4220ff29390" minOccurs="0"/>
                <xsd:element ref="ns2:l917ce326c5a48e1a29f6235eea1cd41" minOccurs="0"/>
                <xsd:element ref="ns2:TaxCatchAll" minOccurs="0"/>
                <xsd:element ref="ns2:TaxCatchAllLabel" minOccurs="0"/>
                <xsd:element ref="ns2:f2f49eccf7d24422907cdfb28d8257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ssignedTo" ma:index="8" nillable="true" ma:displayName="Tilordnet til"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6f65e9-49f3-49b1-a477-b0ee2712806c" elementFormDefault="qualified">
    <xsd:import namespace="http://schemas.microsoft.com/office/2006/documentManagement/types"/>
    <xsd:import namespace="http://schemas.microsoft.com/office/infopath/2007/PartnerControls"/>
    <xsd:element name="DssDokumenttypeChoice" ma:index="2" nillable="true" ma:displayName="Dokumenttypevalg" ma:format="Dropdown" ma:internalName="DssDokumenttypeChoice">
      <xsd:simpleType>
        <xsd:restriction base="dms:Choice">
          <xsd:enumeration value="Avklaringsnotat"/>
          <xsd:enumeration value="Bakgrunnsinformasjon"/>
          <xsd:enumeration value="Beslutningsnotat"/>
          <xsd:enumeration value="Brukerveiledning"/>
          <xsd:enumeration value="Brev"/>
          <xsd:enumeration value="Budsjettdokument"/>
          <xsd:enumeration value="Budskapsplattform"/>
          <xsd:enumeration value="Dokumentasjon"/>
          <xsd:enumeration value="Eksempel"/>
          <xsd:enumeration value="Figur"/>
          <xsd:enumeration value="Flak"/>
          <xsd:enumeration value="Forskrift"/>
          <xsd:enumeration value="Håndnotat"/>
          <xsd:enumeration value="Illustrasjon"/>
          <xsd:enumeration value="Instruks"/>
          <xsd:enumeration value="Kapittelutkast"/>
          <xsd:enumeration value="Kommunikasjonsmateriell"/>
          <xsd:enumeration value="Kronikk/innlegg"/>
          <xsd:enumeration value="Læringsmateriell"/>
          <xsd:enumeration value="Mal"/>
          <xsd:enumeration value="Media"/>
          <xsd:enumeration value="Melding til Stortinget"/>
          <xsd:enumeration value="Møtereferat"/>
          <xsd:enumeration value="Møtedokument"/>
          <xsd:enumeration value="Nettside"/>
          <xsd:enumeration value="Notat"/>
          <xsd:enumeration value="NOU"/>
          <xsd:enumeration value="Presentasjon"/>
          <xsd:enumeration value="Presseinvitasjon"/>
          <xsd:enumeration value="Pressemelding"/>
          <xsd:enumeration value="Proposisjon"/>
          <xsd:enumeration value="Rapport"/>
          <xsd:enumeration value="Regneark"/>
          <xsd:enumeration value="Rutine/retningslinje/håndbok"/>
          <xsd:enumeration value="Satsingsforslag"/>
          <xsd:enumeration value="Sluttrapport"/>
          <xsd:enumeration value="Statistikk"/>
          <xsd:enumeration value="Strategi/plan"/>
          <xsd:enumeration value="Tale"/>
          <xsd:enumeration value="Talepunkt"/>
          <xsd:enumeration value="Tildelingsbrev"/>
          <xsd:enumeration value="Utkast til r-notat"/>
          <xsd:enumeration value="Utredningsnotat"/>
        </xsd:restriction>
      </xsd:simpleType>
    </xsd:element>
    <xsd:element name="Område_x002f_prosess" ma:index="3" nillable="true" ma:displayName="Område/prosess" ma:format="Dropdown" ma:internalName="Omr_x00e5_de_x002F_prosess">
      <xsd:simpleType>
        <xsd:restriction base="dms:Choice">
          <xsd:enumeration value="Regnskap"/>
          <xsd:enumeration value="Nøkkeltall"/>
          <xsd:enumeration value="Saldobalanse"/>
          <xsd:enumeration value="Standard oppgjørspakke"/>
        </xsd:restriction>
      </xsd:simpleType>
    </xsd:element>
    <xsd:element name="DssNotater" ma:index="4" nillable="true" ma:displayName="Notater" ma:internalName="DssNotater" ma:readOnly="false">
      <xsd:simpleType>
        <xsd:restriction base="dms:Note">
          <xsd:maxLength value="255"/>
        </xsd:restriction>
      </xsd:simpleType>
    </xsd:element>
    <xsd:element name="DssFremhevet" ma:index="9" nillable="true" ma:displayName="Fremhevet" ma:default="False" ma:description="Fremhevet dokument vises på Om rommet siden." ma:internalName="DssFremhevet">
      <xsd:simpleType>
        <xsd:restriction base="dms:Boolean"/>
      </xsd:simpleType>
    </xsd:element>
    <xsd:element name="ofdc76af098e4c7f98490d5710fce5b2" ma:index="14" nillable="true" ma:taxonomy="true" ma:internalName="ofdc76af098e4c7f98490d5710fce5b2" ma:taxonomyFieldName="DssAvdeling" ma:displayName="Avdeling" ma:readOnly="false" ma:fieldId="{8fdc76af-098e-4c7f-9849-0d5710fce5b2}" ma:sspId="dd1c9695-082f-4d62-9abb-ef5a22d84609" ma:termSetId="13c90cc6-0f43-4adb-b19c-c400e157a76b" ma:anchorId="81227de6-cb8e-4f0f-82fe-a653bcaf2db4" ma:open="false" ma:isKeyword="false">
      <xsd:complexType>
        <xsd:sequence>
          <xsd:element ref="pc:Terms" minOccurs="0" maxOccurs="1"/>
        </xsd:sequence>
      </xsd:complexType>
    </xsd:element>
    <xsd:element name="ec4548291c174201804f8d6e346b5e78" ma:index="16" nillable="true" ma:taxonomy="true" ma:internalName="ec4548291c174201804f8d6e346b5e78" ma:taxonomyFieldName="DssFunksjon" ma:displayName="Funksjon" ma:readOnly="false" ma:fieldId="{ec454829-1c17-4201-804f-8d6e346b5e78}" ma:sspId="dd1c9695-082f-4d62-9abb-ef5a22d84609" ma:termSetId="1d0cee9e-e85d-4bdd-9786-976123513522" ma:anchorId="00000000-0000-0000-0000-000000000000" ma:open="false" ma:isKeyword="false">
      <xsd:complexType>
        <xsd:sequence>
          <xsd:element ref="pc:Terms" minOccurs="0" maxOccurs="1"/>
        </xsd:sequence>
      </xsd:complexType>
    </xsd:element>
    <xsd:element name="ja062c7924ed4f31b584a4220ff29390" ma:index="18" nillable="true" ma:taxonomy="true" ma:internalName="ja062c7924ed4f31b584a4220ff29390" ma:taxonomyFieldName="DssEmneord" ma:displayName="Emneord" ma:readOnly="false" ma:fieldId="{3a062c79-24ed-4f31-b584-a4220ff29390}" ma:taxonomyMulti="true" ma:sspId="dd1c9695-082f-4d62-9abb-ef5a22d84609" ma:termSetId="76727dcf-a431-492e-96ad-c8e0e60c175f" ma:anchorId="ac101e7e-eda8-43fa-95b1-c9b89560a57e" ma:open="false" ma:isKeyword="false">
      <xsd:complexType>
        <xsd:sequence>
          <xsd:element ref="pc:Terms" minOccurs="0" maxOccurs="1"/>
        </xsd:sequence>
      </xsd:complexType>
    </xsd:element>
    <xsd:element name="l917ce326c5a48e1a29f6235eea1cd41" ma:index="21" nillable="true" ma:taxonomy="true" ma:internalName="l917ce326c5a48e1a29f6235eea1cd41" ma:taxonomyFieldName="DssRomtype" ma:displayName="Romtype" ma:readOnly="false" ma:fieldId="{5917ce32-6c5a-48e1-a29f-6235eea1cd41}" ma:sspId="dd1c9695-082f-4d62-9abb-ef5a22d84609" ma:termSetId="8e869b01-24d9-45a0-980a-bd4a553ad3c2" ma:anchorId="00000000-0000-0000-0000-000000000000" ma:open="false" ma:isKeyword="false">
      <xsd:complexType>
        <xsd:sequence>
          <xsd:element ref="pc:Terms" minOccurs="0" maxOccurs="1"/>
        </xsd:sequence>
      </xsd:complexType>
    </xsd:element>
    <xsd:element name="TaxCatchAll" ma:index="22" nillable="true" ma:displayName="Global taksonomikolonne" ma:hidden="true" ma:list="{56ab7ab7-a954-4981-9895-b607dbf57c39}" ma:internalName="TaxCatchAll" ma:showField="CatchAllData"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TaxCatchAllLabel" ma:index="23" nillable="true" ma:displayName="Global taksonomikolonne1" ma:hidden="true" ma:list="{56ab7ab7-a954-4981-9895-b607dbf57c39}" ma:internalName="TaxCatchAllLabel" ma:readOnly="true" ma:showField="CatchAllDataLabel"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f2f49eccf7d24422907cdfb28d82571e" ma:index="25" nillable="true" ma:taxonomy="true" ma:internalName="f2f49eccf7d24422907cdfb28d82571e" ma:taxonomyFieldName="DssDepartement" ma:displayName="Departement" ma:readOnly="false" ma:fieldId="{f2f49ecc-f7d2-4422-907c-dfb28d82571e}" ma:sspId="dd1c9695-082f-4d62-9abb-ef5a22d84609" ma:termSetId="13c90cc6-0f43-4adb-b19c-c400e157a76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3ad56b-b905-482f-99c7-e0ad214f35d2" elementFormDefault="qualified">
    <xsd:import namespace="http://schemas.microsoft.com/office/2006/documentManagement/types"/>
    <xsd:import namespace="http://schemas.microsoft.com/office/infopath/2007/PartnerControls"/>
    <xsd:element name="DssArchivable" ma:index="5" nillable="true" ma:displayName="Arkivpliktig" ma:default="Ikke satt" ma:description="Er dokumentet arkivpliktig?" ma:internalName="DssArchivable">
      <xsd:simpleType>
        <xsd:restriction base="dms:Choice">
          <xsd:enumeration value="Ikke satt"/>
          <xsd:enumeration value="Ja"/>
          <xsd:enumeration value="Nei"/>
        </xsd:restriction>
      </xsd:simpleType>
    </xsd:element>
    <xsd:element name="DssWebsakRef" ma:index="6" nillable="true" ma:displayName="Arkivreferanse" ma:description="Referanse i arkivsystem" ma:internalName="DssWebsakRef">
      <xsd:simpleType>
        <xsd:restriction base="dms:Text"/>
      </xsd:simpleType>
    </xsd:element>
    <xsd:element name="DssInnspillArkivert" ma:index="7" nillable="true" ma:displayName="Er arkivert" ma:description="" ma:internalName="DssInnspillArkivert">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Innholdstype"/>
        <xsd:element ref="dc:title" minOccurs="0" maxOccurs="1" ma:index="1"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http://schemas.microsoft.com/sharepoint/v3">
      <UserInfo>
        <DisplayName/>
        <AccountId xsi:nil="true"/>
        <AccountType/>
      </UserInfo>
    </AssignedTo>
    <DssArchivable xmlns="793ad56b-b905-482f-99c7-e0ad214f35d2" xsi:nil="true"/>
    <DssWebsakRef xmlns="793ad56b-b905-482f-99c7-e0ad214f35d2" xsi:nil="true"/>
    <DssInnspillArkivert xmlns="793ad56b-b905-482f-99c7-e0ad214f35d2">false</DssInnspillArkivert>
    <ofdc76af098e4c7f98490d5710fce5b2 xmlns="fd6f65e9-49f3-49b1-a477-b0ee2712806c">
      <Terms xmlns="http://schemas.microsoft.com/office/infopath/2007/PartnerControls">
        <TermInfo xmlns="http://schemas.microsoft.com/office/infopath/2007/PartnerControls">
          <TermName xmlns="http://schemas.microsoft.com/office/infopath/2007/PartnerControls">Universitets- og h�yskoleavdelingen</TermName>
          <TermId xmlns="http://schemas.microsoft.com/office/infopath/2007/PartnerControls">12365462-7fd7-4411-aa23-52336f678b67</TermId>
        </TermInfo>
      </Terms>
    </ofdc76af098e4c7f98490d5710fce5b2>
    <TaxCatchAll xmlns="fd6f65e9-49f3-49b1-a477-b0ee2712806c">
      <Value>6</Value>
      <Value>3</Value>
      <Value>1</Value>
      <Value>7</Value>
    </TaxCatchAll>
    <f2f49eccf7d24422907cdfb28d82571e xmlns="fd6f65e9-49f3-49b1-a477-b0ee2712806c">
      <Terms xmlns="http://schemas.microsoft.com/office/infopath/2007/PartnerControls">
        <TermInfo xmlns="http://schemas.microsoft.com/office/infopath/2007/PartnerControls">
          <TermName xmlns="http://schemas.microsoft.com/office/infopath/2007/PartnerControls">Kunnskapsdepartementet</TermName>
          <TermId xmlns="http://schemas.microsoft.com/office/infopath/2007/PartnerControls">81227de6-cb8e-4f0f-82fe-a653bcaf2db4</TermId>
        </TermInfo>
      </Terms>
    </f2f49eccf7d24422907cdfb28d82571e>
    <l917ce326c5a48e1a29f6235eea1cd41 xmlns="fd6f65e9-49f3-49b1-a477-b0ee2712806c">
      <Terms xmlns="http://schemas.microsoft.com/office/infopath/2007/PartnerControls"/>
    </l917ce326c5a48e1a29f6235eea1cd41>
    <ec4548291c174201804f8d6e346b5e78 xmlns="fd6f65e9-49f3-49b1-a477-b0ee2712806c">
      <Terms xmlns="http://schemas.microsoft.com/office/infopath/2007/PartnerControls">
        <TermInfo xmlns="http://schemas.microsoft.com/office/infopath/2007/PartnerControls">
          <TermName xmlns="http://schemas.microsoft.com/office/infopath/2007/PartnerControls">Kontroll</TermName>
          <TermId xmlns="http://schemas.microsoft.com/office/infopath/2007/PartnerControls">463643d5-ce49-409b-a124-2da4fba05cfb</TermId>
        </TermInfo>
      </Terms>
    </ec4548291c174201804f8d6e346b5e78>
    <DssFremhevet xmlns="fd6f65e9-49f3-49b1-a477-b0ee2712806c">false</DssFremhevet>
    <DssNotater xmlns="fd6f65e9-49f3-49b1-a477-b0ee2712806c" xsi:nil="true"/>
    <ja062c7924ed4f31b584a4220ff29390 xmlns="fd6f65e9-49f3-49b1-a477-b0ee2712806c">
      <Terms xmlns="http://schemas.microsoft.com/office/infopath/2007/PartnerControls">
        <TermInfo xmlns="http://schemas.microsoft.com/office/infopath/2007/PartnerControls">
          <TermName xmlns="http://schemas.microsoft.com/office/infopath/2007/PartnerControls">Fagskoleutdanning</TermName>
          <TermId xmlns="http://schemas.microsoft.com/office/infopath/2007/PartnerControls">2f2de0c0-2ca5-4e36-b56a-80a3e7a483fa</TermId>
        </TermInfo>
        <TermInfo xmlns="http://schemas.microsoft.com/office/infopath/2007/PartnerControls">
          <TermName xmlns="http://schemas.microsoft.com/office/infopath/2007/PartnerControls">H�yere utdanning</TermName>
          <TermId xmlns="http://schemas.microsoft.com/office/infopath/2007/PartnerControls">dc318931-fe29-41de-8830-f91bec213162</TermId>
        </TermInfo>
      </Terms>
    </ja062c7924ed4f31b584a4220ff29390>
    <DssDokumenttypeChoice xmlns="fd6f65e9-49f3-49b1-a477-b0ee2712806c">Regneark</DssDokumenttypeChoice>
    <Område_x002f_prosess xmlns="fd6f65e9-49f3-49b1-a477-b0ee2712806c">Standard oppgjørspakke</Område_x002f_proses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D1C667-D9D4-4FC7-98BC-ED3BA9151F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6f65e9-49f3-49b1-a477-b0ee2712806c"/>
    <ds:schemaRef ds:uri="793ad56b-b905-482f-99c7-e0ad214f35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4FD963-60ED-448D-9B35-545889DDE41F}">
  <ds:schemaRefs>
    <ds:schemaRef ds:uri="http://www.w3.org/XML/1998/namespace"/>
    <ds:schemaRef ds:uri="http://purl.org/dc/elements/1.1/"/>
    <ds:schemaRef ds:uri="http://schemas.microsoft.com/office/2006/metadata/properties"/>
    <ds:schemaRef ds:uri="fd6f65e9-49f3-49b1-a477-b0ee2712806c"/>
    <ds:schemaRef ds:uri="http://schemas.microsoft.com/sharepoint/v3"/>
    <ds:schemaRef ds:uri="http://purl.org/dc/terms/"/>
    <ds:schemaRef ds:uri="793ad56b-b905-482f-99c7-e0ad214f35d2"/>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A5889CE2-4C63-45A0-8359-A20B93F3E5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21</vt:i4>
      </vt:variant>
    </vt:vector>
  </HeadingPairs>
  <TitlesOfParts>
    <vt:vector size="21" baseType="lpstr">
      <vt:lpstr>Prinsippnote</vt:lpstr>
      <vt:lpstr>Resultatregnskap</vt:lpstr>
      <vt:lpstr>Balanse - eiendeler</vt:lpstr>
      <vt:lpstr>Balanse - gjeld og egenkapital</vt:lpstr>
      <vt:lpstr> Kontantstrøm IND</vt:lpstr>
      <vt:lpstr>Kontantstrøm DIR</vt:lpstr>
      <vt:lpstr>Note 1</vt:lpstr>
      <vt:lpstr>Note 1B</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(med note 1b)</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Steinar Døhlen (SH)</cp:lastModifiedBy>
  <cp:lastPrinted>2021-11-18T14:49:15Z</cp:lastPrinted>
  <dcterms:created xsi:type="dcterms:W3CDTF">2014-12-23T04:09:07Z</dcterms:created>
  <dcterms:modified xsi:type="dcterms:W3CDTF">2025-02-10T15:16:51Z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0x0101002C1B27F07ED111E5A8370800200C9A66010200773A1EF9571EA24F994D980B5AE4B7C2</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ies>
</file>