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oslapp04\Okonomi\Rapporter\2024\DBH-2024\"/>
    </mc:Choice>
  </mc:AlternateContent>
  <xr:revisionPtr revIDLastSave="0" documentId="13_ncr:1_{1DE47B07-69D0-40EA-A8A3-16A47D0B3D58}" xr6:coauthVersionLast="47" xr6:coauthVersionMax="47" xr10:uidLastSave="{00000000-0000-0000-0000-000000000000}"/>
  <bookViews>
    <workbookView xWindow="-120" yWindow="-120" windowWidth="29040" windowHeight="17640" tabRatio="715" activeTab="1"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6" i="31" l="1"/>
  <c r="B16" i="31"/>
  <c r="C24" i="13" l="1"/>
  <c r="C25" i="13" s="1"/>
  <c r="B24" i="13"/>
  <c r="B25" i="13" s="1"/>
  <c r="C103" i="12"/>
  <c r="B103" i="12"/>
  <c r="C95" i="12"/>
  <c r="B95" i="12"/>
  <c r="C92" i="12"/>
  <c r="B92" i="12"/>
  <c r="C87" i="12"/>
  <c r="B87" i="12"/>
  <c r="C80" i="12"/>
  <c r="B80" i="12"/>
  <c r="C31" i="19"/>
  <c r="D31" i="19"/>
  <c r="B31" i="19"/>
  <c r="H12" i="34"/>
  <c r="H8" i="34"/>
  <c r="H11" i="34"/>
  <c r="H10" i="34"/>
  <c r="H9" i="34"/>
  <c r="E29" i="19"/>
  <c r="E27" i="19"/>
  <c r="E10" i="19"/>
  <c r="C13" i="17"/>
  <c r="C12" i="17"/>
  <c r="B13" i="17"/>
  <c r="B12" i="17"/>
  <c r="C59" i="27" l="1"/>
  <c r="C30" i="6"/>
  <c r="C32" i="4"/>
  <c r="C27" i="27"/>
  <c r="C25" i="27"/>
  <c r="C18" i="27"/>
  <c r="C21" i="4"/>
  <c r="D31" i="3"/>
  <c r="C31" i="3"/>
  <c r="E28" i="19"/>
  <c r="E30" i="19"/>
  <c r="E35" i="19"/>
  <c r="E42" i="19"/>
  <c r="E41" i="19"/>
  <c r="E40" i="19"/>
  <c r="E43" i="19" s="1"/>
  <c r="E18" i="19"/>
  <c r="E19" i="19"/>
  <c r="E20" i="19"/>
  <c r="E21" i="19"/>
  <c r="E17" i="19"/>
  <c r="E12" i="19"/>
  <c r="E13" i="19"/>
  <c r="E11" i="19"/>
  <c r="E14" i="19" s="1"/>
  <c r="E63" i="12"/>
  <c r="D63" i="12"/>
  <c r="E28" i="12"/>
  <c r="D28" i="12"/>
  <c r="E22" i="19" l="1"/>
  <c r="C55" i="12"/>
  <c r="G12" i="34" l="1"/>
  <c r="F12" i="34"/>
  <c r="E12" i="34"/>
  <c r="D12" i="34"/>
  <c r="C12" i="34"/>
  <c r="D21" i="6" l="1"/>
  <c r="D74" i="27" l="1"/>
  <c r="C74" i="27"/>
  <c r="D7" i="27" l="1"/>
  <c r="D33" i="12" l="1"/>
  <c r="D14" i="19" l="1"/>
  <c r="C14" i="19"/>
  <c r="B14" i="19"/>
  <c r="B11" i="26"/>
  <c r="B17" i="31"/>
  <c r="C13" i="25"/>
  <c r="B13" i="25"/>
  <c r="B14" i="13"/>
  <c r="B35" i="13"/>
  <c r="D49" i="12"/>
  <c r="B25" i="9"/>
  <c r="C19" i="9"/>
  <c r="B19" i="9"/>
  <c r="B15" i="8"/>
  <c r="D36" i="27"/>
  <c r="D48" i="6"/>
  <c r="C48" i="6"/>
  <c r="D30" i="6"/>
  <c r="C21" i="6"/>
  <c r="D57" i="4"/>
  <c r="C57" i="4"/>
  <c r="D52" i="4"/>
  <c r="C52" i="4"/>
  <c r="D44" i="4"/>
  <c r="C44" i="4"/>
  <c r="D38" i="4"/>
  <c r="C38" i="4"/>
  <c r="D32" i="4"/>
  <c r="C14" i="4"/>
  <c r="D43" i="3"/>
  <c r="C43" i="3"/>
  <c r="D22" i="3"/>
  <c r="C22" i="3"/>
  <c r="C14" i="3"/>
  <c r="D14" i="3"/>
  <c r="B43" i="19"/>
  <c r="C22" i="19"/>
  <c r="B22" i="19"/>
  <c r="D43" i="19"/>
  <c r="C43" i="19"/>
  <c r="D22" i="19"/>
  <c r="C59" i="4" l="1"/>
  <c r="E31" i="19"/>
  <c r="D24" i="3"/>
  <c r="D33" i="3" s="1"/>
  <c r="D37" i="3" s="1"/>
  <c r="C24" i="3"/>
  <c r="C33" i="3" s="1"/>
  <c r="C37" i="3" s="1"/>
  <c r="B20" i="17" s="1"/>
  <c r="D24" i="19"/>
  <c r="D33" i="19" s="1"/>
  <c r="D37" i="19" s="1"/>
  <c r="C24" i="19"/>
  <c r="C33" i="19" s="1"/>
  <c r="C37" i="19" s="1"/>
  <c r="B24" i="19"/>
  <c r="B11" i="24"/>
  <c r="B17" i="24" s="1"/>
  <c r="B33" i="19" l="1"/>
  <c r="E24" i="19"/>
  <c r="F11" i="24"/>
  <c r="F17" i="24" s="1"/>
  <c r="E11" i="24"/>
  <c r="E17" i="24" s="1"/>
  <c r="D11" i="24"/>
  <c r="D17" i="24" s="1"/>
  <c r="C11" i="24"/>
  <c r="C17" i="24" s="1"/>
  <c r="C11" i="23"/>
  <c r="C17" i="23" s="1"/>
  <c r="D11" i="23"/>
  <c r="D17" i="23" s="1"/>
  <c r="B11" i="23"/>
  <c r="B17" i="23" s="1"/>
  <c r="B37" i="19" l="1"/>
  <c r="E37" i="19" s="1"/>
  <c r="E33" i="19"/>
  <c r="E17" i="23"/>
  <c r="G17" i="24"/>
  <c r="C11" i="26"/>
  <c r="C35" i="13"/>
  <c r="G16" i="31" l="1"/>
  <c r="G15" i="31"/>
  <c r="G14" i="31"/>
  <c r="G13" i="31"/>
  <c r="G12" i="31"/>
  <c r="F16" i="31"/>
  <c r="F15" i="31"/>
  <c r="F14" i="31"/>
  <c r="F13" i="31"/>
  <c r="F12" i="31"/>
  <c r="C10" i="7"/>
  <c r="B10" i="7"/>
  <c r="H14" i="31" l="1"/>
  <c r="H12" i="31"/>
  <c r="F17" i="31"/>
  <c r="G17" i="31"/>
  <c r="E37" i="12"/>
  <c r="C37" i="12"/>
  <c r="E43" i="12"/>
  <c r="C43" i="12"/>
  <c r="E49" i="12"/>
  <c r="C49" i="12"/>
  <c r="E55" i="12"/>
  <c r="E12" i="12"/>
  <c r="C12" i="12"/>
  <c r="E20" i="12"/>
  <c r="C20" i="12"/>
  <c r="A2" i="31"/>
  <c r="H16" i="31"/>
  <c r="H15" i="31"/>
  <c r="H13" i="31"/>
  <c r="E17" i="31"/>
  <c r="D17" i="31"/>
  <c r="C17" i="31"/>
  <c r="H17" i="31" l="1"/>
  <c r="D25" i="27" l="1"/>
  <c r="D18" i="27"/>
  <c r="D54" i="27" l="1"/>
  <c r="C54" i="27"/>
  <c r="C36" i="27"/>
  <c r="D27" i="27"/>
  <c r="E7" i="27"/>
  <c r="C7" i="27"/>
  <c r="A5" i="27"/>
  <c r="A2" i="27"/>
  <c r="C57" i="27" l="1"/>
  <c r="D57" i="27"/>
  <c r="D59" i="27" s="1"/>
  <c r="C6" i="26"/>
  <c r="B6" i="26"/>
  <c r="D6" i="13"/>
  <c r="A5" i="13"/>
  <c r="D6" i="18"/>
  <c r="A2" i="26"/>
  <c r="C6" i="25"/>
  <c r="B6" i="25"/>
  <c r="C6" i="13"/>
  <c r="C11" i="13" s="1"/>
  <c r="C31" i="13" s="1"/>
  <c r="B6" i="13"/>
  <c r="B11" i="13" s="1"/>
  <c r="B31" i="13" s="1"/>
  <c r="A2" i="13"/>
  <c r="C14" i="13"/>
  <c r="C9" i="13"/>
  <c r="B9" i="13"/>
  <c r="A2" i="25" l="1"/>
  <c r="D55" i="12" l="1"/>
  <c r="B55" i="12"/>
  <c r="B49" i="12"/>
  <c r="D43" i="12"/>
  <c r="B43" i="12"/>
  <c r="D37" i="12"/>
  <c r="B37" i="12"/>
  <c r="C44" i="9"/>
  <c r="B44" i="9"/>
  <c r="C37" i="9"/>
  <c r="B37"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0" i="12"/>
  <c r="B20" i="12"/>
  <c r="D12" i="12"/>
  <c r="B12" i="12"/>
  <c r="D7" i="5" l="1"/>
  <c r="A2" i="18" l="1"/>
  <c r="C6" i="18" l="1"/>
  <c r="B6" i="18"/>
  <c r="B10" i="17" l="1"/>
  <c r="C15" i="8"/>
  <c r="D8" i="8"/>
  <c r="C8" i="8"/>
  <c r="B8" i="8"/>
  <c r="C38" i="7"/>
  <c r="B38" i="7"/>
  <c r="C73" i="7"/>
  <c r="C78" i="7" s="1"/>
  <c r="B73" i="7"/>
  <c r="B78" i="7" s="1"/>
  <c r="C56" i="7"/>
  <c r="B56" i="7"/>
  <c r="C48" i="7"/>
  <c r="B48" i="7"/>
  <c r="C43" i="7"/>
  <c r="B43" i="7"/>
  <c r="C22" i="7"/>
  <c r="B22" i="7"/>
  <c r="C17" i="7"/>
  <c r="B17" i="7"/>
  <c r="B59" i="7" l="1"/>
  <c r="B14" i="17" s="1"/>
  <c r="C59" i="7"/>
  <c r="C14" i="17" s="1"/>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B7" i="12"/>
  <c r="B15" i="12" s="1"/>
  <c r="B33" i="12" s="1"/>
  <c r="A2" i="12"/>
  <c r="D6" i="9"/>
  <c r="C6" i="9"/>
  <c r="C21" i="9" s="1"/>
  <c r="C32" i="9" s="1"/>
  <c r="B6" i="9"/>
  <c r="B21" i="9" s="1"/>
  <c r="B32" i="9" s="1"/>
  <c r="A2" i="9"/>
  <c r="A2" i="8"/>
  <c r="C91" i="7"/>
  <c r="C93" i="7" s="1"/>
  <c r="B91" i="7"/>
  <c r="B93" i="7" s="1"/>
  <c r="A2" i="7"/>
  <c r="E7" i="6"/>
  <c r="A2" i="6"/>
  <c r="D48" i="5"/>
  <c r="C28" i="17" s="1"/>
  <c r="C48" i="5"/>
  <c r="D39" i="5"/>
  <c r="C39" i="5"/>
  <c r="D32" i="5"/>
  <c r="C32" i="5"/>
  <c r="D20" i="5"/>
  <c r="D15" i="5"/>
  <c r="C15" i="5"/>
  <c r="E7" i="5"/>
  <c r="C7" i="5"/>
  <c r="A2" i="5"/>
  <c r="D21" i="4"/>
  <c r="D14" i="4"/>
  <c r="E7" i="4"/>
  <c r="C7" i="4"/>
  <c r="A2" i="4"/>
  <c r="C18" i="17"/>
  <c r="B18" i="17"/>
  <c r="C11" i="17"/>
  <c r="C15" i="17" s="1"/>
  <c r="B66" i="7" l="1"/>
  <c r="C66" i="7"/>
  <c r="D6" i="25"/>
  <c r="D6" i="26"/>
  <c r="B51" i="12"/>
  <c r="B45" i="12"/>
  <c r="B39" i="12"/>
  <c r="D51" i="12"/>
  <c r="D39" i="12"/>
  <c r="D45" i="12"/>
  <c r="B28" i="17"/>
  <c r="D50" i="5"/>
  <c r="C40" i="17"/>
  <c r="C27" i="17"/>
  <c r="C50" i="5"/>
  <c r="D22" i="5"/>
  <c r="C26" i="17" s="1"/>
  <c r="C38" i="17" s="1"/>
  <c r="C24" i="17"/>
  <c r="C36" i="17" s="1"/>
  <c r="C23" i="17"/>
  <c r="B24" i="17"/>
  <c r="D59" i="4"/>
  <c r="C25" i="17" s="1"/>
  <c r="B19" i="17"/>
  <c r="C17" i="17"/>
  <c r="C33" i="17"/>
  <c r="C39" i="17"/>
  <c r="B33" i="17"/>
  <c r="D51" i="6"/>
  <c r="D53" i="6" s="1"/>
  <c r="B17" i="17"/>
  <c r="B23" i="17"/>
  <c r="B27" i="17"/>
  <c r="B11" i="17"/>
  <c r="B39" i="17" l="1"/>
  <c r="B15" i="17"/>
  <c r="C85" i="7"/>
  <c r="B85" i="7"/>
  <c r="B25" i="17"/>
  <c r="B35" i="17"/>
  <c r="C35" i="17"/>
  <c r="D52" i="5"/>
  <c r="C29" i="17" s="1"/>
  <c r="C37" i="17" s="1"/>
  <c r="B36" i="17"/>
  <c r="B34" i="17"/>
  <c r="C19" i="17"/>
  <c r="C34" i="17" s="1"/>
  <c r="B40" i="17"/>
  <c r="C20" i="17" l="1"/>
  <c r="C51" i="6" l="1"/>
  <c r="C53" i="6" s="1"/>
  <c r="C20" i="5"/>
  <c r="C22" i="5" l="1"/>
  <c r="B26" i="17" s="1"/>
  <c r="B38" i="17" s="1"/>
  <c r="C52" i="5" l="1"/>
  <c r="B29" i="17" l="1"/>
  <c r="B37" i="17" s="1"/>
  <c r="C41" i="17"/>
  <c r="B41" i="17"/>
</calcChain>
</file>

<file path=xl/sharedStrings.xml><?xml version="1.0" encoding="utf-8"?>
<sst xmlns="http://schemas.openxmlformats.org/spreadsheetml/2006/main" count="1127" uniqueCount="932">
  <si>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</si>
  <si>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</si>
  <si>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</si>
  <si>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</si>
  <si>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</si>
  <si>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</si>
  <si>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</si>
  <si>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</si>
  <si>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</si>
  <si>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</si>
  <si>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</si>
  <si>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</si>
  <si>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</si>
  <si>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</si>
  <si>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</si>
  <si>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</si>
  <si>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</si>
  <si>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</si>
  <si>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</si>
  <si>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</si>
  <si>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</si>
  <si>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</si>
  <si>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</si>
  <si>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</si>
  <si>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</si>
  <si>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</si>
  <si>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</si>
  <si>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</si>
  <si>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</si>
  <si>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</si>
  <si>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</si>
  <si>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</si>
  <si>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</si>
  <si>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</si>
  <si>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</si>
  <si>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</si>
  <si>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</si>
  <si>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</si>
  <si>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</si>
  <si>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</si>
  <si>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</si>
  <si>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</si>
  <si>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</si>
  <si>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</si>
  <si>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</si>
  <si>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</si>
  <si>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</si>
  <si>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</si>
  <si>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</si>
  <si>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</si>
  <si>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</si>
  <si>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</si>
  <si>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</si>
  <si>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</si>
  <si>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</si>
  <si>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</si>
  <si>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</si>
  <si>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</si>
  <si>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</si>
  <si>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</si>
  <si>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</si>
  <si>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</si>
  <si>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</si>
  <si>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</si>
  <si>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</si>
  <si>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</si>
  <si>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</si>
  <si>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</si>
  <si>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</si>
  <si>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</si>
  <si>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</si>
  <si>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</si>
  <si>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</si>
  <si>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</si>
  <si>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</si>
  <si>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</si>
  <si>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</si>
  <si>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</si>
  <si>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</si>
  <si>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</si>
  <si>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</si>
  <si>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</si>
  <si>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</si>
  <si>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</si>
  <si>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</si>
  <si>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</si>
  <si>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</si>
  <si>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</si>
  <si>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</si>
  <si>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</si>
  <si>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</si>
  <si>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</si>
  <si>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</si>
  <si>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</si>
  <si>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</si>
  <si>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</si>
  <si>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</si>
  <si>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</si>
  <si>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</si>
  <si>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</si>
  <si>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</si>
  <si>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</si>
  <si>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</si>
  <si>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</si>
  <si>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</si>
  <si>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</si>
  <si>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</si>
  <si>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</si>
  <si>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</si>
  <si>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</si>
  <si>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</si>
  <si>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</si>
  <si>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</si>
  <si>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</si>
  <si>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</si>
  <si>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</si>
  <si>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</si>
  <si>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</si>
  <si>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</si>
  <si>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</si>
  <si>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</si>
  <si>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</si>
  <si>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</si>
  <si>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</si>
  <si>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</si>
  <si>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</si>
  <si>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</si>
  <si>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</si>
  <si>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</si>
  <si>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</si>
  <si>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</si>
  <si>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</si>
  <si>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</si>
  <si>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</si>
  <si>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</si>
  <si>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</si>
  <si>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</si>
  <si>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</si>
  <si>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</si>
  <si>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</si>
  <si>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</si>
  <si>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</si>
  <si>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</si>
  <si>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</si>
  <si>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</si>
  <si>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</si>
  <si>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</si>
  <si>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</si>
  <si>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</si>
  <si>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</si>
  <si>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</si>
  <si>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</si>
  <si>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</si>
  <si>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</si>
  <si>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</si>
  <si>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</si>
  <si>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</si>
  <si>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</si>
  <si>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</si>
  <si>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</si>
  <si>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</si>
  <si>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</si>
  <si>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</si>
  <si>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</si>
  <si>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</si>
  <si>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</si>
  <si>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</si>
  <si>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</si>
  <si>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</si>
  <si>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</si>
  <si>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</si>
  <si>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</si>
  <si>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</si>
  <si>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</si>
  <si>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</si>
  <si>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</si>
  <si>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</si>
  <si>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</si>
  <si>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</si>
  <si>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</si>
  <si>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</si>
  <si>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</si>
  <si>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</si>
  <si>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</si>
  <si>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</si>
  <si>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</si>
  <si>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</si>
  <si>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</si>
  <si>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</si>
  <si>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</si>
  <si>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</si>
  <si>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</si>
  <si>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</si>
  <si>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</si>
  <si>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</si>
  <si>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</si>
  <si>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</si>
  <si>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</si>
  <si>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</si>
  <si>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</si>
  <si>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</si>
  <si>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</si>
  <si>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</si>
  <si>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</si>
  <si>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</si>
  <si>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</si>
  <si>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</si>
  <si>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</si>
  <si>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</si>
  <si>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</si>
  <si>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</si>
  <si>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</si>
  <si>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</si>
  <si>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</si>
  <si>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</si>
  <si>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</si>
  <si>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</si>
  <si>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</si>
  <si>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</si>
  <si>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</si>
  <si>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</si>
  <si>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</si>
  <si>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</si>
  <si>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</si>
  <si>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</si>
  <si>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</si>
  <si>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</si>
  <si>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</si>
  <si>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</si>
  <si>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</si>
  <si>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</si>
  <si>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</si>
  <si>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</si>
  <si>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</si>
  <si>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</si>
  <si>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</si>
  <si>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</si>
  <si>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</si>
  <si>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</si>
  <si>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</si>
  <si>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</si>
  <si>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</si>
  <si>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</si>
  <si>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</si>
  <si>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</si>
  <si>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</si>
  <si>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</si>
  <si>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</si>
  <si>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</si>
  <si>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</si>
  <si>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</si>
  <si>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</si>
  <si>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</si>
  <si>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</si>
  <si>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</si>
  <si>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</si>
  <si>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</si>
  <si>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</si>
  <si>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</si>
  <si>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</si>
  <si>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</si>
  <si>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</si>
  <si>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</si>
  <si>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</si>
  <si>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</si>
  <si>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</si>
  <si>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</si>
  <si>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</si>
  <si>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</si>
  <si>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</si>
  <si>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</si>
  <si>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</si>
  <si>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</si>
  <si>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</si>
  <si>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</si>
  <si>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</si>
  <si>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</si>
  <si>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</si>
  <si>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</si>
  <si>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</si>
  <si>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</si>
  <si>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</si>
  <si>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</si>
  <si>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</si>
  <si>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</si>
  <si>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</si>
  <si>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</si>
  <si>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</si>
  <si>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</si>
  <si>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</si>
  <si>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</si>
  <si>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</si>
  <si>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</si>
  <si>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</si>
  <si>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</si>
  <si>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</si>
  <si>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</si>
  <si>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</si>
  <si>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</si>
  <si>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</si>
  <si>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</si>
  <si>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</si>
  <si>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</si>
  <si>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</si>
  <si>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</si>
  <si>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</si>
  <si>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</si>
  <si>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</si>
  <si>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</si>
  <si>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</si>
  <si>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</si>
  <si>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</si>
  <si>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</si>
  <si>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</si>
  <si>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</si>
  <si>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</si>
  <si>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</si>
  <si>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</si>
  <si>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</si>
  <si>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</si>
  <si>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</si>
  <si>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</si>
  <si>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</si>
  <si>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</si>
  <si>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</si>
  <si>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</si>
  <si>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</si>
  <si>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</si>
  <si>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</si>
  <si>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</si>
  <si>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</si>
  <si>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</si>
  <si>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</si>
  <si>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</si>
  <si>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</si>
  <si>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</si>
  <si>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</si>
  <si>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</si>
  <si>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</si>
  <si>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</si>
  <si>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</si>
  <si>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</si>
  <si>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</si>
  <si>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</si>
  <si>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</si>
  <si>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</si>
  <si>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</si>
  <si>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</si>
  <si>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</si>
  <si>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</si>
  <si>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</si>
  <si>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</si>
  <si>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</si>
  <si>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</si>
  <si>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</si>
  <si>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</si>
  <si>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</si>
  <si>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</si>
  <si>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</si>
  <si>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</si>
  <si>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</si>
  <si>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</si>
  <si>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</si>
  <si>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</si>
  <si>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</si>
  <si>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</si>
  <si>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</si>
  <si>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</si>
  <si>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</si>
  <si>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</si>
  <si>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</si>
  <si>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</si>
  <si>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</si>
  <si>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</si>
  <si>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</si>
  <si>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</si>
  <si>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</si>
  <si>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</si>
  <si>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</si>
  <si>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</si>
  <si>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</si>
  <si>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</si>
  <si>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</si>
  <si>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</si>
  <si>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</si>
  <si>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</si>
  <si>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</si>
  <si>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</si>
  <si>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</si>
  <si>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</si>
  <si>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</si>
  <si>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</si>
  <si>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</si>
  <si>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</si>
  <si>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</si>
  <si>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</si>
  <si>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</si>
  <si>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</si>
  <si>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</si>
  <si>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</si>
  <si>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</si>
  <si>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</si>
  <si>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</si>
  <si>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</si>
  <si>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</si>
  <si>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</si>
  <si>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</si>
  <si>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</si>
  <si>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</si>
  <si>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</si>
  <si>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</si>
  <si>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</si>
  <si>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</si>
  <si>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</si>
  <si>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</si>
  <si>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</si>
  <si>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</si>
  <si>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</si>
  <si>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</si>
  <si>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</si>
  <si>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</si>
  <si>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</si>
  <si>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</si>
  <si>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</si>
  <si>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</si>
  <si>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</si>
  <si>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</si>
  <si>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</si>
  <si>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</si>
  <si>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</si>
  <si>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</si>
  <si>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</si>
  <si>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</si>
  <si>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</si>
  <si>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</si>
  <si>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</si>
  <si>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</si>
  <si>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</si>
  <si>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</si>
  <si>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</si>
  <si>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</si>
  <si>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</si>
  <si>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</si>
  <si>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</si>
  <si>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</si>
  <si>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</si>
  <si>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</si>
  <si>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</si>
  <si>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</si>
  <si>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</si>
  <si>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</si>
  <si>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</si>
  <si>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</si>
  <si>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</si>
  <si>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</si>
  <si>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</si>
  <si>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</si>
  <si>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</si>
  <si>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</si>
  <si>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</si>
  <si>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</si>
  <si>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</si>
  <si>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</si>
  <si>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</si>
  <si>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</si>
  <si>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</si>
  <si>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</si>
  <si>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</si>
  <si>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</si>
  <si>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</si>
  <si>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</si>
  <si>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</si>
  <si>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</si>
  <si>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</si>
  <si>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</si>
  <si>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</si>
  <si>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</si>
  <si>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</si>
  <si>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</si>
  <si>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</si>
  <si>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</si>
  <si>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</si>
  <si>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</si>
  <si>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</si>
  <si>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</si>
  <si>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</si>
  <si>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</si>
  <si>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</si>
  <si>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</si>
  <si>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</si>
  <si>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</si>
  <si>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</si>
  <si>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</si>
  <si>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</si>
  <si>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</si>
  <si>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</si>
  <si>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</si>
  <si>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</si>
  <si>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</si>
  <si>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</si>
  <si>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</si>
  <si>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</si>
  <si>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</si>
  <si>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</si>
  <si>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</si>
  <si>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</si>
  <si>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</si>
  <si>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</si>
  <si>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</si>
  <si>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</si>
  <si>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</si>
  <si>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</si>
  <si>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</si>
  <si>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</si>
  <si>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</si>
  <si>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</si>
  <si>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</si>
  <si>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</si>
  <si>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</si>
  <si>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</si>
  <si>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</si>
  <si>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</si>
  <si>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</si>
  <si>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</si>
  <si>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</si>
  <si>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</si>
  <si>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</si>
  <si>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</si>
  <si>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</si>
  <si>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</si>
  <si>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</si>
  <si>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</si>
  <si>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</si>
  <si>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</si>
  <si>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</si>
  <si>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</si>
  <si>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</si>
  <si>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</si>
  <si>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</si>
  <si>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</si>
  <si>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</si>
  <si>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</si>
  <si>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</si>
  <si>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</si>
  <si>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</si>
  <si>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</si>
  <si>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</si>
  <si>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</si>
  <si>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</si>
  <si>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</si>
  <si>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</si>
  <si>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</si>
  <si>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</si>
  <si>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</si>
  <si>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</si>
  <si>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</si>
  <si>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</si>
  <si>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</si>
  <si>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</si>
  <si>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</si>
  <si>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</si>
  <si>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</si>
  <si>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</si>
  <si>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</si>
  <si>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</si>
  <si>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</si>
  <si>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</si>
  <si>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</si>
  <si>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</si>
  <si>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</si>
  <si>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</si>
  <si>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</si>
  <si>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</si>
  <si>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</si>
  <si>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</si>
  <si>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</si>
  <si>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</si>
  <si>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</si>
  <si>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</si>
  <si>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</si>
  <si>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</si>
  <si>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</si>
  <si>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</si>
  <si>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</si>
  <si>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</si>
  <si>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</si>
  <si>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</si>
  <si>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</si>
  <si>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</si>
  <si>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</si>
  <si>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</si>
  <si>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</si>
  <si>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</si>
  <si>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</si>
  <si>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</si>
  <si>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</si>
  <si>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</si>
  <si>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</si>
  <si>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</si>
  <si>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</si>
  <si>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</si>
  <si>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</si>
  <si>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</si>
  <si>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</si>
  <si>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</si>
  <si>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</si>
  <si>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</si>
  <si>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</si>
  <si>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</si>
  <si>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</si>
  <si>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</si>
  <si>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</si>
  <si>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</si>
  <si>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</si>
  <si>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</si>
  <si>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</si>
  <si>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</si>
  <si>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</si>
  <si>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</si>
  <si>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</si>
  <si>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</si>
  <si>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</si>
  <si>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</si>
  <si>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</si>
  <si>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</si>
  <si>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</si>
  <si>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</si>
  <si>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</si>
  <si>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</si>
  <si>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</si>
  <si>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</si>
  <si>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</si>
  <si>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</si>
  <si>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</si>
  <si>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</si>
  <si>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</si>
  <si>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</si>
  <si>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</si>
  <si>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</si>
  <si>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</si>
  <si>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</si>
  <si>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</si>
  <si>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</si>
  <si>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</si>
  <si>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</si>
  <si>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</si>
  <si>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</si>
  <si>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</si>
  <si>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</si>
  <si>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</si>
  <si>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</si>
  <si>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</si>
  <si>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</si>
  <si>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</si>
  <si>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</si>
  <si>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</si>
  <si>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</si>
  <si>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</si>
  <si>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</si>
  <si>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</si>
  <si>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</si>
  <si>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</si>
  <si>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</si>
  <si>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</si>
  <si>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</si>
  <si>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</si>
  <si>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</si>
  <si>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</si>
  <si>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</si>
  <si>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</si>
  <si>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</si>
  <si>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</si>
  <si>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</si>
  <si>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</si>
  <si>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</si>
  <si>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</si>
  <si>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</si>
  <si>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</si>
  <si>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</si>
  <si>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</si>
  <si>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</si>
  <si>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</si>
  <si>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</si>
  <si>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</si>
  <si>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</si>
  <si>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</si>
  <si>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</si>
  <si>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</si>
  <si>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</si>
  <si>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</si>
  <si>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</si>
  <si>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</si>
  <si>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</si>
  <si>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</si>
  <si>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</si>
  <si>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</si>
  <si>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</si>
  <si>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</si>
  <si>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</si>
  <si>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</si>
  <si>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</si>
  <si>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</si>
  <si>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</si>
  <si>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</si>
  <si>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</si>
  <si>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</si>
  <si>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</si>
  <si>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</si>
  <si>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</si>
  <si>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</si>
  <si>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</si>
  <si>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</si>
  <si>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</si>
  <si>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</si>
  <si>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</si>
  <si>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</si>
  <si>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</si>
  <si>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</si>
  <si>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</si>
  <si>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</si>
  <si>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</si>
  <si>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</si>
  <si>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</si>
  <si>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</si>
  <si>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</si>
  <si>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</si>
  <si>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</si>
  <si>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</si>
  <si>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</si>
  <si>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</si>
  <si>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</si>
  <si>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</si>
  <si>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</si>
  <si>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</si>
  <si>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</si>
  <si>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</si>
  <si>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</si>
  <si>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</si>
  <si>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</si>
  <si>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</si>
  <si>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</si>
  <si>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</si>
  <si>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</si>
  <si>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</si>
  <si>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</si>
  <si>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</si>
  <si>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</si>
  <si>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</si>
  <si>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</si>
  <si>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</si>
  <si>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</si>
  <si>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</si>
  <si>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</si>
  <si>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</si>
  <si>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</si>
  <si>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</si>
  <si>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</si>
  <si>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</si>
  <si>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</si>
  <si>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</si>
  <si>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</si>
  <si>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</si>
  <si>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</si>
  <si>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</si>
  <si>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</si>
  <si>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</si>
  <si>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</si>
  <si>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</si>
  <si>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</si>
  <si>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</si>
  <si>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</si>
  <si>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</si>
  <si>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</si>
  <si>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</si>
  <si>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</si>
  <si>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</si>
  <si>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</si>
  <si>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</si>
  <si>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</si>
  <si>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t>Inntekt fra oppdragsfinansiert aktivitet</t>
  </si>
  <si>
    <t xml:space="preserve">Lønn og godtgjørelser til ledende personer oppgis i kroner for regnskapsåret. </t>
  </si>
  <si>
    <t>Nærstående part B</t>
  </si>
  <si>
    <t>Nærstående part C</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</si>
  <si>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</si>
  <si>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</si>
  <si>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</si>
  <si>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</si>
  <si>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</si>
  <si>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</si>
  <si>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</si>
  <si>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</si>
  <si>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</si>
  <si>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</si>
  <si>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</si>
  <si>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</si>
  <si>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</si>
  <si>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</si>
  <si>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</si>
  <si>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</si>
  <si>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</si>
  <si>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</si>
  <si>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</si>
  <si>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</si>
  <si>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</si>
  <si>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</si>
  <si>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</si>
  <si>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</si>
  <si>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</si>
  <si>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</si>
  <si>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</si>
  <si>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</si>
  <si>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</si>
  <si>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</si>
  <si>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</si>
  <si>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ja/nei</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</si>
  <si>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</si>
  <si>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</si>
  <si>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</si>
  <si>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</si>
  <si>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</si>
  <si>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</si>
  <si>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</si>
  <si>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</si>
  <si>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</si>
  <si>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</si>
  <si>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</si>
  <si>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</si>
  <si>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</si>
  <si>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</si>
  <si>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</si>
  <si>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</si>
  <si>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</si>
  <si>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</si>
  <si>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</si>
  <si>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</si>
  <si>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</si>
  <si>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</si>
  <si>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</si>
  <si>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</si>
  <si>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</si>
  <si>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</si>
  <si>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</si>
  <si>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</si>
  <si>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</si>
  <si>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</si>
  <si>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</si>
  <si>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</si>
  <si>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</si>
  <si>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</si>
  <si>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</si>
  <si>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</si>
  <si>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</si>
  <si>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</si>
  <si>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</si>
  <si>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</si>
  <si>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</si>
  <si>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</si>
  <si>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</si>
  <si>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</si>
  <si>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</si>
  <si>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</si>
  <si>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</si>
  <si>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</si>
  <si>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</si>
  <si>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</si>
  <si>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</si>
  <si>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</si>
  <si>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</si>
  <si>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</si>
  <si>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</si>
  <si>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</si>
  <si>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</si>
  <si>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</si>
  <si>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</si>
  <si>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</si>
  <si>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</si>
  <si>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</si>
  <si>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</si>
  <si>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studie- og eksamensavgift fra studenter innenfor og utenfor EØS og Sveits</t>
  </si>
  <si>
    <t>Studie- og eksamensavgift fra studenter (eksklusiv studenter utenfor EØS og Sveits)</t>
  </si>
  <si>
    <t>Studie- og eksamensavgift fra studenter utenfor EØS og Sveits</t>
  </si>
  <si>
    <t>N5A.010</t>
  </si>
  <si>
    <t>N5A.011</t>
  </si>
  <si>
    <t>N5A.012</t>
  </si>
  <si>
    <t>N5A.1</t>
  </si>
  <si>
    <t>N6A.010</t>
  </si>
  <si>
    <t>N6A.011</t>
  </si>
  <si>
    <t>N6A.012</t>
  </si>
  <si>
    <t>N6A.1</t>
  </si>
  <si>
    <t>Org.nr: 954831604</t>
  </si>
  <si>
    <t>Virksomhetens navn: Høyskolen Kristiania</t>
  </si>
  <si>
    <t>Nærstående part A (CKE)</t>
  </si>
  <si>
    <t>Nærstående part B (Fagskolen)</t>
  </si>
  <si>
    <t>Nærstående part C (KG 24-26)</t>
  </si>
  <si>
    <t>Nærstående part A (KG 24-26)</t>
  </si>
  <si>
    <t>Til Note 5 Transaksjoner med nærstående parter</t>
  </si>
  <si>
    <t>Salg til nærstående parter består av følgende:</t>
  </si>
  <si>
    <t>Regnskapstjenester Campus Kristiania Eiendom AS</t>
  </si>
  <si>
    <t>Regnskapstjenester Kirkegaten 24-26 AS</t>
  </si>
  <si>
    <t>Forvaltningshonorar Kirkegaten 24-26 AS</t>
  </si>
  <si>
    <t xml:space="preserve">Adm tjenester/felles tjenester Fagskolen Kristiania AS </t>
  </si>
  <si>
    <t>Sum salg tjenester</t>
  </si>
  <si>
    <t>Husleie Rosenkrantz` gate 16-18 (Fremleie fra HK til FK i Oslo)</t>
  </si>
  <si>
    <t>Husleie Rosenkrantz` gate 20-22 (Fremleie fra HK til FK i Oslo)</t>
  </si>
  <si>
    <t>Husleie C.Sundsgt. 27/33 og Kalfarveien 76 (Fremleie fra HK til FK i Bergen)</t>
  </si>
  <si>
    <t>Husleie Olav V`s gt</t>
  </si>
  <si>
    <t>Husleie Rådhusgt 27</t>
  </si>
  <si>
    <t>Renteinntekter Campus Kristianina Eiendom AS</t>
  </si>
  <si>
    <t>Sum øvrige poster</t>
  </si>
  <si>
    <t>Kjøp fra nærstående parter består av følgende:</t>
  </si>
  <si>
    <t>Husleie Kirkegaten 24-26 AS (Fremleie fra KGAS til HK)</t>
  </si>
  <si>
    <t>Husleie Leksia AS</t>
  </si>
  <si>
    <t>Til Note 6 Mellomværende med eier og nærstående parter</t>
  </si>
  <si>
    <t>Fordringer på nærstående parter består av:</t>
  </si>
  <si>
    <r>
      <rPr>
        <b/>
        <sz val="11"/>
        <color rgb="FF000000"/>
        <rFont val="Calibri"/>
        <family val="2"/>
        <scheme val="minor"/>
      </rPr>
      <t>*</t>
    </r>
    <r>
      <rPr>
        <sz val="11"/>
        <color rgb="FF000000"/>
        <rFont val="Calibri"/>
        <family val="2"/>
        <scheme val="minor"/>
      </rPr>
      <t>Langsiktig fordring - Campus Kristiania Eiendom AS</t>
    </r>
  </si>
  <si>
    <t>Kortsiktig Fordring Leksia AS</t>
  </si>
  <si>
    <t>Kortsiktig fordring - Campus Kristiania Eiendom AS</t>
  </si>
  <si>
    <t>Korrsiktig fordring - Kirkegaten 24-26 AS</t>
  </si>
  <si>
    <t>Kortsiktig fordring - Fagkolen Kristiania AS</t>
  </si>
  <si>
    <t>HK=Høyskolen Kristiania, FK=Fagskolen Kristiania, KGAS=Kirkegaten 24-26 AS, CKE=Campus Kristiania Eiendom AS</t>
  </si>
  <si>
    <t>Andre fordringer (spesifisert)</t>
  </si>
  <si>
    <t>Fordringer konsern Fashion Mode AS AS</t>
  </si>
  <si>
    <t>Fordringer konsern Campus Kristiania Eiendom AS</t>
  </si>
  <si>
    <t>Fordringer konsern Kirkegaten 24-26 AS</t>
  </si>
  <si>
    <t>Fordringer konsern Fagskolen Kristiania AS</t>
  </si>
  <si>
    <t>Fordringer konsern Urtegata 9 Drift AS</t>
  </si>
  <si>
    <t>864979-EAST</t>
  </si>
  <si>
    <t>EASR_ERC864972</t>
  </si>
  <si>
    <t>2020-1-NO01-KA201-0765533</t>
  </si>
  <si>
    <t>HAPCH</t>
  </si>
  <si>
    <t>WorldTrans - 101081661</t>
  </si>
  <si>
    <t>WorldTrans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</si>
</sst>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 #,##0.00_ ;_ * \-#,##0.00_ ;_ * &quot;-&quot;??_ ;_ @_ "/>
    <numFmt numFmtId="165" formatCode="_ * #,##0_ ;_ * \-#,##0_ ;_ * &quot;-&quot;??_ ;_ @_ "/>
    <numFmt numFmtId="166" formatCode="_-* #,##0_-;\-* #,##0_-;_-* &quot;-&quot;??_-;_-@_-"/>
  </numFmts>
  <fonts count="7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s>
  <fills count="61">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249977111117893"/>
        <bgColor rgb="FFC0C0C0"/>
      </patternFill>
    </fill>
    <fill>
      <patternFill patternType="solid">
        <fgColor theme="0" tint="-0.249977111117893"/>
        <bgColor indexed="64"/>
      </patternFill>
    </fill>
  </fills>
  <borders count="7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top style="thin">
        <color indexed="64"/>
      </top>
      <bottom style="medium">
        <color indexed="64"/>
      </bottom>
      <diagonal/>
    </border>
    <border>
      <left/>
      <right/>
      <top/>
      <bottom style="medium">
        <color indexed="64"/>
      </bottom>
      <diagonal/>
    </border>
  </borders>
  <cellStyleXfs count="4761">
    <xf numFmtId="0" fontId="0"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4" fillId="0" borderId="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2" fillId="0" borderId="0"/>
    <xf numFmtId="9" fontId="4" fillId="0" borderId="0" applyFont="0" applyFill="0" applyBorder="0" applyAlignment="0" applyProtection="0"/>
    <xf numFmtId="0" fontId="2" fillId="0" borderId="0"/>
    <xf numFmtId="0" fontId="43" fillId="30" borderId="0" applyNumberFormat="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4"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3" fillId="18" borderId="0" applyNumberFormat="0" applyBorder="0" applyAlignment="0" applyProtection="0"/>
    <xf numFmtId="0" fontId="49" fillId="38"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33" borderId="0" applyNumberFormat="0" applyBorder="0" applyAlignment="0" applyProtection="0"/>
    <xf numFmtId="0" fontId="43" fillId="37" borderId="0" applyNumberFormat="0" applyBorder="0" applyAlignment="0" applyProtection="0"/>
    <xf numFmtId="0" fontId="43" fillId="15"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6" borderId="0" applyNumberFormat="0" applyBorder="0" applyAlignment="0" applyProtection="0"/>
    <xf numFmtId="0" fontId="43" fillId="34" borderId="0" applyNumberFormat="0" applyBorder="0" applyAlignment="0" applyProtection="0"/>
    <xf numFmtId="0" fontId="34" fillId="9" borderId="0" applyNumberFormat="0" applyBorder="0" applyAlignment="0" applyProtection="0"/>
    <xf numFmtId="0" fontId="38" fillId="12" borderId="53" applyNumberFormat="0" applyAlignment="0" applyProtection="0"/>
    <xf numFmtId="0" fontId="40" fillId="13" borderId="56" applyNumberFormat="0" applyAlignment="0" applyProtection="0"/>
    <xf numFmtId="164" fontId="50" fillId="0" borderId="0" applyFont="0" applyFill="0" applyBorder="0" applyAlignment="0" applyProtection="0"/>
    <xf numFmtId="0" fontId="41" fillId="0" borderId="0" applyNumberFormat="0" applyFill="0" applyBorder="0" applyAlignment="0" applyProtection="0"/>
    <xf numFmtId="0" fontId="33" fillId="8" borderId="0" applyNumberFormat="0" applyBorder="0" applyAlignment="0" applyProtection="0"/>
    <xf numFmtId="0" fontId="30" fillId="0" borderId="50" applyNumberFormat="0" applyFill="0" applyAlignment="0" applyProtection="0"/>
    <xf numFmtId="0" fontId="31" fillId="0" borderId="51" applyNumberFormat="0" applyFill="0" applyAlignment="0" applyProtection="0"/>
    <xf numFmtId="0" fontId="32" fillId="0" borderId="52" applyNumberFormat="0" applyFill="0" applyAlignment="0" applyProtection="0"/>
    <xf numFmtId="0" fontId="32" fillId="0" borderId="0" applyNumberFormat="0" applyFill="0" applyBorder="0" applyAlignment="0" applyProtection="0"/>
    <xf numFmtId="0" fontId="36" fillId="11" borderId="53" applyNumberFormat="0" applyAlignment="0" applyProtection="0"/>
    <xf numFmtId="0" fontId="39" fillId="0" borderId="55" applyNumberFormat="0" applyFill="0" applyAlignment="0" applyProtection="0"/>
    <xf numFmtId="0" fontId="35" fillId="10" borderId="0" applyNumberFormat="0" applyBorder="0" applyAlignment="0" applyProtection="0"/>
    <xf numFmtId="0" fontId="2" fillId="14" borderId="57" applyNumberFormat="0" applyFont="0" applyAlignment="0" applyProtection="0"/>
    <xf numFmtId="0" fontId="37" fillId="12" borderId="54" applyNumberFormat="0" applyAlignment="0" applyProtection="0"/>
    <xf numFmtId="0" fontId="48" fillId="0" borderId="0" applyNumberFormat="0" applyFill="0" applyBorder="0" applyAlignment="0" applyProtection="0"/>
    <xf numFmtId="0" fontId="42" fillId="0" borderId="58" applyNumberFormat="0" applyFill="0" applyAlignment="0" applyProtection="0"/>
    <xf numFmtId="0" fontId="27"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46" fillId="40"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38" borderId="0" applyNumberFormat="0" applyBorder="0" applyAlignment="0" applyProtection="0"/>
    <xf numFmtId="0" fontId="46" fillId="46" borderId="0" applyNumberFormat="0" applyBorder="0" applyAlignment="0" applyProtection="0"/>
    <xf numFmtId="0" fontId="46" fillId="43"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5"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7" borderId="0" applyNumberFormat="0" applyBorder="0" applyAlignment="0" applyProtection="0"/>
    <xf numFmtId="0" fontId="49" fillId="48" borderId="0" applyNumberFormat="0" applyBorder="0" applyAlignment="0" applyProtection="0"/>
    <xf numFmtId="0" fontId="49" fillId="38" borderId="0" applyNumberFormat="0" applyBorder="0" applyAlignment="0" applyProtection="0"/>
    <xf numFmtId="0" fontId="49" fillId="46"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51" fillId="52" borderId="60" applyNumberFormat="0" applyAlignment="0" applyProtection="0"/>
    <xf numFmtId="0" fontId="52" fillId="41" borderId="0" applyNumberFormat="0" applyBorder="0" applyAlignment="0" applyProtection="0"/>
    <xf numFmtId="0" fontId="53" fillId="0" borderId="0" applyNumberFormat="0" applyFill="0" applyBorder="0" applyAlignment="0" applyProtection="0"/>
    <xf numFmtId="0" fontId="54" fillId="42" borderId="0" applyNumberFormat="0" applyBorder="0" applyAlignment="0" applyProtection="0"/>
    <xf numFmtId="0" fontId="55" fillId="44" borderId="60" applyNumberFormat="0" applyAlignment="0" applyProtection="0"/>
    <xf numFmtId="0" fontId="56" fillId="0" borderId="61" applyNumberFormat="0" applyFill="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57" fillId="53" borderId="6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54" borderId="0" applyNumberFormat="0" applyBorder="0" applyAlignment="0" applyProtection="0"/>
    <xf numFmtId="0" fontId="59" fillId="0" borderId="63" applyNumberFormat="0" applyFill="0" applyAlignment="0" applyProtection="0"/>
    <xf numFmtId="0" fontId="60" fillId="0" borderId="64" applyNumberFormat="0" applyFill="0" applyAlignment="0" applyProtection="0"/>
    <xf numFmtId="0" fontId="61" fillId="0" borderId="65"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45" fillId="0" borderId="66" applyNumberFormat="0" applyFill="0" applyAlignment="0" applyProtection="0"/>
    <xf numFmtId="0" fontId="63" fillId="52" borderId="67" applyNumberFormat="0" applyAlignment="0" applyProtection="0"/>
    <xf numFmtId="0" fontId="49" fillId="55" borderId="0" applyNumberFormat="0" applyBorder="0" applyAlignment="0" applyProtection="0"/>
    <xf numFmtId="0" fontId="49" fillId="56" borderId="0" applyNumberFormat="0" applyBorder="0" applyAlignment="0" applyProtection="0"/>
    <xf numFmtId="0" fontId="49" fillId="57"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8" borderId="0" applyNumberFormat="0" applyBorder="0" applyAlignment="0" applyProtection="0"/>
    <xf numFmtId="0" fontId="47" fillId="0" borderId="0" applyNumberForma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50"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51" fillId="52" borderId="60" applyNumberFormat="0" applyAlignment="0" applyProtection="0"/>
    <xf numFmtId="0" fontId="55" fillId="44" borderId="60"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66" applyNumberFormat="0" applyFill="0" applyAlignment="0" applyProtection="0"/>
    <xf numFmtId="0" fontId="63" fillId="52" borderId="67" applyNumberFormat="0" applyAlignment="0" applyProtection="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50"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 fillId="39" borderId="59" applyNumberFormat="0" applyFont="0" applyAlignment="0" applyProtection="0"/>
    <xf numFmtId="43" fontId="50" fillId="0" borderId="0" applyFont="0" applyFill="0" applyBorder="0" applyAlignment="0" applyProtection="0"/>
    <xf numFmtId="0" fontId="2"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0" borderId="66" applyNumberFormat="0" applyFill="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 fillId="39" borderId="5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31" borderId="0" applyNumberFormat="0" applyBorder="0" applyAlignment="0" applyProtection="0"/>
    <xf numFmtId="0" fontId="2" fillId="0" borderId="0"/>
    <xf numFmtId="43" fontId="4" fillId="0" borderId="0" applyFont="0" applyFill="0" applyBorder="0" applyAlignment="0" applyProtection="0"/>
    <xf numFmtId="0" fontId="4" fillId="0" borderId="0"/>
    <xf numFmtId="0" fontId="55" fillId="44" borderId="60" applyNumberFormat="0" applyAlignment="0" applyProtection="0"/>
    <xf numFmtId="0" fontId="4" fillId="39" borderId="59" applyNumberFormat="0" applyFont="0" applyAlignment="0" applyProtection="0"/>
    <xf numFmtId="0" fontId="63" fillId="52" borderId="67" applyNumberFormat="0" applyAlignment="0" applyProtection="0"/>
    <xf numFmtId="0" fontId="4" fillId="39" borderId="59" applyNumberFormat="0" applyFont="0" applyAlignment="0" applyProtection="0"/>
    <xf numFmtId="0" fontId="4" fillId="39" borderId="59" applyNumberFormat="0" applyFont="0" applyAlignment="0" applyProtection="0"/>
    <xf numFmtId="0" fontId="51" fillId="52" borderId="60" applyNumberForma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77" fillId="0" borderId="0" applyNumberFormat="0" applyFill="0" applyBorder="0" applyAlignment="0" applyProtection="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43" fontId="50" fillId="0" borderId="0" applyFont="0" applyFill="0" applyBorder="0" applyAlignment="0" applyProtection="0"/>
    <xf numFmtId="0" fontId="1"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31" borderId="0" applyNumberFormat="0" applyBorder="0" applyAlignment="0" applyProtection="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66" fillId="0" borderId="0"/>
    <xf numFmtId="0" fontId="66" fillId="0" borderId="0"/>
    <xf numFmtId="0" fontId="66" fillId="0" borderId="0"/>
    <xf numFmtId="0" fontId="66" fillId="0" borderId="0"/>
    <xf numFmtId="43" fontId="4" fillId="0" borderId="0" applyFont="0" applyFill="0" applyBorder="0" applyAlignment="0" applyProtection="0"/>
  </cellStyleXfs>
  <cellXfs count="582">
    <xf numFmtId="0" fontId="0" fillId="0" borderId="0" xfId="0"/>
    <xf numFmtId="0" fontId="7" fillId="0" borderId="0" xfId="0" applyFont="1" applyAlignment="1" applyProtection="1">
      <alignment wrapText="1"/>
      <protection locked="0"/>
    </xf>
    <xf numFmtId="0" fontId="5" fillId="0" borderId="0" xfId="0" applyFont="1" applyAlignment="1" applyProtection="1">
      <alignment wrapText="1"/>
      <protection locked="0"/>
    </xf>
    <xf numFmtId="0" fontId="6" fillId="2" borderId="0" xfId="0" applyFont="1" applyFill="1"/>
    <xf numFmtId="0" fontId="6" fillId="3" borderId="0" xfId="0" applyFont="1" applyFill="1" applyAlignment="1" applyProtection="1">
      <alignment horizontal="center"/>
      <protection locked="0"/>
    </xf>
    <xf numFmtId="0" fontId="7" fillId="2" borderId="0" xfId="0" applyFont="1" applyFill="1" applyAlignment="1" applyProtection="1">
      <alignment wrapText="1"/>
      <protection locked="0"/>
    </xf>
    <xf numFmtId="0" fontId="6" fillId="0" borderId="0" xfId="0" applyFont="1" applyProtection="1">
      <protection locked="0"/>
    </xf>
    <xf numFmtId="0" fontId="6" fillId="0" borderId="0" xfId="0" applyFont="1" applyAlignment="1" applyProtection="1">
      <alignment horizontal="center"/>
      <protection locked="0"/>
    </xf>
    <xf numFmtId="0" fontId="8" fillId="0" borderId="0" xfId="0" applyFont="1"/>
    <xf numFmtId="0" fontId="8" fillId="0" borderId="0" xfId="0" applyFont="1" applyProtection="1">
      <protection locked="0"/>
    </xf>
    <xf numFmtId="0" fontId="7" fillId="0" borderId="0" xfId="0" applyFont="1" applyAlignment="1" applyProtection="1">
      <alignment horizontal="center" wrapText="1"/>
      <protection locked="0"/>
    </xf>
    <xf numFmtId="0" fontId="7" fillId="0" borderId="0" xfId="0" applyFont="1" applyProtection="1">
      <protection locked="0"/>
    </xf>
    <xf numFmtId="0" fontId="9" fillId="0" borderId="0" xfId="0" applyFont="1"/>
    <xf numFmtId="0" fontId="9" fillId="0" borderId="0" xfId="0" applyFont="1" applyProtection="1">
      <protection locked="0"/>
    </xf>
    <xf numFmtId="0" fontId="7" fillId="0" borderId="0" xfId="0" applyFont="1" applyAlignment="1" applyProtection="1">
      <alignment vertical="center" wrapText="1"/>
      <protection locked="0"/>
    </xf>
    <xf numFmtId="0" fontId="9" fillId="0" borderId="0" xfId="0" applyFont="1" applyAlignment="1">
      <alignment wrapText="1"/>
    </xf>
    <xf numFmtId="0" fontId="9" fillId="0" borderId="0" xfId="0" applyFont="1" applyAlignment="1" applyProtection="1">
      <alignment wrapText="1"/>
      <protection locked="0"/>
    </xf>
    <xf numFmtId="0" fontId="6" fillId="4" borderId="0" xfId="0" applyFont="1" applyFill="1" applyAlignment="1">
      <alignment wrapText="1"/>
    </xf>
    <xf numFmtId="0" fontId="5" fillId="5" borderId="0" xfId="0" applyFont="1" applyFill="1" applyProtection="1">
      <protection locked="0"/>
    </xf>
    <xf numFmtId="0" fontId="7" fillId="0" borderId="1" xfId="0" applyFont="1" applyBorder="1" applyProtection="1">
      <protection locked="0"/>
    </xf>
    <xf numFmtId="0" fontId="7" fillId="0" borderId="0" xfId="0" applyFont="1"/>
    <xf numFmtId="0" fontId="6" fillId="0" borderId="3" xfId="0" applyFont="1" applyBorder="1"/>
    <xf numFmtId="0" fontId="7" fillId="0" borderId="3" xfId="0" applyFont="1" applyBorder="1" applyAlignment="1" applyProtection="1">
      <alignment horizontal="center"/>
      <protection locked="0"/>
    </xf>
    <xf numFmtId="0" fontId="7" fillId="0" borderId="3" xfId="0" applyFont="1" applyBorder="1"/>
    <xf numFmtId="0" fontId="7" fillId="0" borderId="3" xfId="0" applyFont="1" applyBorder="1" applyAlignment="1">
      <alignment horizontal="center"/>
    </xf>
    <xf numFmtId="0" fontId="7" fillId="0" borderId="5" xfId="0" applyFont="1" applyBorder="1" applyAlignment="1">
      <alignment horizontal="left"/>
    </xf>
    <xf numFmtId="0" fontId="7" fillId="0" borderId="5" xfId="0" applyFont="1" applyBorder="1" applyAlignment="1">
      <alignment horizontal="center"/>
    </xf>
    <xf numFmtId="37" fontId="7" fillId="0" borderId="3" xfId="0" applyNumberFormat="1" applyFont="1" applyBorder="1" applyProtection="1">
      <protection locked="0"/>
    </xf>
    <xf numFmtId="37" fontId="7" fillId="0" borderId="4" xfId="0" applyNumberFormat="1" applyFont="1" applyBorder="1" applyProtection="1">
      <protection locked="0"/>
    </xf>
    <xf numFmtId="0" fontId="6" fillId="0" borderId="5" xfId="0" applyFont="1" applyBorder="1"/>
    <xf numFmtId="0" fontId="7" fillId="0" borderId="5" xfId="0" applyFont="1" applyBorder="1" applyAlignment="1" applyProtection="1">
      <alignment horizontal="center"/>
      <protection locked="0"/>
    </xf>
    <xf numFmtId="37" fontId="6" fillId="0" borderId="1" xfId="0" applyNumberFormat="1" applyFont="1" applyBorder="1"/>
    <xf numFmtId="37" fontId="7" fillId="0" borderId="1" xfId="0" applyNumberFormat="1" applyFont="1" applyBorder="1"/>
    <xf numFmtId="0" fontId="7" fillId="0" borderId="3" xfId="0" applyFont="1" applyBorder="1" applyProtection="1">
      <protection locked="0"/>
    </xf>
    <xf numFmtId="0" fontId="6" fillId="0" borderId="3" xfId="0" applyFont="1" applyBorder="1" applyAlignment="1">
      <alignment horizontal="left"/>
    </xf>
    <xf numFmtId="0" fontId="7" fillId="0" borderId="3" xfId="0" applyFont="1" applyBorder="1" applyAlignment="1">
      <alignment horizontal="left"/>
    </xf>
    <xf numFmtId="0" fontId="6" fillId="0" borderId="1" xfId="0" applyFont="1" applyBorder="1"/>
    <xf numFmtId="0" fontId="7" fillId="0" borderId="1" xfId="0" applyFont="1" applyBorder="1" applyAlignment="1" applyProtection="1">
      <alignment horizontal="center"/>
      <protection locked="0"/>
    </xf>
    <xf numFmtId="0" fontId="7" fillId="0" borderId="1" xfId="0" applyFont="1" applyBorder="1"/>
    <xf numFmtId="0" fontId="7" fillId="0" borderId="5" xfId="0" applyFont="1" applyBorder="1" applyProtection="1">
      <protection locked="0"/>
    </xf>
    <xf numFmtId="0" fontId="5" fillId="0" borderId="0" xfId="0" applyFont="1" applyProtection="1">
      <protection locked="0"/>
    </xf>
    <xf numFmtId="0" fontId="6" fillId="0" borderId="0" xfId="0" applyFont="1" applyAlignment="1" applyProtection="1">
      <alignment horizontal="left"/>
      <protection locked="0"/>
    </xf>
    <xf numFmtId="49" fontId="7" fillId="0" borderId="1" xfId="0" applyNumberFormat="1" applyFont="1" applyBorder="1" applyAlignment="1">
      <alignment horizontal="center"/>
    </xf>
    <xf numFmtId="0" fontId="6" fillId="0" borderId="9" xfId="0" applyFont="1" applyBorder="1"/>
    <xf numFmtId="37" fontId="7" fillId="0" borderId="6" xfId="0" applyNumberFormat="1" applyFont="1" applyBorder="1" applyProtection="1">
      <protection locked="0"/>
    </xf>
    <xf numFmtId="37" fontId="7" fillId="0" borderId="7" xfId="0" applyNumberFormat="1" applyFont="1" applyBorder="1" applyProtection="1">
      <protection locked="0"/>
    </xf>
    <xf numFmtId="0" fontId="7" fillId="0" borderId="9" xfId="0" applyFont="1" applyBorder="1" applyProtection="1">
      <protection locked="0"/>
    </xf>
    <xf numFmtId="0" fontId="7" fillId="0" borderId="9" xfId="0" applyFont="1" applyBorder="1" applyAlignment="1">
      <alignment horizontal="left"/>
    </xf>
    <xf numFmtId="0" fontId="7" fillId="0" borderId="10" xfId="0" applyFont="1" applyBorder="1" applyAlignment="1">
      <alignment horizontal="left"/>
    </xf>
    <xf numFmtId="0" fontId="6" fillId="0" borderId="11" xfId="0" applyFont="1" applyBorder="1"/>
    <xf numFmtId="0" fontId="6" fillId="0" borderId="9" xfId="0" applyFont="1" applyBorder="1" applyProtection="1">
      <protection locked="0"/>
    </xf>
    <xf numFmtId="37" fontId="6" fillId="0" borderId="6" xfId="0" applyNumberFormat="1" applyFont="1" applyBorder="1" applyProtection="1">
      <protection locked="0"/>
    </xf>
    <xf numFmtId="0" fontId="6" fillId="0" borderId="10" xfId="0" applyFont="1" applyBorder="1"/>
    <xf numFmtId="0" fontId="6" fillId="0" borderId="13" xfId="0" applyFont="1" applyBorder="1"/>
    <xf numFmtId="49" fontId="7" fillId="0" borderId="14" xfId="0" applyNumberFormat="1" applyFont="1" applyBorder="1" applyAlignment="1">
      <alignment horizontal="center"/>
    </xf>
    <xf numFmtId="0" fontId="6" fillId="0" borderId="3" xfId="0" applyFont="1" applyBorder="1" applyProtection="1">
      <protection locked="0"/>
    </xf>
    <xf numFmtId="0" fontId="10" fillId="4" borderId="0" xfId="0" applyFont="1" applyFill="1"/>
    <xf numFmtId="0" fontId="6" fillId="0" borderId="12" xfId="0" applyFont="1" applyBorder="1" applyAlignment="1" applyProtection="1">
      <alignment horizontal="left"/>
      <protection locked="0"/>
    </xf>
    <xf numFmtId="0" fontId="7" fillId="0" borderId="15" xfId="0" applyFont="1" applyBorder="1" applyAlignment="1">
      <alignment horizontal="center"/>
    </xf>
    <xf numFmtId="0" fontId="7" fillId="0" borderId="5" xfId="0" applyFont="1" applyBorder="1"/>
    <xf numFmtId="0" fontId="7" fillId="0" borderId="12" xfId="0" applyFont="1" applyBorder="1"/>
    <xf numFmtId="0" fontId="8" fillId="0" borderId="16" xfId="0" applyFont="1" applyBorder="1"/>
    <xf numFmtId="3" fontId="7" fillId="0" borderId="0" xfId="0" applyNumberFormat="1" applyFont="1" applyAlignment="1" applyProtection="1">
      <alignment horizontal="right"/>
      <protection locked="0"/>
    </xf>
    <xf numFmtId="0" fontId="6" fillId="0" borderId="16" xfId="0" applyFont="1" applyBorder="1" applyProtection="1">
      <protection locked="0"/>
    </xf>
    <xf numFmtId="0" fontId="6" fillId="0" borderId="12" xfId="0" applyFont="1" applyBorder="1"/>
    <xf numFmtId="0" fontId="6" fillId="3" borderId="0" xfId="0" applyFont="1" applyFill="1" applyAlignment="1">
      <alignment vertical="center"/>
    </xf>
    <xf numFmtId="0" fontId="8" fillId="0" borderId="0" xfId="0" applyFont="1" applyAlignment="1" applyProtection="1">
      <alignment wrapText="1"/>
      <protection locked="0"/>
    </xf>
    <xf numFmtId="0" fontId="7" fillId="0" borderId="17" xfId="0" applyFont="1" applyBorder="1" applyAlignment="1" applyProtection="1">
      <alignment wrapText="1"/>
      <protection locked="0"/>
    </xf>
    <xf numFmtId="3" fontId="7" fillId="0" borderId="0" xfId="0" applyNumberFormat="1" applyFont="1" applyProtection="1">
      <protection locked="0"/>
    </xf>
    <xf numFmtId="0" fontId="7" fillId="0" borderId="0" xfId="0" applyFont="1" applyAlignment="1" applyProtection="1">
      <alignment horizontal="left" wrapText="1"/>
      <protection locked="0"/>
    </xf>
    <xf numFmtId="0" fontId="5" fillId="0" borderId="0" xfId="0" applyFont="1" applyAlignment="1" applyProtection="1">
      <alignment horizontal="left"/>
      <protection locked="0"/>
    </xf>
    <xf numFmtId="3" fontId="7" fillId="0" borderId="1" xfId="0" applyNumberFormat="1" applyFont="1" applyBorder="1" applyAlignment="1">
      <alignment horizontal="right"/>
    </xf>
    <xf numFmtId="3" fontId="7" fillId="6" borderId="1" xfId="0" applyNumberFormat="1" applyFont="1" applyFill="1" applyBorder="1" applyAlignment="1">
      <alignment horizontal="right"/>
    </xf>
    <xf numFmtId="3" fontId="7" fillId="0" borderId="1" xfId="0" applyNumberFormat="1" applyFont="1" applyBorder="1" applyAlignment="1" applyProtection="1">
      <alignment horizontal="right"/>
      <protection locked="0"/>
    </xf>
    <xf numFmtId="0" fontId="7" fillId="0" borderId="17" xfId="0" applyFont="1" applyBorder="1" applyProtection="1">
      <protection locked="0"/>
    </xf>
    <xf numFmtId="0" fontId="7" fillId="0" borderId="12" xfId="0" applyFont="1" applyBorder="1" applyProtection="1">
      <protection locked="0"/>
    </xf>
    <xf numFmtId="0" fontId="6" fillId="0" borderId="1" xfId="0" applyFont="1" applyBorder="1" applyAlignment="1">
      <alignment wrapText="1"/>
    </xf>
    <xf numFmtId="0" fontId="7" fillId="0" borderId="1" xfId="0" applyFont="1" applyBorder="1" applyAlignment="1">
      <alignment wrapText="1"/>
    </xf>
    <xf numFmtId="3" fontId="5" fillId="5" borderId="0" xfId="0" applyNumberFormat="1" applyFont="1" applyFill="1" applyProtection="1">
      <protection locked="0"/>
    </xf>
    <xf numFmtId="3" fontId="7" fillId="0" borderId="3" xfId="0" applyNumberFormat="1" applyFont="1" applyBorder="1" applyAlignment="1" applyProtection="1">
      <alignment wrapText="1"/>
      <protection locked="0"/>
    </xf>
    <xf numFmtId="3" fontId="7" fillId="0" borderId="4" xfId="0" applyNumberFormat="1" applyFont="1" applyBorder="1" applyProtection="1">
      <protection locked="0"/>
    </xf>
    <xf numFmtId="3" fontId="7" fillId="0" borderId="3" xfId="0" applyNumberFormat="1" applyFont="1" applyBorder="1" applyProtection="1">
      <protection locked="0"/>
    </xf>
    <xf numFmtId="3" fontId="6" fillId="0" borderId="1" xfId="0" applyNumberFormat="1" applyFont="1" applyBorder="1"/>
    <xf numFmtId="3" fontId="7" fillId="0" borderId="1" xfId="0" applyNumberFormat="1" applyFont="1" applyBorder="1"/>
    <xf numFmtId="3" fontId="7" fillId="0" borderId="6" xfId="0" applyNumberFormat="1" applyFont="1" applyBorder="1" applyProtection="1">
      <protection locked="0"/>
    </xf>
    <xf numFmtId="3" fontId="7" fillId="0" borderId="7" xfId="0" applyNumberFormat="1" applyFont="1" applyBorder="1" applyProtection="1">
      <protection locked="0"/>
    </xf>
    <xf numFmtId="3" fontId="6" fillId="0" borderId="5" xfId="0" applyNumberFormat="1" applyFont="1" applyBorder="1"/>
    <xf numFmtId="3" fontId="7" fillId="0" borderId="5" xfId="0" applyNumberFormat="1" applyFont="1" applyBorder="1"/>
    <xf numFmtId="3" fontId="7" fillId="0" borderId="2" xfId="0" applyNumberFormat="1" applyFont="1" applyBorder="1" applyProtection="1">
      <protection locked="0"/>
    </xf>
    <xf numFmtId="3" fontId="7" fillId="0" borderId="5" xfId="0" applyNumberFormat="1" applyFont="1" applyBorder="1" applyProtection="1">
      <protection locked="0"/>
    </xf>
    <xf numFmtId="3" fontId="7" fillId="0" borderId="8" xfId="0" applyNumberFormat="1" applyFont="1" applyBorder="1" applyProtection="1">
      <protection locked="0"/>
    </xf>
    <xf numFmtId="3" fontId="5" fillId="0" borderId="0" xfId="0" applyNumberFormat="1" applyFont="1" applyProtection="1">
      <protection locked="0"/>
    </xf>
    <xf numFmtId="3" fontId="7" fillId="0" borderId="0" xfId="0" applyNumberFormat="1" applyFont="1" applyAlignment="1" applyProtection="1">
      <alignment horizontal="center" wrapText="1"/>
      <protection locked="0"/>
    </xf>
    <xf numFmtId="3" fontId="6" fillId="0" borderId="0" xfId="0" applyNumberFormat="1" applyFont="1" applyAlignment="1" applyProtection="1">
      <alignment horizontal="left"/>
      <protection locked="0"/>
    </xf>
    <xf numFmtId="3" fontId="7" fillId="0" borderId="0" xfId="0" applyNumberFormat="1" applyFont="1" applyAlignment="1" applyProtection="1">
      <alignment horizontal="left"/>
      <protection locked="0"/>
    </xf>
    <xf numFmtId="3" fontId="6" fillId="0" borderId="6" xfId="0" applyNumberFormat="1" applyFont="1" applyBorder="1" applyProtection="1">
      <protection locked="0"/>
    </xf>
    <xf numFmtId="3" fontId="6" fillId="0" borderId="3" xfId="0" applyNumberFormat="1" applyFont="1" applyBorder="1" applyProtection="1">
      <protection locked="0"/>
    </xf>
    <xf numFmtId="3" fontId="7" fillId="0" borderId="1" xfId="0" applyNumberFormat="1" applyFont="1" applyBorder="1" applyProtection="1">
      <protection locked="0"/>
    </xf>
    <xf numFmtId="3" fontId="9" fillId="0" borderId="0" xfId="0" applyNumberFormat="1" applyFont="1"/>
    <xf numFmtId="3" fontId="7" fillId="3" borderId="0" xfId="0" applyNumberFormat="1" applyFont="1" applyFill="1" applyAlignment="1" applyProtection="1">
      <alignment wrapText="1"/>
      <protection locked="0"/>
    </xf>
    <xf numFmtId="3" fontId="6" fillId="0" borderId="0" xfId="0" applyNumberFormat="1" applyFont="1" applyAlignment="1" applyProtection="1">
      <alignment wrapText="1"/>
      <protection locked="0"/>
    </xf>
    <xf numFmtId="3" fontId="7" fillId="3" borderId="0" xfId="0" applyNumberFormat="1" applyFont="1" applyFill="1" applyAlignment="1" applyProtection="1">
      <alignment horizontal="center" wrapText="1"/>
      <protection locked="0"/>
    </xf>
    <xf numFmtId="3" fontId="5" fillId="0" borderId="0" xfId="0" applyNumberFormat="1" applyFont="1" applyAlignment="1" applyProtection="1">
      <alignment wrapText="1"/>
      <protection locked="0"/>
    </xf>
    <xf numFmtId="3" fontId="7" fillId="3" borderId="0" xfId="0" applyNumberFormat="1" applyFont="1" applyFill="1" applyProtection="1">
      <protection locked="0"/>
    </xf>
    <xf numFmtId="3" fontId="7" fillId="4" borderId="0" xfId="0" applyNumberFormat="1" applyFont="1" applyFill="1" applyAlignment="1" applyProtection="1">
      <alignment wrapText="1"/>
      <protection locked="0"/>
    </xf>
    <xf numFmtId="3" fontId="7" fillId="0" borderId="17" xfId="0" applyNumberFormat="1" applyFont="1" applyBorder="1" applyProtection="1">
      <protection locked="0"/>
    </xf>
    <xf numFmtId="3" fontId="7" fillId="0" borderId="12" xfId="0" applyNumberFormat="1" applyFont="1" applyBorder="1" applyProtection="1">
      <protection locked="0"/>
    </xf>
    <xf numFmtId="37" fontId="5" fillId="0" borderId="0" xfId="0" applyNumberFormat="1" applyFont="1" applyProtection="1">
      <protection locked="0"/>
    </xf>
    <xf numFmtId="37" fontId="7" fillId="0" borderId="0" xfId="0" applyNumberFormat="1" applyFont="1" applyAlignment="1" applyProtection="1">
      <alignment wrapText="1"/>
      <protection locked="0"/>
    </xf>
    <xf numFmtId="3" fontId="7" fillId="0" borderId="0" xfId="0" applyNumberFormat="1" applyFont="1"/>
    <xf numFmtId="3" fontId="7" fillId="0" borderId="9" xfId="0" applyNumberFormat="1" applyFont="1" applyBorder="1" applyProtection="1">
      <protection locked="0"/>
    </xf>
    <xf numFmtId="3" fontId="7" fillId="0" borderId="11" xfId="0" applyNumberFormat="1" applyFont="1" applyBorder="1"/>
    <xf numFmtId="0" fontId="7" fillId="0" borderId="24" xfId="0" applyFont="1" applyBorder="1" applyProtection="1">
      <protection locked="0"/>
    </xf>
    <xf numFmtId="0" fontId="7" fillId="0" borderId="24" xfId="0" applyFont="1" applyBorder="1"/>
    <xf numFmtId="0" fontId="7" fillId="0" borderId="23" xfId="0" applyFont="1" applyBorder="1"/>
    <xf numFmtId="0" fontId="7" fillId="0" borderId="0" xfId="0" applyFont="1" applyAlignment="1">
      <alignment horizontal="left" indent="1"/>
    </xf>
    <xf numFmtId="0" fontId="7" fillId="0" borderId="27" xfId="0" applyFont="1" applyBorder="1" applyAlignment="1">
      <alignment horizontal="left"/>
    </xf>
    <xf numFmtId="0" fontId="7" fillId="0" borderId="27" xfId="0" applyFont="1" applyBorder="1"/>
    <xf numFmtId="0" fontId="9" fillId="0" borderId="27" xfId="0" applyFont="1" applyBorder="1"/>
    <xf numFmtId="3" fontId="6" fillId="0" borderId="0" xfId="0" applyNumberFormat="1" applyFont="1"/>
    <xf numFmtId="0" fontId="6" fillId="0" borderId="1" xfId="0" applyFont="1" applyBorder="1" applyAlignment="1">
      <alignment vertical="center"/>
    </xf>
    <xf numFmtId="0" fontId="18" fillId="0" borderId="0" xfId="0" applyFont="1"/>
    <xf numFmtId="0" fontId="6" fillId="0" borderId="0" xfId="0" applyFont="1" applyAlignment="1">
      <alignment horizontal="left"/>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top" wrapText="1" indent="1"/>
      <protection locked="0"/>
    </xf>
    <xf numFmtId="0" fontId="5" fillId="0" borderId="27" xfId="0" applyFont="1" applyBorder="1" applyAlignment="1" applyProtection="1">
      <alignment horizontal="left" vertical="top" wrapText="1"/>
      <protection locked="0"/>
    </xf>
    <xf numFmtId="0" fontId="7" fillId="0" borderId="0" xfId="0" applyFont="1" applyAlignment="1" applyProtection="1">
      <alignment horizontal="left"/>
      <protection locked="0"/>
    </xf>
    <xf numFmtId="0" fontId="7" fillId="0" borderId="0" xfId="0" applyFont="1" applyAlignment="1">
      <alignment horizontal="left"/>
    </xf>
    <xf numFmtId="0" fontId="6" fillId="4" borderId="0" xfId="0" applyFont="1" applyFill="1"/>
    <xf numFmtId="0" fontId="7" fillId="0" borderId="13" xfId="0" applyFont="1" applyBorder="1" applyAlignment="1">
      <alignment horizontal="left"/>
    </xf>
    <xf numFmtId="0" fontId="7" fillId="0" borderId="21" xfId="0" applyFont="1" applyBorder="1" applyAlignment="1" applyProtection="1">
      <alignment horizontal="left"/>
      <protection locked="0"/>
    </xf>
    <xf numFmtId="0" fontId="7" fillId="0" borderId="21" xfId="0" applyFont="1" applyBorder="1" applyAlignment="1">
      <alignment horizontal="left"/>
    </xf>
    <xf numFmtId="3" fontId="5" fillId="5" borderId="0" xfId="0" applyNumberFormat="1" applyFont="1" applyFill="1" applyAlignment="1" applyProtection="1">
      <alignment horizontal="left"/>
      <protection locked="0"/>
    </xf>
    <xf numFmtId="0" fontId="7" fillId="0" borderId="18" xfId="0" applyFont="1" applyBorder="1" applyAlignment="1" applyProtection="1">
      <alignment horizontal="left" wrapText="1"/>
      <protection locked="0"/>
    </xf>
    <xf numFmtId="0" fontId="7" fillId="0" borderId="3" xfId="0" applyFont="1" applyBorder="1" applyAlignment="1">
      <alignment horizontal="left" wrapText="1"/>
    </xf>
    <xf numFmtId="0" fontId="7" fillId="0" borderId="19" xfId="0" applyFont="1" applyBorder="1" applyAlignment="1">
      <alignment horizontal="left" wrapText="1"/>
    </xf>
    <xf numFmtId="0" fontId="7" fillId="0" borderId="3" xfId="0" applyFont="1" applyBorder="1" applyAlignment="1" applyProtection="1">
      <alignment horizontal="left" wrapText="1"/>
      <protection locked="0"/>
    </xf>
    <xf numFmtId="0" fontId="7" fillId="0" borderId="1" xfId="0" applyFont="1" applyBorder="1" applyAlignment="1">
      <alignment horizontal="left" wrapText="1"/>
    </xf>
    <xf numFmtId="0" fontId="7" fillId="0" borderId="20" xfId="0" applyFont="1" applyBorder="1" applyAlignment="1">
      <alignment horizontal="left" wrapText="1"/>
    </xf>
    <xf numFmtId="0" fontId="7" fillId="0" borderId="15" xfId="0" applyFont="1" applyBorder="1" applyAlignment="1">
      <alignment horizontal="left" wrapText="1"/>
    </xf>
    <xf numFmtId="0" fontId="7" fillId="0" borderId="23" xfId="0" applyFont="1" applyBorder="1" applyAlignment="1">
      <alignment horizontal="left"/>
    </xf>
    <xf numFmtId="0" fontId="7" fillId="0" borderId="24" xfId="0" applyFont="1" applyBorder="1" applyAlignment="1" applyProtection="1">
      <alignment horizontal="left"/>
      <protection locked="0"/>
    </xf>
    <xf numFmtId="0" fontId="7" fillId="0" borderId="24" xfId="0" applyFont="1" applyBorder="1" applyAlignment="1">
      <alignment horizontal="left"/>
    </xf>
    <xf numFmtId="0" fontId="7" fillId="0" borderId="26" xfId="0" applyFont="1" applyBorder="1" applyAlignment="1">
      <alignment horizontal="left"/>
    </xf>
    <xf numFmtId="0" fontId="7" fillId="0" borderId="25" xfId="0" applyFont="1" applyBorder="1" applyAlignment="1">
      <alignment horizontal="left"/>
    </xf>
    <xf numFmtId="0" fontId="0" fillId="0" borderId="0" xfId="0" applyAlignment="1">
      <alignment horizontal="left"/>
    </xf>
    <xf numFmtId="3" fontId="5" fillId="0" borderId="13" xfId="0" applyNumberFormat="1" applyFont="1" applyBorder="1" applyAlignment="1" applyProtection="1">
      <alignment horizontal="center" wrapText="1"/>
      <protection locked="0"/>
    </xf>
    <xf numFmtId="0" fontId="5" fillId="0" borderId="13" xfId="0" applyFont="1" applyBorder="1" applyProtection="1">
      <protection locked="0"/>
    </xf>
    <xf numFmtId="3" fontId="5" fillId="0" borderId="13" xfId="0" applyNumberFormat="1" applyFont="1" applyBorder="1" applyProtection="1">
      <protection locked="0"/>
    </xf>
    <xf numFmtId="0" fontId="10" fillId="0" borderId="13" xfId="0" applyFont="1" applyBorder="1" applyAlignment="1" applyProtection="1">
      <alignment vertical="center"/>
      <protection locked="0"/>
    </xf>
    <xf numFmtId="3" fontId="5" fillId="0" borderId="13" xfId="0" applyNumberFormat="1" applyFont="1" applyBorder="1" applyAlignment="1" applyProtection="1">
      <alignment horizontal="center" vertical="center"/>
      <protection locked="0"/>
    </xf>
    <xf numFmtId="0" fontId="6" fillId="0" borderId="0" xfId="0" applyFont="1" applyAlignment="1">
      <alignment vertical="center"/>
    </xf>
    <xf numFmtId="14" fontId="6" fillId="0" borderId="1" xfId="0" applyNumberFormat="1" applyFont="1" applyBorder="1" applyAlignment="1">
      <alignment horizontal="right" wrapText="1"/>
    </xf>
    <xf numFmtId="3" fontId="6" fillId="0" borderId="13" xfId="0" applyNumberFormat="1" applyFont="1" applyBorder="1" applyAlignment="1" applyProtection="1">
      <alignment wrapText="1"/>
      <protection locked="0"/>
    </xf>
    <xf numFmtId="0" fontId="5" fillId="0" borderId="0" xfId="0" applyFont="1" applyAlignment="1" applyProtection="1">
      <alignment horizontal="center"/>
      <protection locked="0"/>
    </xf>
    <xf numFmtId="0" fontId="9" fillId="0" borderId="13" xfId="0" applyFont="1" applyBorder="1" applyAlignment="1">
      <alignment wrapText="1"/>
    </xf>
    <xf numFmtId="0" fontId="7" fillId="0" borderId="0" xfId="0" applyFont="1" applyAlignment="1" applyProtection="1">
      <alignment horizontal="right" wrapText="1"/>
      <protection locked="0"/>
    </xf>
    <xf numFmtId="3" fontId="7" fillId="0" borderId="31" xfId="0" applyNumberFormat="1" applyFont="1" applyBorder="1" applyAlignment="1" applyProtection="1">
      <alignment horizontal="right" wrapText="1"/>
      <protection locked="0"/>
    </xf>
    <xf numFmtId="3" fontId="7" fillId="0" borderId="22" xfId="0" applyNumberFormat="1" applyFont="1" applyBorder="1" applyAlignment="1" applyProtection="1">
      <alignment horizontal="right" wrapText="1"/>
      <protection locked="0"/>
    </xf>
    <xf numFmtId="3" fontId="6" fillId="0" borderId="13" xfId="0" applyNumberFormat="1" applyFont="1" applyBorder="1" applyAlignment="1">
      <alignment horizontal="right" wrapText="1"/>
    </xf>
    <xf numFmtId="3" fontId="7" fillId="0" borderId="13" xfId="0" applyNumberFormat="1" applyFont="1" applyBorder="1" applyAlignment="1">
      <alignment horizontal="right" wrapText="1"/>
    </xf>
    <xf numFmtId="0" fontId="5" fillId="0" borderId="0" xfId="0" applyFont="1" applyAlignment="1" applyProtection="1">
      <alignment horizontal="right"/>
      <protection locked="0"/>
    </xf>
    <xf numFmtId="3" fontId="5" fillId="0" borderId="21" xfId="0" applyNumberFormat="1" applyFont="1" applyBorder="1" applyProtection="1">
      <protection locked="0"/>
    </xf>
    <xf numFmtId="0" fontId="7" fillId="0" borderId="9" xfId="0" applyFont="1" applyBorder="1"/>
    <xf numFmtId="0" fontId="6" fillId="0" borderId="9" xfId="0" applyFont="1" applyBorder="1" applyAlignment="1">
      <alignment horizontal="left"/>
    </xf>
    <xf numFmtId="0" fontId="7" fillId="0" borderId="11" xfId="0" applyFont="1" applyBorder="1" applyProtection="1">
      <protection locked="0"/>
    </xf>
    <xf numFmtId="0" fontId="7"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2" fillId="0" borderId="13" xfId="1" applyFont="1" applyBorder="1"/>
    <xf numFmtId="38" fontId="22" fillId="0" borderId="13" xfId="1" applyNumberFormat="1" applyFont="1" applyBorder="1" applyAlignment="1">
      <alignment wrapText="1"/>
    </xf>
    <xf numFmtId="3" fontId="5" fillId="0" borderId="0" xfId="0" applyNumberFormat="1" applyFont="1" applyAlignment="1" applyProtection="1">
      <alignment horizontal="left"/>
      <protection locked="0"/>
    </xf>
    <xf numFmtId="0" fontId="20" fillId="0" borderId="0" xfId="0" applyFont="1"/>
    <xf numFmtId="3" fontId="7" fillId="0" borderId="0" xfId="0" applyNumberFormat="1" applyFont="1" applyAlignment="1" applyProtection="1">
      <alignment horizontal="center"/>
      <protection locked="0"/>
    </xf>
    <xf numFmtId="0" fontId="7" fillId="0" borderId="35" xfId="0" applyFont="1" applyBorder="1" applyAlignment="1">
      <alignment horizontal="left" vertical="center"/>
    </xf>
    <xf numFmtId="0" fontId="9" fillId="0" borderId="0" xfId="0" applyFont="1" applyAlignment="1">
      <alignment vertical="center"/>
    </xf>
    <xf numFmtId="3" fontId="7" fillId="0" borderId="0" xfId="0" applyNumberFormat="1" applyFont="1" applyAlignment="1" applyProtection="1">
      <alignment horizontal="left" wrapText="1"/>
      <protection locked="0"/>
    </xf>
    <xf numFmtId="14" fontId="10" fillId="0" borderId="13" xfId="0" applyNumberFormat="1" applyFont="1" applyBorder="1" applyAlignment="1">
      <alignment horizontal="center"/>
    </xf>
    <xf numFmtId="14" fontId="5" fillId="0" borderId="13" xfId="0" applyNumberFormat="1" applyFont="1" applyBorder="1" applyAlignment="1">
      <alignment horizontal="center"/>
    </xf>
    <xf numFmtId="0" fontId="19" fillId="0" borderId="0" xfId="0" applyFont="1"/>
    <xf numFmtId="0" fontId="5" fillId="0" borderId="13" xfId="0" applyFont="1" applyBorder="1"/>
    <xf numFmtId="0" fontId="10" fillId="5" borderId="0" xfId="0" applyFont="1" applyFill="1"/>
    <xf numFmtId="0" fontId="0" fillId="5" borderId="21" xfId="0" applyFill="1" applyBorder="1"/>
    <xf numFmtId="0" fontId="25" fillId="0" borderId="0" xfId="0" applyFont="1"/>
    <xf numFmtId="3" fontId="7" fillId="0" borderId="11" xfId="0" applyNumberFormat="1" applyFont="1" applyBorder="1" applyAlignment="1">
      <alignment horizontal="right"/>
    </xf>
    <xf numFmtId="3" fontId="7" fillId="0" borderId="11" xfId="0" applyNumberFormat="1" applyFont="1" applyBorder="1" applyAlignment="1" applyProtection="1">
      <alignment horizontal="right"/>
      <protection locked="0"/>
    </xf>
    <xf numFmtId="3" fontId="7" fillId="0" borderId="11" xfId="0" applyNumberFormat="1" applyFont="1" applyBorder="1" applyProtection="1">
      <protection locked="0"/>
    </xf>
    <xf numFmtId="49" fontId="7" fillId="0" borderId="1" xfId="0" applyNumberFormat="1" applyFont="1" applyBorder="1" applyAlignment="1">
      <alignment horizontal="left" indent="1"/>
    </xf>
    <xf numFmtId="0" fontId="14" fillId="0" borderId="13" xfId="0" applyFont="1" applyBorder="1" applyProtection="1">
      <protection locked="0"/>
    </xf>
    <xf numFmtId="38" fontId="14" fillId="0" borderId="13" xfId="0" applyNumberFormat="1" applyFont="1" applyBorder="1" applyProtection="1">
      <protection locked="0"/>
    </xf>
    <xf numFmtId="0" fontId="5" fillId="0" borderId="0" xfId="0" applyFont="1" applyAlignment="1">
      <alignment horizontal="center"/>
    </xf>
    <xf numFmtId="0" fontId="5" fillId="0" borderId="0" xfId="0" applyFont="1" applyAlignment="1">
      <alignment vertical="center"/>
    </xf>
    <xf numFmtId="0" fontId="7" fillId="0" borderId="6" xfId="0" applyFont="1" applyBorder="1" applyAlignment="1">
      <alignment horizontal="left"/>
    </xf>
    <xf numFmtId="14" fontId="6" fillId="0" borderId="1" xfId="0" quotePrefix="1" applyNumberFormat="1" applyFont="1" applyBorder="1" applyAlignment="1" applyProtection="1">
      <alignment horizontal="right" wrapText="1"/>
      <protection locked="0"/>
    </xf>
    <xf numFmtId="14" fontId="7" fillId="0" borderId="2" xfId="0" applyNumberFormat="1" applyFont="1" applyBorder="1" applyAlignment="1">
      <alignment horizontal="right" wrapText="1"/>
    </xf>
    <xf numFmtId="14" fontId="6" fillId="0" borderId="13" xfId="0" applyNumberFormat="1" applyFont="1" applyBorder="1" applyAlignment="1">
      <alignment horizontal="right" wrapText="1"/>
    </xf>
    <xf numFmtId="14" fontId="7" fillId="0" borderId="13" xfId="0" applyNumberFormat="1" applyFont="1" applyBorder="1" applyAlignment="1">
      <alignment horizontal="right" wrapText="1"/>
    </xf>
    <xf numFmtId="3" fontId="7" fillId="0" borderId="21"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7" fillId="0" borderId="13" xfId="0" applyNumberFormat="1" applyFont="1" applyBorder="1" applyAlignment="1" applyProtection="1">
      <alignment horizontal="right" wrapText="1"/>
      <protection locked="0"/>
    </xf>
    <xf numFmtId="3" fontId="7" fillId="0" borderId="0" xfId="0" applyNumberFormat="1" applyFont="1" applyAlignment="1" applyProtection="1">
      <alignment horizontal="right" wrapText="1"/>
      <protection locked="0"/>
    </xf>
    <xf numFmtId="0" fontId="5" fillId="0" borderId="13" xfId="0" applyFont="1" applyBorder="1" applyAlignment="1" applyProtection="1">
      <alignment horizontal="left"/>
      <protection locked="0"/>
    </xf>
    <xf numFmtId="0" fontId="5" fillId="0" borderId="21" xfId="0" applyFont="1" applyBorder="1" applyAlignment="1" applyProtection="1">
      <alignment horizontal="left"/>
      <protection locked="0"/>
    </xf>
    <xf numFmtId="3" fontId="5" fillId="0" borderId="0" xfId="0" applyNumberFormat="1" applyFont="1" applyAlignment="1" applyProtection="1">
      <alignment horizontal="right" wrapText="1"/>
      <protection locked="0"/>
    </xf>
    <xf numFmtId="14" fontId="6" fillId="0" borderId="13" xfId="0" applyNumberFormat="1" applyFont="1" applyBorder="1" applyAlignment="1">
      <alignment horizontal="right" vertical="top"/>
    </xf>
    <xf numFmtId="14" fontId="7" fillId="0" borderId="13" xfId="0" applyNumberFormat="1" applyFont="1" applyBorder="1" applyAlignment="1">
      <alignment horizontal="right" vertical="top"/>
    </xf>
    <xf numFmtId="14" fontId="6" fillId="0" borderId="13" xfId="0" applyNumberFormat="1" applyFont="1" applyBorder="1" applyAlignment="1" applyProtection="1">
      <alignment horizontal="right" wrapText="1"/>
      <protection locked="0"/>
    </xf>
    <xf numFmtId="14" fontId="7" fillId="0" borderId="13" xfId="0" applyNumberFormat="1" applyFont="1" applyBorder="1" applyAlignment="1" applyProtection="1">
      <alignment horizontal="right" wrapText="1"/>
      <protection locked="0"/>
    </xf>
    <xf numFmtId="0" fontId="7" fillId="0" borderId="13" xfId="0" applyFont="1" applyBorder="1" applyAlignment="1">
      <alignment horizontal="left" vertical="top"/>
    </xf>
    <xf numFmtId="0" fontId="7" fillId="0" borderId="31" xfId="0" applyFont="1" applyBorder="1" applyAlignment="1">
      <alignment horizontal="left" wrapText="1"/>
    </xf>
    <xf numFmtId="0" fontId="7" fillId="0" borderId="22" xfId="0" applyFont="1" applyBorder="1" applyAlignment="1">
      <alignment horizontal="left" wrapText="1"/>
    </xf>
    <xf numFmtId="0" fontId="7" fillId="0" borderId="13" xfId="0" applyFont="1" applyBorder="1" applyAlignment="1">
      <alignment horizontal="left" wrapText="1"/>
    </xf>
    <xf numFmtId="49" fontId="7" fillId="0" borderId="13" xfId="0" applyNumberFormat="1" applyFont="1" applyBorder="1" applyAlignment="1" applyProtection="1">
      <alignment horizontal="left" wrapText="1"/>
      <protection locked="0"/>
    </xf>
    <xf numFmtId="0" fontId="7" fillId="0" borderId="31" xfId="0" applyFont="1" applyBorder="1" applyAlignment="1" applyProtection="1">
      <alignment horizontal="left" wrapText="1"/>
      <protection locked="0"/>
    </xf>
    <xf numFmtId="0" fontId="7" fillId="0" borderId="13" xfId="0" applyFont="1" applyBorder="1" applyAlignment="1" applyProtection="1">
      <alignment horizontal="left" wrapText="1"/>
      <protection locked="0"/>
    </xf>
    <xf numFmtId="0" fontId="0" fillId="0" borderId="13" xfId="0" applyBorder="1" applyAlignment="1">
      <alignment horizontal="left"/>
    </xf>
    <xf numFmtId="14" fontId="7" fillId="0" borderId="11" xfId="0" applyNumberFormat="1" applyFont="1" applyBorder="1" applyAlignment="1">
      <alignment horizontal="right" vertical="center" wrapText="1"/>
    </xf>
    <xf numFmtId="0" fontId="7" fillId="0" borderId="29" xfId="0" applyFont="1" applyBorder="1" applyAlignment="1" applyProtection="1">
      <alignment horizontal="left" wrapText="1"/>
      <protection locked="0"/>
    </xf>
    <xf numFmtId="0" fontId="7" fillId="0" borderId="28" xfId="0" applyFont="1" applyBorder="1" applyAlignment="1" applyProtection="1">
      <alignment horizontal="left" wrapText="1"/>
      <protection locked="0"/>
    </xf>
    <xf numFmtId="0" fontId="5" fillId="5" borderId="0" xfId="0" applyFont="1" applyFill="1"/>
    <xf numFmtId="3" fontId="7" fillId="0" borderId="33" xfId="0" applyNumberFormat="1" applyFont="1" applyBorder="1" applyAlignment="1" applyProtection="1">
      <alignment wrapText="1"/>
      <protection locked="0"/>
    </xf>
    <xf numFmtId="3" fontId="5" fillId="0" borderId="33" xfId="0" applyNumberFormat="1" applyFont="1" applyBorder="1" applyProtection="1">
      <protection locked="0"/>
    </xf>
    <xf numFmtId="0" fontId="7" fillId="0" borderId="33" xfId="0" applyFont="1" applyBorder="1"/>
    <xf numFmtId="0" fontId="6" fillId="0" borderId="37" xfId="0" applyFont="1" applyBorder="1"/>
    <xf numFmtId="0" fontId="9" fillId="0" borderId="33" xfId="0" applyFont="1" applyBorder="1" applyAlignment="1" applyProtection="1">
      <alignment wrapText="1"/>
      <protection locked="0"/>
    </xf>
    <xf numFmtId="0" fontId="7" fillId="0" borderId="33" xfId="0" applyFont="1" applyBorder="1" applyProtection="1">
      <protection locked="0"/>
    </xf>
    <xf numFmtId="0" fontId="7" fillId="0" borderId="33" xfId="0" applyFont="1" applyBorder="1" applyAlignment="1" applyProtection="1">
      <alignment wrapText="1"/>
      <protection locked="0"/>
    </xf>
    <xf numFmtId="0" fontId="6" fillId="0" borderId="30" xfId="0" applyFont="1" applyBorder="1" applyAlignment="1" applyProtection="1">
      <alignment wrapText="1"/>
      <protection locked="0"/>
    </xf>
    <xf numFmtId="49" fontId="0" fillId="0" borderId="13" xfId="0" applyNumberFormat="1" applyBorder="1"/>
    <xf numFmtId="0" fontId="8" fillId="0" borderId="38" xfId="0" applyFont="1" applyBorder="1"/>
    <xf numFmtId="0" fontId="5" fillId="0" borderId="21" xfId="0" applyFont="1" applyBorder="1" applyAlignment="1">
      <alignment horizontal="left" vertical="center"/>
    </xf>
    <xf numFmtId="0" fontId="5" fillId="0" borderId="13" xfId="0" applyFont="1" applyBorder="1" applyAlignment="1">
      <alignment horizontal="left"/>
    </xf>
    <xf numFmtId="0" fontId="20" fillId="0" borderId="21" xfId="0" applyFont="1" applyBorder="1"/>
    <xf numFmtId="0" fontId="5" fillId="0" borderId="21" xfId="0" applyFont="1" applyBorder="1" applyAlignment="1">
      <alignment horizontal="left"/>
    </xf>
    <xf numFmtId="0" fontId="5" fillId="0" borderId="21" xfId="0" applyFont="1" applyBorder="1"/>
    <xf numFmtId="0" fontId="5" fillId="0" borderId="21" xfId="0" applyFont="1" applyBorder="1" applyAlignment="1">
      <alignment horizontal="left" indent="1"/>
    </xf>
    <xf numFmtId="49" fontId="5" fillId="0" borderId="21" xfId="0" applyNumberFormat="1" applyFont="1" applyBorder="1" applyAlignment="1">
      <alignment horizontal="left" indent="1"/>
    </xf>
    <xf numFmtId="0" fontId="5" fillId="0" borderId="21" xfId="0" quotePrefix="1" applyFont="1" applyBorder="1" applyAlignment="1">
      <alignment horizontal="left" indent="1"/>
    </xf>
    <xf numFmtId="0" fontId="6" fillId="0" borderId="13" xfId="0" applyFont="1" applyBorder="1" applyProtection="1">
      <protection locked="0"/>
    </xf>
    <xf numFmtId="0" fontId="7" fillId="0" borderId="21" xfId="0" applyFont="1" applyBorder="1" applyAlignment="1" applyProtection="1">
      <alignment wrapText="1"/>
      <protection locked="0"/>
    </xf>
    <xf numFmtId="3" fontId="7" fillId="0" borderId="21" xfId="0" applyNumberFormat="1" applyFont="1" applyBorder="1" applyAlignment="1" applyProtection="1">
      <alignment wrapText="1"/>
      <protection locked="0"/>
    </xf>
    <xf numFmtId="0" fontId="7" fillId="0" borderId="21" xfId="0" applyFont="1" applyBorder="1" applyAlignment="1" applyProtection="1">
      <alignment horizontal="left" wrapText="1"/>
      <protection locked="0"/>
    </xf>
    <xf numFmtId="0" fontId="7" fillId="0" borderId="21" xfId="0" applyFont="1" applyBorder="1"/>
    <xf numFmtId="0" fontId="7" fillId="0" borderId="21" xfId="0" applyFont="1" applyBorder="1" applyAlignment="1">
      <alignment horizontal="left" wrapText="1"/>
    </xf>
    <xf numFmtId="0" fontId="7" fillId="0" borderId="39" xfId="0" applyFont="1" applyBorder="1"/>
    <xf numFmtId="0" fontId="6" fillId="0" borderId="40" xfId="0" applyFont="1" applyBorder="1" applyAlignment="1">
      <alignment wrapText="1"/>
    </xf>
    <xf numFmtId="3" fontId="6" fillId="0" borderId="40" xfId="0" applyNumberFormat="1" applyFont="1" applyBorder="1" applyAlignment="1">
      <alignment wrapText="1"/>
    </xf>
    <xf numFmtId="3" fontId="7" fillId="0" borderId="40" xfId="0" applyNumberFormat="1" applyFont="1" applyBorder="1" applyAlignment="1">
      <alignment wrapText="1"/>
    </xf>
    <xf numFmtId="14" fontId="7" fillId="0" borderId="13" xfId="0" applyNumberFormat="1" applyFont="1" applyBorder="1" applyAlignment="1" applyProtection="1">
      <alignment wrapText="1"/>
      <protection locked="0"/>
    </xf>
    <xf numFmtId="0" fontId="5" fillId="0" borderId="21" xfId="0" applyFont="1" applyBorder="1" applyProtection="1">
      <protection locked="0"/>
    </xf>
    <xf numFmtId="0" fontId="8" fillId="0" borderId="13" xfId="0" applyFont="1" applyBorder="1" applyAlignment="1">
      <alignment wrapText="1"/>
    </xf>
    <xf numFmtId="0" fontId="7" fillId="0" borderId="21" xfId="0" applyFont="1" applyBorder="1" applyAlignment="1">
      <alignment wrapText="1"/>
    </xf>
    <xf numFmtId="0" fontId="7" fillId="0" borderId="39" xfId="0" applyFont="1" applyBorder="1" applyAlignment="1">
      <alignment wrapText="1"/>
    </xf>
    <xf numFmtId="0" fontId="8" fillId="0" borderId="40" xfId="0" applyFont="1" applyBorder="1" applyAlignment="1">
      <alignment wrapText="1"/>
    </xf>
    <xf numFmtId="0" fontId="7" fillId="0" borderId="41" xfId="0" applyFont="1" applyBorder="1" applyAlignment="1" applyProtection="1">
      <alignment wrapText="1"/>
      <protection locked="0"/>
    </xf>
    <xf numFmtId="3" fontId="7" fillId="0" borderId="41" xfId="0" applyNumberFormat="1" applyFont="1" applyBorder="1" applyAlignment="1" applyProtection="1">
      <alignment wrapText="1"/>
      <protection locked="0"/>
    </xf>
    <xf numFmtId="0" fontId="7" fillId="0" borderId="40" xfId="0" applyFont="1" applyBorder="1" applyAlignment="1" applyProtection="1">
      <alignment wrapText="1"/>
      <protection locked="0"/>
    </xf>
    <xf numFmtId="3" fontId="7" fillId="0" borderId="40" xfId="0" applyNumberFormat="1" applyFont="1" applyBorder="1" applyAlignment="1" applyProtection="1">
      <alignment wrapText="1"/>
      <protection locked="0"/>
    </xf>
    <xf numFmtId="0" fontId="6" fillId="0" borderId="42" xfId="0" applyFont="1" applyBorder="1" applyAlignment="1">
      <alignment wrapText="1"/>
    </xf>
    <xf numFmtId="3" fontId="6" fillId="0" borderId="42" xfId="0" applyNumberFormat="1" applyFont="1" applyBorder="1" applyAlignment="1">
      <alignment wrapText="1"/>
    </xf>
    <xf numFmtId="3" fontId="7" fillId="0" borderId="42" xfId="0" applyNumberFormat="1" applyFont="1" applyBorder="1" applyAlignment="1">
      <alignment wrapText="1"/>
    </xf>
    <xf numFmtId="0" fontId="7" fillId="0" borderId="13" xfId="0" applyFont="1" applyBorder="1"/>
    <xf numFmtId="3" fontId="6" fillId="0" borderId="21" xfId="0" applyNumberFormat="1" applyFont="1" applyBorder="1" applyAlignment="1" applyProtection="1">
      <alignment wrapText="1"/>
      <protection locked="0"/>
    </xf>
    <xf numFmtId="0" fontId="8" fillId="0" borderId="42" xfId="0" applyFont="1" applyBorder="1" applyAlignment="1">
      <alignment wrapText="1"/>
    </xf>
    <xf numFmtId="0" fontId="7" fillId="0" borderId="13" xfId="0" applyFont="1" applyBorder="1" applyAlignment="1">
      <alignment wrapText="1"/>
    </xf>
    <xf numFmtId="0" fontId="6" fillId="0" borderId="34" xfId="0" applyFont="1" applyBorder="1" applyAlignment="1">
      <alignment wrapText="1"/>
    </xf>
    <xf numFmtId="3" fontId="6" fillId="0" borderId="28" xfId="0" applyNumberFormat="1" applyFont="1" applyBorder="1" applyAlignment="1">
      <alignment wrapText="1"/>
    </xf>
    <xf numFmtId="3" fontId="7" fillId="0" borderId="28" xfId="0" applyNumberFormat="1" applyFont="1" applyBorder="1" applyAlignment="1">
      <alignment wrapText="1"/>
    </xf>
    <xf numFmtId="0" fontId="7" fillId="0" borderId="36" xfId="0" applyFont="1" applyBorder="1" applyAlignment="1">
      <alignment horizontal="left" wrapText="1"/>
    </xf>
    <xf numFmtId="0" fontId="10" fillId="0" borderId="13" xfId="0" applyFont="1" applyBorder="1" applyProtection="1">
      <protection locked="0"/>
    </xf>
    <xf numFmtId="14" fontId="6" fillId="0" borderId="1" xfId="0" applyNumberFormat="1" applyFont="1" applyBorder="1" applyAlignment="1">
      <alignment horizontal="right" vertical="center" wrapText="1"/>
    </xf>
    <xf numFmtId="14" fontId="6" fillId="0" borderId="13" xfId="0" applyNumberFormat="1" applyFont="1" applyBorder="1" applyAlignment="1" applyProtection="1">
      <alignment wrapText="1"/>
      <protection locked="0"/>
    </xf>
    <xf numFmtId="0" fontId="10" fillId="0" borderId="13" xfId="0" applyFont="1" applyBorder="1"/>
    <xf numFmtId="14" fontId="10" fillId="0" borderId="13" xfId="0" applyNumberFormat="1" applyFont="1" applyBorder="1" applyAlignment="1">
      <alignment horizontal="right" vertical="center"/>
    </xf>
    <xf numFmtId="14" fontId="5" fillId="0" borderId="13" xfId="0" applyNumberFormat="1" applyFont="1" applyBorder="1" applyAlignment="1">
      <alignment horizontal="right" vertical="center"/>
    </xf>
    <xf numFmtId="14" fontId="5" fillId="0" borderId="21" xfId="0" applyNumberFormat="1" applyFont="1" applyBorder="1" applyAlignment="1">
      <alignment horizontal="center" vertical="center"/>
    </xf>
    <xf numFmtId="3" fontId="5" fillId="0" borderId="21" xfId="0" applyNumberFormat="1" applyFont="1" applyBorder="1" applyAlignment="1">
      <alignment horizontal="right" vertical="center"/>
    </xf>
    <xf numFmtId="3" fontId="5" fillId="0" borderId="13" xfId="0" applyNumberFormat="1" applyFont="1" applyBorder="1" applyAlignment="1">
      <alignment horizontal="right"/>
    </xf>
    <xf numFmtId="3" fontId="5" fillId="0" borderId="21" xfId="0" applyNumberFormat="1" applyFont="1" applyBorder="1" applyAlignment="1">
      <alignment horizontal="right"/>
    </xf>
    <xf numFmtId="3" fontId="7" fillId="0" borderId="21" xfId="0" applyNumberFormat="1" applyFont="1" applyBorder="1" applyProtection="1">
      <protection locked="0"/>
    </xf>
    <xf numFmtId="3" fontId="7" fillId="0" borderId="13" xfId="0" applyNumberFormat="1" applyFont="1" applyBorder="1" applyProtection="1">
      <protection locked="0"/>
    </xf>
    <xf numFmtId="3" fontId="6" fillId="0" borderId="13" xfId="0" applyNumberFormat="1" applyFont="1" applyBorder="1"/>
    <xf numFmtId="3" fontId="7" fillId="0" borderId="19" xfId="0" applyNumberFormat="1" applyFont="1" applyBorder="1" applyProtection="1">
      <protection locked="0"/>
    </xf>
    <xf numFmtId="3" fontId="7" fillId="0" borderId="24" xfId="0" applyNumberFormat="1" applyFont="1" applyBorder="1" applyProtection="1">
      <protection locked="0"/>
    </xf>
    <xf numFmtId="3" fontId="7" fillId="0" borderId="23" xfId="0" applyNumberFormat="1" applyFont="1" applyBorder="1" applyProtection="1">
      <protection locked="0"/>
    </xf>
    <xf numFmtId="3" fontId="7" fillId="0" borderId="43" xfId="0" applyNumberFormat="1" applyFont="1" applyBorder="1" applyProtection="1">
      <protection locked="0"/>
    </xf>
    <xf numFmtId="3" fontId="6" fillId="0" borderId="13" xfId="0" applyNumberFormat="1" applyFont="1" applyBorder="1" applyAlignment="1">
      <alignment horizontal="right"/>
    </xf>
    <xf numFmtId="3" fontId="7" fillId="0" borderId="44" xfId="0" applyNumberFormat="1" applyFont="1" applyBorder="1" applyAlignment="1">
      <alignment horizontal="right"/>
    </xf>
    <xf numFmtId="3" fontId="7" fillId="0" borderId="21" xfId="0" applyNumberFormat="1" applyFont="1" applyBorder="1" applyAlignment="1" applyProtection="1">
      <alignment horizontal="right"/>
      <protection locked="0"/>
    </xf>
    <xf numFmtId="3" fontId="6" fillId="0" borderId="44" xfId="0" applyNumberFormat="1" applyFont="1" applyBorder="1" applyAlignment="1">
      <alignment horizontal="right"/>
    </xf>
    <xf numFmtId="3" fontId="6" fillId="0" borderId="40" xfId="0" applyNumberFormat="1" applyFont="1" applyBorder="1" applyProtection="1">
      <protection locked="0"/>
    </xf>
    <xf numFmtId="3" fontId="6" fillId="0" borderId="22" xfId="0" applyNumberFormat="1" applyFont="1" applyBorder="1" applyAlignment="1">
      <alignment horizontal="right"/>
    </xf>
    <xf numFmtId="3" fontId="7" fillId="0" borderId="40" xfId="0" applyNumberFormat="1" applyFont="1" applyBorder="1" applyProtection="1">
      <protection locked="0"/>
    </xf>
    <xf numFmtId="3" fontId="7" fillId="0" borderId="13" xfId="0" applyNumberFormat="1" applyFont="1" applyBorder="1" applyAlignment="1" applyProtection="1">
      <alignment wrapText="1"/>
      <protection locked="0"/>
    </xf>
    <xf numFmtId="14" fontId="6" fillId="0" borderId="13" xfId="0" applyNumberFormat="1" applyFont="1" applyBorder="1" applyAlignment="1">
      <alignment horizontal="right"/>
    </xf>
    <xf numFmtId="14" fontId="7" fillId="0" borderId="13" xfId="0" applyNumberFormat="1" applyFont="1" applyBorder="1" applyAlignment="1">
      <alignment horizontal="right"/>
    </xf>
    <xf numFmtId="0" fontId="6" fillId="0" borderId="45" xfId="0" applyFont="1" applyBorder="1"/>
    <xf numFmtId="0" fontId="7" fillId="0" borderId="15" xfId="0" applyFont="1" applyBorder="1" applyAlignment="1" applyProtection="1">
      <alignment horizontal="center"/>
      <protection locked="0"/>
    </xf>
    <xf numFmtId="3" fontId="6" fillId="0" borderId="15" xfId="0" applyNumberFormat="1" applyFont="1" applyBorder="1"/>
    <xf numFmtId="3" fontId="7" fillId="0" borderId="45" xfId="0" applyNumberFormat="1" applyFont="1" applyBorder="1"/>
    <xf numFmtId="0" fontId="7" fillId="0" borderId="46" xfId="0" applyFont="1" applyBorder="1" applyAlignment="1">
      <alignment horizontal="left"/>
    </xf>
    <xf numFmtId="0" fontId="6" fillId="0" borderId="15" xfId="0" applyFont="1" applyBorder="1"/>
    <xf numFmtId="37" fontId="6" fillId="0" borderId="15" xfId="0" applyNumberFormat="1" applyFont="1" applyBorder="1"/>
    <xf numFmtId="37" fontId="7" fillId="0" borderId="15" xfId="0" applyNumberFormat="1" applyFont="1" applyBorder="1"/>
    <xf numFmtId="0" fontId="7" fillId="0" borderId="15" xfId="0" applyFont="1" applyBorder="1" applyProtection="1">
      <protection locked="0"/>
    </xf>
    <xf numFmtId="0" fontId="27" fillId="0" borderId="0" xfId="0" applyFont="1" applyProtection="1">
      <protection locked="0"/>
    </xf>
    <xf numFmtId="0" fontId="5" fillId="0" borderId="3" xfId="0" applyFont="1" applyBorder="1" applyAlignment="1" applyProtection="1">
      <alignment horizontal="center"/>
      <protection locked="0"/>
    </xf>
    <xf numFmtId="14" fontId="7" fillId="0" borderId="2" xfId="0" quotePrefix="1" applyNumberFormat="1" applyFont="1" applyBorder="1" applyAlignment="1" applyProtection="1">
      <alignment horizontal="center" wrapText="1"/>
      <protection locked="0"/>
    </xf>
    <xf numFmtId="14" fontId="7" fillId="0" borderId="16" xfId="0" applyNumberFormat="1" applyFont="1" applyBorder="1" applyAlignment="1">
      <alignment horizontal="center" wrapText="1"/>
    </xf>
    <xf numFmtId="14" fontId="6" fillId="0" borderId="13" xfId="0" applyNumberFormat="1" applyFont="1" applyBorder="1" applyAlignment="1">
      <alignment horizontal="center" vertical="center"/>
    </xf>
    <xf numFmtId="14" fontId="7" fillId="0" borderId="13" xfId="0" applyNumberFormat="1" applyFont="1" applyBorder="1" applyAlignment="1">
      <alignment horizontal="center" vertical="center"/>
    </xf>
    <xf numFmtId="3" fontId="7" fillId="0" borderId="13" xfId="0" applyNumberFormat="1" applyFont="1" applyBorder="1" applyAlignment="1">
      <alignment horizontal="right"/>
    </xf>
    <xf numFmtId="0" fontId="5" fillId="0" borderId="0" xfId="0" applyFont="1"/>
    <xf numFmtId="0" fontId="6" fillId="0" borderId="0" xfId="0" applyFont="1"/>
    <xf numFmtId="0" fontId="6" fillId="0" borderId="0" xfId="0" applyFont="1" applyAlignment="1">
      <alignment wrapText="1"/>
    </xf>
    <xf numFmtId="0" fontId="5" fillId="0" borderId="0" xfId="0" applyFont="1" applyAlignment="1">
      <alignment vertical="top"/>
    </xf>
    <xf numFmtId="0" fontId="5" fillId="0" borderId="0" xfId="0" applyFont="1" applyAlignment="1">
      <alignment vertical="top" wrapText="1"/>
    </xf>
    <xf numFmtId="3" fontId="6" fillId="0" borderId="0" xfId="0" applyNumberFormat="1" applyFont="1" applyAlignment="1">
      <alignment wrapText="1"/>
    </xf>
    <xf numFmtId="3" fontId="7" fillId="0" borderId="0" xfId="0" applyNumberFormat="1" applyFont="1" applyAlignment="1" applyProtection="1">
      <alignment wrapText="1"/>
      <protection locked="0"/>
    </xf>
    <xf numFmtId="3" fontId="6" fillId="3" borderId="0" xfId="0" applyNumberFormat="1" applyFont="1" applyFill="1"/>
    <xf numFmtId="0" fontId="10" fillId="0" borderId="0" xfId="0" applyFont="1"/>
    <xf numFmtId="0" fontId="19" fillId="5" borderId="0" xfId="0" applyFont="1" applyFill="1"/>
    <xf numFmtId="0" fontId="20" fillId="0" borderId="0" xfId="0" applyFont="1" applyProtection="1">
      <protection locked="0"/>
    </xf>
    <xf numFmtId="0" fontId="10" fillId="0" borderId="0" xfId="0" applyFont="1" applyProtection="1">
      <protection locked="0"/>
    </xf>
    <xf numFmtId="0" fontId="16" fillId="7" borderId="0" xfId="0" applyFont="1" applyFill="1"/>
    <xf numFmtId="14" fontId="7" fillId="0" borderId="13" xfId="0" applyNumberFormat="1" applyFont="1" applyBorder="1" applyAlignment="1">
      <alignment horizontal="left"/>
    </xf>
    <xf numFmtId="0" fontId="6" fillId="3" borderId="0" xfId="0" applyFont="1" applyFill="1"/>
    <xf numFmtId="3" fontId="5" fillId="0" borderId="21" xfId="0" applyNumberFormat="1" applyFont="1" applyBorder="1"/>
    <xf numFmtId="0" fontId="5" fillId="0" borderId="21" xfId="0" applyFont="1" applyBorder="1" applyAlignment="1">
      <alignment vertical="center"/>
    </xf>
    <xf numFmtId="0" fontId="7" fillId="0" borderId="10" xfId="0" applyFont="1" applyBorder="1"/>
    <xf numFmtId="0" fontId="7" fillId="0" borderId="13" xfId="0" applyFont="1" applyBorder="1" applyAlignment="1" applyProtection="1">
      <alignment wrapText="1"/>
      <protection locked="0"/>
    </xf>
    <xf numFmtId="3" fontId="7" fillId="0" borderId="22" xfId="0" applyNumberFormat="1" applyFont="1" applyBorder="1" applyAlignment="1" applyProtection="1">
      <alignment wrapText="1"/>
      <protection locked="0"/>
    </xf>
    <xf numFmtId="0" fontId="7" fillId="0" borderId="22" xfId="0" applyFont="1" applyBorder="1" applyAlignment="1" applyProtection="1">
      <alignment wrapText="1"/>
      <protection locked="0"/>
    </xf>
    <xf numFmtId="0" fontId="7" fillId="0" borderId="19" xfId="0" applyFont="1" applyBorder="1" applyAlignment="1">
      <alignment wrapText="1"/>
    </xf>
    <xf numFmtId="0" fontId="12" fillId="0" borderId="0" xfId="0" applyFont="1" applyProtection="1">
      <protection locked="0"/>
    </xf>
    <xf numFmtId="0" fontId="27" fillId="0" borderId="0" xfId="0" applyFont="1" applyAlignment="1" applyProtection="1">
      <alignment horizontal="left" vertical="top"/>
      <protection locked="0"/>
    </xf>
    <xf numFmtId="0" fontId="28" fillId="0" borderId="0" xfId="0" applyFont="1"/>
    <xf numFmtId="0" fontId="5" fillId="0" borderId="0" xfId="0" applyFont="1" applyAlignment="1">
      <alignment horizontal="left" vertical="top"/>
    </xf>
    <xf numFmtId="0" fontId="10" fillId="0" borderId="0" xfId="0" applyFont="1" applyAlignment="1">
      <alignment horizontal="left" vertical="top"/>
    </xf>
    <xf numFmtId="0" fontId="10" fillId="5" borderId="0" xfId="0" applyFont="1" applyFill="1" applyAlignment="1">
      <alignment horizontal="left" vertical="top"/>
    </xf>
    <xf numFmtId="0" fontId="20" fillId="0" borderId="0" xfId="0" applyFont="1" applyAlignment="1">
      <alignment horizontal="left" vertical="top"/>
    </xf>
    <xf numFmtId="0" fontId="5" fillId="0" borderId="21" xfId="0" applyFont="1" applyBorder="1" applyAlignment="1">
      <alignment horizontal="left" vertical="top"/>
    </xf>
    <xf numFmtId="49" fontId="5" fillId="0" borderId="21" xfId="0" applyNumberFormat="1" applyFont="1" applyBorder="1" applyAlignment="1">
      <alignment horizontal="left" vertical="top" indent="1"/>
    </xf>
    <xf numFmtId="0" fontId="5" fillId="0" borderId="21" xfId="0" quotePrefix="1" applyFont="1" applyBorder="1" applyAlignment="1">
      <alignment horizontal="left" vertical="top" indent="1"/>
    </xf>
    <xf numFmtId="0" fontId="0" fillId="0" borderId="0" xfId="0" applyAlignment="1">
      <alignment horizontal="left" vertical="top"/>
    </xf>
    <xf numFmtId="0" fontId="5" fillId="0" borderId="13" xfId="0" applyFont="1" applyBorder="1" applyAlignment="1">
      <alignment horizontal="center"/>
    </xf>
    <xf numFmtId="0" fontId="5" fillId="0" borderId="13" xfId="0" applyFont="1" applyBorder="1" applyAlignment="1">
      <alignment horizontal="center" wrapText="1"/>
    </xf>
    <xf numFmtId="0" fontId="5" fillId="0" borderId="13" xfId="0" applyFont="1" applyBorder="1" applyAlignment="1">
      <alignment horizontal="left" wrapText="1"/>
    </xf>
    <xf numFmtId="0" fontId="6" fillId="0" borderId="13" xfId="0" applyFont="1" applyBorder="1" applyAlignment="1" applyProtection="1">
      <alignment vertical="center"/>
      <protection locked="0"/>
    </xf>
    <xf numFmtId="0" fontId="7" fillId="0" borderId="3" xfId="0" applyFont="1" applyBorder="1" applyAlignment="1">
      <alignment horizontal="left" indent="1"/>
    </xf>
    <xf numFmtId="3" fontId="6" fillId="0" borderId="1" xfId="0" applyNumberFormat="1" applyFont="1" applyBorder="1" applyProtection="1">
      <protection locked="0"/>
    </xf>
    <xf numFmtId="0" fontId="6" fillId="0" borderId="1" xfId="0" applyFont="1" applyBorder="1" applyAlignment="1">
      <alignment horizontal="left" indent="1"/>
    </xf>
    <xf numFmtId="3" fontId="10" fillId="0" borderId="13" xfId="0" applyNumberFormat="1" applyFont="1" applyBorder="1" applyProtection="1">
      <protection locked="0"/>
    </xf>
    <xf numFmtId="0" fontId="5" fillId="0" borderId="32" xfId="0" applyFont="1" applyBorder="1" applyAlignment="1" applyProtection="1">
      <alignment horizontal="left" indent="1"/>
      <protection locked="0"/>
    </xf>
    <xf numFmtId="0" fontId="5" fillId="0" borderId="33" xfId="0" applyFont="1" applyBorder="1" applyAlignment="1" applyProtection="1">
      <alignment horizontal="left" indent="1"/>
      <protection locked="0"/>
    </xf>
    <xf numFmtId="0" fontId="5" fillId="0" borderId="31" xfId="0" applyFont="1" applyBorder="1" applyProtection="1">
      <protection locked="0"/>
    </xf>
    <xf numFmtId="3" fontId="5" fillId="0" borderId="31" xfId="0" applyNumberFormat="1" applyFont="1" applyBorder="1" applyProtection="1">
      <protection locked="0"/>
    </xf>
    <xf numFmtId="0" fontId="10" fillId="0" borderId="30" xfId="0" applyFont="1" applyBorder="1" applyProtection="1">
      <protection locked="0"/>
    </xf>
    <xf numFmtId="9" fontId="7" fillId="0" borderId="1" xfId="3" applyFont="1" applyFill="1" applyBorder="1" applyProtection="1"/>
    <xf numFmtId="9" fontId="7" fillId="0" borderId="11" xfId="3" applyFont="1" applyFill="1" applyBorder="1" applyProtection="1"/>
    <xf numFmtId="38" fontId="10" fillId="0" borderId="13" xfId="0" applyNumberFormat="1" applyFont="1" applyBorder="1" applyProtection="1">
      <protection locked="0"/>
    </xf>
    <xf numFmtId="0" fontId="0" fillId="0" borderId="31" xfId="0" applyBorder="1"/>
    <xf numFmtId="0" fontId="10" fillId="0" borderId="13" xfId="0" applyFont="1" applyBorder="1" applyAlignment="1">
      <alignment horizontal="left" vertical="top"/>
    </xf>
    <xf numFmtId="0" fontId="5" fillId="0" borderId="9" xfId="0" applyFont="1" applyBorder="1"/>
    <xf numFmtId="3" fontId="6" fillId="0" borderId="13" xfId="0" applyNumberFormat="1" applyFont="1" applyBorder="1" applyProtection="1">
      <protection locked="0"/>
    </xf>
    <xf numFmtId="0" fontId="3" fillId="0" borderId="3" xfId="0" applyFont="1" applyBorder="1" applyProtection="1">
      <protection locked="0"/>
    </xf>
    <xf numFmtId="0" fontId="3" fillId="0" borderId="5" xfId="0" applyFont="1" applyBorder="1" applyProtection="1">
      <protection locked="0"/>
    </xf>
    <xf numFmtId="0" fontId="5" fillId="0" borderId="32" xfId="0" applyFont="1" applyBorder="1" applyProtection="1">
      <protection locked="0"/>
    </xf>
    <xf numFmtId="3" fontId="5" fillId="0" borderId="29" xfId="0" applyNumberFormat="1" applyFont="1" applyBorder="1" applyProtection="1">
      <protection locked="0"/>
    </xf>
    <xf numFmtId="0" fontId="8" fillId="0" borderId="22" xfId="0" applyFont="1" applyBorder="1" applyAlignment="1">
      <alignment wrapText="1"/>
    </xf>
    <xf numFmtId="0" fontId="7" fillId="0" borderId="22" xfId="0" applyFont="1" applyBorder="1" applyAlignment="1" applyProtection="1">
      <alignment horizontal="left" wrapText="1"/>
      <protection locked="0"/>
    </xf>
    <xf numFmtId="0" fontId="7" fillId="0" borderId="35" xfId="0" applyFont="1" applyBorder="1"/>
    <xf numFmtId="0" fontId="5" fillId="0" borderId="3" xfId="0" applyFont="1" applyBorder="1"/>
    <xf numFmtId="0" fontId="5" fillId="0" borderId="3" xfId="0" applyFont="1" applyBorder="1" applyAlignment="1">
      <alignment horizontal="center"/>
    </xf>
    <xf numFmtId="3" fontId="5" fillId="0" borderId="3" xfId="0" applyNumberFormat="1" applyFont="1" applyBorder="1" applyAlignment="1" applyProtection="1">
      <alignment wrapText="1"/>
      <protection locked="0"/>
    </xf>
    <xf numFmtId="0" fontId="5" fillId="0" borderId="3" xfId="0" applyFont="1" applyBorder="1" applyAlignment="1">
      <alignment horizontal="left" wrapText="1"/>
    </xf>
    <xf numFmtId="3" fontId="5"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6" fillId="0" borderId="13" xfId="0" applyNumberFormat="1" applyFont="1" applyBorder="1" applyAlignment="1">
      <alignment horizontal="center" wrapText="1"/>
    </xf>
    <xf numFmtId="14" fontId="6" fillId="0" borderId="48" xfId="0" applyNumberFormat="1" applyFont="1" applyBorder="1" applyAlignment="1">
      <alignment horizontal="center" wrapText="1"/>
    </xf>
    <xf numFmtId="3" fontId="6" fillId="0" borderId="31" xfId="0" applyNumberFormat="1" applyFont="1" applyBorder="1" applyAlignment="1" applyProtection="1">
      <alignment wrapText="1"/>
      <protection locked="0"/>
    </xf>
    <xf numFmtId="3" fontId="6" fillId="0" borderId="36" xfId="0" applyNumberFormat="1" applyFont="1" applyBorder="1" applyAlignment="1" applyProtection="1">
      <alignment wrapText="1"/>
      <protection locked="0"/>
    </xf>
    <xf numFmtId="0" fontId="19" fillId="0" borderId="27" xfId="0" applyFont="1" applyBorder="1"/>
    <xf numFmtId="3" fontId="6" fillId="0" borderId="33" xfId="0" applyNumberFormat="1" applyFont="1" applyBorder="1" applyAlignment="1" applyProtection="1">
      <alignment wrapText="1"/>
      <protection locked="0"/>
    </xf>
    <xf numFmtId="14" fontId="6" fillId="0" borderId="31" xfId="0" applyNumberFormat="1" applyFont="1" applyBorder="1" applyAlignment="1">
      <alignment horizontal="center" wrapText="1"/>
    </xf>
    <xf numFmtId="3" fontId="5" fillId="0" borderId="31" xfId="0" applyNumberFormat="1" applyFont="1" applyBorder="1" applyAlignment="1" applyProtection="1">
      <alignment vertical="top"/>
      <protection locked="0"/>
    </xf>
    <xf numFmtId="0" fontId="5" fillId="0" borderId="31" xfId="0" applyFont="1" applyBorder="1" applyAlignment="1" applyProtection="1">
      <alignment horizontal="left"/>
      <protection locked="0"/>
    </xf>
    <xf numFmtId="0" fontId="19" fillId="0" borderId="31" xfId="0" applyFont="1" applyBorder="1"/>
    <xf numFmtId="0" fontId="7" fillId="0" borderId="49"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10" fillId="0" borderId="13" xfId="0" applyFont="1" applyBorder="1" applyAlignment="1" applyProtection="1">
      <alignment horizontal="left" vertical="top"/>
      <protection locked="0"/>
    </xf>
    <xf numFmtId="0" fontId="8" fillId="0" borderId="27" xfId="0" applyFont="1" applyBorder="1"/>
    <xf numFmtId="0" fontId="5" fillId="0" borderId="0" xfId="0" applyFont="1" applyAlignment="1" applyProtection="1">
      <alignment horizontal="left" wrapText="1"/>
      <protection locked="0"/>
    </xf>
    <xf numFmtId="0" fontId="8" fillId="0" borderId="35" xfId="0" applyFont="1" applyBorder="1"/>
    <xf numFmtId="0" fontId="20" fillId="0" borderId="0" xfId="0" applyFont="1" applyAlignment="1" applyProtection="1">
      <alignment vertical="top"/>
      <protection locked="0"/>
    </xf>
    <xf numFmtId="14" fontId="6" fillId="0" borderId="16" xfId="0" applyNumberFormat="1" applyFont="1" applyBorder="1" applyAlignment="1">
      <alignment horizontal="center" wrapText="1"/>
    </xf>
    <xf numFmtId="0" fontId="27" fillId="0" borderId="0" xfId="0" applyFont="1"/>
    <xf numFmtId="0" fontId="6" fillId="0" borderId="0" xfId="0" applyFont="1" applyAlignment="1" applyProtection="1">
      <alignment wrapText="1"/>
      <protection locked="0"/>
    </xf>
    <xf numFmtId="0" fontId="19" fillId="0" borderId="0" xfId="0" applyFont="1" applyProtection="1">
      <protection locked="0"/>
    </xf>
    <xf numFmtId="0" fontId="0" fillId="0" borderId="0" xfId="0" applyProtection="1">
      <protection locked="0"/>
    </xf>
    <xf numFmtId="0" fontId="64" fillId="0" borderId="0" xfId="0" applyFont="1" applyAlignment="1" applyProtection="1">
      <alignment horizontal="center" vertical="center"/>
      <protection locked="0"/>
    </xf>
    <xf numFmtId="0" fontId="25" fillId="0" borderId="0" xfId="0" applyFont="1" applyAlignment="1" applyProtection="1">
      <alignment horizontal="center" wrapText="1"/>
      <protection locked="0"/>
    </xf>
    <xf numFmtId="0" fontId="65" fillId="5" borderId="0" xfId="1" applyFont="1" applyFill="1" applyProtection="1">
      <protection locked="0"/>
    </xf>
    <xf numFmtId="0" fontId="66" fillId="5" borderId="0" xfId="1" applyFont="1" applyFill="1" applyProtection="1">
      <protection locked="0"/>
    </xf>
    <xf numFmtId="0" fontId="67" fillId="5" borderId="0" xfId="1" applyFont="1" applyFill="1" applyAlignment="1" applyProtection="1">
      <alignment wrapText="1"/>
      <protection locked="0"/>
    </xf>
    <xf numFmtId="0" fontId="4" fillId="5" borderId="0" xfId="1" applyFill="1" applyAlignment="1" applyProtection="1">
      <alignment wrapText="1"/>
      <protection locked="0"/>
    </xf>
    <xf numFmtId="0" fontId="68" fillId="0" borderId="0" xfId="1" applyFont="1" applyProtection="1">
      <protection locked="0"/>
    </xf>
    <xf numFmtId="0" fontId="65" fillId="0" borderId="0" xfId="1" applyFont="1" applyProtection="1">
      <protection locked="0"/>
    </xf>
    <xf numFmtId="0" fontId="66" fillId="0" borderId="0" xfId="1" applyFont="1" applyProtection="1">
      <protection locked="0"/>
    </xf>
    <xf numFmtId="0" fontId="67" fillId="0" borderId="0" xfId="1" applyFont="1" applyAlignment="1" applyProtection="1">
      <alignment wrapText="1"/>
      <protection locked="0"/>
    </xf>
    <xf numFmtId="0" fontId="4" fillId="0" borderId="0" xfId="1" applyAlignment="1" applyProtection="1">
      <alignment wrapText="1"/>
      <protection locked="0"/>
    </xf>
    <xf numFmtId="0" fontId="69" fillId="0" borderId="0" xfId="1" applyFont="1" applyProtection="1">
      <protection locked="0"/>
    </xf>
    <xf numFmtId="0" fontId="70" fillId="0" borderId="13" xfId="1" applyFont="1" applyBorder="1" applyAlignment="1" applyProtection="1">
      <alignment horizontal="center" wrapText="1"/>
      <protection locked="0"/>
    </xf>
    <xf numFmtId="0" fontId="19" fillId="0" borderId="13" xfId="1" applyFont="1" applyBorder="1" applyAlignment="1" applyProtection="1">
      <alignment horizontal="center" wrapText="1"/>
      <protection locked="0"/>
    </xf>
    <xf numFmtId="0" fontId="0" fillId="0" borderId="0" xfId="0" applyAlignment="1">
      <alignment horizontal="center"/>
    </xf>
    <xf numFmtId="0" fontId="66" fillId="0" borderId="13" xfId="1" applyFont="1" applyBorder="1" applyAlignment="1" applyProtection="1">
      <alignment vertical="top" wrapText="1"/>
      <protection locked="0"/>
    </xf>
    <xf numFmtId="0" fontId="4" fillId="0" borderId="13" xfId="1" applyBorder="1" applyAlignment="1" applyProtection="1">
      <alignment wrapText="1"/>
      <protection locked="0"/>
    </xf>
    <xf numFmtId="0" fontId="4" fillId="0" borderId="0" xfId="0" applyFont="1"/>
    <xf numFmtId="0" fontId="70" fillId="0" borderId="13" xfId="1" applyFont="1" applyBorder="1" applyAlignment="1" applyProtection="1">
      <alignment vertical="top" wrapText="1"/>
      <protection locked="0"/>
    </xf>
    <xf numFmtId="0" fontId="67" fillId="0" borderId="0" xfId="1" applyFont="1" applyAlignment="1" applyProtection="1">
      <alignment vertical="top" wrapText="1"/>
      <protection locked="0"/>
    </xf>
    <xf numFmtId="0" fontId="67" fillId="0" borderId="0" xfId="1" applyFont="1" applyAlignment="1" applyProtection="1">
      <alignment vertical="top"/>
      <protection locked="0"/>
    </xf>
    <xf numFmtId="0" fontId="67" fillId="0" borderId="0" xfId="1" applyFont="1" applyProtection="1">
      <protection locked="0"/>
    </xf>
    <xf numFmtId="0" fontId="4" fillId="0" borderId="0" xfId="1" applyProtection="1">
      <protection locked="0"/>
    </xf>
    <xf numFmtId="0" fontId="70" fillId="0" borderId="0" xfId="1" applyFont="1" applyAlignment="1" applyProtection="1">
      <alignment vertical="top" wrapText="1"/>
      <protection locked="0"/>
    </xf>
    <xf numFmtId="0" fontId="4" fillId="0" borderId="0" xfId="0" applyFont="1" applyProtection="1">
      <protection locked="0"/>
    </xf>
    <xf numFmtId="0" fontId="73" fillId="0" borderId="0" xfId="0" applyFont="1" applyProtection="1">
      <protection locked="0"/>
    </xf>
    <xf numFmtId="0" fontId="20" fillId="0" borderId="0" xfId="0" applyFont="1" applyAlignment="1" applyProtection="1">
      <alignment horizontal="left" vertical="top" wrapText="1"/>
      <protection locked="0"/>
    </xf>
    <xf numFmtId="0" fontId="75" fillId="0" borderId="1" xfId="0" applyFont="1" applyBorder="1" applyAlignment="1" applyProtection="1">
      <alignment horizontal="left" vertical="top" wrapText="1"/>
      <protection locked="0"/>
    </xf>
    <xf numFmtId="14" fontId="10" fillId="0" borderId="19" xfId="0" quotePrefix="1" applyNumberFormat="1" applyFont="1" applyBorder="1" applyAlignment="1" applyProtection="1">
      <alignment horizontal="center" vertical="top" wrapText="1"/>
      <protection locked="0"/>
    </xf>
    <xf numFmtId="14" fontId="5" fillId="0" borderId="19" xfId="0" quotePrefix="1" applyNumberFormat="1" applyFont="1" applyBorder="1" applyAlignment="1" applyProtection="1">
      <alignment horizontal="center" vertical="top" wrapText="1"/>
      <protection locked="0"/>
    </xf>
    <xf numFmtId="0" fontId="20" fillId="0" borderId="3" xfId="0" applyFont="1" applyBorder="1" applyAlignment="1" applyProtection="1">
      <alignment horizontal="left" vertical="top" wrapText="1"/>
      <protection locked="0"/>
    </xf>
    <xf numFmtId="0" fontId="20" fillId="0" borderId="24" xfId="0" applyFont="1" applyBorder="1" applyAlignment="1" applyProtection="1">
      <alignment horizontal="left" vertical="top" wrapText="1"/>
      <protection locked="0"/>
    </xf>
    <xf numFmtId="0" fontId="20" fillId="0" borderId="21" xfId="0" applyFont="1" applyBorder="1" applyAlignment="1" applyProtection="1">
      <alignment horizontal="left" vertical="top" wrapText="1"/>
      <protection locked="0"/>
    </xf>
    <xf numFmtId="0" fontId="10" fillId="0" borderId="35" xfId="0" applyFont="1" applyBorder="1" applyAlignment="1" applyProtection="1">
      <alignment horizontal="left" vertical="top" wrapText="1"/>
      <protection locked="0"/>
    </xf>
    <xf numFmtId="14" fontId="10" fillId="0" borderId="13" xfId="0" applyNumberFormat="1" applyFont="1" applyBorder="1" applyAlignment="1" applyProtection="1">
      <alignment horizontal="center" vertical="top" wrapText="1"/>
      <protection locked="0"/>
    </xf>
    <xf numFmtId="14" fontId="5" fillId="0" borderId="13" xfId="0" applyNumberFormat="1" applyFont="1" applyBorder="1" applyAlignment="1" applyProtection="1">
      <alignment horizontal="center" vertical="top" wrapText="1"/>
      <protection locked="0"/>
    </xf>
    <xf numFmtId="0" fontId="10" fillId="0" borderId="21" xfId="0" applyFont="1" applyBorder="1" applyAlignment="1" applyProtection="1">
      <alignment horizontal="right" vertical="top" wrapText="1"/>
      <protection locked="0"/>
    </xf>
    <xf numFmtId="0" fontId="5" fillId="0" borderId="21" xfId="0" applyFont="1" applyBorder="1" applyAlignment="1" applyProtection="1">
      <alignment horizontal="right" vertical="top" wrapText="1"/>
      <protection locked="0"/>
    </xf>
    <xf numFmtId="0" fontId="5" fillId="0" borderId="21" xfId="0" applyFont="1" applyBorder="1" applyAlignment="1" applyProtection="1">
      <alignment horizontal="left" vertical="top" wrapText="1"/>
      <protection locked="0"/>
    </xf>
    <xf numFmtId="3" fontId="5" fillId="0" borderId="3" xfId="0" applyNumberFormat="1" applyFont="1" applyBorder="1" applyAlignment="1" applyProtection="1">
      <alignment horizontal="right" vertical="top" wrapText="1"/>
      <protection locked="0"/>
    </xf>
    <xf numFmtId="3" fontId="5" fillId="0" borderId="24" xfId="0" applyNumberFormat="1" applyFont="1" applyBorder="1" applyAlignment="1" applyProtection="1">
      <alignment horizontal="right" vertical="top" wrapText="1"/>
      <protection locked="0"/>
    </xf>
    <xf numFmtId="3" fontId="5" fillId="0" borderId="19" xfId="0" applyNumberFormat="1" applyFont="1" applyBorder="1" applyAlignment="1" applyProtection="1">
      <alignment horizontal="right" vertical="top" wrapText="1"/>
      <protection locked="0"/>
    </xf>
    <xf numFmtId="3" fontId="5" fillId="0" borderId="23" xfId="0" applyNumberFormat="1" applyFont="1" applyBorder="1" applyAlignment="1" applyProtection="1">
      <alignment horizontal="right" vertical="top" wrapText="1"/>
      <protection locked="0"/>
    </xf>
    <xf numFmtId="3" fontId="10" fillId="0" borderId="13" xfId="0" applyNumberFormat="1" applyFont="1" applyBorder="1"/>
    <xf numFmtId="3" fontId="5" fillId="0" borderId="13" xfId="0" applyNumberFormat="1" applyFont="1" applyBorder="1"/>
    <xf numFmtId="3" fontId="0" fillId="0" borderId="13" xfId="0" applyNumberFormat="1" applyBorder="1"/>
    <xf numFmtId="3" fontId="0" fillId="0" borderId="13" xfId="0" applyNumberFormat="1" applyBorder="1" applyAlignment="1">
      <alignment horizontal="right"/>
    </xf>
    <xf numFmtId="3" fontId="19"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6" fillId="0" borderId="13" xfId="1" applyNumberFormat="1" applyFont="1" applyBorder="1" applyAlignment="1" applyProtection="1">
      <alignment vertical="top" wrapText="1"/>
      <protection locked="0"/>
    </xf>
    <xf numFmtId="3" fontId="66" fillId="0" borderId="13" xfId="1" applyNumberFormat="1" applyFont="1" applyBorder="1" applyProtection="1">
      <protection locked="0"/>
    </xf>
    <xf numFmtId="3" fontId="70" fillId="0" borderId="13" xfId="1" applyNumberFormat="1" applyFont="1" applyBorder="1" applyAlignment="1" applyProtection="1">
      <alignment vertical="top" wrapText="1"/>
      <protection locked="0"/>
    </xf>
    <xf numFmtId="3" fontId="7" fillId="0" borderId="0" xfId="0" applyNumberFormat="1" applyFont="1" applyAlignment="1" applyProtection="1">
      <alignment horizontal="left" vertical="top" wrapText="1"/>
      <protection locked="0"/>
    </xf>
    <xf numFmtId="14" fontId="76" fillId="0" borderId="30" xfId="0" applyNumberFormat="1" applyFont="1" applyBorder="1" applyAlignment="1">
      <alignment wrapText="1"/>
    </xf>
    <xf numFmtId="14" fontId="50" fillId="0" borderId="30" xfId="0" applyNumberFormat="1" applyFont="1" applyBorder="1" applyAlignment="1">
      <alignment wrapText="1"/>
    </xf>
    <xf numFmtId="0" fontId="0" fillId="0" borderId="13" xfId="0" applyBorder="1" applyAlignment="1" applyProtection="1">
      <alignment horizontal="left"/>
      <protection locked="0"/>
    </xf>
    <xf numFmtId="3" fontId="76" fillId="0" borderId="13" xfId="0" applyNumberFormat="1" applyFont="1" applyBorder="1" applyAlignment="1" applyProtection="1">
      <alignment wrapText="1"/>
      <protection locked="0"/>
    </xf>
    <xf numFmtId="14" fontId="76" fillId="0" borderId="69" xfId="0" applyNumberFormat="1" applyFont="1" applyBorder="1" applyAlignment="1">
      <alignment horizontal="center" wrapText="1"/>
    </xf>
    <xf numFmtId="14" fontId="76" fillId="0" borderId="13" xfId="0" applyNumberFormat="1" applyFont="1" applyBorder="1" applyAlignment="1">
      <alignment horizontal="center" wrapText="1"/>
    </xf>
    <xf numFmtId="0" fontId="19" fillId="0" borderId="13" xfId="0" applyFont="1" applyBorder="1" applyAlignment="1" applyProtection="1">
      <alignment horizontal="left" vertical="top"/>
      <protection locked="0"/>
    </xf>
    <xf numFmtId="3" fontId="50" fillId="0" borderId="0" xfId="0" applyNumberFormat="1" applyFont="1" applyAlignment="1" applyProtection="1">
      <alignment wrapText="1"/>
      <protection locked="0"/>
    </xf>
    <xf numFmtId="3" fontId="50" fillId="0" borderId="31" xfId="0" applyNumberFormat="1" applyFont="1" applyBorder="1" applyAlignment="1" applyProtection="1">
      <alignment horizontal="right" wrapText="1"/>
      <protection locked="0"/>
    </xf>
    <xf numFmtId="3" fontId="50" fillId="0" borderId="21" xfId="0" applyNumberFormat="1" applyFont="1" applyBorder="1" applyAlignment="1" applyProtection="1">
      <alignment horizontal="right" wrapText="1"/>
      <protection locked="0"/>
    </xf>
    <xf numFmtId="3" fontId="50" fillId="0" borderId="22" xfId="0" applyNumberFormat="1" applyFont="1" applyBorder="1" applyAlignment="1" applyProtection="1">
      <alignment horizontal="right" wrapText="1"/>
      <protection locked="0"/>
    </xf>
    <xf numFmtId="3" fontId="76" fillId="0" borderId="13" xfId="0" applyNumberFormat="1" applyFont="1" applyBorder="1" applyAlignment="1" applyProtection="1">
      <alignment horizontal="right" wrapText="1"/>
      <protection locked="0"/>
    </xf>
    <xf numFmtId="3" fontId="50"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3" fontId="76" fillId="0" borderId="13" xfId="0" applyNumberFormat="1" applyFont="1" applyBorder="1" applyAlignment="1" applyProtection="1">
      <alignment horizontal="left" wrapText="1"/>
      <protection locked="0"/>
    </xf>
    <xf numFmtId="0" fontId="6" fillId="0" borderId="30" xfId="0" applyFont="1" applyBorder="1" applyAlignment="1">
      <alignment horizontal="left" wrapText="1"/>
    </xf>
    <xf numFmtId="0" fontId="77" fillId="0" borderId="0" xfId="2477"/>
    <xf numFmtId="0" fontId="77" fillId="0" borderId="0" xfId="2477" applyFill="1"/>
    <xf numFmtId="0" fontId="7" fillId="0" borderId="0" xfId="0" applyFont="1" applyAlignment="1">
      <alignment horizontal="left" wrapText="1"/>
    </xf>
    <xf numFmtId="0" fontId="7" fillId="0" borderId="0" xfId="0" applyFont="1" applyAlignment="1">
      <alignment wrapText="1"/>
    </xf>
    <xf numFmtId="0" fontId="7" fillId="0" borderId="33" xfId="0" applyFont="1" applyBorder="1" applyAlignment="1">
      <alignment horizontal="center"/>
    </xf>
    <xf numFmtId="3" fontId="7" fillId="0" borderId="70" xfId="0" applyNumberFormat="1" applyFont="1" applyBorder="1" applyAlignment="1" applyProtection="1">
      <alignment wrapText="1"/>
      <protection locked="0"/>
    </xf>
    <xf numFmtId="3" fontId="7" fillId="0" borderId="46" xfId="0" applyNumberFormat="1" applyFont="1" applyBorder="1" applyAlignment="1" applyProtection="1">
      <alignment wrapText="1"/>
      <protection locked="0"/>
    </xf>
    <xf numFmtId="0" fontId="0" fillId="0" borderId="21" xfId="0" applyBorder="1"/>
    <xf numFmtId="0" fontId="0" fillId="0" borderId="13" xfId="0" applyBorder="1"/>
    <xf numFmtId="0" fontId="0" fillId="0" borderId="21" xfId="0" applyBorder="1"/>
    <xf numFmtId="0" fontId="0" fillId="0" borderId="13" xfId="0" applyBorder="1"/>
    <xf numFmtId="3" fontId="6" fillId="59" borderId="31" xfId="0" applyNumberFormat="1" applyFont="1" applyFill="1" applyBorder="1"/>
    <xf numFmtId="3" fontId="5" fillId="60" borderId="69" xfId="0" applyNumberFormat="1" applyFont="1" applyFill="1" applyBorder="1" applyProtection="1">
      <protection locked="0"/>
    </xf>
    <xf numFmtId="3" fontId="5" fillId="60" borderId="31" xfId="0" applyNumberFormat="1" applyFont="1" applyFill="1" applyBorder="1" applyProtection="1">
      <protection locked="0"/>
    </xf>
    <xf numFmtId="3" fontId="10" fillId="60" borderId="22" xfId="0" quotePrefix="1" applyNumberFormat="1" applyFont="1" applyFill="1" applyBorder="1" applyProtection="1">
      <protection locked="0"/>
    </xf>
    <xf numFmtId="14" fontId="10" fillId="60" borderId="36" xfId="0" quotePrefix="1" applyNumberFormat="1" applyFont="1" applyFill="1" applyBorder="1" applyProtection="1">
      <protection locked="0"/>
    </xf>
    <xf numFmtId="14" fontId="10" fillId="60" borderId="22" xfId="0" quotePrefix="1" applyNumberFormat="1" applyFont="1" applyFill="1" applyBorder="1" applyProtection="1">
      <protection locked="0"/>
    </xf>
    <xf numFmtId="3" fontId="10" fillId="0" borderId="22" xfId="0" applyNumberFormat="1" applyFont="1" applyBorder="1" applyProtection="1">
      <protection locked="0"/>
    </xf>
    <xf numFmtId="3" fontId="5" fillId="0" borderId="35" xfId="0" applyNumberFormat="1" applyFont="1" applyBorder="1" applyProtection="1">
      <protection locked="0"/>
    </xf>
    <xf numFmtId="165" fontId="5" fillId="0" borderId="47" xfId="928" applyNumberFormat="1" applyFont="1" applyBorder="1" applyProtection="1">
      <protection locked="0"/>
    </xf>
    <xf numFmtId="165" fontId="5" fillId="0" borderId="21" xfId="928" applyNumberFormat="1" applyFont="1" applyBorder="1" applyProtection="1">
      <protection locked="0"/>
    </xf>
    <xf numFmtId="3" fontId="10" fillId="60" borderId="13" xfId="0" applyNumberFormat="1" applyFont="1" applyFill="1" applyBorder="1" applyProtection="1">
      <protection locked="0"/>
    </xf>
    <xf numFmtId="165" fontId="10" fillId="60" borderId="35" xfId="928" applyNumberFormat="1" applyFont="1" applyFill="1" applyBorder="1" applyProtection="1">
      <protection locked="0"/>
    </xf>
    <xf numFmtId="165" fontId="10" fillId="60" borderId="13" xfId="928" applyNumberFormat="1" applyFont="1" applyFill="1" applyBorder="1" applyProtection="1">
      <protection locked="0"/>
    </xf>
    <xf numFmtId="3" fontId="5" fillId="0" borderId="22" xfId="0" applyNumberFormat="1" applyFont="1" applyBorder="1" applyProtection="1">
      <protection locked="0"/>
    </xf>
    <xf numFmtId="165" fontId="5" fillId="0" borderId="36" xfId="928" applyNumberFormat="1" applyFont="1" applyBorder="1" applyProtection="1">
      <protection locked="0"/>
    </xf>
    <xf numFmtId="165" fontId="5" fillId="0" borderId="22" xfId="928" applyNumberFormat="1" applyFont="1" applyBorder="1" applyProtection="1">
      <protection locked="0"/>
    </xf>
    <xf numFmtId="0" fontId="5" fillId="0" borderId="21" xfId="0" applyFont="1" applyBorder="1" applyAlignment="1" applyProtection="1">
      <alignment horizontal="right"/>
      <protection locked="0"/>
    </xf>
    <xf numFmtId="0" fontId="5" fillId="0" borderId="47" xfId="0" applyFont="1" applyBorder="1" applyAlignment="1" applyProtection="1">
      <alignment horizontal="right"/>
      <protection locked="0"/>
    </xf>
    <xf numFmtId="3" fontId="5" fillId="0" borderId="36" xfId="0" applyNumberFormat="1" applyFont="1" applyBorder="1" applyProtection="1">
      <protection locked="0"/>
    </xf>
    <xf numFmtId="3" fontId="6" fillId="59" borderId="71" xfId="0" applyNumberFormat="1" applyFont="1" applyFill="1" applyBorder="1"/>
    <xf numFmtId="3" fontId="5" fillId="60" borderId="72" xfId="0" applyNumberFormat="1" applyFont="1" applyFill="1" applyBorder="1" applyProtection="1">
      <protection locked="0"/>
    </xf>
    <xf numFmtId="3" fontId="5" fillId="60" borderId="71" xfId="0" applyNumberFormat="1" applyFont="1" applyFill="1" applyBorder="1" applyProtection="1">
      <protection locked="0"/>
    </xf>
    <xf numFmtId="3" fontId="10" fillId="60" borderId="21" xfId="0" quotePrefix="1" applyNumberFormat="1" applyFont="1" applyFill="1" applyBorder="1" applyProtection="1">
      <protection locked="0"/>
    </xf>
    <xf numFmtId="14" fontId="10" fillId="60" borderId="47" xfId="0" quotePrefix="1" applyNumberFormat="1" applyFont="1" applyFill="1" applyBorder="1" applyProtection="1">
      <protection locked="0"/>
    </xf>
    <xf numFmtId="14" fontId="10" fillId="60" borderId="21" xfId="0" quotePrefix="1" applyNumberFormat="1" applyFont="1" applyFill="1" applyBorder="1" applyProtection="1">
      <protection locked="0"/>
    </xf>
    <xf numFmtId="3" fontId="5" fillId="0" borderId="47" xfId="0" applyNumberFormat="1" applyFont="1" applyBorder="1" applyProtection="1">
      <protection locked="0"/>
    </xf>
    <xf numFmtId="166" fontId="5" fillId="0" borderId="47" xfId="4760" applyNumberFormat="1" applyFont="1" applyBorder="1" applyProtection="1">
      <protection locked="0"/>
    </xf>
    <xf numFmtId="166" fontId="5" fillId="0" borderId="21" xfId="4760" applyNumberFormat="1" applyFont="1" applyBorder="1" applyProtection="1">
      <protection locked="0"/>
    </xf>
    <xf numFmtId="3" fontId="10" fillId="0" borderId="35" xfId="0" applyNumberFormat="1" applyFont="1" applyBorder="1" applyProtection="1">
      <protection locked="0"/>
    </xf>
    <xf numFmtId="3" fontId="20" fillId="0" borderId="0" xfId="0" applyNumberFormat="1" applyFont="1" applyProtection="1">
      <protection locked="0"/>
    </xf>
    <xf numFmtId="14" fontId="8" fillId="0" borderId="0" xfId="0" applyNumberFormat="1" applyFont="1" applyAlignment="1" applyProtection="1">
      <alignment wrapText="1"/>
      <protection locked="0"/>
    </xf>
    <xf numFmtId="0" fontId="6" fillId="0" borderId="73" xfId="0" applyFont="1" applyBorder="1" applyAlignment="1" applyProtection="1">
      <alignment wrapText="1"/>
      <protection locked="0"/>
    </xf>
    <xf numFmtId="3" fontId="6" fillId="0" borderId="73" xfId="0" applyNumberFormat="1" applyFont="1" applyBorder="1" applyAlignment="1" applyProtection="1">
      <alignment wrapText="1"/>
      <protection locked="0"/>
    </xf>
    <xf numFmtId="0" fontId="6" fillId="0" borderId="74" xfId="0" applyFont="1" applyBorder="1" applyAlignment="1" applyProtection="1">
      <alignment wrapText="1"/>
      <protection locked="0"/>
    </xf>
    <xf numFmtId="3" fontId="6" fillId="0" borderId="74" xfId="0" applyNumberFormat="1" applyFont="1" applyBorder="1" applyAlignment="1" applyProtection="1">
      <alignment wrapText="1"/>
      <protection locked="0"/>
    </xf>
    <xf numFmtId="3" fontId="0" fillId="0" borderId="47" xfId="0" applyNumberFormat="1" applyBorder="1"/>
    <xf numFmtId="3" fontId="19" fillId="0" borderId="30" xfId="0" applyNumberFormat="1" applyFont="1" applyBorder="1"/>
    <xf numFmtId="3" fontId="19" fillId="0" borderId="35" xfId="0" applyNumberFormat="1" applyFont="1" applyBorder="1"/>
    <xf numFmtId="3" fontId="19" fillId="0" borderId="13" xfId="0" applyNumberFormat="1" applyFont="1" applyBorder="1"/>
    <xf numFmtId="0" fontId="7" fillId="0" borderId="0" xfId="0" applyFont="1" applyAlignment="1">
      <alignment horizontal="left" wrapText="1"/>
    </xf>
    <xf numFmtId="0" fontId="7" fillId="0" borderId="0" xfId="0" applyFont="1" applyAlignment="1">
      <alignment horizontal="left" vertical="top" wrapText="1"/>
    </xf>
    <xf numFmtId="0" fontId="7" fillId="0" borderId="0" xfId="0" applyFont="1" applyAlignment="1">
      <alignment horizontal="left" vertical="center"/>
    </xf>
    <xf numFmtId="0" fontId="10" fillId="0" borderId="0" xfId="0" applyFont="1" applyAlignment="1" applyProtection="1">
      <alignment horizontal="left" wrapText="1"/>
      <protection locked="0"/>
    </xf>
    <xf numFmtId="0" fontId="20" fillId="0" borderId="0" xfId="0" applyFont="1" applyAlignment="1" applyProtection="1">
      <alignment horizontal="left" vertical="top" wrapText="1"/>
      <protection locked="0"/>
    </xf>
    <xf numFmtId="3" fontId="5" fillId="0" borderId="0" xfId="0" applyNumberFormat="1" applyFont="1" applyAlignment="1" applyProtection="1">
      <alignment vertical="center" wrapText="1"/>
      <protection locked="0"/>
    </xf>
    <xf numFmtId="3" fontId="7" fillId="0" borderId="0" xfId="0" applyNumberFormat="1" applyFont="1" applyAlignment="1" applyProtection="1">
      <alignment horizontal="left" vertical="top" wrapText="1"/>
      <protection locked="0"/>
    </xf>
    <xf numFmtId="3" fontId="5" fillId="0" borderId="0" xfId="0" applyNumberFormat="1" applyFont="1" applyAlignment="1" applyProtection="1">
      <alignment horizontal="left" vertical="top"/>
      <protection locked="0"/>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14" fontId="7" fillId="0" borderId="30" xfId="0" applyNumberFormat="1" applyFont="1" applyBorder="1" applyAlignment="1">
      <alignment horizontal="center" wrapText="1"/>
    </xf>
    <xf numFmtId="14" fontId="7" fillId="0" borderId="35" xfId="0" applyNumberFormat="1" applyFont="1" applyBorder="1" applyAlignment="1">
      <alignment horizontal="center" wrapText="1"/>
    </xf>
    <xf numFmtId="14" fontId="7" fillId="0" borderId="27" xfId="0" applyNumberFormat="1" applyFont="1" applyBorder="1" applyAlignment="1">
      <alignment horizontal="center" wrapText="1"/>
    </xf>
    <xf numFmtId="3" fontId="50" fillId="0" borderId="0" xfId="0" applyNumberFormat="1" applyFont="1" applyAlignment="1" applyProtection="1">
      <alignment horizontal="left" vertical="top" wrapText="1"/>
      <protection locked="0"/>
    </xf>
    <xf numFmtId="3" fontId="76" fillId="0" borderId="32" xfId="0" applyNumberFormat="1" applyFont="1" applyBorder="1" applyAlignment="1" applyProtection="1">
      <alignment horizontal="left" wrapText="1"/>
      <protection locked="0"/>
    </xf>
    <xf numFmtId="3" fontId="76" fillId="0" borderId="68" xfId="0" applyNumberFormat="1" applyFont="1" applyBorder="1" applyAlignment="1" applyProtection="1">
      <alignment horizontal="left" wrapText="1"/>
      <protection locked="0"/>
    </xf>
    <xf numFmtId="3" fontId="76" fillId="0" borderId="69" xfId="0" applyNumberFormat="1" applyFont="1" applyBorder="1" applyAlignment="1" applyProtection="1">
      <alignment horizontal="left" wrapText="1"/>
      <protection locked="0"/>
    </xf>
    <xf numFmtId="14" fontId="76" fillId="0" borderId="30" xfId="0" applyNumberFormat="1" applyFont="1" applyBorder="1" applyAlignment="1">
      <alignment horizontal="center" wrapText="1"/>
    </xf>
    <xf numFmtId="14" fontId="76" fillId="0" borderId="35" xfId="0" applyNumberFormat="1" applyFont="1" applyBorder="1" applyAlignment="1">
      <alignment horizontal="center" wrapText="1"/>
    </xf>
    <xf numFmtId="3" fontId="50" fillId="0" borderId="32" xfId="0" applyNumberFormat="1" applyFont="1" applyBorder="1" applyAlignment="1" applyProtection="1">
      <alignment horizontal="center" wrapText="1"/>
      <protection locked="0"/>
    </xf>
    <xf numFmtId="3" fontId="50" fillId="0" borderId="69" xfId="0" applyNumberFormat="1" applyFont="1" applyBorder="1" applyAlignment="1" applyProtection="1">
      <alignment horizontal="center" wrapText="1"/>
      <protection locked="0"/>
    </xf>
    <xf numFmtId="3" fontId="50" fillId="0" borderId="33" xfId="0" applyNumberFormat="1" applyFont="1" applyBorder="1" applyAlignment="1" applyProtection="1">
      <alignment horizontal="center" wrapText="1"/>
      <protection locked="0"/>
    </xf>
    <xf numFmtId="3" fontId="50" fillId="0" borderId="47" xfId="0" applyNumberFormat="1" applyFont="1" applyBorder="1" applyAlignment="1" applyProtection="1">
      <alignment horizontal="center" wrapText="1"/>
      <protection locked="0"/>
    </xf>
    <xf numFmtId="3" fontId="50" fillId="0" borderId="34" xfId="0" applyNumberFormat="1" applyFont="1" applyBorder="1" applyAlignment="1" applyProtection="1">
      <alignment horizontal="center" wrapText="1"/>
      <protection locked="0"/>
    </xf>
    <xf numFmtId="3" fontId="50" fillId="0" borderId="36" xfId="0" applyNumberFormat="1" applyFont="1" applyBorder="1" applyAlignment="1" applyProtection="1">
      <alignment horizontal="center" wrapText="1"/>
      <protection locked="0"/>
    </xf>
    <xf numFmtId="0" fontId="25" fillId="0" borderId="0" xfId="0" applyFont="1" applyAlignment="1">
      <alignment horizontal="left"/>
    </xf>
    <xf numFmtId="0" fontId="20" fillId="0" borderId="0" xfId="0" applyFont="1" applyAlignment="1" applyProtection="1">
      <alignment horizontal="left"/>
      <protection locked="0"/>
    </xf>
    <xf numFmtId="0" fontId="19" fillId="0" borderId="0" xfId="0" applyFont="1"/>
    <xf numFmtId="0" fontId="19" fillId="0" borderId="32" xfId="0" applyFont="1" applyBorder="1" applyAlignment="1">
      <alignment horizontal="center" wrapText="1"/>
    </xf>
    <xf numFmtId="0" fontId="19" fillId="0" borderId="34" xfId="0" applyFont="1" applyBorder="1" applyAlignment="1">
      <alignment horizontal="center" wrapText="1"/>
    </xf>
    <xf numFmtId="0" fontId="19" fillId="0" borderId="48" xfId="0" applyFont="1" applyBorder="1" applyAlignment="1">
      <alignment horizontal="center" wrapText="1"/>
    </xf>
    <xf numFmtId="0" fontId="19" fillId="0" borderId="36" xfId="0" applyFont="1" applyBorder="1" applyAlignment="1">
      <alignment horizontal="center" wrapText="1"/>
    </xf>
    <xf numFmtId="0" fontId="19" fillId="0" borderId="32"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xf>
    <xf numFmtId="0" fontId="19" fillId="0" borderId="29" xfId="0" applyFont="1" applyBorder="1" applyAlignment="1">
      <alignment horizontal="center" vertical="center"/>
    </xf>
    <xf numFmtId="0" fontId="19" fillId="0" borderId="48" xfId="0" applyFont="1" applyBorder="1" applyAlignment="1">
      <alignment horizontal="center" vertical="center"/>
    </xf>
    <xf numFmtId="0" fontId="19" fillId="0" borderId="34" xfId="0" applyFont="1" applyBorder="1" applyAlignment="1">
      <alignment horizontal="center" vertical="center"/>
    </xf>
    <xf numFmtId="0" fontId="19" fillId="0" borderId="28" xfId="0" applyFont="1" applyBorder="1" applyAlignment="1">
      <alignment horizontal="center" vertical="center"/>
    </xf>
    <xf numFmtId="0" fontId="19" fillId="0" borderId="36" xfId="0" applyFont="1" applyBorder="1" applyAlignment="1">
      <alignment horizontal="center" vertical="center"/>
    </xf>
    <xf numFmtId="0" fontId="19" fillId="0" borderId="31" xfId="0" applyFont="1" applyBorder="1" applyAlignment="1">
      <alignment horizontal="center" wrapText="1"/>
    </xf>
    <xf numFmtId="0" fontId="19" fillId="0" borderId="22" xfId="0" applyFont="1" applyBorder="1" applyAlignment="1">
      <alignment horizontal="center" wrapText="1"/>
    </xf>
    <xf numFmtId="0" fontId="0" fillId="0" borderId="0" xfId="0"/>
    <xf numFmtId="0" fontId="19" fillId="0" borderId="39" xfId="0" applyFont="1" applyBorder="1" applyAlignment="1">
      <alignment horizontal="center" wrapText="1"/>
    </xf>
    <xf numFmtId="0" fontId="19" fillId="0" borderId="31" xfId="0" applyFont="1" applyBorder="1" applyAlignment="1">
      <alignment horizontal="center" vertical="top" wrapText="1"/>
    </xf>
    <xf numFmtId="0" fontId="19" fillId="0" borderId="39" xfId="0" applyFont="1" applyBorder="1" applyAlignment="1">
      <alignment horizontal="center" vertical="top" wrapText="1"/>
    </xf>
    <xf numFmtId="0" fontId="19"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19" fillId="0" borderId="31" xfId="0" applyFont="1" applyBorder="1" applyAlignment="1">
      <alignment horizontal="center" vertical="center" wrapText="1"/>
    </xf>
    <xf numFmtId="0" fontId="19" fillId="0" borderId="22" xfId="0" applyFont="1" applyBorder="1" applyAlignment="1">
      <alignment horizontal="center" vertical="center" wrapText="1"/>
    </xf>
    <xf numFmtId="0" fontId="66" fillId="0" borderId="0" xfId="1" applyFont="1" applyAlignment="1" applyProtection="1">
      <alignment horizontal="left" vertical="top" wrapText="1"/>
      <protection locked="0"/>
    </xf>
    <xf numFmtId="0" fontId="17" fillId="0" borderId="0" xfId="0" applyFont="1" applyAlignment="1">
      <alignment horizontal="left" vertical="top" wrapText="1"/>
    </xf>
  </cellXfs>
  <cellStyles count="4761">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2 2" xfId="4061" xr:uid="{D143481B-5252-498B-B6AF-4A9DA71FE62A}"/>
    <cellStyle name="20 % - uthevingsfarge 5 2 2 3" xfId="2475" xr:uid="{00000000-0005-0000-0000-000003000000}"/>
    <cellStyle name="20 % - uthevingsfarge 5 2 2 3 2" xfId="4754" xr:uid="{5E548EAE-875F-4D98-B8BB-CCE93EFFDD50}"/>
    <cellStyle name="20 % - uthevingsfarge 5 2 2 4" xfId="3169" xr:uid="{7D76C442-5DF0-4F2E-A9F8-9882F8E7A2B4}"/>
    <cellStyle name="20 % - uthevingsfarge 5 2 3" xfId="1080" xr:uid="{00000000-0005-0000-0000-000004000000}"/>
    <cellStyle name="20 % - uthevingsfarge 5 2 3 2" xfId="3367" xr:uid="{EFF8CC3D-F778-4840-A06A-E8F8DA572048}"/>
    <cellStyle name="20 % - uthevingsfarge 5 2 4" xfId="1435" xr:uid="{00000000-0005-0000-0000-000005000000}"/>
    <cellStyle name="20 % - uthevingsfarge 5 2 4 2" xfId="3714" xr:uid="{B2D14260-0ACC-4908-ABD2-757EA5E94B43}"/>
    <cellStyle name="20 % - uthevingsfarge 5 2 5" xfId="2128" xr:uid="{00000000-0005-0000-0000-000006000000}"/>
    <cellStyle name="20 % - uthevingsfarge 5 2 5 2" xfId="4407" xr:uid="{393CDFD9-5B29-4E1C-8116-99567B4BE5E1}"/>
    <cellStyle name="20 % - uthevingsfarge 5 2 6" xfId="2822" xr:uid="{5A2DB2BA-81A7-45F2-B15A-624D6AFBD7EF}"/>
    <cellStyle name="20 % - uthevingsfarge 5 3" xfId="510" xr:uid="{00000000-0005-0000-0000-000007000000}"/>
    <cellStyle name="20 % - uthevingsfarge 5 3 2" xfId="1439" xr:uid="{00000000-0005-0000-0000-000008000000}"/>
    <cellStyle name="20 % - uthevingsfarge 5 3 2 2" xfId="3718" xr:uid="{12775767-90B5-4C72-898D-985B3787252E}"/>
    <cellStyle name="20 % - uthevingsfarge 5 3 3" xfId="2132" xr:uid="{00000000-0005-0000-0000-000009000000}"/>
    <cellStyle name="20 % - uthevingsfarge 5 3 3 2" xfId="4411" xr:uid="{07BD35F0-D16F-4CF1-A978-DD4E19BEC32E}"/>
    <cellStyle name="20 % - uthevingsfarge 5 3 4" xfId="2826" xr:uid="{5673BBB2-5616-4182-8C78-7E26594034FB}"/>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2 2" xfId="3953" xr:uid="{3EF0B67D-07A8-4544-8807-8F3ED94C437A}"/>
    <cellStyle name="20% - Accent1 2 2 2 3" xfId="2367" xr:uid="{00000000-0005-0000-0000-00000F000000}"/>
    <cellStyle name="20% - Accent1 2 2 2 3 2" xfId="4646" xr:uid="{89F72D8B-802E-41B1-9D8B-2EE338AB759E}"/>
    <cellStyle name="20% - Accent1 2 2 2 4" xfId="3061" xr:uid="{31E160D3-C98C-449D-BFEA-2132FE3FBBD6}"/>
    <cellStyle name="20% - Accent1 2 2 3" xfId="1327" xr:uid="{00000000-0005-0000-0000-000010000000}"/>
    <cellStyle name="20% - Accent1 2 2 3 2" xfId="3606" xr:uid="{A6103AEB-3033-4916-BCE3-917FF7098A0C}"/>
    <cellStyle name="20% - Accent1 2 2 4" xfId="2020" xr:uid="{00000000-0005-0000-0000-000011000000}"/>
    <cellStyle name="20% - Accent1 2 2 4 2" xfId="4299" xr:uid="{8994E400-1C05-4F2C-BD8A-1159FFCF4571}"/>
    <cellStyle name="20% - Accent1 2 2 5" xfId="2714" xr:uid="{85924339-09E2-40F3-B479-600F9527BE70}"/>
    <cellStyle name="20% - Accent1 2 3" xfId="573" xr:uid="{00000000-0005-0000-0000-000012000000}"/>
    <cellStyle name="20% - Accent1 2 3 2" xfId="1502" xr:uid="{00000000-0005-0000-0000-000013000000}"/>
    <cellStyle name="20% - Accent1 2 3 2 2" xfId="3781" xr:uid="{A00C9616-E933-48E2-B1AB-50DFF8100467}"/>
    <cellStyle name="20% - Accent1 2 3 3" xfId="2195" xr:uid="{00000000-0005-0000-0000-000014000000}"/>
    <cellStyle name="20% - Accent1 2 3 3 2" xfId="4474" xr:uid="{389C69AD-6C0B-461D-9CCD-42777210823B}"/>
    <cellStyle name="20% - Accent1 2 3 4" xfId="2889" xr:uid="{9EC04BAC-BEE7-4431-81E0-ED04382BA9C7}"/>
    <cellStyle name="20% - Accent1 2 4" xfId="970" xr:uid="{00000000-0005-0000-0000-000015000000}"/>
    <cellStyle name="20% - Accent1 2 4 2" xfId="3258" xr:uid="{0264B9F4-5044-4283-B24F-8BBC5A0CE9ED}"/>
    <cellStyle name="20% - Accent1 2 5" xfId="1155" xr:uid="{00000000-0005-0000-0000-000016000000}"/>
    <cellStyle name="20% - Accent1 2 5 2" xfId="3434" xr:uid="{D2A8EB8D-0FA6-49FA-8799-439BF21281E1}"/>
    <cellStyle name="20% - Accent1 2 6" xfId="1848" xr:uid="{00000000-0005-0000-0000-000017000000}"/>
    <cellStyle name="20% - Accent1 2 6 2" xfId="4127" xr:uid="{492F66F9-B957-43A4-970B-2D26CDF0B35E}"/>
    <cellStyle name="20% - Accent1 2 7" xfId="2542" xr:uid="{3CD787ED-2472-4806-BCAF-30C6AEE188C4}"/>
    <cellStyle name="20% - Accent1 3" xfId="331" xr:uid="{00000000-0005-0000-0000-000018000000}"/>
    <cellStyle name="20% - Accent1 3 2" xfId="712" xr:uid="{00000000-0005-0000-0000-000019000000}"/>
    <cellStyle name="20% - Accent1 3 2 2" xfId="1628" xr:uid="{00000000-0005-0000-0000-00001A000000}"/>
    <cellStyle name="20% - Accent1 3 2 2 2" xfId="3907" xr:uid="{C78C503F-2BAD-4A3A-98F5-729F582CB269}"/>
    <cellStyle name="20% - Accent1 3 2 3" xfId="2321" xr:uid="{00000000-0005-0000-0000-00001B000000}"/>
    <cellStyle name="20% - Accent1 3 2 3 2" xfId="4600" xr:uid="{CD3BA05E-86C6-4521-B971-566B354FF64E}"/>
    <cellStyle name="20% - Accent1 3 2 4" xfId="3015" xr:uid="{B8A92D04-F8BE-41C9-8D64-315C5FEEE817}"/>
    <cellStyle name="20% - Accent1 3 3" xfId="1281" xr:uid="{00000000-0005-0000-0000-00001C000000}"/>
    <cellStyle name="20% - Accent1 3 3 2" xfId="3560" xr:uid="{5B08E524-765A-41E1-95FF-36DD79EF8538}"/>
    <cellStyle name="20% - Accent1 3 4" xfId="1974" xr:uid="{00000000-0005-0000-0000-00001D000000}"/>
    <cellStyle name="20% - Accent1 3 4 2" xfId="4253" xr:uid="{43741DC9-2EFD-4909-95B3-212DC48044D9}"/>
    <cellStyle name="20% - Accent1 3 5" xfId="2668" xr:uid="{1C01F576-0FC0-4BFE-99DC-BA2654907C81}"/>
    <cellStyle name="20% - Accent1 4" xfId="527" xr:uid="{00000000-0005-0000-0000-00001E000000}"/>
    <cellStyle name="20% - Accent1 4 2" xfId="1456" xr:uid="{00000000-0005-0000-0000-00001F000000}"/>
    <cellStyle name="20% - Accent1 4 2 2" xfId="3735" xr:uid="{26E33381-612C-4051-9DD0-5A3CC5C80902}"/>
    <cellStyle name="20% - Accent1 4 3" xfId="2149" xr:uid="{00000000-0005-0000-0000-000020000000}"/>
    <cellStyle name="20% - Accent1 4 3 2" xfId="4428" xr:uid="{F180D465-AD32-4615-92FB-933F1417372C}"/>
    <cellStyle name="20% - Accent1 4 4" xfId="2843" xr:uid="{856DDE53-5C40-4815-B505-663E0ADF6D5F}"/>
    <cellStyle name="20% - Accent1 5" xfId="912" xr:uid="{00000000-0005-0000-0000-000021000000}"/>
    <cellStyle name="20% - Accent1 5 2" xfId="3202" xr:uid="{B3F2F616-9790-4DCD-A0FE-886B4913AFBB}"/>
    <cellStyle name="20% - Accent1 6" xfId="1109" xr:uid="{00000000-0005-0000-0000-000022000000}"/>
    <cellStyle name="20% - Accent1 6 2" xfId="3388" xr:uid="{F12BA262-2804-4634-BDD6-FBA977B6DBEA}"/>
    <cellStyle name="20% - Accent1 7" xfId="1802" xr:uid="{00000000-0005-0000-0000-000023000000}"/>
    <cellStyle name="20% - Accent1 7 2" xfId="4081" xr:uid="{C179820D-EB74-4D6D-BE4C-4F970F59D2EE}"/>
    <cellStyle name="20% - Accent1 8" xfId="2497" xr:uid="{2042850C-67CD-416F-841D-B654F67CFBA6}"/>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2 2" xfId="3954" xr:uid="{9AFF75FA-B0A2-4D01-822D-410B2F0857E3}"/>
    <cellStyle name="20% - Accent2 2 2 2 3" xfId="2368" xr:uid="{00000000-0005-0000-0000-000029000000}"/>
    <cellStyle name="20% - Accent2 2 2 2 3 2" xfId="4647" xr:uid="{C88AF39A-2036-4080-AC41-70D026FFF62A}"/>
    <cellStyle name="20% - Accent2 2 2 2 4" xfId="3062" xr:uid="{B1A80786-22AE-4902-B4BF-0D727A806C5E}"/>
    <cellStyle name="20% - Accent2 2 2 3" xfId="1328" xr:uid="{00000000-0005-0000-0000-00002A000000}"/>
    <cellStyle name="20% - Accent2 2 2 3 2" xfId="3607" xr:uid="{411E7476-1DD2-41F6-9025-D6B99689900A}"/>
    <cellStyle name="20% - Accent2 2 2 4" xfId="2021" xr:uid="{00000000-0005-0000-0000-00002B000000}"/>
    <cellStyle name="20% - Accent2 2 2 4 2" xfId="4300" xr:uid="{D398A967-661C-4067-B11F-3C09A86A3E4D}"/>
    <cellStyle name="20% - Accent2 2 2 5" xfId="2715" xr:uid="{1067CB8D-85E3-472E-8765-C37BA12771DD}"/>
    <cellStyle name="20% - Accent2 2 3" xfId="574" xr:uid="{00000000-0005-0000-0000-00002C000000}"/>
    <cellStyle name="20% - Accent2 2 3 2" xfId="1503" xr:uid="{00000000-0005-0000-0000-00002D000000}"/>
    <cellStyle name="20% - Accent2 2 3 2 2" xfId="3782" xr:uid="{5C2C22B2-E235-4745-8E38-527F42745863}"/>
    <cellStyle name="20% - Accent2 2 3 3" xfId="2196" xr:uid="{00000000-0005-0000-0000-00002E000000}"/>
    <cellStyle name="20% - Accent2 2 3 3 2" xfId="4475" xr:uid="{9E86CF9C-5EB4-4455-B193-382AA67C9885}"/>
    <cellStyle name="20% - Accent2 2 3 4" xfId="2890" xr:uid="{E8FDD684-1695-4CA3-893B-B671899DE46F}"/>
    <cellStyle name="20% - Accent2 2 4" xfId="971" xr:uid="{00000000-0005-0000-0000-00002F000000}"/>
    <cellStyle name="20% - Accent2 2 4 2" xfId="3259" xr:uid="{4B998860-99D4-46DF-B277-A7509B68840D}"/>
    <cellStyle name="20% - Accent2 2 5" xfId="1156" xr:uid="{00000000-0005-0000-0000-000030000000}"/>
    <cellStyle name="20% - Accent2 2 5 2" xfId="3435" xr:uid="{9DAF1FFA-66A1-4743-9F9A-99312F42257D}"/>
    <cellStyle name="20% - Accent2 2 6" xfId="1849" xr:uid="{00000000-0005-0000-0000-000031000000}"/>
    <cellStyle name="20% - Accent2 2 6 2" xfId="4128" xr:uid="{B5EFD544-0C97-4AE0-8AE2-5D0046DE851C}"/>
    <cellStyle name="20% - Accent2 2 7" xfId="2543" xr:uid="{559C9498-BEEA-4527-8EDF-2A71655C6C14}"/>
    <cellStyle name="20% - Accent2 3" xfId="332" xr:uid="{00000000-0005-0000-0000-000032000000}"/>
    <cellStyle name="20% - Accent2 3 2" xfId="713" xr:uid="{00000000-0005-0000-0000-000033000000}"/>
    <cellStyle name="20% - Accent2 3 2 2" xfId="1629" xr:uid="{00000000-0005-0000-0000-000034000000}"/>
    <cellStyle name="20% - Accent2 3 2 2 2" xfId="3908" xr:uid="{72817024-3CC3-421E-9EDD-75050C47FE9A}"/>
    <cellStyle name="20% - Accent2 3 2 3" xfId="2322" xr:uid="{00000000-0005-0000-0000-000035000000}"/>
    <cellStyle name="20% - Accent2 3 2 3 2" xfId="4601" xr:uid="{F12BF871-62BD-4905-9696-70F6F4E3E7F8}"/>
    <cellStyle name="20% - Accent2 3 2 4" xfId="3016" xr:uid="{66A0043A-C807-4786-880A-ECF13B76B041}"/>
    <cellStyle name="20% - Accent2 3 3" xfId="1282" xr:uid="{00000000-0005-0000-0000-000036000000}"/>
    <cellStyle name="20% - Accent2 3 3 2" xfId="3561" xr:uid="{3EB3E149-047F-475E-8115-B1D1399FBF2B}"/>
    <cellStyle name="20% - Accent2 3 4" xfId="1975" xr:uid="{00000000-0005-0000-0000-000037000000}"/>
    <cellStyle name="20% - Accent2 3 4 2" xfId="4254" xr:uid="{C6BD6EC5-1E6F-4DB4-AD47-4E38FD23B1C7}"/>
    <cellStyle name="20% - Accent2 3 5" xfId="2669" xr:uid="{7A14541C-967D-459D-958C-1AE0048737EF}"/>
    <cellStyle name="20% - Accent2 4" xfId="528" xr:uid="{00000000-0005-0000-0000-000038000000}"/>
    <cellStyle name="20% - Accent2 4 2" xfId="1457" xr:uid="{00000000-0005-0000-0000-000039000000}"/>
    <cellStyle name="20% - Accent2 4 2 2" xfId="3736" xr:uid="{8FADA40F-3521-496A-8D7C-FAC25925C214}"/>
    <cellStyle name="20% - Accent2 4 3" xfId="2150" xr:uid="{00000000-0005-0000-0000-00003A000000}"/>
    <cellStyle name="20% - Accent2 4 3 2" xfId="4429" xr:uid="{DA2A2507-53AE-4BBA-9EE4-CDB7B50B8012}"/>
    <cellStyle name="20% - Accent2 4 4" xfId="2844" xr:uid="{49781AE0-37F9-4D6B-9CF3-162C78BE8843}"/>
    <cellStyle name="20% - Accent2 5" xfId="913" xr:uid="{00000000-0005-0000-0000-00003B000000}"/>
    <cellStyle name="20% - Accent2 5 2" xfId="3203" xr:uid="{4DED9269-06D5-4751-B8F2-9F4A4CFA6216}"/>
    <cellStyle name="20% - Accent2 6" xfId="1110" xr:uid="{00000000-0005-0000-0000-00003C000000}"/>
    <cellStyle name="20% - Accent2 6 2" xfId="3389" xr:uid="{C97E03C8-ABE4-4EC4-BB67-E33148BB4C8E}"/>
    <cellStyle name="20% - Accent2 7" xfId="1803" xr:uid="{00000000-0005-0000-0000-00003D000000}"/>
    <cellStyle name="20% - Accent2 7 2" xfId="4082" xr:uid="{F93A6ECD-5845-49A7-9EC4-93A6780DD1CB}"/>
    <cellStyle name="20% - Accent2 8" xfId="2498" xr:uid="{E74BD438-2699-4970-A64E-41AC27049462}"/>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2 2" xfId="3955" xr:uid="{736453AE-32C8-4885-A21D-3CCE25FFF910}"/>
    <cellStyle name="20% - Accent3 2 2 2 3" xfId="2369" xr:uid="{00000000-0005-0000-0000-000043000000}"/>
    <cellStyle name="20% - Accent3 2 2 2 3 2" xfId="4648" xr:uid="{D8DD470B-558D-419D-BAC4-1FF8C4A3415E}"/>
    <cellStyle name="20% - Accent3 2 2 2 4" xfId="3063" xr:uid="{4C90E760-D182-453B-B2B4-F12506EB605D}"/>
    <cellStyle name="20% - Accent3 2 2 3" xfId="1329" xr:uid="{00000000-0005-0000-0000-000044000000}"/>
    <cellStyle name="20% - Accent3 2 2 3 2" xfId="3608" xr:uid="{D539DE06-19B9-4FC3-B3D5-BAB762704B11}"/>
    <cellStyle name="20% - Accent3 2 2 4" xfId="2022" xr:uid="{00000000-0005-0000-0000-000045000000}"/>
    <cellStyle name="20% - Accent3 2 2 4 2" xfId="4301" xr:uid="{60577AF8-062D-4AF1-9205-11140B427F4A}"/>
    <cellStyle name="20% - Accent3 2 2 5" xfId="2716" xr:uid="{BC5A7369-FD98-42EC-A0BA-CD4C10401CFE}"/>
    <cellStyle name="20% - Accent3 2 3" xfId="575" xr:uid="{00000000-0005-0000-0000-000046000000}"/>
    <cellStyle name="20% - Accent3 2 3 2" xfId="1504" xr:uid="{00000000-0005-0000-0000-000047000000}"/>
    <cellStyle name="20% - Accent3 2 3 2 2" xfId="3783" xr:uid="{8BA1F44B-8EF6-43F0-ADA6-3AB32410CFB7}"/>
    <cellStyle name="20% - Accent3 2 3 3" xfId="2197" xr:uid="{00000000-0005-0000-0000-000048000000}"/>
    <cellStyle name="20% - Accent3 2 3 3 2" xfId="4476" xr:uid="{0EA79243-856A-43EE-827B-90A423D2693F}"/>
    <cellStyle name="20% - Accent3 2 3 4" xfId="2891" xr:uid="{49ABE4DB-0EC2-4D55-894B-76600BFD2488}"/>
    <cellStyle name="20% - Accent3 2 4" xfId="972" xr:uid="{00000000-0005-0000-0000-000049000000}"/>
    <cellStyle name="20% - Accent3 2 4 2" xfId="3260" xr:uid="{D06A8065-35C2-4A4C-B6DA-8B633E1067C9}"/>
    <cellStyle name="20% - Accent3 2 5" xfId="1157" xr:uid="{00000000-0005-0000-0000-00004A000000}"/>
    <cellStyle name="20% - Accent3 2 5 2" xfId="3436" xr:uid="{99941492-C98B-4F0F-8DC7-A795832D3A46}"/>
    <cellStyle name="20% - Accent3 2 6" xfId="1850" xr:uid="{00000000-0005-0000-0000-00004B000000}"/>
    <cellStyle name="20% - Accent3 2 6 2" xfId="4129" xr:uid="{1ED64972-B70F-4FAC-A531-86CB2FDAC6BE}"/>
    <cellStyle name="20% - Accent3 2 7" xfId="2544" xr:uid="{F6B97365-EC55-4D4B-8AE1-4ABDD5BE9110}"/>
    <cellStyle name="20% - Accent3 3" xfId="333" xr:uid="{00000000-0005-0000-0000-00004C000000}"/>
    <cellStyle name="20% - Accent3 3 2" xfId="714" xr:uid="{00000000-0005-0000-0000-00004D000000}"/>
    <cellStyle name="20% - Accent3 3 2 2" xfId="1630" xr:uid="{00000000-0005-0000-0000-00004E000000}"/>
    <cellStyle name="20% - Accent3 3 2 2 2" xfId="3909" xr:uid="{2B48C1D5-E7C3-4D78-AA3D-D48FC7B21DFF}"/>
    <cellStyle name="20% - Accent3 3 2 3" xfId="2323" xr:uid="{00000000-0005-0000-0000-00004F000000}"/>
    <cellStyle name="20% - Accent3 3 2 3 2" xfId="4602" xr:uid="{1AF03F5B-1F71-4AEF-8F5D-327162BC3B71}"/>
    <cellStyle name="20% - Accent3 3 2 4" xfId="3017" xr:uid="{7DFBF04A-0F41-4087-9961-E63DC9F8632F}"/>
    <cellStyle name="20% - Accent3 3 3" xfId="1283" xr:uid="{00000000-0005-0000-0000-000050000000}"/>
    <cellStyle name="20% - Accent3 3 3 2" xfId="3562" xr:uid="{0AC86D3B-C88A-49E5-9CEE-446EB0C95B85}"/>
    <cellStyle name="20% - Accent3 3 4" xfId="1976" xr:uid="{00000000-0005-0000-0000-000051000000}"/>
    <cellStyle name="20% - Accent3 3 4 2" xfId="4255" xr:uid="{1F5C24F0-3ED5-4309-9C43-275B6286B454}"/>
    <cellStyle name="20% - Accent3 3 5" xfId="2670" xr:uid="{95CD96C7-92AF-405D-8959-536883DEF939}"/>
    <cellStyle name="20% - Accent3 4" xfId="529" xr:uid="{00000000-0005-0000-0000-000052000000}"/>
    <cellStyle name="20% - Accent3 4 2" xfId="1458" xr:uid="{00000000-0005-0000-0000-000053000000}"/>
    <cellStyle name="20% - Accent3 4 2 2" xfId="3737" xr:uid="{EBEA545B-3F53-4176-8031-C7206D2D81B7}"/>
    <cellStyle name="20% - Accent3 4 3" xfId="2151" xr:uid="{00000000-0005-0000-0000-000054000000}"/>
    <cellStyle name="20% - Accent3 4 3 2" xfId="4430" xr:uid="{BA1A44F7-7066-4F02-90C1-79FE160B8532}"/>
    <cellStyle name="20% - Accent3 4 4" xfId="2845" xr:uid="{A81CE733-50B1-4EFF-95A1-E309170DEE30}"/>
    <cellStyle name="20% - Accent3 5" xfId="914" xr:uid="{00000000-0005-0000-0000-000055000000}"/>
    <cellStyle name="20% - Accent3 5 2" xfId="3204" xr:uid="{82C9F4BC-E30F-446B-BC0E-C2558B194615}"/>
    <cellStyle name="20% - Accent3 6" xfId="1111" xr:uid="{00000000-0005-0000-0000-000056000000}"/>
    <cellStyle name="20% - Accent3 6 2" xfId="3390" xr:uid="{C30389C5-72E9-49B0-B9A5-C269648186D2}"/>
    <cellStyle name="20% - Accent3 7" xfId="1804" xr:uid="{00000000-0005-0000-0000-000057000000}"/>
    <cellStyle name="20% - Accent3 7 2" xfId="4083" xr:uid="{BE9A303D-DCFF-4D47-8907-3B1C3A1EEEE3}"/>
    <cellStyle name="20% - Accent3 8" xfId="2499" xr:uid="{5F3C4306-FF95-45D0-9EBF-51447D41D83E}"/>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2 2" xfId="3956" xr:uid="{E526B6FF-2B30-4614-862A-C326646841F2}"/>
    <cellStyle name="20% - Accent4 2 2 2 3" xfId="2370" xr:uid="{00000000-0005-0000-0000-00005D000000}"/>
    <cellStyle name="20% - Accent4 2 2 2 3 2" xfId="4649" xr:uid="{BF2E1D06-419F-4422-B821-F4598C6B642B}"/>
    <cellStyle name="20% - Accent4 2 2 2 4" xfId="3064" xr:uid="{D2539944-A998-4C33-933E-B48C3A32A856}"/>
    <cellStyle name="20% - Accent4 2 2 3" xfId="1330" xr:uid="{00000000-0005-0000-0000-00005E000000}"/>
    <cellStyle name="20% - Accent4 2 2 3 2" xfId="3609" xr:uid="{BD5DD28C-3EA7-475F-8CFE-EC32BA513CAA}"/>
    <cellStyle name="20% - Accent4 2 2 4" xfId="2023" xr:uid="{00000000-0005-0000-0000-00005F000000}"/>
    <cellStyle name="20% - Accent4 2 2 4 2" xfId="4302" xr:uid="{68012A68-7B9E-4A97-9F6E-29FA7BA9DC65}"/>
    <cellStyle name="20% - Accent4 2 2 5" xfId="2717" xr:uid="{3F7B061E-95DA-4432-AA87-C771E133E45B}"/>
    <cellStyle name="20% - Accent4 2 3" xfId="576" xr:uid="{00000000-0005-0000-0000-000060000000}"/>
    <cellStyle name="20% - Accent4 2 3 2" xfId="1505" xr:uid="{00000000-0005-0000-0000-000061000000}"/>
    <cellStyle name="20% - Accent4 2 3 2 2" xfId="3784" xr:uid="{B132F818-B286-4513-9343-7AC84C280251}"/>
    <cellStyle name="20% - Accent4 2 3 3" xfId="2198" xr:uid="{00000000-0005-0000-0000-000062000000}"/>
    <cellStyle name="20% - Accent4 2 3 3 2" xfId="4477" xr:uid="{183AD297-D693-4EF0-A198-881EF2D60589}"/>
    <cellStyle name="20% - Accent4 2 3 4" xfId="2892" xr:uid="{76449476-DAD9-4ECF-AC45-AEDF327866F1}"/>
    <cellStyle name="20% - Accent4 2 4" xfId="973" xr:uid="{00000000-0005-0000-0000-000063000000}"/>
    <cellStyle name="20% - Accent4 2 4 2" xfId="3261" xr:uid="{9739B90C-54F3-4066-8A5F-75D502B4961C}"/>
    <cellStyle name="20% - Accent4 2 5" xfId="1158" xr:uid="{00000000-0005-0000-0000-000064000000}"/>
    <cellStyle name="20% - Accent4 2 5 2" xfId="3437" xr:uid="{0E8B6399-AAA4-4DD8-AFA6-C8B2BE174AF7}"/>
    <cellStyle name="20% - Accent4 2 6" xfId="1851" xr:uid="{00000000-0005-0000-0000-000065000000}"/>
    <cellStyle name="20% - Accent4 2 6 2" xfId="4130" xr:uid="{098BDDBA-1E50-4AE7-9105-A73B68A51362}"/>
    <cellStyle name="20% - Accent4 2 7" xfId="2545" xr:uid="{E7EB18CC-3E35-49FF-A6E4-C129EFDC4F0C}"/>
    <cellStyle name="20% - Accent4 3" xfId="334" xr:uid="{00000000-0005-0000-0000-000066000000}"/>
    <cellStyle name="20% - Accent4 3 2" xfId="715" xr:uid="{00000000-0005-0000-0000-000067000000}"/>
    <cellStyle name="20% - Accent4 3 2 2" xfId="1631" xr:uid="{00000000-0005-0000-0000-000068000000}"/>
    <cellStyle name="20% - Accent4 3 2 2 2" xfId="3910" xr:uid="{EA4BE9EA-41F7-4FE6-B0DA-D51F0DE1DAFC}"/>
    <cellStyle name="20% - Accent4 3 2 3" xfId="2324" xr:uid="{00000000-0005-0000-0000-000069000000}"/>
    <cellStyle name="20% - Accent4 3 2 3 2" xfId="4603" xr:uid="{B652F790-3409-406D-8DAA-DD3FB02FBB83}"/>
    <cellStyle name="20% - Accent4 3 2 4" xfId="3018" xr:uid="{8A5A96A2-65E6-40BB-AB2F-5A22C88FFCB5}"/>
    <cellStyle name="20% - Accent4 3 3" xfId="1284" xr:uid="{00000000-0005-0000-0000-00006A000000}"/>
    <cellStyle name="20% - Accent4 3 3 2" xfId="3563" xr:uid="{4277D8D7-BAF8-469A-B805-9A46DD06F689}"/>
    <cellStyle name="20% - Accent4 3 4" xfId="1977" xr:uid="{00000000-0005-0000-0000-00006B000000}"/>
    <cellStyle name="20% - Accent4 3 4 2" xfId="4256" xr:uid="{DB12D3BB-1A8B-4644-AE32-052DD96244D6}"/>
    <cellStyle name="20% - Accent4 3 5" xfId="2671" xr:uid="{8D15494E-587D-4761-A363-894904E58C9D}"/>
    <cellStyle name="20% - Accent4 4" xfId="530" xr:uid="{00000000-0005-0000-0000-00006C000000}"/>
    <cellStyle name="20% - Accent4 4 2" xfId="1459" xr:uid="{00000000-0005-0000-0000-00006D000000}"/>
    <cellStyle name="20% - Accent4 4 2 2" xfId="3738" xr:uid="{609FDCB7-9586-4259-97D0-7218B7AF92A4}"/>
    <cellStyle name="20% - Accent4 4 3" xfId="2152" xr:uid="{00000000-0005-0000-0000-00006E000000}"/>
    <cellStyle name="20% - Accent4 4 3 2" xfId="4431" xr:uid="{D39D8257-8FFA-4380-AC5B-818CB8D6335A}"/>
    <cellStyle name="20% - Accent4 4 4" xfId="2846" xr:uid="{0029B286-4616-419F-9A1A-76AA64F4788B}"/>
    <cellStyle name="20% - Accent4 5" xfId="915" xr:uid="{00000000-0005-0000-0000-00006F000000}"/>
    <cellStyle name="20% - Accent4 5 2" xfId="3205" xr:uid="{69F864A7-A6EC-4262-8E44-FEEBC917406F}"/>
    <cellStyle name="20% - Accent4 6" xfId="1112" xr:uid="{00000000-0005-0000-0000-000070000000}"/>
    <cellStyle name="20% - Accent4 6 2" xfId="3391" xr:uid="{31D48584-C8D1-4A58-9588-58ACB93E81F8}"/>
    <cellStyle name="20% - Accent4 7" xfId="1805" xr:uid="{00000000-0005-0000-0000-000071000000}"/>
    <cellStyle name="20% - Accent4 7 2" xfId="4084" xr:uid="{6A4F7EF6-F881-4234-927D-09DB4C200AD5}"/>
    <cellStyle name="20% - Accent4 8" xfId="2500" xr:uid="{C0398CEC-475A-422F-A6CB-04D196B7ACB9}"/>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2 2" xfId="3957" xr:uid="{8BCAC172-93CF-4763-9AD3-1522998A5650}"/>
    <cellStyle name="20% - Accent5 2 2 2 3" xfId="2371" xr:uid="{00000000-0005-0000-0000-000076000000}"/>
    <cellStyle name="20% - Accent5 2 2 2 3 2" xfId="4650" xr:uid="{F047A8F1-9189-4880-9C5B-0680FAF93BE4}"/>
    <cellStyle name="20% - Accent5 2 2 2 4" xfId="3065" xr:uid="{F668138C-E1FE-40A2-80A8-0D22F65149CD}"/>
    <cellStyle name="20% - Accent5 2 2 3" xfId="1331" xr:uid="{00000000-0005-0000-0000-000077000000}"/>
    <cellStyle name="20% - Accent5 2 2 3 2" xfId="3610" xr:uid="{8A7FA507-32FE-4161-AE40-AE7208DD14C0}"/>
    <cellStyle name="20% - Accent5 2 2 4" xfId="2024" xr:uid="{00000000-0005-0000-0000-000078000000}"/>
    <cellStyle name="20% - Accent5 2 2 4 2" xfId="4303" xr:uid="{373A6681-109C-4FC7-9B45-8BCAD98E786E}"/>
    <cellStyle name="20% - Accent5 2 2 5" xfId="2718" xr:uid="{0F122F53-5CF9-4F69-8593-8A4C280C0A79}"/>
    <cellStyle name="20% - Accent5 2 3" xfId="577" xr:uid="{00000000-0005-0000-0000-000079000000}"/>
    <cellStyle name="20% - Accent5 2 3 2" xfId="1506" xr:uid="{00000000-0005-0000-0000-00007A000000}"/>
    <cellStyle name="20% - Accent5 2 3 2 2" xfId="3785" xr:uid="{194BBADC-DB92-449A-A34E-01FA8C8E1250}"/>
    <cellStyle name="20% - Accent5 2 3 3" xfId="2199" xr:uid="{00000000-0005-0000-0000-00007B000000}"/>
    <cellStyle name="20% - Accent5 2 3 3 2" xfId="4478" xr:uid="{6B8DBC39-2168-45A2-9A6B-8F02677C1239}"/>
    <cellStyle name="20% - Accent5 2 3 4" xfId="2893" xr:uid="{D0A7A34A-F209-4876-AB95-D560DAE46EB0}"/>
    <cellStyle name="20% - Accent5 2 4" xfId="974" xr:uid="{00000000-0005-0000-0000-00007C000000}"/>
    <cellStyle name="20% - Accent5 2 4 2" xfId="3262" xr:uid="{27FF80B4-086A-481A-94E7-E100542F20A1}"/>
    <cellStyle name="20% - Accent5 2 5" xfId="1159" xr:uid="{00000000-0005-0000-0000-00007D000000}"/>
    <cellStyle name="20% - Accent5 2 5 2" xfId="3438" xr:uid="{317E37D5-76D3-4726-97AA-E9FAD181F819}"/>
    <cellStyle name="20% - Accent5 2 6" xfId="1852" xr:uid="{00000000-0005-0000-0000-00007E000000}"/>
    <cellStyle name="20% - Accent5 2 6 2" xfId="4131" xr:uid="{A56DEC56-E79A-4BB0-9BBF-BF5FFAB73CD4}"/>
    <cellStyle name="20% - Accent5 2 7" xfId="2546" xr:uid="{B2D15D12-1DE7-4D17-94DF-0DA1B2327E95}"/>
    <cellStyle name="20% - Accent5 3" xfId="335" xr:uid="{00000000-0005-0000-0000-00007F000000}"/>
    <cellStyle name="20% - Accent5 3 2" xfId="716" xr:uid="{00000000-0005-0000-0000-000080000000}"/>
    <cellStyle name="20% - Accent5 3 2 2" xfId="1632" xr:uid="{00000000-0005-0000-0000-000081000000}"/>
    <cellStyle name="20% - Accent5 3 2 2 2" xfId="3911" xr:uid="{16518DB3-E8D0-455D-B033-FF31E950E66F}"/>
    <cellStyle name="20% - Accent5 3 2 3" xfId="2325" xr:uid="{00000000-0005-0000-0000-000082000000}"/>
    <cellStyle name="20% - Accent5 3 2 3 2" xfId="4604" xr:uid="{49FAB8B0-BE51-42DA-A13A-97ADE7001734}"/>
    <cellStyle name="20% - Accent5 3 2 4" xfId="3019" xr:uid="{E63DE337-D423-4D73-AA23-97CA5F97C3C5}"/>
    <cellStyle name="20% - Accent5 3 3" xfId="1285" xr:uid="{00000000-0005-0000-0000-000083000000}"/>
    <cellStyle name="20% - Accent5 3 3 2" xfId="3564" xr:uid="{6D394DE2-DE69-4125-9DA4-E2491E2C4E62}"/>
    <cellStyle name="20% - Accent5 3 4" xfId="1978" xr:uid="{00000000-0005-0000-0000-000084000000}"/>
    <cellStyle name="20% - Accent5 3 4 2" xfId="4257" xr:uid="{D3581959-84B2-4196-8CCC-991E3348C838}"/>
    <cellStyle name="20% - Accent5 3 5" xfId="2672" xr:uid="{CCD4A730-24DF-4BB3-A2CA-45AE9E069532}"/>
    <cellStyle name="20% - Accent5 4" xfId="531" xr:uid="{00000000-0005-0000-0000-000085000000}"/>
    <cellStyle name="20% - Accent5 4 2" xfId="1460" xr:uid="{00000000-0005-0000-0000-000086000000}"/>
    <cellStyle name="20% - Accent5 4 2 2" xfId="3739" xr:uid="{6A831FE8-9630-4AF8-9CC9-D64B7E4033A2}"/>
    <cellStyle name="20% - Accent5 4 3" xfId="2153" xr:uid="{00000000-0005-0000-0000-000087000000}"/>
    <cellStyle name="20% - Accent5 4 3 2" xfId="4432" xr:uid="{A20EC5D6-7D62-417B-B1D8-DCF9D955C251}"/>
    <cellStyle name="20% - Accent5 4 4" xfId="2847" xr:uid="{F9607E5D-4BB3-44F5-A794-695BCEB824C4}"/>
    <cellStyle name="20% - Accent5 5" xfId="916" xr:uid="{00000000-0005-0000-0000-000088000000}"/>
    <cellStyle name="20% - Accent5 5 2" xfId="3206" xr:uid="{9B21EAD3-7CCD-4FF9-B935-DC724C979000}"/>
    <cellStyle name="20% - Accent5 6" xfId="1113" xr:uid="{00000000-0005-0000-0000-000089000000}"/>
    <cellStyle name="20% - Accent5 6 2" xfId="3392" xr:uid="{5DDF1146-9739-4FDB-BD61-2E4E28A80141}"/>
    <cellStyle name="20% - Accent5 7" xfId="1806" xr:uid="{00000000-0005-0000-0000-00008A000000}"/>
    <cellStyle name="20% - Accent5 7 2" xfId="4085" xr:uid="{6573508C-08F1-4B15-8CD7-0332294688B4}"/>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2 2" xfId="3958" xr:uid="{2602B2DD-6AD9-4CE8-A228-A03CD5FE609B}"/>
    <cellStyle name="20% - Accent6 2 2 2 3" xfId="2372" xr:uid="{00000000-0005-0000-0000-000090000000}"/>
    <cellStyle name="20% - Accent6 2 2 2 3 2" xfId="4651" xr:uid="{2EE0FD77-4400-4BDC-A446-7235774EDB3B}"/>
    <cellStyle name="20% - Accent6 2 2 2 4" xfId="3066" xr:uid="{6006F142-D471-4C45-B2B3-7289861EFF3A}"/>
    <cellStyle name="20% - Accent6 2 2 3" xfId="1332" xr:uid="{00000000-0005-0000-0000-000091000000}"/>
    <cellStyle name="20% - Accent6 2 2 3 2" xfId="3611" xr:uid="{DB9AC9A1-CA71-47F8-81B1-FE005D226FCE}"/>
    <cellStyle name="20% - Accent6 2 2 4" xfId="2025" xr:uid="{00000000-0005-0000-0000-000092000000}"/>
    <cellStyle name="20% - Accent6 2 2 4 2" xfId="4304" xr:uid="{DD8717F4-8CDE-4D87-850E-21BF028C9FDE}"/>
    <cellStyle name="20% - Accent6 2 2 5" xfId="2719" xr:uid="{FF18C3D2-29B2-4D3B-8B68-46E162F0DE2E}"/>
    <cellStyle name="20% - Accent6 2 3" xfId="578" xr:uid="{00000000-0005-0000-0000-000093000000}"/>
    <cellStyle name="20% - Accent6 2 3 2" xfId="1507" xr:uid="{00000000-0005-0000-0000-000094000000}"/>
    <cellStyle name="20% - Accent6 2 3 2 2" xfId="3786" xr:uid="{03FB1C2C-D376-4E90-B0BA-EF451F4DD1E9}"/>
    <cellStyle name="20% - Accent6 2 3 3" xfId="2200" xr:uid="{00000000-0005-0000-0000-000095000000}"/>
    <cellStyle name="20% - Accent6 2 3 3 2" xfId="4479" xr:uid="{C71DE184-D8D5-478B-9EFE-B659F2E9D8F1}"/>
    <cellStyle name="20% - Accent6 2 3 4" xfId="2894" xr:uid="{FE813B50-9952-40CB-8D54-D22D53FAE37F}"/>
    <cellStyle name="20% - Accent6 2 4" xfId="975" xr:uid="{00000000-0005-0000-0000-000096000000}"/>
    <cellStyle name="20% - Accent6 2 4 2" xfId="3263" xr:uid="{5884CD60-69EF-41BB-A393-4859BFD5005A}"/>
    <cellStyle name="20% - Accent6 2 5" xfId="1160" xr:uid="{00000000-0005-0000-0000-000097000000}"/>
    <cellStyle name="20% - Accent6 2 5 2" xfId="3439" xr:uid="{00931E59-F2F7-4C79-97EB-2454B1964E7F}"/>
    <cellStyle name="20% - Accent6 2 6" xfId="1853" xr:uid="{00000000-0005-0000-0000-000098000000}"/>
    <cellStyle name="20% - Accent6 2 6 2" xfId="4132" xr:uid="{2136205B-7B53-4663-BE49-AC47CA3D209C}"/>
    <cellStyle name="20% - Accent6 2 7" xfId="2547" xr:uid="{DDAB189A-1844-422D-A865-0BBB8ABF8725}"/>
    <cellStyle name="20% - Accent6 3" xfId="336" xr:uid="{00000000-0005-0000-0000-000099000000}"/>
    <cellStyle name="20% - Accent6 3 2" xfId="717" xr:uid="{00000000-0005-0000-0000-00009A000000}"/>
    <cellStyle name="20% - Accent6 3 2 2" xfId="1633" xr:uid="{00000000-0005-0000-0000-00009B000000}"/>
    <cellStyle name="20% - Accent6 3 2 2 2" xfId="3912" xr:uid="{70C5A26D-9BF1-4BD4-BCAE-41FEDE3C61F8}"/>
    <cellStyle name="20% - Accent6 3 2 3" xfId="2326" xr:uid="{00000000-0005-0000-0000-00009C000000}"/>
    <cellStyle name="20% - Accent6 3 2 3 2" xfId="4605" xr:uid="{10531902-28ED-45B3-ADD0-B1427A70821A}"/>
    <cellStyle name="20% - Accent6 3 2 4" xfId="3020" xr:uid="{7ADE4BEF-165F-4C40-91BA-8F63AB655907}"/>
    <cellStyle name="20% - Accent6 3 3" xfId="1286" xr:uid="{00000000-0005-0000-0000-00009D000000}"/>
    <cellStyle name="20% - Accent6 3 3 2" xfId="3565" xr:uid="{52A3355A-2F74-4A35-BFD0-69930C121229}"/>
    <cellStyle name="20% - Accent6 3 4" xfId="1979" xr:uid="{00000000-0005-0000-0000-00009E000000}"/>
    <cellStyle name="20% - Accent6 3 4 2" xfId="4258" xr:uid="{7FF5F4D7-F766-4C76-BB95-072F2A9E035C}"/>
    <cellStyle name="20% - Accent6 3 5" xfId="2673" xr:uid="{E40AB757-FA69-4F02-BDD3-EDA26D7CFBB8}"/>
    <cellStyle name="20% - Accent6 4" xfId="532" xr:uid="{00000000-0005-0000-0000-00009F000000}"/>
    <cellStyle name="20% - Accent6 4 2" xfId="1461" xr:uid="{00000000-0005-0000-0000-0000A0000000}"/>
    <cellStyle name="20% - Accent6 4 2 2" xfId="3740" xr:uid="{C8A4517E-6EC7-4F64-9020-1EC2609B7F8C}"/>
    <cellStyle name="20% - Accent6 4 3" xfId="2154" xr:uid="{00000000-0005-0000-0000-0000A1000000}"/>
    <cellStyle name="20% - Accent6 4 3 2" xfId="4433" xr:uid="{4A947092-C991-4960-BC90-A1CBA6ADA2C5}"/>
    <cellStyle name="20% - Accent6 4 4" xfId="2848" xr:uid="{FB947DF7-E8BC-453C-A408-52F12E4DA856}"/>
    <cellStyle name="20% - Accent6 5" xfId="917" xr:uid="{00000000-0005-0000-0000-0000A2000000}"/>
    <cellStyle name="20% - Accent6 5 2" xfId="3207" xr:uid="{202AEF14-AE08-4A2B-B3D3-003075DB78EA}"/>
    <cellStyle name="20% - Accent6 6" xfId="1114" xr:uid="{00000000-0005-0000-0000-0000A3000000}"/>
    <cellStyle name="20% - Accent6 6 2" xfId="3393" xr:uid="{0ED169C0-E720-45DD-BDF7-E0ACBCF69AEE}"/>
    <cellStyle name="20% - Accent6 7" xfId="1807" xr:uid="{00000000-0005-0000-0000-0000A4000000}"/>
    <cellStyle name="20% - Accent6 7 2" xfId="4086" xr:uid="{328240F5-7C84-4B57-A0F9-F9E52568A546}"/>
    <cellStyle name="20% - Accent6 8" xfId="2501" xr:uid="{DA34E694-6324-4837-AA17-C8BF99AEB393}"/>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10" xfId="2525" xr:uid="{01B21878-8D08-4A01-9EEB-849A7445D39A}"/>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2 2" xfId="3984" xr:uid="{FD99F467-8218-44C5-912C-A7F7B6F59D23}"/>
    <cellStyle name="20% - uthevingsfarge 5 2 2 2 2 2 2 3" xfId="2398" xr:uid="{00000000-0005-0000-0000-0000B0000000}"/>
    <cellStyle name="20% - uthevingsfarge 5 2 2 2 2 2 2 3 2" xfId="4677" xr:uid="{86F1DB91-0126-4CC1-8896-F0520A2C872B}"/>
    <cellStyle name="20% - uthevingsfarge 5 2 2 2 2 2 2 4" xfId="3092" xr:uid="{128EA289-70CC-45C7-95B6-B327A00EA732}"/>
    <cellStyle name="20% - uthevingsfarge 5 2 2 2 2 2 3" xfId="1358" xr:uid="{00000000-0005-0000-0000-0000B1000000}"/>
    <cellStyle name="20% - uthevingsfarge 5 2 2 2 2 2 3 2" xfId="3637" xr:uid="{0D92F59D-CEEB-4F72-9603-9DEBB28A0652}"/>
    <cellStyle name="20% - uthevingsfarge 5 2 2 2 2 2 4" xfId="2051" xr:uid="{00000000-0005-0000-0000-0000B2000000}"/>
    <cellStyle name="20% - uthevingsfarge 5 2 2 2 2 2 4 2" xfId="4330" xr:uid="{7DCE3677-5FCB-492D-B3FE-7C16963BDA36}"/>
    <cellStyle name="20% - uthevingsfarge 5 2 2 2 2 2 5" xfId="2745" xr:uid="{1A8DE655-6329-42A3-A15B-33E50E38BF05}"/>
    <cellStyle name="20% - uthevingsfarge 5 2 2 2 2 3" xfId="604" xr:uid="{00000000-0005-0000-0000-0000B3000000}"/>
    <cellStyle name="20% - uthevingsfarge 5 2 2 2 2 3 2" xfId="1533" xr:uid="{00000000-0005-0000-0000-0000B4000000}"/>
    <cellStyle name="20% - uthevingsfarge 5 2 2 2 2 3 2 2" xfId="3812" xr:uid="{ACAAED8F-2E34-49AC-ADAE-5750AABC8126}"/>
    <cellStyle name="20% - uthevingsfarge 5 2 2 2 2 3 3" xfId="2226" xr:uid="{00000000-0005-0000-0000-0000B5000000}"/>
    <cellStyle name="20% - uthevingsfarge 5 2 2 2 2 3 3 2" xfId="4505" xr:uid="{B0D54969-F3F7-4581-AFBB-3FFC4E8D85A8}"/>
    <cellStyle name="20% - uthevingsfarge 5 2 2 2 2 3 4" xfId="2920" xr:uid="{5C3180D6-5093-466C-8BDD-1C081C723329}"/>
    <cellStyle name="20% - uthevingsfarge 5 2 2 2 2 4" xfId="1001" xr:uid="{00000000-0005-0000-0000-0000B6000000}"/>
    <cellStyle name="20% - uthevingsfarge 5 2 2 2 2 4 2" xfId="3289" xr:uid="{BB9C2E8F-FEFF-459A-AACD-D5406A78BC8A}"/>
    <cellStyle name="20% - uthevingsfarge 5 2 2 2 2 5" xfId="1186" xr:uid="{00000000-0005-0000-0000-0000B7000000}"/>
    <cellStyle name="20% - uthevingsfarge 5 2 2 2 2 5 2" xfId="3465" xr:uid="{84D893A8-6295-439B-86FD-D52A0123134C}"/>
    <cellStyle name="20% - uthevingsfarge 5 2 2 2 2 6" xfId="1879" xr:uid="{00000000-0005-0000-0000-0000B8000000}"/>
    <cellStyle name="20% - uthevingsfarge 5 2 2 2 2 6 2" xfId="4158" xr:uid="{8B52042C-2382-40B2-86DB-AC4637A128D1}"/>
    <cellStyle name="20% - uthevingsfarge 5 2 2 2 2 7" xfId="2573" xr:uid="{7EAB1514-B056-4156-893D-FA8462BD0417}"/>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2 2" xfId="3983" xr:uid="{8BEC0E15-9B8D-4CD2-BBD6-3BBC83D7BFF2}"/>
    <cellStyle name="20% - uthevingsfarge 5 2 2 2 3 2 3" xfId="2397" xr:uid="{00000000-0005-0000-0000-0000BC000000}"/>
    <cellStyle name="20% - uthevingsfarge 5 2 2 2 3 2 3 2" xfId="4676" xr:uid="{820D29FC-0652-4A71-AA4C-1BF0AB845CB7}"/>
    <cellStyle name="20% - uthevingsfarge 5 2 2 2 3 2 4" xfId="3091" xr:uid="{A3FC6E53-B1E1-43F8-BE6D-846C325CC4AA}"/>
    <cellStyle name="20% - uthevingsfarge 5 2 2 2 3 3" xfId="1357" xr:uid="{00000000-0005-0000-0000-0000BD000000}"/>
    <cellStyle name="20% - uthevingsfarge 5 2 2 2 3 3 2" xfId="3636" xr:uid="{4E281B61-83E9-4793-9A6F-8297A3923ADD}"/>
    <cellStyle name="20% - uthevingsfarge 5 2 2 2 3 4" xfId="2050" xr:uid="{00000000-0005-0000-0000-0000BE000000}"/>
    <cellStyle name="20% - uthevingsfarge 5 2 2 2 3 4 2" xfId="4329" xr:uid="{86A177EE-C8D8-4A69-AB10-6D189CBA7FB3}"/>
    <cellStyle name="20% - uthevingsfarge 5 2 2 2 3 5" xfId="2744" xr:uid="{10719F63-4B21-4BB2-B214-44DE4D85EA8F}"/>
    <cellStyle name="20% - uthevingsfarge 5 2 2 2 4" xfId="603" xr:uid="{00000000-0005-0000-0000-0000BF000000}"/>
    <cellStyle name="20% - uthevingsfarge 5 2 2 2 4 2" xfId="1532" xr:uid="{00000000-0005-0000-0000-0000C0000000}"/>
    <cellStyle name="20% - uthevingsfarge 5 2 2 2 4 2 2" xfId="3811" xr:uid="{BFDDDBD4-D799-4B4C-8D28-B7953A65DE0C}"/>
    <cellStyle name="20% - uthevingsfarge 5 2 2 2 4 3" xfId="2225" xr:uid="{00000000-0005-0000-0000-0000C1000000}"/>
    <cellStyle name="20% - uthevingsfarge 5 2 2 2 4 3 2" xfId="4504" xr:uid="{09830630-9DD9-416E-80DB-60ACD072A759}"/>
    <cellStyle name="20% - uthevingsfarge 5 2 2 2 4 4" xfId="2919" xr:uid="{77220538-620B-4167-8EE8-5F8D92771FBE}"/>
    <cellStyle name="20% - uthevingsfarge 5 2 2 2 5" xfId="1000" xr:uid="{00000000-0005-0000-0000-0000C2000000}"/>
    <cellStyle name="20% - uthevingsfarge 5 2 2 2 5 2" xfId="3288" xr:uid="{6AD91DE5-A602-4E8C-BC1E-FC9A0CD03920}"/>
    <cellStyle name="20% - uthevingsfarge 5 2 2 2 6" xfId="1185" xr:uid="{00000000-0005-0000-0000-0000C3000000}"/>
    <cellStyle name="20% - uthevingsfarge 5 2 2 2 6 2" xfId="3464" xr:uid="{3031A564-0315-4ED1-B7D2-41E7C86107CD}"/>
    <cellStyle name="20% - uthevingsfarge 5 2 2 2 7" xfId="1878" xr:uid="{00000000-0005-0000-0000-0000C4000000}"/>
    <cellStyle name="20% - uthevingsfarge 5 2 2 2 7 2" xfId="4157" xr:uid="{68827A07-04EB-4633-B6B1-7600B376BFD3}"/>
    <cellStyle name="20% - uthevingsfarge 5 2 2 2 8" xfId="2572" xr:uid="{FEDB9172-A330-487C-B3EA-465880937437}"/>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2 2" xfId="3985" xr:uid="{0882FC63-FBF8-4670-8E22-F1425F6F2895}"/>
    <cellStyle name="20% - uthevingsfarge 5 2 2 3 2 2 3" xfId="2399" xr:uid="{00000000-0005-0000-0000-0000C9000000}"/>
    <cellStyle name="20% - uthevingsfarge 5 2 2 3 2 2 3 2" xfId="4678" xr:uid="{F6B6AEB0-17DF-4DAC-ABFF-6A7424FDAF31}"/>
    <cellStyle name="20% - uthevingsfarge 5 2 2 3 2 2 4" xfId="3093" xr:uid="{AE39658D-3A1D-436C-B17E-1A99CC0C80CF}"/>
    <cellStyle name="20% - uthevingsfarge 5 2 2 3 2 3" xfId="1359" xr:uid="{00000000-0005-0000-0000-0000CA000000}"/>
    <cellStyle name="20% - uthevingsfarge 5 2 2 3 2 3 2" xfId="3638" xr:uid="{364FECBA-25E6-439D-8256-38948FAC285B}"/>
    <cellStyle name="20% - uthevingsfarge 5 2 2 3 2 4" xfId="2052" xr:uid="{00000000-0005-0000-0000-0000CB000000}"/>
    <cellStyle name="20% - uthevingsfarge 5 2 2 3 2 4 2" xfId="4331" xr:uid="{5BD1BA5D-765F-4D33-B907-8FAB259F19D4}"/>
    <cellStyle name="20% - uthevingsfarge 5 2 2 3 2 5" xfId="2746" xr:uid="{F83C56C6-2ACF-4A12-A5C8-6CEC4A3A2155}"/>
    <cellStyle name="20% - uthevingsfarge 5 2 2 3 3" xfId="605" xr:uid="{00000000-0005-0000-0000-0000CC000000}"/>
    <cellStyle name="20% - uthevingsfarge 5 2 2 3 3 2" xfId="1534" xr:uid="{00000000-0005-0000-0000-0000CD000000}"/>
    <cellStyle name="20% - uthevingsfarge 5 2 2 3 3 2 2" xfId="3813" xr:uid="{FBFE2AE3-754E-49A1-8722-DF191B376C5D}"/>
    <cellStyle name="20% - uthevingsfarge 5 2 2 3 3 3" xfId="2227" xr:uid="{00000000-0005-0000-0000-0000CE000000}"/>
    <cellStyle name="20% - uthevingsfarge 5 2 2 3 3 3 2" xfId="4506" xr:uid="{3CAAF1D0-5E9C-4C62-83EB-B6D860E47BAE}"/>
    <cellStyle name="20% - uthevingsfarge 5 2 2 3 3 4" xfId="2921" xr:uid="{E30F9E9B-1480-433D-B4F5-8FABAC02E16B}"/>
    <cellStyle name="20% - uthevingsfarge 5 2 2 3 4" xfId="1002" xr:uid="{00000000-0005-0000-0000-0000CF000000}"/>
    <cellStyle name="20% - uthevingsfarge 5 2 2 3 4 2" xfId="3290" xr:uid="{63DC416F-05C8-4E88-91FB-FDC28D1B78F0}"/>
    <cellStyle name="20% - uthevingsfarge 5 2 2 3 5" xfId="1187" xr:uid="{00000000-0005-0000-0000-0000D0000000}"/>
    <cellStyle name="20% - uthevingsfarge 5 2 2 3 5 2" xfId="3466" xr:uid="{C72A4FC6-2661-44EB-A946-849FEC7EDB6F}"/>
    <cellStyle name="20% - uthevingsfarge 5 2 2 3 6" xfId="1880" xr:uid="{00000000-0005-0000-0000-0000D1000000}"/>
    <cellStyle name="20% - uthevingsfarge 5 2 2 3 6 2" xfId="4159" xr:uid="{E605C147-2D41-4A87-9274-B73DFF0D9C6B}"/>
    <cellStyle name="20% - uthevingsfarge 5 2 2 3 7" xfId="2574" xr:uid="{E36518AD-C669-4242-8F64-6ABE9CBA5276}"/>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2 2" xfId="3982" xr:uid="{EA3E6880-26BD-4351-A8AF-9D4F58401911}"/>
    <cellStyle name="20% - uthevingsfarge 5 2 2 4 2 3" xfId="2396" xr:uid="{00000000-0005-0000-0000-0000D5000000}"/>
    <cellStyle name="20% - uthevingsfarge 5 2 2 4 2 3 2" xfId="4675" xr:uid="{2FB4839D-DA84-4792-A1B0-6246EC14D85B}"/>
    <cellStyle name="20% - uthevingsfarge 5 2 2 4 2 4" xfId="3090" xr:uid="{C89C95E4-F7F1-4CF5-8DB4-F9BD3643CC70}"/>
    <cellStyle name="20% - uthevingsfarge 5 2 2 4 3" xfId="1356" xr:uid="{00000000-0005-0000-0000-0000D6000000}"/>
    <cellStyle name="20% - uthevingsfarge 5 2 2 4 3 2" xfId="3635" xr:uid="{16153E91-FE7A-44C4-86A9-D290177D5B66}"/>
    <cellStyle name="20% - uthevingsfarge 5 2 2 4 4" xfId="2049" xr:uid="{00000000-0005-0000-0000-0000D7000000}"/>
    <cellStyle name="20% - uthevingsfarge 5 2 2 4 4 2" xfId="4328" xr:uid="{29351F5C-4345-4D34-A99D-27FAAF9FD69F}"/>
    <cellStyle name="20% - uthevingsfarge 5 2 2 4 5" xfId="2743" xr:uid="{27FE237A-CB84-4538-BE39-44860A39B9A1}"/>
    <cellStyle name="20% - uthevingsfarge 5 2 2 5" xfId="602" xr:uid="{00000000-0005-0000-0000-0000D8000000}"/>
    <cellStyle name="20% - uthevingsfarge 5 2 2 5 2" xfId="1531" xr:uid="{00000000-0005-0000-0000-0000D9000000}"/>
    <cellStyle name="20% - uthevingsfarge 5 2 2 5 2 2" xfId="3810" xr:uid="{7EB1733D-1404-4A3B-A53B-B47123C9FD7D}"/>
    <cellStyle name="20% - uthevingsfarge 5 2 2 5 3" xfId="2224" xr:uid="{00000000-0005-0000-0000-0000DA000000}"/>
    <cellStyle name="20% - uthevingsfarge 5 2 2 5 3 2" xfId="4503" xr:uid="{CF162F45-4270-48AF-B952-986040669B85}"/>
    <cellStyle name="20% - uthevingsfarge 5 2 2 5 4" xfId="2918" xr:uid="{A1672643-C01D-49ED-A1D4-9D42655FD301}"/>
    <cellStyle name="20% - uthevingsfarge 5 2 2 6" xfId="999" xr:uid="{00000000-0005-0000-0000-0000DB000000}"/>
    <cellStyle name="20% - uthevingsfarge 5 2 2 6 2" xfId="3287" xr:uid="{E961E9B2-2EFB-4094-9435-C1C7E7531EE2}"/>
    <cellStyle name="20% - uthevingsfarge 5 2 2 7" xfId="1184" xr:uid="{00000000-0005-0000-0000-0000DC000000}"/>
    <cellStyle name="20% - uthevingsfarge 5 2 2 7 2" xfId="3463" xr:uid="{059A0E2F-C4F3-498C-AF09-028816DD998A}"/>
    <cellStyle name="20% - uthevingsfarge 5 2 2 8" xfId="1877" xr:uid="{00000000-0005-0000-0000-0000DD000000}"/>
    <cellStyle name="20% - uthevingsfarge 5 2 2 8 2" xfId="4156" xr:uid="{6043A7ED-7A6E-45BA-95BA-D3533AAD49C2}"/>
    <cellStyle name="20% - uthevingsfarge 5 2 2 9" xfId="2571" xr:uid="{1EFCC11B-DA55-4679-A65A-9D583D3EB641}"/>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2 2" xfId="3987" xr:uid="{6992B61B-570D-4E99-B272-02D64443E27D}"/>
    <cellStyle name="20% - uthevingsfarge 5 2 3 2 2 2 3" xfId="2401" xr:uid="{00000000-0005-0000-0000-0000E3000000}"/>
    <cellStyle name="20% - uthevingsfarge 5 2 3 2 2 2 3 2" xfId="4680" xr:uid="{4CA0626F-A887-4EA6-855C-33B56FCEE639}"/>
    <cellStyle name="20% - uthevingsfarge 5 2 3 2 2 2 4" xfId="3095" xr:uid="{C5E2D629-C5DD-4701-9023-8954F460904A}"/>
    <cellStyle name="20% - uthevingsfarge 5 2 3 2 2 3" xfId="1361" xr:uid="{00000000-0005-0000-0000-0000E4000000}"/>
    <cellStyle name="20% - uthevingsfarge 5 2 3 2 2 3 2" xfId="3640" xr:uid="{C415A19C-1724-4FFF-91F6-2E35E9B44256}"/>
    <cellStyle name="20% - uthevingsfarge 5 2 3 2 2 4" xfId="2054" xr:uid="{00000000-0005-0000-0000-0000E5000000}"/>
    <cellStyle name="20% - uthevingsfarge 5 2 3 2 2 4 2" xfId="4333" xr:uid="{2CBC39C4-CF0E-481C-8CBF-BB9A993A504D}"/>
    <cellStyle name="20% - uthevingsfarge 5 2 3 2 2 5" xfId="2748" xr:uid="{8FF9CCD6-69E8-4A4B-A2BF-8AFF6C7DE69A}"/>
    <cellStyle name="20% - uthevingsfarge 5 2 3 2 3" xfId="607" xr:uid="{00000000-0005-0000-0000-0000E6000000}"/>
    <cellStyle name="20% - uthevingsfarge 5 2 3 2 3 2" xfId="1536" xr:uid="{00000000-0005-0000-0000-0000E7000000}"/>
    <cellStyle name="20% - uthevingsfarge 5 2 3 2 3 2 2" xfId="3815" xr:uid="{C29A3518-A0FC-4B50-9CEE-334F2393C3F3}"/>
    <cellStyle name="20% - uthevingsfarge 5 2 3 2 3 3" xfId="2229" xr:uid="{00000000-0005-0000-0000-0000E8000000}"/>
    <cellStyle name="20% - uthevingsfarge 5 2 3 2 3 3 2" xfId="4508" xr:uid="{EC618859-581D-4534-9EED-547687F0B35C}"/>
    <cellStyle name="20% - uthevingsfarge 5 2 3 2 3 4" xfId="2923" xr:uid="{267EB5F9-1C90-49A2-848B-D660CA4679EF}"/>
    <cellStyle name="20% - uthevingsfarge 5 2 3 2 4" xfId="1004" xr:uid="{00000000-0005-0000-0000-0000E9000000}"/>
    <cellStyle name="20% - uthevingsfarge 5 2 3 2 4 2" xfId="3292" xr:uid="{44A26573-5644-40D1-9CB4-53875E2C0E22}"/>
    <cellStyle name="20% - uthevingsfarge 5 2 3 2 5" xfId="1189" xr:uid="{00000000-0005-0000-0000-0000EA000000}"/>
    <cellStyle name="20% - uthevingsfarge 5 2 3 2 5 2" xfId="3468" xr:uid="{2CCE6A0D-642F-4088-BA4B-F7A888B75767}"/>
    <cellStyle name="20% - uthevingsfarge 5 2 3 2 6" xfId="1882" xr:uid="{00000000-0005-0000-0000-0000EB000000}"/>
    <cellStyle name="20% - uthevingsfarge 5 2 3 2 6 2" xfId="4161" xr:uid="{51F9FD87-D8B8-42B9-A4A2-377D34D65F49}"/>
    <cellStyle name="20% - uthevingsfarge 5 2 3 2 7" xfId="2576" xr:uid="{0864549C-D5CB-4321-AD53-6EBD3FF1C2CF}"/>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2 2" xfId="3986" xr:uid="{55B5FAED-34FA-4CC9-A6FF-960BFE332190}"/>
    <cellStyle name="20% - uthevingsfarge 5 2 3 3 2 3" xfId="2400" xr:uid="{00000000-0005-0000-0000-0000EF000000}"/>
    <cellStyle name="20% - uthevingsfarge 5 2 3 3 2 3 2" xfId="4679" xr:uid="{DEB8A481-3FA7-4784-8D58-F2C00BA47D93}"/>
    <cellStyle name="20% - uthevingsfarge 5 2 3 3 2 4" xfId="3094" xr:uid="{CBF7647B-B778-4C64-9444-7D1AFB285CFC}"/>
    <cellStyle name="20% - uthevingsfarge 5 2 3 3 3" xfId="1360" xr:uid="{00000000-0005-0000-0000-0000F0000000}"/>
    <cellStyle name="20% - uthevingsfarge 5 2 3 3 3 2" xfId="3639" xr:uid="{11A53616-E2BA-436D-8098-1868BC489E91}"/>
    <cellStyle name="20% - uthevingsfarge 5 2 3 3 4" xfId="2053" xr:uid="{00000000-0005-0000-0000-0000F1000000}"/>
    <cellStyle name="20% - uthevingsfarge 5 2 3 3 4 2" xfId="4332" xr:uid="{EA8B84E9-667E-40FC-A863-8AFC0D814D61}"/>
    <cellStyle name="20% - uthevingsfarge 5 2 3 3 5" xfId="2747" xr:uid="{BE7D5857-212B-4327-8C49-307966010333}"/>
    <cellStyle name="20% - uthevingsfarge 5 2 3 4" xfId="606" xr:uid="{00000000-0005-0000-0000-0000F2000000}"/>
    <cellStyle name="20% - uthevingsfarge 5 2 3 4 2" xfId="1535" xr:uid="{00000000-0005-0000-0000-0000F3000000}"/>
    <cellStyle name="20% - uthevingsfarge 5 2 3 4 2 2" xfId="3814" xr:uid="{C4DB4C5F-F512-489C-B780-0592049D076B}"/>
    <cellStyle name="20% - uthevingsfarge 5 2 3 4 3" xfId="2228" xr:uid="{00000000-0005-0000-0000-0000F4000000}"/>
    <cellStyle name="20% - uthevingsfarge 5 2 3 4 3 2" xfId="4507" xr:uid="{0482891B-8067-4F18-AE65-1DBA35F92328}"/>
    <cellStyle name="20% - uthevingsfarge 5 2 3 4 4" xfId="2922" xr:uid="{5E8CB2BD-0062-4C61-9269-F47C56D0322C}"/>
    <cellStyle name="20% - uthevingsfarge 5 2 3 5" xfId="1003" xr:uid="{00000000-0005-0000-0000-0000F5000000}"/>
    <cellStyle name="20% - uthevingsfarge 5 2 3 5 2" xfId="3291" xr:uid="{164D5E6F-4EB1-49DC-83DD-C24601B67D6B}"/>
    <cellStyle name="20% - uthevingsfarge 5 2 3 6" xfId="1188" xr:uid="{00000000-0005-0000-0000-0000F6000000}"/>
    <cellStyle name="20% - uthevingsfarge 5 2 3 6 2" xfId="3467" xr:uid="{46C50286-07D2-4E3C-B36C-D983793D6248}"/>
    <cellStyle name="20% - uthevingsfarge 5 2 3 7" xfId="1881" xr:uid="{00000000-0005-0000-0000-0000F7000000}"/>
    <cellStyle name="20% - uthevingsfarge 5 2 3 7 2" xfId="4160" xr:uid="{71B5FDF7-B6C5-4728-B568-E735E9E461D3}"/>
    <cellStyle name="20% - uthevingsfarge 5 2 3 8" xfId="2575" xr:uid="{E6B40DE0-0B67-4AEF-800E-4D921294F888}"/>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2 2" xfId="3988" xr:uid="{6435D78F-481A-41FA-9B82-C4D940E4047F}"/>
    <cellStyle name="20% - uthevingsfarge 5 2 4 2 2 3" xfId="2402" xr:uid="{00000000-0005-0000-0000-0000FC000000}"/>
    <cellStyle name="20% - uthevingsfarge 5 2 4 2 2 3 2" xfId="4681" xr:uid="{AE82FB71-6053-49FB-B650-C6E58AC6149C}"/>
    <cellStyle name="20% - uthevingsfarge 5 2 4 2 2 4" xfId="3096" xr:uid="{3178000A-74C9-4B26-9080-500016300318}"/>
    <cellStyle name="20% - uthevingsfarge 5 2 4 2 3" xfId="1362" xr:uid="{00000000-0005-0000-0000-0000FD000000}"/>
    <cellStyle name="20% - uthevingsfarge 5 2 4 2 3 2" xfId="3641" xr:uid="{000F7D88-DC64-4176-A2EA-27228F6AD25C}"/>
    <cellStyle name="20% - uthevingsfarge 5 2 4 2 4" xfId="2055" xr:uid="{00000000-0005-0000-0000-0000FE000000}"/>
    <cellStyle name="20% - uthevingsfarge 5 2 4 2 4 2" xfId="4334" xr:uid="{9EAE7780-9104-4E8F-BAD5-1882B216517B}"/>
    <cellStyle name="20% - uthevingsfarge 5 2 4 2 5" xfId="2749" xr:uid="{E0736A24-E298-4B54-A9AA-4F27A3B44042}"/>
    <cellStyle name="20% - uthevingsfarge 5 2 4 3" xfId="608" xr:uid="{00000000-0005-0000-0000-0000FF000000}"/>
    <cellStyle name="20% - uthevingsfarge 5 2 4 3 2" xfId="1537" xr:uid="{00000000-0005-0000-0000-000000010000}"/>
    <cellStyle name="20% - uthevingsfarge 5 2 4 3 2 2" xfId="3816" xr:uid="{73816A99-4F20-489E-AC86-72E1F77878C4}"/>
    <cellStyle name="20% - uthevingsfarge 5 2 4 3 3" xfId="2230" xr:uid="{00000000-0005-0000-0000-000001010000}"/>
    <cellStyle name="20% - uthevingsfarge 5 2 4 3 3 2" xfId="4509" xr:uid="{59E7C33B-D9D3-4D05-A29F-58939F366078}"/>
    <cellStyle name="20% - uthevingsfarge 5 2 4 3 4" xfId="2924" xr:uid="{F33705EC-EB34-4C6D-9FEA-3F7A2CCFBA75}"/>
    <cellStyle name="20% - uthevingsfarge 5 2 4 4" xfId="1005" xr:uid="{00000000-0005-0000-0000-000002010000}"/>
    <cellStyle name="20% - uthevingsfarge 5 2 4 4 2" xfId="3293" xr:uid="{2BDC95EA-96DB-486D-A089-1CFFB0F55E5E}"/>
    <cellStyle name="20% - uthevingsfarge 5 2 4 5" xfId="1190" xr:uid="{00000000-0005-0000-0000-000003010000}"/>
    <cellStyle name="20% - uthevingsfarge 5 2 4 5 2" xfId="3469" xr:uid="{7400EE7D-97E0-4115-BF69-1570E6DA8362}"/>
    <cellStyle name="20% - uthevingsfarge 5 2 4 6" xfId="1883" xr:uid="{00000000-0005-0000-0000-000004010000}"/>
    <cellStyle name="20% - uthevingsfarge 5 2 4 6 2" xfId="4162" xr:uid="{D056A10E-8446-4CC2-920E-4A374D81A277}"/>
    <cellStyle name="20% - uthevingsfarge 5 2 4 7" xfId="2577" xr:uid="{1712275D-9C1F-47CC-A7DB-113FD01B0E4B}"/>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2 2" xfId="3936" xr:uid="{C21B957C-AACB-492B-8740-B2648F748A2E}"/>
    <cellStyle name="20% - uthevingsfarge 5 2 5 2 3" xfId="2350" xr:uid="{00000000-0005-0000-0000-000008010000}"/>
    <cellStyle name="20% - uthevingsfarge 5 2 5 2 3 2" xfId="4629" xr:uid="{281F8DEB-0CDC-48D6-A5B7-8726B6255FEA}"/>
    <cellStyle name="20% - uthevingsfarge 5 2 5 2 4" xfId="3044" xr:uid="{437BA5E8-96B2-45C4-8610-8846BE987C93}"/>
    <cellStyle name="20% - uthevingsfarge 5 2 5 3" xfId="1310" xr:uid="{00000000-0005-0000-0000-000009010000}"/>
    <cellStyle name="20% - uthevingsfarge 5 2 5 3 2" xfId="3589" xr:uid="{472A309A-36A7-4023-8937-7CCDDBAF6CFF}"/>
    <cellStyle name="20% - uthevingsfarge 5 2 5 4" xfId="2003" xr:uid="{00000000-0005-0000-0000-00000A010000}"/>
    <cellStyle name="20% - uthevingsfarge 5 2 5 4 2" xfId="4282" xr:uid="{ABB7DBE8-6086-450E-B023-DC6EC4EE017B}"/>
    <cellStyle name="20% - uthevingsfarge 5 2 5 5" xfId="2697" xr:uid="{05E6F10C-2898-4179-8299-0042374D154C}"/>
    <cellStyle name="20% - uthevingsfarge 5 2 6" xfId="556" xr:uid="{00000000-0005-0000-0000-00000B010000}"/>
    <cellStyle name="20% - uthevingsfarge 5 2 6 2" xfId="1485" xr:uid="{00000000-0005-0000-0000-00000C010000}"/>
    <cellStyle name="20% - uthevingsfarge 5 2 6 2 2" xfId="3764" xr:uid="{AE8C213A-8518-4AFF-ABC3-02A4DF2B851F}"/>
    <cellStyle name="20% - uthevingsfarge 5 2 6 3" xfId="2178" xr:uid="{00000000-0005-0000-0000-00000D010000}"/>
    <cellStyle name="20% - uthevingsfarge 5 2 6 3 2" xfId="4457" xr:uid="{011FF379-4BCF-4E33-9B06-B2894C2AB269}"/>
    <cellStyle name="20% - uthevingsfarge 5 2 6 4" xfId="2872" xr:uid="{F1C31843-0F75-4844-8D62-7974AF14D03F}"/>
    <cellStyle name="20% - uthevingsfarge 5 2 7" xfId="953" xr:uid="{00000000-0005-0000-0000-00000E010000}"/>
    <cellStyle name="20% - uthevingsfarge 5 2 7 2" xfId="3241" xr:uid="{FE73B4B7-B751-4D7A-B8BC-705E71BBF47B}"/>
    <cellStyle name="20% - uthevingsfarge 5 2 8" xfId="1138" xr:uid="{00000000-0005-0000-0000-00000F010000}"/>
    <cellStyle name="20% - uthevingsfarge 5 2 8 2" xfId="3417" xr:uid="{6CA27B40-F468-41C3-B57B-68C7C6EB3218}"/>
    <cellStyle name="20% - uthevingsfarge 5 2 9" xfId="1831" xr:uid="{00000000-0005-0000-0000-000010010000}"/>
    <cellStyle name="20% - uthevingsfarge 5 2 9 2" xfId="4110" xr:uid="{A3D0BE30-977D-4EFD-9DDA-58962814F58C}"/>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2 2" xfId="3980" xr:uid="{0ABF383E-9989-4E1B-B7F0-79AB29D93F26}"/>
    <cellStyle name="20% - uthevingsfarge 5 3 2 2 3" xfId="2394" xr:uid="{00000000-0005-0000-0000-000015010000}"/>
    <cellStyle name="20% - uthevingsfarge 5 3 2 2 3 2" xfId="4673" xr:uid="{A76000C3-4940-4185-8E05-7ECB9345B651}"/>
    <cellStyle name="20% - uthevingsfarge 5 3 2 2 4" xfId="3088" xr:uid="{BA139774-9E75-4408-B4B7-6C4D8EDD3C04}"/>
    <cellStyle name="20% - uthevingsfarge 5 3 2 3" xfId="1354" xr:uid="{00000000-0005-0000-0000-000016010000}"/>
    <cellStyle name="20% - uthevingsfarge 5 3 2 3 2" xfId="3633" xr:uid="{CE6E884D-DBBD-4598-86F7-2B8011555E21}"/>
    <cellStyle name="20% - uthevingsfarge 5 3 2 4" xfId="2047" xr:uid="{00000000-0005-0000-0000-000017010000}"/>
    <cellStyle name="20% - uthevingsfarge 5 3 2 4 2" xfId="4326" xr:uid="{84445C85-C12C-49FC-A4AD-07B875D493A5}"/>
    <cellStyle name="20% - uthevingsfarge 5 3 2 5" xfId="2741" xr:uid="{2BA7EB88-533D-4C8A-990B-CAA4DA999250}"/>
    <cellStyle name="20% - uthevingsfarge 5 3 3" xfId="600" xr:uid="{00000000-0005-0000-0000-000018010000}"/>
    <cellStyle name="20% - uthevingsfarge 5 3 3 2" xfId="1529" xr:uid="{00000000-0005-0000-0000-000019010000}"/>
    <cellStyle name="20% - uthevingsfarge 5 3 3 2 2" xfId="3808" xr:uid="{F7B9367E-9C50-4CA5-AA44-F048E8788E36}"/>
    <cellStyle name="20% - uthevingsfarge 5 3 3 3" xfId="2222" xr:uid="{00000000-0005-0000-0000-00001A010000}"/>
    <cellStyle name="20% - uthevingsfarge 5 3 3 3 2" xfId="4501" xr:uid="{A1C20E42-5045-4233-A635-D32F29DB92E6}"/>
    <cellStyle name="20% - uthevingsfarge 5 3 3 4" xfId="2916" xr:uid="{4067524C-DB19-44F0-9847-2B10D56CBE26}"/>
    <cellStyle name="20% - uthevingsfarge 5 3 4" xfId="997" xr:uid="{00000000-0005-0000-0000-00001B010000}"/>
    <cellStyle name="20% - uthevingsfarge 5 3 4 2" xfId="3285" xr:uid="{ADFDDC93-6C26-4B1F-B8B4-2F8622F95755}"/>
    <cellStyle name="20% - uthevingsfarge 5 3 5" xfId="1182" xr:uid="{00000000-0005-0000-0000-00001C010000}"/>
    <cellStyle name="20% - uthevingsfarge 5 3 5 2" xfId="3461" xr:uid="{2E6FADF5-96F7-4239-8564-004DAE8F7647}"/>
    <cellStyle name="20% - uthevingsfarge 5 3 6" xfId="1875" xr:uid="{00000000-0005-0000-0000-00001D010000}"/>
    <cellStyle name="20% - uthevingsfarge 5 3 6 2" xfId="4154" xr:uid="{4D29B971-1481-414F-A1FE-F4144FE533BC}"/>
    <cellStyle name="20% - uthevingsfarge 5 3 7" xfId="2569" xr:uid="{73D636CE-2E04-4483-B3A9-E3ED9B52B60E}"/>
    <cellStyle name="20% - uthevingsfarge 5 4" xfId="189" xr:uid="{00000000-0005-0000-0000-00001E010000}"/>
    <cellStyle name="20% - uthevingsfarge 5 4 10" xfId="2578" xr:uid="{41FD8B17-B590-4860-B490-396465022528}"/>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2 2" xfId="3992" xr:uid="{FCA3BD7E-2144-49A3-AFB1-D64E7ED594B7}"/>
    <cellStyle name="20% - uthevingsfarge 5 4 2 2 2 2 2 3" xfId="2406" xr:uid="{00000000-0005-0000-0000-000025010000}"/>
    <cellStyle name="20% - uthevingsfarge 5 4 2 2 2 2 2 3 2" xfId="4685" xr:uid="{BDF2F5B6-1389-4C76-B28B-67B5B6F2447F}"/>
    <cellStyle name="20% - uthevingsfarge 5 4 2 2 2 2 2 4" xfId="3100" xr:uid="{CBC190BA-5770-4212-B65E-8469EC4421E4}"/>
    <cellStyle name="20% - uthevingsfarge 5 4 2 2 2 2 3" xfId="1366" xr:uid="{00000000-0005-0000-0000-000026010000}"/>
    <cellStyle name="20% - uthevingsfarge 5 4 2 2 2 2 3 2" xfId="3645" xr:uid="{F074AFD6-A6F1-40D8-8060-E7FC45AF6D7D}"/>
    <cellStyle name="20% - uthevingsfarge 5 4 2 2 2 2 4" xfId="2059" xr:uid="{00000000-0005-0000-0000-000027010000}"/>
    <cellStyle name="20% - uthevingsfarge 5 4 2 2 2 2 4 2" xfId="4338" xr:uid="{C912D3D6-C0E9-441E-A192-DE53ACD965B5}"/>
    <cellStyle name="20% - uthevingsfarge 5 4 2 2 2 2 5" xfId="2753" xr:uid="{28656FC2-5656-465F-8912-D8B06BC01520}"/>
    <cellStyle name="20% - uthevingsfarge 5 4 2 2 2 3" xfId="612" xr:uid="{00000000-0005-0000-0000-000028010000}"/>
    <cellStyle name="20% - uthevingsfarge 5 4 2 2 2 3 2" xfId="1541" xr:uid="{00000000-0005-0000-0000-000029010000}"/>
    <cellStyle name="20% - uthevingsfarge 5 4 2 2 2 3 2 2" xfId="3820" xr:uid="{96A96D4C-FCE8-49C1-8D6A-2E6EDECA8967}"/>
    <cellStyle name="20% - uthevingsfarge 5 4 2 2 2 3 3" xfId="2234" xr:uid="{00000000-0005-0000-0000-00002A010000}"/>
    <cellStyle name="20% - uthevingsfarge 5 4 2 2 2 3 3 2" xfId="4513" xr:uid="{80E35DFD-2A8F-4F86-8701-F02172CB32B5}"/>
    <cellStyle name="20% - uthevingsfarge 5 4 2 2 2 3 4" xfId="2928" xr:uid="{CB05CF53-3463-4BE7-B109-23AD6749C6FD}"/>
    <cellStyle name="20% - uthevingsfarge 5 4 2 2 2 4" xfId="1009" xr:uid="{00000000-0005-0000-0000-00002B010000}"/>
    <cellStyle name="20% - uthevingsfarge 5 4 2 2 2 4 2" xfId="3297" xr:uid="{41D67391-429B-41B7-B9C1-FF415E16BFC3}"/>
    <cellStyle name="20% - uthevingsfarge 5 4 2 2 2 5" xfId="1194" xr:uid="{00000000-0005-0000-0000-00002C010000}"/>
    <cellStyle name="20% - uthevingsfarge 5 4 2 2 2 5 2" xfId="3473" xr:uid="{CDB82899-A97A-4F9A-9A95-A3987E35A427}"/>
    <cellStyle name="20% - uthevingsfarge 5 4 2 2 2 6" xfId="1887" xr:uid="{00000000-0005-0000-0000-00002D010000}"/>
    <cellStyle name="20% - uthevingsfarge 5 4 2 2 2 6 2" xfId="4166" xr:uid="{46E57CCC-352C-461C-ABDA-DCBED836D2FD}"/>
    <cellStyle name="20% - uthevingsfarge 5 4 2 2 2 7" xfId="2581" xr:uid="{D74027F9-F4EF-4CEB-97EB-C0EECD04892B}"/>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2 2" xfId="3991" xr:uid="{D70D8460-A426-4340-BC86-A3BCAF4951DF}"/>
    <cellStyle name="20% - uthevingsfarge 5 4 2 2 3 2 3" xfId="2405" xr:uid="{00000000-0005-0000-0000-000031010000}"/>
    <cellStyle name="20% - uthevingsfarge 5 4 2 2 3 2 3 2" xfId="4684" xr:uid="{EB0C91C0-030C-4EE3-8228-DA0731DD0CDC}"/>
    <cellStyle name="20% - uthevingsfarge 5 4 2 2 3 2 4" xfId="3099" xr:uid="{0DEC4279-684F-4064-A7E4-16E51A333294}"/>
    <cellStyle name="20% - uthevingsfarge 5 4 2 2 3 3" xfId="1365" xr:uid="{00000000-0005-0000-0000-000032010000}"/>
    <cellStyle name="20% - uthevingsfarge 5 4 2 2 3 3 2" xfId="3644" xr:uid="{B111DB48-1498-4EA4-96D3-FFC24AF1CE68}"/>
    <cellStyle name="20% - uthevingsfarge 5 4 2 2 3 4" xfId="2058" xr:uid="{00000000-0005-0000-0000-000033010000}"/>
    <cellStyle name="20% - uthevingsfarge 5 4 2 2 3 4 2" xfId="4337" xr:uid="{FF2E16E2-55E5-4218-A014-C2DEB0388EDE}"/>
    <cellStyle name="20% - uthevingsfarge 5 4 2 2 3 5" xfId="2752" xr:uid="{236D04AF-3377-4B58-9A60-B87EF6C90E6B}"/>
    <cellStyle name="20% - uthevingsfarge 5 4 2 2 4" xfId="611" xr:uid="{00000000-0005-0000-0000-000034010000}"/>
    <cellStyle name="20% - uthevingsfarge 5 4 2 2 4 2" xfId="1540" xr:uid="{00000000-0005-0000-0000-000035010000}"/>
    <cellStyle name="20% - uthevingsfarge 5 4 2 2 4 2 2" xfId="3819" xr:uid="{25D4B3CA-37A6-4CEA-932B-8ADF31F72C80}"/>
    <cellStyle name="20% - uthevingsfarge 5 4 2 2 4 3" xfId="2233" xr:uid="{00000000-0005-0000-0000-000036010000}"/>
    <cellStyle name="20% - uthevingsfarge 5 4 2 2 4 3 2" xfId="4512" xr:uid="{A29672C2-CAD9-4A09-BF46-2C9ADE10672D}"/>
    <cellStyle name="20% - uthevingsfarge 5 4 2 2 4 4" xfId="2927" xr:uid="{50D0D555-438E-440B-9B5F-28F07B1BF83C}"/>
    <cellStyle name="20% - uthevingsfarge 5 4 2 2 5" xfId="1008" xr:uid="{00000000-0005-0000-0000-000037010000}"/>
    <cellStyle name="20% - uthevingsfarge 5 4 2 2 5 2" xfId="3296" xr:uid="{90B7B23A-50CF-4AE7-8DAC-F8A701323EC7}"/>
    <cellStyle name="20% - uthevingsfarge 5 4 2 2 6" xfId="1193" xr:uid="{00000000-0005-0000-0000-000038010000}"/>
    <cellStyle name="20% - uthevingsfarge 5 4 2 2 6 2" xfId="3472" xr:uid="{E682860E-70F6-44FA-984D-C958D4CBCF9A}"/>
    <cellStyle name="20% - uthevingsfarge 5 4 2 2 7" xfId="1886" xr:uid="{00000000-0005-0000-0000-000039010000}"/>
    <cellStyle name="20% - uthevingsfarge 5 4 2 2 7 2" xfId="4165" xr:uid="{6C2B8A85-12ED-4316-85D3-D4C852BDCC98}"/>
    <cellStyle name="20% - uthevingsfarge 5 4 2 2 8" xfId="2580" xr:uid="{056D733B-84C1-4806-8418-591FC77103C8}"/>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2 2" xfId="3993" xr:uid="{AC67CD57-ECBB-47DB-8104-99C3980A9D32}"/>
    <cellStyle name="20% - uthevingsfarge 5 4 2 3 2 2 3" xfId="2407" xr:uid="{00000000-0005-0000-0000-00003E010000}"/>
    <cellStyle name="20% - uthevingsfarge 5 4 2 3 2 2 3 2" xfId="4686" xr:uid="{49F71044-A46A-420D-92D3-1EB8D0CFB66F}"/>
    <cellStyle name="20% - uthevingsfarge 5 4 2 3 2 2 4" xfId="3101" xr:uid="{3784DEB6-7101-4380-BCCE-A47623CC5187}"/>
    <cellStyle name="20% - uthevingsfarge 5 4 2 3 2 3" xfId="1367" xr:uid="{00000000-0005-0000-0000-00003F010000}"/>
    <cellStyle name="20% - uthevingsfarge 5 4 2 3 2 3 2" xfId="3646" xr:uid="{A5501D36-7262-4537-992B-E470DE16EDEC}"/>
    <cellStyle name="20% - uthevingsfarge 5 4 2 3 2 4" xfId="2060" xr:uid="{00000000-0005-0000-0000-000040010000}"/>
    <cellStyle name="20% - uthevingsfarge 5 4 2 3 2 4 2" xfId="4339" xr:uid="{B600EB45-4537-4684-AF25-F86EAA24FE2D}"/>
    <cellStyle name="20% - uthevingsfarge 5 4 2 3 2 5" xfId="2754" xr:uid="{E80016C9-C3E2-47FF-81AC-511D2026D82D}"/>
    <cellStyle name="20% - uthevingsfarge 5 4 2 3 3" xfId="613" xr:uid="{00000000-0005-0000-0000-000041010000}"/>
    <cellStyle name="20% - uthevingsfarge 5 4 2 3 3 2" xfId="1542" xr:uid="{00000000-0005-0000-0000-000042010000}"/>
    <cellStyle name="20% - uthevingsfarge 5 4 2 3 3 2 2" xfId="3821" xr:uid="{9D30B227-59A6-4FAE-B0D8-3EFB7A47C947}"/>
    <cellStyle name="20% - uthevingsfarge 5 4 2 3 3 3" xfId="2235" xr:uid="{00000000-0005-0000-0000-000043010000}"/>
    <cellStyle name="20% - uthevingsfarge 5 4 2 3 3 3 2" xfId="4514" xr:uid="{478EA6B7-5F52-49E9-B470-4632C6F9DA9D}"/>
    <cellStyle name="20% - uthevingsfarge 5 4 2 3 3 4" xfId="2929" xr:uid="{D749EB4F-B0C8-48A4-AFB7-9361210745BB}"/>
    <cellStyle name="20% - uthevingsfarge 5 4 2 3 4" xfId="1010" xr:uid="{00000000-0005-0000-0000-000044010000}"/>
    <cellStyle name="20% - uthevingsfarge 5 4 2 3 4 2" xfId="3298" xr:uid="{0900B6DC-2014-46EC-941E-FDA773F8CE1B}"/>
    <cellStyle name="20% - uthevingsfarge 5 4 2 3 5" xfId="1195" xr:uid="{00000000-0005-0000-0000-000045010000}"/>
    <cellStyle name="20% - uthevingsfarge 5 4 2 3 5 2" xfId="3474" xr:uid="{05C4F30B-F4A7-488E-B845-D6F4BE9613A6}"/>
    <cellStyle name="20% - uthevingsfarge 5 4 2 3 6" xfId="1888" xr:uid="{00000000-0005-0000-0000-000046010000}"/>
    <cellStyle name="20% - uthevingsfarge 5 4 2 3 6 2" xfId="4167" xr:uid="{8F0118EA-37AB-4F6B-B6E7-A7E51A48DF57}"/>
    <cellStyle name="20% - uthevingsfarge 5 4 2 3 7" xfId="2582" xr:uid="{E096FECF-7D75-43FD-9A64-9D6E8BFFC2D6}"/>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2 2" xfId="3990" xr:uid="{01A15B88-F628-4103-A8E4-9B0A2FD7BE2F}"/>
    <cellStyle name="20% - uthevingsfarge 5 4 2 4 2 3" xfId="2404" xr:uid="{00000000-0005-0000-0000-00004A010000}"/>
    <cellStyle name="20% - uthevingsfarge 5 4 2 4 2 3 2" xfId="4683" xr:uid="{C3CDF741-4D7A-49F4-B2F4-C46D9F04F842}"/>
    <cellStyle name="20% - uthevingsfarge 5 4 2 4 2 4" xfId="3098" xr:uid="{BBE81D73-423E-4425-BFAF-9649A8C810F9}"/>
    <cellStyle name="20% - uthevingsfarge 5 4 2 4 3" xfId="1364" xr:uid="{00000000-0005-0000-0000-00004B010000}"/>
    <cellStyle name="20% - uthevingsfarge 5 4 2 4 3 2" xfId="3643" xr:uid="{AB139DBD-A723-4231-BB1D-6719A3BB3B3E}"/>
    <cellStyle name="20% - uthevingsfarge 5 4 2 4 4" xfId="2057" xr:uid="{00000000-0005-0000-0000-00004C010000}"/>
    <cellStyle name="20% - uthevingsfarge 5 4 2 4 4 2" xfId="4336" xr:uid="{C357F5A1-CE27-4899-9495-9D6DA95D41A2}"/>
    <cellStyle name="20% - uthevingsfarge 5 4 2 4 5" xfId="2751" xr:uid="{345A56AC-16B1-4981-9EBB-C0F5732D75B7}"/>
    <cellStyle name="20% - uthevingsfarge 5 4 2 5" xfId="610" xr:uid="{00000000-0005-0000-0000-00004D010000}"/>
    <cellStyle name="20% - uthevingsfarge 5 4 2 5 2" xfId="1539" xr:uid="{00000000-0005-0000-0000-00004E010000}"/>
    <cellStyle name="20% - uthevingsfarge 5 4 2 5 2 2" xfId="3818" xr:uid="{85B2A6A0-CA10-4108-820D-1F29EF668F3F}"/>
    <cellStyle name="20% - uthevingsfarge 5 4 2 5 3" xfId="2232" xr:uid="{00000000-0005-0000-0000-00004F010000}"/>
    <cellStyle name="20% - uthevingsfarge 5 4 2 5 3 2" xfId="4511" xr:uid="{2919FD46-179F-42B0-889C-31D2DE00FCD7}"/>
    <cellStyle name="20% - uthevingsfarge 5 4 2 5 4" xfId="2926" xr:uid="{02BE70D3-2081-4B4F-8908-CCBE70FE8074}"/>
    <cellStyle name="20% - uthevingsfarge 5 4 2 6" xfId="1007" xr:uid="{00000000-0005-0000-0000-000050010000}"/>
    <cellStyle name="20% - uthevingsfarge 5 4 2 6 2" xfId="3295" xr:uid="{C3287A4C-E6FF-4B82-8CAA-20334EDE8199}"/>
    <cellStyle name="20% - uthevingsfarge 5 4 2 7" xfId="1192" xr:uid="{00000000-0005-0000-0000-000051010000}"/>
    <cellStyle name="20% - uthevingsfarge 5 4 2 7 2" xfId="3471" xr:uid="{413C5F58-6293-455D-BFFA-D5CA79F49D4D}"/>
    <cellStyle name="20% - uthevingsfarge 5 4 2 8" xfId="1885" xr:uid="{00000000-0005-0000-0000-000052010000}"/>
    <cellStyle name="20% - uthevingsfarge 5 4 2 8 2" xfId="4164" xr:uid="{BCB16D0A-4264-4EC3-811D-41317FDAB84E}"/>
    <cellStyle name="20% - uthevingsfarge 5 4 2 9" xfId="2579" xr:uid="{C757219F-8476-4E3A-8E1A-E4BAB8562000}"/>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2 2" xfId="3995" xr:uid="{B6DD74CA-F42B-41C0-856A-644910409342}"/>
    <cellStyle name="20% - uthevingsfarge 5 4 3 2 2 2 3" xfId="2409" xr:uid="{00000000-0005-0000-0000-000058010000}"/>
    <cellStyle name="20% - uthevingsfarge 5 4 3 2 2 2 3 2" xfId="4688" xr:uid="{DB27217C-BE1A-46D9-AD56-8B3D02972519}"/>
    <cellStyle name="20% - uthevingsfarge 5 4 3 2 2 2 4" xfId="3103" xr:uid="{4A82431C-0AF6-4BCE-8325-74762C0ABFB2}"/>
    <cellStyle name="20% - uthevingsfarge 5 4 3 2 2 3" xfId="1369" xr:uid="{00000000-0005-0000-0000-000059010000}"/>
    <cellStyle name="20% - uthevingsfarge 5 4 3 2 2 3 2" xfId="3648" xr:uid="{F923E856-62BF-4504-96B8-6A13BF93B625}"/>
    <cellStyle name="20% - uthevingsfarge 5 4 3 2 2 4" xfId="2062" xr:uid="{00000000-0005-0000-0000-00005A010000}"/>
    <cellStyle name="20% - uthevingsfarge 5 4 3 2 2 4 2" xfId="4341" xr:uid="{C2ED99E6-4BAE-4A3C-B0AF-AF2B140F2E4E}"/>
    <cellStyle name="20% - uthevingsfarge 5 4 3 2 2 5" xfId="2756" xr:uid="{969B2AFB-6907-4BB4-9DA2-7307D6EB7910}"/>
    <cellStyle name="20% - uthevingsfarge 5 4 3 2 3" xfId="615" xr:uid="{00000000-0005-0000-0000-00005B010000}"/>
    <cellStyle name="20% - uthevingsfarge 5 4 3 2 3 2" xfId="1544" xr:uid="{00000000-0005-0000-0000-00005C010000}"/>
    <cellStyle name="20% - uthevingsfarge 5 4 3 2 3 2 2" xfId="3823" xr:uid="{FE66CC8D-F925-4C9E-8BDD-528E049203D5}"/>
    <cellStyle name="20% - uthevingsfarge 5 4 3 2 3 3" xfId="2237" xr:uid="{00000000-0005-0000-0000-00005D010000}"/>
    <cellStyle name="20% - uthevingsfarge 5 4 3 2 3 3 2" xfId="4516" xr:uid="{881D1F89-98B5-4B9C-B320-9DCABA6067DD}"/>
    <cellStyle name="20% - uthevingsfarge 5 4 3 2 3 4" xfId="2931" xr:uid="{CC126913-7802-42A1-AEF9-F8DD0E026C1E}"/>
    <cellStyle name="20% - uthevingsfarge 5 4 3 2 4" xfId="1012" xr:uid="{00000000-0005-0000-0000-00005E010000}"/>
    <cellStyle name="20% - uthevingsfarge 5 4 3 2 4 2" xfId="3300" xr:uid="{66F706EC-7D14-4A5F-8CA6-2562DF92D7B3}"/>
    <cellStyle name="20% - uthevingsfarge 5 4 3 2 5" xfId="1197" xr:uid="{00000000-0005-0000-0000-00005F010000}"/>
    <cellStyle name="20% - uthevingsfarge 5 4 3 2 5 2" xfId="3476" xr:uid="{DDB52E5C-2989-4426-9499-B1E718844714}"/>
    <cellStyle name="20% - uthevingsfarge 5 4 3 2 6" xfId="1890" xr:uid="{00000000-0005-0000-0000-000060010000}"/>
    <cellStyle name="20% - uthevingsfarge 5 4 3 2 6 2" xfId="4169" xr:uid="{7CE0D8DC-2A15-4C7F-8213-30858BBAA4AC}"/>
    <cellStyle name="20% - uthevingsfarge 5 4 3 2 7" xfId="2584" xr:uid="{2E7EB50E-CEAD-4D2B-9ED2-FC3E161C5B49}"/>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2 2" xfId="3994" xr:uid="{77C6AEE5-209D-48FE-BC41-636B905D851E}"/>
    <cellStyle name="20% - uthevingsfarge 5 4 3 3 2 3" xfId="2408" xr:uid="{00000000-0005-0000-0000-000064010000}"/>
    <cellStyle name="20% - uthevingsfarge 5 4 3 3 2 3 2" xfId="4687" xr:uid="{2C98C0A8-3F3C-48AF-9967-A6E9A59CE109}"/>
    <cellStyle name="20% - uthevingsfarge 5 4 3 3 2 4" xfId="3102" xr:uid="{8F2CF36A-4454-448F-8B50-36F65E5C6D71}"/>
    <cellStyle name="20% - uthevingsfarge 5 4 3 3 3" xfId="1368" xr:uid="{00000000-0005-0000-0000-000065010000}"/>
    <cellStyle name="20% - uthevingsfarge 5 4 3 3 3 2" xfId="3647" xr:uid="{4A055C64-57A6-4E48-88D9-72D4F3E5D8F6}"/>
    <cellStyle name="20% - uthevingsfarge 5 4 3 3 4" xfId="2061" xr:uid="{00000000-0005-0000-0000-000066010000}"/>
    <cellStyle name="20% - uthevingsfarge 5 4 3 3 4 2" xfId="4340" xr:uid="{EE33964C-93BB-4BD0-AD54-EC14AF1CB92B}"/>
    <cellStyle name="20% - uthevingsfarge 5 4 3 3 5" xfId="2755" xr:uid="{26EAA98B-3064-4883-A3D9-D108DD07462D}"/>
    <cellStyle name="20% - uthevingsfarge 5 4 3 4" xfId="614" xr:uid="{00000000-0005-0000-0000-000067010000}"/>
    <cellStyle name="20% - uthevingsfarge 5 4 3 4 2" xfId="1543" xr:uid="{00000000-0005-0000-0000-000068010000}"/>
    <cellStyle name="20% - uthevingsfarge 5 4 3 4 2 2" xfId="3822" xr:uid="{7587CACE-27AD-4BAC-8723-50F1D7EF6D28}"/>
    <cellStyle name="20% - uthevingsfarge 5 4 3 4 3" xfId="2236" xr:uid="{00000000-0005-0000-0000-000069010000}"/>
    <cellStyle name="20% - uthevingsfarge 5 4 3 4 3 2" xfId="4515" xr:uid="{3480C110-AE24-4DB3-928A-962AD0F8C4A2}"/>
    <cellStyle name="20% - uthevingsfarge 5 4 3 4 4" xfId="2930" xr:uid="{847F8B00-7990-4AFF-BFA7-EF1A5B572439}"/>
    <cellStyle name="20% - uthevingsfarge 5 4 3 5" xfId="1011" xr:uid="{00000000-0005-0000-0000-00006A010000}"/>
    <cellStyle name="20% - uthevingsfarge 5 4 3 5 2" xfId="3299" xr:uid="{3836AAD2-DB93-4956-B6E1-772E2440720B}"/>
    <cellStyle name="20% - uthevingsfarge 5 4 3 6" xfId="1196" xr:uid="{00000000-0005-0000-0000-00006B010000}"/>
    <cellStyle name="20% - uthevingsfarge 5 4 3 6 2" xfId="3475" xr:uid="{DC0CBCA6-BDC9-42F9-8FCD-48BE0480F2F8}"/>
    <cellStyle name="20% - uthevingsfarge 5 4 3 7" xfId="1889" xr:uid="{00000000-0005-0000-0000-00006C010000}"/>
    <cellStyle name="20% - uthevingsfarge 5 4 3 7 2" xfId="4168" xr:uid="{F6629018-679C-4043-ADDF-9E7D4C9D1D22}"/>
    <cellStyle name="20% - uthevingsfarge 5 4 3 8" xfId="2583" xr:uid="{44E5FD6D-6FD3-415E-8B1F-C36615D019D6}"/>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2 2" xfId="3996" xr:uid="{FDED936E-2E37-4BCB-BBA2-AFDC66888800}"/>
    <cellStyle name="20% - uthevingsfarge 5 4 4 2 2 3" xfId="2410" xr:uid="{00000000-0005-0000-0000-000071010000}"/>
    <cellStyle name="20% - uthevingsfarge 5 4 4 2 2 3 2" xfId="4689" xr:uid="{AD046F23-38F4-4A85-9CFD-F6F1E99EDF95}"/>
    <cellStyle name="20% - uthevingsfarge 5 4 4 2 2 4" xfId="3104" xr:uid="{8BD28CE3-513A-4FEF-895B-292C069F636F}"/>
    <cellStyle name="20% - uthevingsfarge 5 4 4 2 3" xfId="1370" xr:uid="{00000000-0005-0000-0000-000072010000}"/>
    <cellStyle name="20% - uthevingsfarge 5 4 4 2 3 2" xfId="3649" xr:uid="{AC82C893-4906-4FE8-A637-8C0D4678101F}"/>
    <cellStyle name="20% - uthevingsfarge 5 4 4 2 4" xfId="2063" xr:uid="{00000000-0005-0000-0000-000073010000}"/>
    <cellStyle name="20% - uthevingsfarge 5 4 4 2 4 2" xfId="4342" xr:uid="{D511A660-78EC-4509-86B3-B7305BAF8288}"/>
    <cellStyle name="20% - uthevingsfarge 5 4 4 2 5" xfId="2757" xr:uid="{15E13739-8971-43CD-82FE-6CDBE4A71DC7}"/>
    <cellStyle name="20% - uthevingsfarge 5 4 4 3" xfId="616" xr:uid="{00000000-0005-0000-0000-000074010000}"/>
    <cellStyle name="20% - uthevingsfarge 5 4 4 3 2" xfId="1545" xr:uid="{00000000-0005-0000-0000-000075010000}"/>
    <cellStyle name="20% - uthevingsfarge 5 4 4 3 2 2" xfId="3824" xr:uid="{64C5B931-CE9C-4769-90DB-8104141AAF26}"/>
    <cellStyle name="20% - uthevingsfarge 5 4 4 3 3" xfId="2238" xr:uid="{00000000-0005-0000-0000-000076010000}"/>
    <cellStyle name="20% - uthevingsfarge 5 4 4 3 3 2" xfId="4517" xr:uid="{1715E970-69A0-48E6-80C9-5E5FD564A681}"/>
    <cellStyle name="20% - uthevingsfarge 5 4 4 3 4" xfId="2932" xr:uid="{6E3C5216-4945-4EA1-8B57-E6829AFA0426}"/>
    <cellStyle name="20% - uthevingsfarge 5 4 4 4" xfId="1013" xr:uid="{00000000-0005-0000-0000-000077010000}"/>
    <cellStyle name="20% - uthevingsfarge 5 4 4 4 2" xfId="3301" xr:uid="{AB3F0A80-BDA5-41EC-9358-7AB8FFDBF044}"/>
    <cellStyle name="20% - uthevingsfarge 5 4 4 5" xfId="1198" xr:uid="{00000000-0005-0000-0000-000078010000}"/>
    <cellStyle name="20% - uthevingsfarge 5 4 4 5 2" xfId="3477" xr:uid="{881DBD36-82A9-4D70-A4D3-A835A20220EC}"/>
    <cellStyle name="20% - uthevingsfarge 5 4 4 6" xfId="1891" xr:uid="{00000000-0005-0000-0000-000079010000}"/>
    <cellStyle name="20% - uthevingsfarge 5 4 4 6 2" xfId="4170" xr:uid="{A55F1BF1-D6CA-42C4-9B0A-FB65A0D06942}"/>
    <cellStyle name="20% - uthevingsfarge 5 4 4 7" xfId="2585" xr:uid="{C35A4231-20FC-4EDB-A316-A6481AFC2304}"/>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2 2" xfId="3989" xr:uid="{281CC691-E7EC-4E22-B261-D41E04925DC5}"/>
    <cellStyle name="20% - uthevingsfarge 5 4 5 2 3" xfId="2403" xr:uid="{00000000-0005-0000-0000-00007D010000}"/>
    <cellStyle name="20% - uthevingsfarge 5 4 5 2 3 2" xfId="4682" xr:uid="{93ACD195-5970-4402-897B-DBA11A9C5ED5}"/>
    <cellStyle name="20% - uthevingsfarge 5 4 5 2 4" xfId="3097" xr:uid="{9A92453C-0626-4F72-98AB-615D95FBA0D8}"/>
    <cellStyle name="20% - uthevingsfarge 5 4 5 3" xfId="1363" xr:uid="{00000000-0005-0000-0000-00007E010000}"/>
    <cellStyle name="20% - uthevingsfarge 5 4 5 3 2" xfId="3642" xr:uid="{F22F48CF-3F11-4240-A01E-CD5F5D8E5946}"/>
    <cellStyle name="20% - uthevingsfarge 5 4 5 4" xfId="2056" xr:uid="{00000000-0005-0000-0000-00007F010000}"/>
    <cellStyle name="20% - uthevingsfarge 5 4 5 4 2" xfId="4335" xr:uid="{A7EFA2C5-1003-4C6B-9BE5-68719C6B79FC}"/>
    <cellStyle name="20% - uthevingsfarge 5 4 5 5" xfId="2750" xr:uid="{2562EC04-168E-4313-8122-C8A6F243A299}"/>
    <cellStyle name="20% - uthevingsfarge 5 4 6" xfId="609" xr:uid="{00000000-0005-0000-0000-000080010000}"/>
    <cellStyle name="20% - uthevingsfarge 5 4 6 2" xfId="1538" xr:uid="{00000000-0005-0000-0000-000081010000}"/>
    <cellStyle name="20% - uthevingsfarge 5 4 6 2 2" xfId="3817" xr:uid="{6D615265-A605-43A0-BAA7-B72E24EFF519}"/>
    <cellStyle name="20% - uthevingsfarge 5 4 6 3" xfId="2231" xr:uid="{00000000-0005-0000-0000-000082010000}"/>
    <cellStyle name="20% - uthevingsfarge 5 4 6 3 2" xfId="4510" xr:uid="{A25DECE1-51E6-4A6A-B80B-EA6CE3DD308F}"/>
    <cellStyle name="20% - uthevingsfarge 5 4 6 4" xfId="2925" xr:uid="{C30C044F-CF54-43A5-A3C2-A7E0D69BBDF2}"/>
    <cellStyle name="20% - uthevingsfarge 5 4 7" xfId="1006" xr:uid="{00000000-0005-0000-0000-000083010000}"/>
    <cellStyle name="20% - uthevingsfarge 5 4 7 2" xfId="3294" xr:uid="{10E2B1CA-0051-4837-AA52-4938D2AA5DC7}"/>
    <cellStyle name="20% - uthevingsfarge 5 4 8" xfId="1191" xr:uid="{00000000-0005-0000-0000-000084010000}"/>
    <cellStyle name="20% - uthevingsfarge 5 4 8 2" xfId="3470" xr:uid="{8D45C566-598F-4D38-BFE7-0478D6F01193}"/>
    <cellStyle name="20% - uthevingsfarge 5 4 9" xfId="1884" xr:uid="{00000000-0005-0000-0000-000085010000}"/>
    <cellStyle name="20% - uthevingsfarge 5 4 9 2" xfId="4163" xr:uid="{0AADF339-0C70-4035-8753-2738BA68A322}"/>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2 2" xfId="3999" xr:uid="{26887AAC-4995-49E5-8174-708CBE9D86A9}"/>
    <cellStyle name="20% - uthevingsfarge 5 5 2 2 2 2 3" xfId="2413" xr:uid="{00000000-0005-0000-0000-00008C010000}"/>
    <cellStyle name="20% - uthevingsfarge 5 5 2 2 2 2 3 2" xfId="4692" xr:uid="{B3B6CF12-9F68-48E5-8EE3-C5EFA7E03885}"/>
    <cellStyle name="20% - uthevingsfarge 5 5 2 2 2 2 4" xfId="3107" xr:uid="{A4617852-87AC-4248-AB55-41DDAA7371E4}"/>
    <cellStyle name="20% - uthevingsfarge 5 5 2 2 2 3" xfId="1373" xr:uid="{00000000-0005-0000-0000-00008D010000}"/>
    <cellStyle name="20% - uthevingsfarge 5 5 2 2 2 3 2" xfId="3652" xr:uid="{418A6394-C508-4A2D-AE50-E676E1C34EF9}"/>
    <cellStyle name="20% - uthevingsfarge 5 5 2 2 2 4" xfId="2066" xr:uid="{00000000-0005-0000-0000-00008E010000}"/>
    <cellStyle name="20% - uthevingsfarge 5 5 2 2 2 4 2" xfId="4345" xr:uid="{6ECECE6D-2C08-4CDF-BE9D-CA22401C2792}"/>
    <cellStyle name="20% - uthevingsfarge 5 5 2 2 2 5" xfId="2760" xr:uid="{1EAF6BDA-A905-4082-BA01-7ADF7CBE853E}"/>
    <cellStyle name="20% - uthevingsfarge 5 5 2 2 3" xfId="619" xr:uid="{00000000-0005-0000-0000-00008F010000}"/>
    <cellStyle name="20% - uthevingsfarge 5 5 2 2 3 2" xfId="1548" xr:uid="{00000000-0005-0000-0000-000090010000}"/>
    <cellStyle name="20% - uthevingsfarge 5 5 2 2 3 2 2" xfId="3827" xr:uid="{33403500-8351-4552-8978-34E34FC8B452}"/>
    <cellStyle name="20% - uthevingsfarge 5 5 2 2 3 3" xfId="2241" xr:uid="{00000000-0005-0000-0000-000091010000}"/>
    <cellStyle name="20% - uthevingsfarge 5 5 2 2 3 3 2" xfId="4520" xr:uid="{8DD20D62-D1CC-4237-9BA5-24FB2A8F75D3}"/>
    <cellStyle name="20% - uthevingsfarge 5 5 2 2 3 4" xfId="2935" xr:uid="{12B1ACDF-9A98-42B6-B255-48BAE1CC1D71}"/>
    <cellStyle name="20% - uthevingsfarge 5 5 2 2 4" xfId="1016" xr:uid="{00000000-0005-0000-0000-000092010000}"/>
    <cellStyle name="20% - uthevingsfarge 5 5 2 2 4 2" xfId="3304" xr:uid="{2DA94D01-AE33-4D4B-ACB2-75C9B5A25CDF}"/>
    <cellStyle name="20% - uthevingsfarge 5 5 2 2 5" xfId="1201" xr:uid="{00000000-0005-0000-0000-000093010000}"/>
    <cellStyle name="20% - uthevingsfarge 5 5 2 2 5 2" xfId="3480" xr:uid="{FC85455F-349C-4211-A74B-CFD0321EF692}"/>
    <cellStyle name="20% - uthevingsfarge 5 5 2 2 6" xfId="1894" xr:uid="{00000000-0005-0000-0000-000094010000}"/>
    <cellStyle name="20% - uthevingsfarge 5 5 2 2 6 2" xfId="4173" xr:uid="{B1F48983-D75B-4CA2-AC70-2EE0E51C6B49}"/>
    <cellStyle name="20% - uthevingsfarge 5 5 2 2 7" xfId="2588" xr:uid="{CCD5621F-CE38-4473-B4C3-9903CA99558A}"/>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2 2" xfId="3998" xr:uid="{08BFF0F4-2B78-4DAE-B768-BBB5917FC391}"/>
    <cellStyle name="20% - uthevingsfarge 5 5 2 3 2 3" xfId="2412" xr:uid="{00000000-0005-0000-0000-000098010000}"/>
    <cellStyle name="20% - uthevingsfarge 5 5 2 3 2 3 2" xfId="4691" xr:uid="{8ED1F721-CF72-403E-A734-EDB72F59933F}"/>
    <cellStyle name="20% - uthevingsfarge 5 5 2 3 2 4" xfId="3106" xr:uid="{39F55F8E-CFAA-4D9B-BAE8-257869E21ECC}"/>
    <cellStyle name="20% - uthevingsfarge 5 5 2 3 3" xfId="1372" xr:uid="{00000000-0005-0000-0000-000099010000}"/>
    <cellStyle name="20% - uthevingsfarge 5 5 2 3 3 2" xfId="3651" xr:uid="{D30C3185-6CE3-44B3-8623-96FEEEC39D0B}"/>
    <cellStyle name="20% - uthevingsfarge 5 5 2 3 4" xfId="2065" xr:uid="{00000000-0005-0000-0000-00009A010000}"/>
    <cellStyle name="20% - uthevingsfarge 5 5 2 3 4 2" xfId="4344" xr:uid="{88C6DDD1-AA14-455E-8E1C-6028DE1C122F}"/>
    <cellStyle name="20% - uthevingsfarge 5 5 2 3 5" xfId="2759" xr:uid="{245B77FA-DBBC-4FAE-B3BB-CCC3F7A81B27}"/>
    <cellStyle name="20% - uthevingsfarge 5 5 2 4" xfId="618" xr:uid="{00000000-0005-0000-0000-00009B010000}"/>
    <cellStyle name="20% - uthevingsfarge 5 5 2 4 2" xfId="1547" xr:uid="{00000000-0005-0000-0000-00009C010000}"/>
    <cellStyle name="20% - uthevingsfarge 5 5 2 4 2 2" xfId="3826" xr:uid="{EFEAE7C0-86A3-4594-B201-09D4FEBFBC72}"/>
    <cellStyle name="20% - uthevingsfarge 5 5 2 4 3" xfId="2240" xr:uid="{00000000-0005-0000-0000-00009D010000}"/>
    <cellStyle name="20% - uthevingsfarge 5 5 2 4 3 2" xfId="4519" xr:uid="{A4CC154C-95F1-4BF4-B1F1-5B4C929D8524}"/>
    <cellStyle name="20% - uthevingsfarge 5 5 2 4 4" xfId="2934" xr:uid="{714B09A3-CF54-4D2C-A1B4-84E1ED1615A6}"/>
    <cellStyle name="20% - uthevingsfarge 5 5 2 5" xfId="1015" xr:uid="{00000000-0005-0000-0000-00009E010000}"/>
    <cellStyle name="20% - uthevingsfarge 5 5 2 5 2" xfId="3303" xr:uid="{307850BB-4EB1-47E9-9784-EC81EE628D66}"/>
    <cellStyle name="20% - uthevingsfarge 5 5 2 6" xfId="1200" xr:uid="{00000000-0005-0000-0000-00009F010000}"/>
    <cellStyle name="20% - uthevingsfarge 5 5 2 6 2" xfId="3479" xr:uid="{146BB818-DFFD-4F4E-94B9-1EDD22B1A7C4}"/>
    <cellStyle name="20% - uthevingsfarge 5 5 2 7" xfId="1893" xr:uid="{00000000-0005-0000-0000-0000A0010000}"/>
    <cellStyle name="20% - uthevingsfarge 5 5 2 7 2" xfId="4172" xr:uid="{887AEA9E-8D88-454A-AC3D-7957719309CA}"/>
    <cellStyle name="20% - uthevingsfarge 5 5 2 8" xfId="2587" xr:uid="{1FAE34C5-ECC9-4CD0-A756-D7663EA14C03}"/>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2 2" xfId="4000" xr:uid="{CAF8EAF8-643B-477F-9FB0-DC8175BFA054}"/>
    <cellStyle name="20% - uthevingsfarge 5 5 3 2 2 3" xfId="2414" xr:uid="{00000000-0005-0000-0000-0000A5010000}"/>
    <cellStyle name="20% - uthevingsfarge 5 5 3 2 2 3 2" xfId="4693" xr:uid="{A29C39C0-2A92-4C88-8275-0520424079BB}"/>
    <cellStyle name="20% - uthevingsfarge 5 5 3 2 2 4" xfId="3108" xr:uid="{5F3EEB50-F1D2-4F93-93C0-8FB04E6968B4}"/>
    <cellStyle name="20% - uthevingsfarge 5 5 3 2 3" xfId="1374" xr:uid="{00000000-0005-0000-0000-0000A6010000}"/>
    <cellStyle name="20% - uthevingsfarge 5 5 3 2 3 2" xfId="3653" xr:uid="{EE64B405-B181-4634-9E75-1E7A12525961}"/>
    <cellStyle name="20% - uthevingsfarge 5 5 3 2 4" xfId="2067" xr:uid="{00000000-0005-0000-0000-0000A7010000}"/>
    <cellStyle name="20% - uthevingsfarge 5 5 3 2 4 2" xfId="4346" xr:uid="{D2A1F7A4-9516-41E9-9EC8-75CBC8211519}"/>
    <cellStyle name="20% - uthevingsfarge 5 5 3 2 5" xfId="2761" xr:uid="{9DCB27EA-3597-4E5E-9168-C089D49E3BBA}"/>
    <cellStyle name="20% - uthevingsfarge 5 5 3 3" xfId="620" xr:uid="{00000000-0005-0000-0000-0000A8010000}"/>
    <cellStyle name="20% - uthevingsfarge 5 5 3 3 2" xfId="1549" xr:uid="{00000000-0005-0000-0000-0000A9010000}"/>
    <cellStyle name="20% - uthevingsfarge 5 5 3 3 2 2" xfId="3828" xr:uid="{5A88F824-0821-4748-AAD6-C5A584335148}"/>
    <cellStyle name="20% - uthevingsfarge 5 5 3 3 3" xfId="2242" xr:uid="{00000000-0005-0000-0000-0000AA010000}"/>
    <cellStyle name="20% - uthevingsfarge 5 5 3 3 3 2" xfId="4521" xr:uid="{0E44538B-8401-41C9-84B9-7AEC0B653DA4}"/>
    <cellStyle name="20% - uthevingsfarge 5 5 3 3 4" xfId="2936" xr:uid="{CB3DBBD3-CD8F-412A-8546-7CAAC3010FEE}"/>
    <cellStyle name="20% - uthevingsfarge 5 5 3 4" xfId="1017" xr:uid="{00000000-0005-0000-0000-0000AB010000}"/>
    <cellStyle name="20% - uthevingsfarge 5 5 3 4 2" xfId="3305" xr:uid="{A70B9B2F-3FEA-4E8C-B144-FFDDF95E000D}"/>
    <cellStyle name="20% - uthevingsfarge 5 5 3 5" xfId="1202" xr:uid="{00000000-0005-0000-0000-0000AC010000}"/>
    <cellStyle name="20% - uthevingsfarge 5 5 3 5 2" xfId="3481" xr:uid="{9B801504-9E49-4E94-B31E-24A5DA0984FB}"/>
    <cellStyle name="20% - uthevingsfarge 5 5 3 6" xfId="1895" xr:uid="{00000000-0005-0000-0000-0000AD010000}"/>
    <cellStyle name="20% - uthevingsfarge 5 5 3 6 2" xfId="4174" xr:uid="{E3C34035-1614-4C76-BFDE-3D3F46BC8D9B}"/>
    <cellStyle name="20% - uthevingsfarge 5 5 3 7" xfId="2589" xr:uid="{0C242C75-B502-45D8-A9CB-BC97E2FB8CF0}"/>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2 2" xfId="3997" xr:uid="{07E051A6-9435-43EB-BFA8-07BBC0A71C0C}"/>
    <cellStyle name="20% - uthevingsfarge 5 5 4 2 3" xfId="2411" xr:uid="{00000000-0005-0000-0000-0000B1010000}"/>
    <cellStyle name="20% - uthevingsfarge 5 5 4 2 3 2" xfId="4690" xr:uid="{C29CB169-C4BA-4A4B-8297-3A79A5660C78}"/>
    <cellStyle name="20% - uthevingsfarge 5 5 4 2 4" xfId="3105" xr:uid="{459C6D2F-E2E5-4E1D-8B08-0BDBBAD4F687}"/>
    <cellStyle name="20% - uthevingsfarge 5 5 4 3" xfId="1371" xr:uid="{00000000-0005-0000-0000-0000B2010000}"/>
    <cellStyle name="20% - uthevingsfarge 5 5 4 3 2" xfId="3650" xr:uid="{5F95BEDC-82A0-4A27-A3E8-1CB951E4AFE7}"/>
    <cellStyle name="20% - uthevingsfarge 5 5 4 4" xfId="2064" xr:uid="{00000000-0005-0000-0000-0000B3010000}"/>
    <cellStyle name="20% - uthevingsfarge 5 5 4 4 2" xfId="4343" xr:uid="{30F3DD42-0900-41B2-A2E2-C06C58161D0A}"/>
    <cellStyle name="20% - uthevingsfarge 5 5 4 5" xfId="2758" xr:uid="{AF6CAFE2-815C-43C3-8D72-7D57CFB1ED78}"/>
    <cellStyle name="20% - uthevingsfarge 5 5 5" xfId="617" xr:uid="{00000000-0005-0000-0000-0000B4010000}"/>
    <cellStyle name="20% - uthevingsfarge 5 5 5 2" xfId="1546" xr:uid="{00000000-0005-0000-0000-0000B5010000}"/>
    <cellStyle name="20% - uthevingsfarge 5 5 5 2 2" xfId="3825" xr:uid="{C72D236A-9F4D-4104-8804-6FEE8D93C946}"/>
    <cellStyle name="20% - uthevingsfarge 5 5 5 3" xfId="2239" xr:uid="{00000000-0005-0000-0000-0000B6010000}"/>
    <cellStyle name="20% - uthevingsfarge 5 5 5 3 2" xfId="4518" xr:uid="{DA74840D-D750-49A1-8726-9358373D549E}"/>
    <cellStyle name="20% - uthevingsfarge 5 5 5 4" xfId="2933" xr:uid="{A21017C2-F568-4DF8-BB47-A9FFBB0A4C8F}"/>
    <cellStyle name="20% - uthevingsfarge 5 5 6" xfId="1014" xr:uid="{00000000-0005-0000-0000-0000B7010000}"/>
    <cellStyle name="20% - uthevingsfarge 5 5 6 2" xfId="3302" xr:uid="{0C33D094-8BE4-449E-96AF-9C31F4F0A7A2}"/>
    <cellStyle name="20% - uthevingsfarge 5 5 7" xfId="1199" xr:uid="{00000000-0005-0000-0000-0000B8010000}"/>
    <cellStyle name="20% - uthevingsfarge 5 5 7 2" xfId="3478" xr:uid="{5680E8B4-F2A8-462F-AEDC-9C14DB015167}"/>
    <cellStyle name="20% - uthevingsfarge 5 5 8" xfId="1892" xr:uid="{00000000-0005-0000-0000-0000B9010000}"/>
    <cellStyle name="20% - uthevingsfarge 5 5 8 2" xfId="4171" xr:uid="{73FCA420-EA4D-466E-978D-A2960D3EA93A}"/>
    <cellStyle name="20% - uthevingsfarge 5 5 9" xfId="2586" xr:uid="{EBBC01D5-0AE2-4CAF-AE8B-56A004F71BE3}"/>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2 2" xfId="4002" xr:uid="{995CFAE4-89FD-41EC-B7ED-67836EC12217}"/>
    <cellStyle name="20% - uthevingsfarge 5 6 2 2 2 3" xfId="2416" xr:uid="{00000000-0005-0000-0000-0000BF010000}"/>
    <cellStyle name="20% - uthevingsfarge 5 6 2 2 2 3 2" xfId="4695" xr:uid="{79C268E3-919B-4DCB-88D3-3135AF367307}"/>
    <cellStyle name="20% - uthevingsfarge 5 6 2 2 2 4" xfId="3110" xr:uid="{A6D103E7-CFE3-467A-94C8-C1DC0B421A99}"/>
    <cellStyle name="20% - uthevingsfarge 5 6 2 2 3" xfId="1376" xr:uid="{00000000-0005-0000-0000-0000C0010000}"/>
    <cellStyle name="20% - uthevingsfarge 5 6 2 2 3 2" xfId="3655" xr:uid="{759832D5-E87B-427F-98A3-9077E353B4C3}"/>
    <cellStyle name="20% - uthevingsfarge 5 6 2 2 4" xfId="2069" xr:uid="{00000000-0005-0000-0000-0000C1010000}"/>
    <cellStyle name="20% - uthevingsfarge 5 6 2 2 4 2" xfId="4348" xr:uid="{B4B42161-F604-4AC5-A0BB-E8A377485C1F}"/>
    <cellStyle name="20% - uthevingsfarge 5 6 2 2 5" xfId="2763" xr:uid="{23ED3323-D00C-45D5-928C-A0E6EE68691B}"/>
    <cellStyle name="20% - uthevingsfarge 5 6 2 3" xfId="622" xr:uid="{00000000-0005-0000-0000-0000C2010000}"/>
    <cellStyle name="20% - uthevingsfarge 5 6 2 3 2" xfId="1551" xr:uid="{00000000-0005-0000-0000-0000C3010000}"/>
    <cellStyle name="20% - uthevingsfarge 5 6 2 3 2 2" xfId="3830" xr:uid="{37CAE4D3-EB0C-4D51-A2A3-6AF6766C5CA0}"/>
    <cellStyle name="20% - uthevingsfarge 5 6 2 3 3" xfId="2244" xr:uid="{00000000-0005-0000-0000-0000C4010000}"/>
    <cellStyle name="20% - uthevingsfarge 5 6 2 3 3 2" xfId="4523" xr:uid="{40697BFF-A172-4140-90F3-A53D59D30AB6}"/>
    <cellStyle name="20% - uthevingsfarge 5 6 2 3 4" xfId="2938" xr:uid="{60CC4C9E-C8F9-4E45-A34A-9DF31C326977}"/>
    <cellStyle name="20% - uthevingsfarge 5 6 2 4" xfId="1019" xr:uid="{00000000-0005-0000-0000-0000C5010000}"/>
    <cellStyle name="20% - uthevingsfarge 5 6 2 4 2" xfId="3307" xr:uid="{8658B43B-C250-4515-8390-F2E53CB67D51}"/>
    <cellStyle name="20% - uthevingsfarge 5 6 2 5" xfId="1204" xr:uid="{00000000-0005-0000-0000-0000C6010000}"/>
    <cellStyle name="20% - uthevingsfarge 5 6 2 5 2" xfId="3483" xr:uid="{A329E4AB-6F73-4550-B2A6-C2B9AE153961}"/>
    <cellStyle name="20% - uthevingsfarge 5 6 2 6" xfId="1897" xr:uid="{00000000-0005-0000-0000-0000C7010000}"/>
    <cellStyle name="20% - uthevingsfarge 5 6 2 6 2" xfId="4176" xr:uid="{D9391D71-D3DA-49C8-B7D8-8C3268938476}"/>
    <cellStyle name="20% - uthevingsfarge 5 6 2 7" xfId="2591" xr:uid="{4B0822D2-0D93-4B1D-A46F-58CD07DAE86F}"/>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2 2" xfId="4001" xr:uid="{B72BEB96-711C-4B3E-A141-DB262D4893A1}"/>
    <cellStyle name="20% - uthevingsfarge 5 6 3 2 3" xfId="2415" xr:uid="{00000000-0005-0000-0000-0000CB010000}"/>
    <cellStyle name="20% - uthevingsfarge 5 6 3 2 3 2" xfId="4694" xr:uid="{26C2CDA1-E6B6-44DA-9475-4AAC010E2156}"/>
    <cellStyle name="20% - uthevingsfarge 5 6 3 2 4" xfId="3109" xr:uid="{0CD241FB-3AF5-420C-929A-D0BBE842C6A7}"/>
    <cellStyle name="20% - uthevingsfarge 5 6 3 3" xfId="1375" xr:uid="{00000000-0005-0000-0000-0000CC010000}"/>
    <cellStyle name="20% - uthevingsfarge 5 6 3 3 2" xfId="3654" xr:uid="{B26F9C06-1FC0-41DD-BC36-6887C3839991}"/>
    <cellStyle name="20% - uthevingsfarge 5 6 3 4" xfId="2068" xr:uid="{00000000-0005-0000-0000-0000CD010000}"/>
    <cellStyle name="20% - uthevingsfarge 5 6 3 4 2" xfId="4347" xr:uid="{5475F47D-0E41-4233-A2C8-0625A1F6E8D3}"/>
    <cellStyle name="20% - uthevingsfarge 5 6 3 5" xfId="2762" xr:uid="{F6D7C6D0-2F2F-419F-9EF8-3483E2B4DE00}"/>
    <cellStyle name="20% - uthevingsfarge 5 6 4" xfId="621" xr:uid="{00000000-0005-0000-0000-0000CE010000}"/>
    <cellStyle name="20% - uthevingsfarge 5 6 4 2" xfId="1550" xr:uid="{00000000-0005-0000-0000-0000CF010000}"/>
    <cellStyle name="20% - uthevingsfarge 5 6 4 2 2" xfId="3829" xr:uid="{ED03ECCF-ED25-4799-A3F6-213FBB055204}"/>
    <cellStyle name="20% - uthevingsfarge 5 6 4 3" xfId="2243" xr:uid="{00000000-0005-0000-0000-0000D0010000}"/>
    <cellStyle name="20% - uthevingsfarge 5 6 4 3 2" xfId="4522" xr:uid="{00770E49-57A5-4122-BD8A-1A43EF5D0BF0}"/>
    <cellStyle name="20% - uthevingsfarge 5 6 4 4" xfId="2937" xr:uid="{1EB19953-2557-44D2-81DF-8F668810440B}"/>
    <cellStyle name="20% - uthevingsfarge 5 6 5" xfId="1018" xr:uid="{00000000-0005-0000-0000-0000D1010000}"/>
    <cellStyle name="20% - uthevingsfarge 5 6 5 2" xfId="3306" xr:uid="{10B645DC-A509-489E-8F46-F81DDA82D941}"/>
    <cellStyle name="20% - uthevingsfarge 5 6 6" xfId="1203" xr:uid="{00000000-0005-0000-0000-0000D2010000}"/>
    <cellStyle name="20% - uthevingsfarge 5 6 6 2" xfId="3482" xr:uid="{84D0722B-D797-4805-AED0-27AE8734F8AC}"/>
    <cellStyle name="20% - uthevingsfarge 5 6 7" xfId="1896" xr:uid="{00000000-0005-0000-0000-0000D3010000}"/>
    <cellStyle name="20% - uthevingsfarge 5 6 7 2" xfId="4175" xr:uid="{790042A1-37E6-4CB4-A525-B611854E4A00}"/>
    <cellStyle name="20% - uthevingsfarge 5 6 8" xfId="2590" xr:uid="{B397F002-1B73-4103-B1C8-AE84A1CBB143}"/>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2 2" xfId="4003" xr:uid="{016E8250-12A9-4F09-B3F9-27D6627C5D1F}"/>
    <cellStyle name="20% - uthevingsfarge 5 7 2 2 3" xfId="2417" xr:uid="{00000000-0005-0000-0000-0000D8010000}"/>
    <cellStyle name="20% - uthevingsfarge 5 7 2 2 3 2" xfId="4696" xr:uid="{B8277F4F-ABD2-417E-8D64-610AE338175B}"/>
    <cellStyle name="20% - uthevingsfarge 5 7 2 2 4" xfId="3111" xr:uid="{32805413-381B-42A8-A73D-7D35D4F77F04}"/>
    <cellStyle name="20% - uthevingsfarge 5 7 2 3" xfId="1377" xr:uid="{00000000-0005-0000-0000-0000D9010000}"/>
    <cellStyle name="20% - uthevingsfarge 5 7 2 3 2" xfId="3656" xr:uid="{3892C533-BAE4-4EBB-868B-81D1FB4BB8EB}"/>
    <cellStyle name="20% - uthevingsfarge 5 7 2 4" xfId="2070" xr:uid="{00000000-0005-0000-0000-0000DA010000}"/>
    <cellStyle name="20% - uthevingsfarge 5 7 2 4 2" xfId="4349" xr:uid="{7DACF758-9A39-40B7-BD4A-B177FEF67B41}"/>
    <cellStyle name="20% - uthevingsfarge 5 7 2 5" xfId="2764" xr:uid="{7AB704E3-C00C-4B73-89D0-FDFDE95BA854}"/>
    <cellStyle name="20% - uthevingsfarge 5 7 3" xfId="623" xr:uid="{00000000-0005-0000-0000-0000DB010000}"/>
    <cellStyle name="20% - uthevingsfarge 5 7 3 2" xfId="1552" xr:uid="{00000000-0005-0000-0000-0000DC010000}"/>
    <cellStyle name="20% - uthevingsfarge 5 7 3 2 2" xfId="3831" xr:uid="{4CDA4A90-C1AB-4581-BDDF-231E0C13F029}"/>
    <cellStyle name="20% - uthevingsfarge 5 7 3 3" xfId="2245" xr:uid="{00000000-0005-0000-0000-0000DD010000}"/>
    <cellStyle name="20% - uthevingsfarge 5 7 3 3 2" xfId="4524" xr:uid="{BC006D5F-C40C-45FB-A47F-0ECBCF76D44A}"/>
    <cellStyle name="20% - uthevingsfarge 5 7 3 4" xfId="2939" xr:uid="{BB91FCA0-BE3B-4378-8859-F150B08DD391}"/>
    <cellStyle name="20% - uthevingsfarge 5 7 4" xfId="1020" xr:uid="{00000000-0005-0000-0000-0000DE010000}"/>
    <cellStyle name="20% - uthevingsfarge 5 7 4 2" xfId="3308" xr:uid="{DBC95D54-6195-4ED2-9884-CC1AA924943D}"/>
    <cellStyle name="20% - uthevingsfarge 5 7 5" xfId="1205" xr:uid="{00000000-0005-0000-0000-0000DF010000}"/>
    <cellStyle name="20% - uthevingsfarge 5 7 5 2" xfId="3484" xr:uid="{9938CC20-F73C-4B45-85EE-F66FC4B9DBB0}"/>
    <cellStyle name="20% - uthevingsfarge 5 7 6" xfId="1898" xr:uid="{00000000-0005-0000-0000-0000E0010000}"/>
    <cellStyle name="20% - uthevingsfarge 5 7 6 2" xfId="4177" xr:uid="{DEFDE861-36E2-41C8-93BF-DA2EE46CCFA4}"/>
    <cellStyle name="20% - uthevingsfarge 5 7 7" xfId="2592" xr:uid="{2712CB95-1023-45F0-B4D3-05380FBD4BCF}"/>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2 2" xfId="3959" xr:uid="{019F789E-C2D2-4456-A671-CF755F05BC05}"/>
    <cellStyle name="40% - Accent1 2 2 2 3" xfId="2373" xr:uid="{00000000-0005-0000-0000-0000E7010000}"/>
    <cellStyle name="40% - Accent1 2 2 2 3 2" xfId="4652" xr:uid="{037A51B1-693C-47FB-B58C-9FE855DF0C61}"/>
    <cellStyle name="40% - Accent1 2 2 2 4" xfId="3067" xr:uid="{E7D7879E-9258-4254-A95C-632A2427E908}"/>
    <cellStyle name="40% - Accent1 2 2 3" xfId="1333" xr:uid="{00000000-0005-0000-0000-0000E8010000}"/>
    <cellStyle name="40% - Accent1 2 2 3 2" xfId="3612" xr:uid="{DD99F7C6-5FF8-46A8-A1C9-6AFC64AB874D}"/>
    <cellStyle name="40% - Accent1 2 2 4" xfId="2026" xr:uid="{00000000-0005-0000-0000-0000E9010000}"/>
    <cellStyle name="40% - Accent1 2 2 4 2" xfId="4305" xr:uid="{1E36D0C3-C576-4844-B1D6-7693907D4EB3}"/>
    <cellStyle name="40% - Accent1 2 2 5" xfId="2720" xr:uid="{2BC39C63-BD4F-44AF-A3D3-D7CCF255B89B}"/>
    <cellStyle name="40% - Accent1 2 3" xfId="579" xr:uid="{00000000-0005-0000-0000-0000EA010000}"/>
    <cellStyle name="40% - Accent1 2 3 2" xfId="1508" xr:uid="{00000000-0005-0000-0000-0000EB010000}"/>
    <cellStyle name="40% - Accent1 2 3 2 2" xfId="3787" xr:uid="{DB6BB5DE-C07C-4480-8972-08CFB3718D06}"/>
    <cellStyle name="40% - Accent1 2 3 3" xfId="2201" xr:uid="{00000000-0005-0000-0000-0000EC010000}"/>
    <cellStyle name="40% - Accent1 2 3 3 2" xfId="4480" xr:uid="{983952F4-6CFB-4ADD-8AEB-331A88E0E3EA}"/>
    <cellStyle name="40% - Accent1 2 3 4" xfId="2895" xr:uid="{C4B77FA2-5C50-4A79-8E24-FF133FF99FBE}"/>
    <cellStyle name="40% - Accent1 2 4" xfId="976" xr:uid="{00000000-0005-0000-0000-0000ED010000}"/>
    <cellStyle name="40% - Accent1 2 4 2" xfId="3264" xr:uid="{B88170A0-3E76-49D0-8486-EA95408E2078}"/>
    <cellStyle name="40% - Accent1 2 5" xfId="1161" xr:uid="{00000000-0005-0000-0000-0000EE010000}"/>
    <cellStyle name="40% - Accent1 2 5 2" xfId="3440" xr:uid="{A6925DF8-7B3B-4713-A3D0-A0D974805140}"/>
    <cellStyle name="40% - Accent1 2 6" xfId="1854" xr:uid="{00000000-0005-0000-0000-0000EF010000}"/>
    <cellStyle name="40% - Accent1 2 6 2" xfId="4133" xr:uid="{694CD4A4-8DAB-4D4B-AC52-017279082ADB}"/>
    <cellStyle name="40% - Accent1 2 7" xfId="2548" xr:uid="{EBC480C8-EA1B-46E9-9821-99BBACA9A450}"/>
    <cellStyle name="40% - Accent1 3" xfId="337" xr:uid="{00000000-0005-0000-0000-0000F0010000}"/>
    <cellStyle name="40% - Accent1 3 2" xfId="718" xr:uid="{00000000-0005-0000-0000-0000F1010000}"/>
    <cellStyle name="40% - Accent1 3 2 2" xfId="1634" xr:uid="{00000000-0005-0000-0000-0000F2010000}"/>
    <cellStyle name="40% - Accent1 3 2 2 2" xfId="3913" xr:uid="{67E4316F-93C8-4322-9AFB-08A489D48F48}"/>
    <cellStyle name="40% - Accent1 3 2 3" xfId="2327" xr:uid="{00000000-0005-0000-0000-0000F3010000}"/>
    <cellStyle name="40% - Accent1 3 2 3 2" xfId="4606" xr:uid="{83F50BFA-632E-4C4E-9DA8-F61172138AFF}"/>
    <cellStyle name="40% - Accent1 3 2 4" xfId="3021" xr:uid="{3442DD49-03DC-466E-B7AD-AB5BC5DCD5AF}"/>
    <cellStyle name="40% - Accent1 3 3" xfId="1287" xr:uid="{00000000-0005-0000-0000-0000F4010000}"/>
    <cellStyle name="40% - Accent1 3 3 2" xfId="3566" xr:uid="{B5D07D01-E83E-4101-B6F6-0CB1D8259FA6}"/>
    <cellStyle name="40% - Accent1 3 4" xfId="1980" xr:uid="{00000000-0005-0000-0000-0000F5010000}"/>
    <cellStyle name="40% - Accent1 3 4 2" xfId="4259" xr:uid="{DB84FCCB-C587-4130-AFAA-5F46A673D4F7}"/>
    <cellStyle name="40% - Accent1 3 5" xfId="2674" xr:uid="{B62A43A6-FB7B-4749-9B54-728A1B5DBB75}"/>
    <cellStyle name="40% - Accent1 4" xfId="533" xr:uid="{00000000-0005-0000-0000-0000F6010000}"/>
    <cellStyle name="40% - Accent1 4 2" xfId="1462" xr:uid="{00000000-0005-0000-0000-0000F7010000}"/>
    <cellStyle name="40% - Accent1 4 2 2" xfId="3741" xr:uid="{69A50FCA-BFD9-40FF-88E0-657CFC4BF907}"/>
    <cellStyle name="40% - Accent1 4 3" xfId="2155" xr:uid="{00000000-0005-0000-0000-0000F8010000}"/>
    <cellStyle name="40% - Accent1 4 3 2" xfId="4434" xr:uid="{9FC48950-A535-442F-A25B-ECE886D77319}"/>
    <cellStyle name="40% - Accent1 4 4" xfId="2849" xr:uid="{18B65221-FA33-4A5A-89BB-FD615EC973DC}"/>
    <cellStyle name="40% - Accent1 5" xfId="918" xr:uid="{00000000-0005-0000-0000-0000F9010000}"/>
    <cellStyle name="40% - Accent1 5 2" xfId="3208" xr:uid="{59E55BE6-9AA3-4BF1-A5F3-4E727FB7444E}"/>
    <cellStyle name="40% - Accent1 6" xfId="1115" xr:uid="{00000000-0005-0000-0000-0000FA010000}"/>
    <cellStyle name="40% - Accent1 6 2" xfId="3394" xr:uid="{F6F10EC7-C310-42B2-B25C-B9B8BCCC9588}"/>
    <cellStyle name="40% - Accent1 7" xfId="1808" xr:uid="{00000000-0005-0000-0000-0000FB010000}"/>
    <cellStyle name="40% - Accent1 7 2" xfId="4087" xr:uid="{C715387B-4CDA-467C-B95F-7C3C5792349D}"/>
    <cellStyle name="40% - Accent1 8" xfId="2502" xr:uid="{B22BBA0D-B063-460C-A4F7-D8F4890E7896}"/>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2 2" xfId="3960" xr:uid="{D86F163F-7FB3-4DC0-AA68-A936B9BEFBA9}"/>
    <cellStyle name="40% - Accent2 2 2 2 3" xfId="2374" xr:uid="{00000000-0005-0000-0000-000001020000}"/>
    <cellStyle name="40% - Accent2 2 2 2 3 2" xfId="4653" xr:uid="{02FC9CBF-E3AF-4FBA-BBDF-036059340A0D}"/>
    <cellStyle name="40% - Accent2 2 2 2 4" xfId="3068" xr:uid="{AECEA30A-0AC9-4708-9339-A7F5B0F62835}"/>
    <cellStyle name="40% - Accent2 2 2 3" xfId="1334" xr:uid="{00000000-0005-0000-0000-000002020000}"/>
    <cellStyle name="40% - Accent2 2 2 3 2" xfId="3613" xr:uid="{54D8D61B-4C22-4347-B938-47100809B4C0}"/>
    <cellStyle name="40% - Accent2 2 2 4" xfId="2027" xr:uid="{00000000-0005-0000-0000-000003020000}"/>
    <cellStyle name="40% - Accent2 2 2 4 2" xfId="4306" xr:uid="{49ECE58D-437C-46BF-B727-B0C8663BB49C}"/>
    <cellStyle name="40% - Accent2 2 2 5" xfId="2721" xr:uid="{DB709397-E2A3-4578-B3AF-A4A9E53A7D74}"/>
    <cellStyle name="40% - Accent2 2 3" xfId="580" xr:uid="{00000000-0005-0000-0000-000004020000}"/>
    <cellStyle name="40% - Accent2 2 3 2" xfId="1509" xr:uid="{00000000-0005-0000-0000-000005020000}"/>
    <cellStyle name="40% - Accent2 2 3 2 2" xfId="3788" xr:uid="{25E2B7AC-DDA1-4111-AEDD-49483F44ED3F}"/>
    <cellStyle name="40% - Accent2 2 3 3" xfId="2202" xr:uid="{00000000-0005-0000-0000-000006020000}"/>
    <cellStyle name="40% - Accent2 2 3 3 2" xfId="4481" xr:uid="{543749C8-C13B-45DE-BB13-96D896612F3C}"/>
    <cellStyle name="40% - Accent2 2 3 4" xfId="2896" xr:uid="{2DD69456-F5E1-427D-A3D5-98B2818B3BAC}"/>
    <cellStyle name="40% - Accent2 2 4" xfId="977" xr:uid="{00000000-0005-0000-0000-000007020000}"/>
    <cellStyle name="40% - Accent2 2 4 2" xfId="3265" xr:uid="{EF59D13A-45F9-4198-BF62-2123F5DFE30E}"/>
    <cellStyle name="40% - Accent2 2 5" xfId="1162" xr:uid="{00000000-0005-0000-0000-000008020000}"/>
    <cellStyle name="40% - Accent2 2 5 2" xfId="3441" xr:uid="{FE5CFF66-E6F8-4FF0-A372-D99B66E628C1}"/>
    <cellStyle name="40% - Accent2 2 6" xfId="1855" xr:uid="{00000000-0005-0000-0000-000009020000}"/>
    <cellStyle name="40% - Accent2 2 6 2" xfId="4134" xr:uid="{908C4F96-5081-4FA7-B16D-6E6CEDCE6542}"/>
    <cellStyle name="40% - Accent2 2 7" xfId="2549" xr:uid="{B7ADEA4E-7D05-4D0F-878A-B454DE24A49E}"/>
    <cellStyle name="40% - Accent2 3" xfId="338" xr:uid="{00000000-0005-0000-0000-00000A020000}"/>
    <cellStyle name="40% - Accent2 3 2" xfId="719" xr:uid="{00000000-0005-0000-0000-00000B020000}"/>
    <cellStyle name="40% - Accent2 3 2 2" xfId="1635" xr:uid="{00000000-0005-0000-0000-00000C020000}"/>
    <cellStyle name="40% - Accent2 3 2 2 2" xfId="3914" xr:uid="{E7D1C37D-92C4-4FF1-8A12-BCA86DCB33E6}"/>
    <cellStyle name="40% - Accent2 3 2 3" xfId="2328" xr:uid="{00000000-0005-0000-0000-00000D020000}"/>
    <cellStyle name="40% - Accent2 3 2 3 2" xfId="4607" xr:uid="{8DB187C4-5C7E-4D25-8D7B-76859A8D5EA4}"/>
    <cellStyle name="40% - Accent2 3 2 4" xfId="3022" xr:uid="{46D7D518-F095-4D1B-B21F-1ED7308B7380}"/>
    <cellStyle name="40% - Accent2 3 3" xfId="1288" xr:uid="{00000000-0005-0000-0000-00000E020000}"/>
    <cellStyle name="40% - Accent2 3 3 2" xfId="3567" xr:uid="{88D0AA2C-BCFE-4C4D-8414-6AF1EC0D12A9}"/>
    <cellStyle name="40% - Accent2 3 4" xfId="1981" xr:uid="{00000000-0005-0000-0000-00000F020000}"/>
    <cellStyle name="40% - Accent2 3 4 2" xfId="4260" xr:uid="{6BDD8770-4E1B-4B6C-9373-984685D9ADAE}"/>
    <cellStyle name="40% - Accent2 3 5" xfId="2675" xr:uid="{AA5D649A-718F-4D77-8B50-FD0F8F6190C0}"/>
    <cellStyle name="40% - Accent2 4" xfId="534" xr:uid="{00000000-0005-0000-0000-000010020000}"/>
    <cellStyle name="40% - Accent2 4 2" xfId="1463" xr:uid="{00000000-0005-0000-0000-000011020000}"/>
    <cellStyle name="40% - Accent2 4 2 2" xfId="3742" xr:uid="{6E4BC86A-AEAB-4966-86D4-461CB241838C}"/>
    <cellStyle name="40% - Accent2 4 3" xfId="2156" xr:uid="{00000000-0005-0000-0000-000012020000}"/>
    <cellStyle name="40% - Accent2 4 3 2" xfId="4435" xr:uid="{27DC855C-87B1-45A4-AC33-499B3F6935A5}"/>
    <cellStyle name="40% - Accent2 4 4" xfId="2850" xr:uid="{DDDE19C5-4D2F-4C35-8082-23D7B73281C0}"/>
    <cellStyle name="40% - Accent2 5" xfId="919" xr:uid="{00000000-0005-0000-0000-000013020000}"/>
    <cellStyle name="40% - Accent2 5 2" xfId="3209" xr:uid="{7A4FDB43-4C5D-4465-9030-69AB24713A6C}"/>
    <cellStyle name="40% - Accent2 6" xfId="1116" xr:uid="{00000000-0005-0000-0000-000014020000}"/>
    <cellStyle name="40% - Accent2 6 2" xfId="3395" xr:uid="{D42F524C-6666-4350-A147-A6FA611E1B93}"/>
    <cellStyle name="40% - Accent2 7" xfId="1809" xr:uid="{00000000-0005-0000-0000-000015020000}"/>
    <cellStyle name="40% - Accent2 7 2" xfId="4088" xr:uid="{DDC79D6E-F45B-416B-97EE-4BB44C4B50E7}"/>
    <cellStyle name="40% - Accent2 8" xfId="2503" xr:uid="{E48010D7-60D9-4310-8591-2B3139BA494C}"/>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2 2" xfId="3961" xr:uid="{2677087A-618E-4394-B998-1641A09BBA8D}"/>
    <cellStyle name="40% - Accent3 2 2 2 3" xfId="2375" xr:uid="{00000000-0005-0000-0000-00001B020000}"/>
    <cellStyle name="40% - Accent3 2 2 2 3 2" xfId="4654" xr:uid="{102779D2-7372-4FC0-8766-3416129AA09E}"/>
    <cellStyle name="40% - Accent3 2 2 2 4" xfId="3069" xr:uid="{9DF7C167-60F4-4E7E-BCFF-551FC08BC6DA}"/>
    <cellStyle name="40% - Accent3 2 2 3" xfId="1335" xr:uid="{00000000-0005-0000-0000-00001C020000}"/>
    <cellStyle name="40% - Accent3 2 2 3 2" xfId="3614" xr:uid="{40B0530D-D35D-4929-9CC2-6C882D6ED0C6}"/>
    <cellStyle name="40% - Accent3 2 2 4" xfId="2028" xr:uid="{00000000-0005-0000-0000-00001D020000}"/>
    <cellStyle name="40% - Accent3 2 2 4 2" xfId="4307" xr:uid="{7CC0A092-03D6-4A8C-8AD2-3C6C6EC78CF9}"/>
    <cellStyle name="40% - Accent3 2 2 5" xfId="2722" xr:uid="{50F45D91-879A-49E6-9A8C-8E9DB41C116A}"/>
    <cellStyle name="40% - Accent3 2 3" xfId="581" xr:uid="{00000000-0005-0000-0000-00001E020000}"/>
    <cellStyle name="40% - Accent3 2 3 2" xfId="1510" xr:uid="{00000000-0005-0000-0000-00001F020000}"/>
    <cellStyle name="40% - Accent3 2 3 2 2" xfId="3789" xr:uid="{B62719A8-3900-426C-8CAB-EEE734CE420C}"/>
    <cellStyle name="40% - Accent3 2 3 3" xfId="2203" xr:uid="{00000000-0005-0000-0000-000020020000}"/>
    <cellStyle name="40% - Accent3 2 3 3 2" xfId="4482" xr:uid="{923FFBAA-3535-4D77-ACFB-94FC50B37AD0}"/>
    <cellStyle name="40% - Accent3 2 3 4" xfId="2897" xr:uid="{BB49FC53-8E2D-4F6D-ABC3-F34D3F772D60}"/>
    <cellStyle name="40% - Accent3 2 4" xfId="978" xr:uid="{00000000-0005-0000-0000-000021020000}"/>
    <cellStyle name="40% - Accent3 2 4 2" xfId="3266" xr:uid="{246896D7-BAA2-4A1A-9F56-EE6AB06FB654}"/>
    <cellStyle name="40% - Accent3 2 5" xfId="1163" xr:uid="{00000000-0005-0000-0000-000022020000}"/>
    <cellStyle name="40% - Accent3 2 5 2" xfId="3442" xr:uid="{327091C0-F663-4964-9D5B-7FEE01C24FAB}"/>
    <cellStyle name="40% - Accent3 2 6" xfId="1856" xr:uid="{00000000-0005-0000-0000-000023020000}"/>
    <cellStyle name="40% - Accent3 2 6 2" xfId="4135" xr:uid="{A241276A-2948-4D91-AE6C-69EA94CEA3F8}"/>
    <cellStyle name="40% - Accent3 2 7" xfId="2550" xr:uid="{D08F256D-DD16-4504-A812-86570A99FA3B}"/>
    <cellStyle name="40% - Accent3 3" xfId="339" xr:uid="{00000000-0005-0000-0000-000024020000}"/>
    <cellStyle name="40% - Accent3 3 2" xfId="720" xr:uid="{00000000-0005-0000-0000-000025020000}"/>
    <cellStyle name="40% - Accent3 3 2 2" xfId="1636" xr:uid="{00000000-0005-0000-0000-000026020000}"/>
    <cellStyle name="40% - Accent3 3 2 2 2" xfId="3915" xr:uid="{2E2AB490-CECB-46D6-A054-D40633BD71FF}"/>
    <cellStyle name="40% - Accent3 3 2 3" xfId="2329" xr:uid="{00000000-0005-0000-0000-000027020000}"/>
    <cellStyle name="40% - Accent3 3 2 3 2" xfId="4608" xr:uid="{844B576E-536D-438F-8772-B29F0542DEA9}"/>
    <cellStyle name="40% - Accent3 3 2 4" xfId="3023" xr:uid="{146CB4AC-E29D-402B-B4C5-CEC5084B2B9A}"/>
    <cellStyle name="40% - Accent3 3 3" xfId="1289" xr:uid="{00000000-0005-0000-0000-000028020000}"/>
    <cellStyle name="40% - Accent3 3 3 2" xfId="3568" xr:uid="{086BCED3-1FED-4D23-8897-C8BFB88A3713}"/>
    <cellStyle name="40% - Accent3 3 4" xfId="1982" xr:uid="{00000000-0005-0000-0000-000029020000}"/>
    <cellStyle name="40% - Accent3 3 4 2" xfId="4261" xr:uid="{521AF1EF-DBC7-4EC1-A5EC-B759DDC79D97}"/>
    <cellStyle name="40% - Accent3 3 5" xfId="2676" xr:uid="{C4A00D9E-E3F7-4E5E-9EC2-DEB00C80CCF4}"/>
    <cellStyle name="40% - Accent3 4" xfId="535" xr:uid="{00000000-0005-0000-0000-00002A020000}"/>
    <cellStyle name="40% - Accent3 4 2" xfId="1464" xr:uid="{00000000-0005-0000-0000-00002B020000}"/>
    <cellStyle name="40% - Accent3 4 2 2" xfId="3743" xr:uid="{79D249F6-1DBD-403E-9C33-85CC515CF5D0}"/>
    <cellStyle name="40% - Accent3 4 3" xfId="2157" xr:uid="{00000000-0005-0000-0000-00002C020000}"/>
    <cellStyle name="40% - Accent3 4 3 2" xfId="4436" xr:uid="{4284ECBC-64BB-4971-9E8B-420A3EF7EC02}"/>
    <cellStyle name="40% - Accent3 4 4" xfId="2851" xr:uid="{519634D3-0A9C-4607-A012-3ADE032A04E3}"/>
    <cellStyle name="40% - Accent3 5" xfId="920" xr:uid="{00000000-0005-0000-0000-00002D020000}"/>
    <cellStyle name="40% - Accent3 5 2" xfId="3210" xr:uid="{123C537F-00E2-485F-8E11-B0AE99FE5DCF}"/>
    <cellStyle name="40% - Accent3 6" xfId="1117" xr:uid="{00000000-0005-0000-0000-00002E020000}"/>
    <cellStyle name="40% - Accent3 6 2" xfId="3396" xr:uid="{A4E3E92D-61B8-4D81-B225-FE5FC47073E5}"/>
    <cellStyle name="40% - Accent3 7" xfId="1810" xr:uid="{00000000-0005-0000-0000-00002F020000}"/>
    <cellStyle name="40% - Accent3 7 2" xfId="4089" xr:uid="{E719FC3E-8B03-4340-BC7F-AD7C7D44F76F}"/>
    <cellStyle name="40% - Accent3 8" xfId="2504" xr:uid="{95F7552A-44EF-4817-B180-550F3832B9E5}"/>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2 2" xfId="3962" xr:uid="{8F8F2DE0-ED70-4A90-850D-F73BC04060C2}"/>
    <cellStyle name="40% - Accent4 2 2 2 3" xfId="2376" xr:uid="{00000000-0005-0000-0000-000035020000}"/>
    <cellStyle name="40% - Accent4 2 2 2 3 2" xfId="4655" xr:uid="{9B7009F4-46E3-40D7-A24A-CB134A249B5E}"/>
    <cellStyle name="40% - Accent4 2 2 2 4" xfId="3070" xr:uid="{2786067E-D17C-41F5-8984-48FA5C28CBAB}"/>
    <cellStyle name="40% - Accent4 2 2 3" xfId="1336" xr:uid="{00000000-0005-0000-0000-000036020000}"/>
    <cellStyle name="40% - Accent4 2 2 3 2" xfId="3615" xr:uid="{BB5E20FD-2AD5-4B0A-A623-75BA9411A99C}"/>
    <cellStyle name="40% - Accent4 2 2 4" xfId="2029" xr:uid="{00000000-0005-0000-0000-000037020000}"/>
    <cellStyle name="40% - Accent4 2 2 4 2" xfId="4308" xr:uid="{1A4A591D-6DE6-461B-B11F-B8D8F428B94D}"/>
    <cellStyle name="40% - Accent4 2 2 5" xfId="2723" xr:uid="{E46C119E-FA02-4836-BB0E-B6D243F3D1A7}"/>
    <cellStyle name="40% - Accent4 2 3" xfId="582" xr:uid="{00000000-0005-0000-0000-000038020000}"/>
    <cellStyle name="40% - Accent4 2 3 2" xfId="1511" xr:uid="{00000000-0005-0000-0000-000039020000}"/>
    <cellStyle name="40% - Accent4 2 3 2 2" xfId="3790" xr:uid="{7900F4C9-5380-467D-98BC-B00CD515B508}"/>
    <cellStyle name="40% - Accent4 2 3 3" xfId="2204" xr:uid="{00000000-0005-0000-0000-00003A020000}"/>
    <cellStyle name="40% - Accent4 2 3 3 2" xfId="4483" xr:uid="{43D12642-58E0-4503-952C-3E123ACC7EA9}"/>
    <cellStyle name="40% - Accent4 2 3 4" xfId="2898" xr:uid="{AF4BEDB0-16E0-4E8E-965E-7F77C7EBF608}"/>
    <cellStyle name="40% - Accent4 2 4" xfId="979" xr:uid="{00000000-0005-0000-0000-00003B020000}"/>
    <cellStyle name="40% - Accent4 2 4 2" xfId="3267" xr:uid="{83132006-AE0F-4A9F-ABDC-66D7FE825D6E}"/>
    <cellStyle name="40% - Accent4 2 5" xfId="1164" xr:uid="{00000000-0005-0000-0000-00003C020000}"/>
    <cellStyle name="40% - Accent4 2 5 2" xfId="3443" xr:uid="{A994EAFA-AAF2-4A83-A91E-B2E83E41B328}"/>
    <cellStyle name="40% - Accent4 2 6" xfId="1857" xr:uid="{00000000-0005-0000-0000-00003D020000}"/>
    <cellStyle name="40% - Accent4 2 6 2" xfId="4136" xr:uid="{4C059E99-730B-449C-8A22-3F702363FDF9}"/>
    <cellStyle name="40% - Accent4 2 7" xfId="2551" xr:uid="{784D3A5A-AA9C-459B-9CD2-ED07A2E789D1}"/>
    <cellStyle name="40% - Accent4 3" xfId="340" xr:uid="{00000000-0005-0000-0000-00003E020000}"/>
    <cellStyle name="40% - Accent4 3 2" xfId="721" xr:uid="{00000000-0005-0000-0000-00003F020000}"/>
    <cellStyle name="40% - Accent4 3 2 2" xfId="1637" xr:uid="{00000000-0005-0000-0000-000040020000}"/>
    <cellStyle name="40% - Accent4 3 2 2 2" xfId="3916" xr:uid="{DEB702BC-9999-454F-A97E-AE51E9A58842}"/>
    <cellStyle name="40% - Accent4 3 2 3" xfId="2330" xr:uid="{00000000-0005-0000-0000-000041020000}"/>
    <cellStyle name="40% - Accent4 3 2 3 2" xfId="4609" xr:uid="{B46E91EE-0098-427D-9735-B66145435373}"/>
    <cellStyle name="40% - Accent4 3 2 4" xfId="3024" xr:uid="{EE8B9B59-7296-47FB-AC5E-C4C768568F46}"/>
    <cellStyle name="40% - Accent4 3 3" xfId="1290" xr:uid="{00000000-0005-0000-0000-000042020000}"/>
    <cellStyle name="40% - Accent4 3 3 2" xfId="3569" xr:uid="{ED47FA2B-AA43-42FB-8900-0253C6EBB9EC}"/>
    <cellStyle name="40% - Accent4 3 4" xfId="1983" xr:uid="{00000000-0005-0000-0000-000043020000}"/>
    <cellStyle name="40% - Accent4 3 4 2" xfId="4262" xr:uid="{B8B70E4B-2885-422B-B60A-55259736DC00}"/>
    <cellStyle name="40% - Accent4 3 5" xfId="2677" xr:uid="{7ED428BF-22BF-4D64-BA78-AAB16725971B}"/>
    <cellStyle name="40% - Accent4 4" xfId="536" xr:uid="{00000000-0005-0000-0000-000044020000}"/>
    <cellStyle name="40% - Accent4 4 2" xfId="1465" xr:uid="{00000000-0005-0000-0000-000045020000}"/>
    <cellStyle name="40% - Accent4 4 2 2" xfId="3744" xr:uid="{1CAD1793-8530-42CA-888E-BB71E8D50C9A}"/>
    <cellStyle name="40% - Accent4 4 3" xfId="2158" xr:uid="{00000000-0005-0000-0000-000046020000}"/>
    <cellStyle name="40% - Accent4 4 3 2" xfId="4437" xr:uid="{5B5DDED0-E925-41C4-869F-20778CC39C92}"/>
    <cellStyle name="40% - Accent4 4 4" xfId="2852" xr:uid="{31B1EC43-D9C2-4754-9688-77C4CEA62CA9}"/>
    <cellStyle name="40% - Accent4 5" xfId="921" xr:uid="{00000000-0005-0000-0000-000047020000}"/>
    <cellStyle name="40% - Accent4 5 2" xfId="3211" xr:uid="{AC9BBC58-FAC8-43E9-B0BC-6F0DD6D1D982}"/>
    <cellStyle name="40% - Accent4 6" xfId="1118" xr:uid="{00000000-0005-0000-0000-000048020000}"/>
    <cellStyle name="40% - Accent4 6 2" xfId="3397" xr:uid="{699BC4C9-8C7F-4C84-8F43-CA9A66264408}"/>
    <cellStyle name="40% - Accent4 7" xfId="1811" xr:uid="{00000000-0005-0000-0000-000049020000}"/>
    <cellStyle name="40% - Accent4 7 2" xfId="4090" xr:uid="{87F6616E-127B-42CB-8870-C5D6DDCB1AFB}"/>
    <cellStyle name="40% - Accent4 8" xfId="2505" xr:uid="{EBB8CDCC-434E-4E9A-9729-47E797F73746}"/>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2 2" xfId="3963" xr:uid="{743F96DB-9D2C-4E35-A23A-1A3B49AD0588}"/>
    <cellStyle name="40% - Accent5 2 2 2 3" xfId="2377" xr:uid="{00000000-0005-0000-0000-00004F020000}"/>
    <cellStyle name="40% - Accent5 2 2 2 3 2" xfId="4656" xr:uid="{3BA32EDC-00F7-43FE-AC59-D02EF945CF16}"/>
    <cellStyle name="40% - Accent5 2 2 2 4" xfId="3071" xr:uid="{30BAB979-269D-459F-AF67-0F5D1996662F}"/>
    <cellStyle name="40% - Accent5 2 2 3" xfId="1337" xr:uid="{00000000-0005-0000-0000-000050020000}"/>
    <cellStyle name="40% - Accent5 2 2 3 2" xfId="3616" xr:uid="{10FC64FF-8F7B-41F8-BE16-8749A5843AF4}"/>
    <cellStyle name="40% - Accent5 2 2 4" xfId="2030" xr:uid="{00000000-0005-0000-0000-000051020000}"/>
    <cellStyle name="40% - Accent5 2 2 4 2" xfId="4309" xr:uid="{8CA75347-6187-442A-A89B-AA27E58C6831}"/>
    <cellStyle name="40% - Accent5 2 2 5" xfId="2724" xr:uid="{D7FB92F0-F3DE-4C64-9943-84750D977DA6}"/>
    <cellStyle name="40% - Accent5 2 3" xfId="583" xr:uid="{00000000-0005-0000-0000-000052020000}"/>
    <cellStyle name="40% - Accent5 2 3 2" xfId="1512" xr:uid="{00000000-0005-0000-0000-000053020000}"/>
    <cellStyle name="40% - Accent5 2 3 2 2" xfId="3791" xr:uid="{6B96EC41-6BDC-4428-8F6C-C0B31CDAD2AC}"/>
    <cellStyle name="40% - Accent5 2 3 3" xfId="2205" xr:uid="{00000000-0005-0000-0000-000054020000}"/>
    <cellStyle name="40% - Accent5 2 3 3 2" xfId="4484" xr:uid="{B70C7E81-7229-4C73-A81B-42E5184A2254}"/>
    <cellStyle name="40% - Accent5 2 3 4" xfId="2899" xr:uid="{A7753E44-50BA-4FD4-9D91-CEFE5AA5D742}"/>
    <cellStyle name="40% - Accent5 2 4" xfId="980" xr:uid="{00000000-0005-0000-0000-000055020000}"/>
    <cellStyle name="40% - Accent5 2 4 2" xfId="3268" xr:uid="{1E62464E-6513-4147-B905-072A3E97F006}"/>
    <cellStyle name="40% - Accent5 2 5" xfId="1165" xr:uid="{00000000-0005-0000-0000-000056020000}"/>
    <cellStyle name="40% - Accent5 2 5 2" xfId="3444" xr:uid="{3A12BAFB-19B5-4518-98C5-7A5A1D61192F}"/>
    <cellStyle name="40% - Accent5 2 6" xfId="1858" xr:uid="{00000000-0005-0000-0000-000057020000}"/>
    <cellStyle name="40% - Accent5 2 6 2" xfId="4137" xr:uid="{C21D0774-FAD5-4907-BF5D-D75F9B099806}"/>
    <cellStyle name="40% - Accent5 2 7" xfId="2552" xr:uid="{B78373B0-98B0-4F82-B97F-F95BD5D0FBAA}"/>
    <cellStyle name="40% - Accent5 3" xfId="341" xr:uid="{00000000-0005-0000-0000-000058020000}"/>
    <cellStyle name="40% - Accent5 3 2" xfId="722" xr:uid="{00000000-0005-0000-0000-000059020000}"/>
    <cellStyle name="40% - Accent5 3 2 2" xfId="1638" xr:uid="{00000000-0005-0000-0000-00005A020000}"/>
    <cellStyle name="40% - Accent5 3 2 2 2" xfId="3917" xr:uid="{A53EE0D5-1E32-48A8-B269-0C67A8719B62}"/>
    <cellStyle name="40% - Accent5 3 2 3" xfId="2331" xr:uid="{00000000-0005-0000-0000-00005B020000}"/>
    <cellStyle name="40% - Accent5 3 2 3 2" xfId="4610" xr:uid="{BD81E446-4F79-4306-BDBC-2978073E333D}"/>
    <cellStyle name="40% - Accent5 3 2 4" xfId="3025" xr:uid="{E943F2CA-32E3-4283-8F78-4CF268A320C4}"/>
    <cellStyle name="40% - Accent5 3 3" xfId="1291" xr:uid="{00000000-0005-0000-0000-00005C020000}"/>
    <cellStyle name="40% - Accent5 3 3 2" xfId="3570" xr:uid="{05463CB4-3977-42FC-A938-5C4E4C7A0B25}"/>
    <cellStyle name="40% - Accent5 3 4" xfId="1984" xr:uid="{00000000-0005-0000-0000-00005D020000}"/>
    <cellStyle name="40% - Accent5 3 4 2" xfId="4263" xr:uid="{E6741C4E-0142-4C04-B37C-815799E403FD}"/>
    <cellStyle name="40% - Accent5 3 5" xfId="2678" xr:uid="{FD2512C7-EC05-4757-9386-3CD321D5EF73}"/>
    <cellStyle name="40% - Accent5 4" xfId="537" xr:uid="{00000000-0005-0000-0000-00005E020000}"/>
    <cellStyle name="40% - Accent5 4 2" xfId="1466" xr:uid="{00000000-0005-0000-0000-00005F020000}"/>
    <cellStyle name="40% - Accent5 4 2 2" xfId="3745" xr:uid="{798EB417-9010-4ADB-95AF-8684B0F3063B}"/>
    <cellStyle name="40% - Accent5 4 3" xfId="2159" xr:uid="{00000000-0005-0000-0000-000060020000}"/>
    <cellStyle name="40% - Accent5 4 3 2" xfId="4438" xr:uid="{8F0E0898-3B05-4D34-BDD2-23C7223E57D1}"/>
    <cellStyle name="40% - Accent5 4 4" xfId="2853" xr:uid="{DDA8F76E-21AB-449F-902C-0AAD5AAD3980}"/>
    <cellStyle name="40% - Accent5 5" xfId="922" xr:uid="{00000000-0005-0000-0000-000061020000}"/>
    <cellStyle name="40% - Accent5 5 2" xfId="3212" xr:uid="{F7EA99B2-FC37-4897-AAE0-720B9003CD12}"/>
    <cellStyle name="40% - Accent5 6" xfId="1119" xr:uid="{00000000-0005-0000-0000-000062020000}"/>
    <cellStyle name="40% - Accent5 6 2" xfId="3398" xr:uid="{5ABCB140-BEB3-405F-AAD6-0C0ECD881C0C}"/>
    <cellStyle name="40% - Accent5 7" xfId="1812" xr:uid="{00000000-0005-0000-0000-000063020000}"/>
    <cellStyle name="40% - Accent5 7 2" xfId="4091" xr:uid="{3F75CF5D-756A-458C-AEB3-12C0F53858F6}"/>
    <cellStyle name="40% - Accent5 8" xfId="2506" xr:uid="{F0DDC332-B37F-4EBB-B22B-FA8444D7CFB4}"/>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2 2" xfId="3964" xr:uid="{E1963E96-4C1E-441A-A421-157A68F7120E}"/>
    <cellStyle name="40% - Accent6 2 2 2 3" xfId="2378" xr:uid="{00000000-0005-0000-0000-000069020000}"/>
    <cellStyle name="40% - Accent6 2 2 2 3 2" xfId="4657" xr:uid="{A4CF400F-34EF-4094-BFD7-16BCEEFF6C55}"/>
    <cellStyle name="40% - Accent6 2 2 2 4" xfId="3072" xr:uid="{80F9AF54-47A2-47D9-B418-FC5097227D3A}"/>
    <cellStyle name="40% - Accent6 2 2 3" xfId="1338" xr:uid="{00000000-0005-0000-0000-00006A020000}"/>
    <cellStyle name="40% - Accent6 2 2 3 2" xfId="3617" xr:uid="{9B7D8450-9944-4EB0-A90C-86C8CB7EF957}"/>
    <cellStyle name="40% - Accent6 2 2 4" xfId="2031" xr:uid="{00000000-0005-0000-0000-00006B020000}"/>
    <cellStyle name="40% - Accent6 2 2 4 2" xfId="4310" xr:uid="{F848BC1A-8101-4289-8626-64DA6E2B37E9}"/>
    <cellStyle name="40% - Accent6 2 2 5" xfId="2725" xr:uid="{4E38D29B-7D18-4BD7-A3F4-94C64D5632DF}"/>
    <cellStyle name="40% - Accent6 2 3" xfId="584" xr:uid="{00000000-0005-0000-0000-00006C020000}"/>
    <cellStyle name="40% - Accent6 2 3 2" xfId="1513" xr:uid="{00000000-0005-0000-0000-00006D020000}"/>
    <cellStyle name="40% - Accent6 2 3 2 2" xfId="3792" xr:uid="{219AA42C-1F84-4A38-90A2-7FFA13FA0455}"/>
    <cellStyle name="40% - Accent6 2 3 3" xfId="2206" xr:uid="{00000000-0005-0000-0000-00006E020000}"/>
    <cellStyle name="40% - Accent6 2 3 3 2" xfId="4485" xr:uid="{5E1D7751-2909-4DAC-9E9C-BB7CAC50096E}"/>
    <cellStyle name="40% - Accent6 2 3 4" xfId="2900" xr:uid="{406A9518-E070-4B80-9E42-D6F5B9E942F0}"/>
    <cellStyle name="40% - Accent6 2 4" xfId="981" xr:uid="{00000000-0005-0000-0000-00006F020000}"/>
    <cellStyle name="40% - Accent6 2 4 2" xfId="3269" xr:uid="{AD6FDDA6-E907-47EE-A2C9-6D30F143D8A3}"/>
    <cellStyle name="40% - Accent6 2 5" xfId="1166" xr:uid="{00000000-0005-0000-0000-000070020000}"/>
    <cellStyle name="40% - Accent6 2 5 2" xfId="3445" xr:uid="{11393B11-F4CA-4A25-992F-6DAFD4549A3D}"/>
    <cellStyle name="40% - Accent6 2 6" xfId="1859" xr:uid="{00000000-0005-0000-0000-000071020000}"/>
    <cellStyle name="40% - Accent6 2 6 2" xfId="4138" xr:uid="{60C7AB46-0205-41CB-B997-CAAE47262775}"/>
    <cellStyle name="40% - Accent6 2 7" xfId="2553" xr:uid="{08C05F9C-77AF-44A4-9BE5-07757E74A870}"/>
    <cellStyle name="40% - Accent6 3" xfId="342" xr:uid="{00000000-0005-0000-0000-000072020000}"/>
    <cellStyle name="40% - Accent6 3 2" xfId="723" xr:uid="{00000000-0005-0000-0000-000073020000}"/>
    <cellStyle name="40% - Accent6 3 2 2" xfId="1639" xr:uid="{00000000-0005-0000-0000-000074020000}"/>
    <cellStyle name="40% - Accent6 3 2 2 2" xfId="3918" xr:uid="{C503834C-B64F-4A19-93BB-0F4DAA673411}"/>
    <cellStyle name="40% - Accent6 3 2 3" xfId="2332" xr:uid="{00000000-0005-0000-0000-000075020000}"/>
    <cellStyle name="40% - Accent6 3 2 3 2" xfId="4611" xr:uid="{0E7766F9-1A27-4019-B097-9491621E9B4B}"/>
    <cellStyle name="40% - Accent6 3 2 4" xfId="3026" xr:uid="{E12B8AAC-EB62-4139-84D1-D4190AD5CEF2}"/>
    <cellStyle name="40% - Accent6 3 3" xfId="1292" xr:uid="{00000000-0005-0000-0000-000076020000}"/>
    <cellStyle name="40% - Accent6 3 3 2" xfId="3571" xr:uid="{2BDF3EE6-677D-44D7-BB5E-76A9B40F541F}"/>
    <cellStyle name="40% - Accent6 3 4" xfId="1985" xr:uid="{00000000-0005-0000-0000-000077020000}"/>
    <cellStyle name="40% - Accent6 3 4 2" xfId="4264" xr:uid="{072D271C-A0D8-4829-B027-F49B7691E87F}"/>
    <cellStyle name="40% - Accent6 3 5" xfId="2679" xr:uid="{41ADED2E-E417-499F-915E-89276BB4ABF1}"/>
    <cellStyle name="40% - Accent6 4" xfId="538" xr:uid="{00000000-0005-0000-0000-000078020000}"/>
    <cellStyle name="40% - Accent6 4 2" xfId="1467" xr:uid="{00000000-0005-0000-0000-000079020000}"/>
    <cellStyle name="40% - Accent6 4 2 2" xfId="3746" xr:uid="{1E7B80A7-9AA7-4AE1-9579-3AE7E456763E}"/>
    <cellStyle name="40% - Accent6 4 3" xfId="2160" xr:uid="{00000000-0005-0000-0000-00007A020000}"/>
    <cellStyle name="40% - Accent6 4 3 2" xfId="4439" xr:uid="{BEBFB1F2-61CE-49BC-BB33-6CB24A2F3DBA}"/>
    <cellStyle name="40% - Accent6 4 4" xfId="2854" xr:uid="{14E8DEF5-F10F-498B-AE8D-9DBA84066301}"/>
    <cellStyle name="40% - Accent6 5" xfId="923" xr:uid="{00000000-0005-0000-0000-00007B020000}"/>
    <cellStyle name="40% - Accent6 5 2" xfId="3213" xr:uid="{8062ED94-047C-4127-BB67-EB68E88B3CC1}"/>
    <cellStyle name="40% - Accent6 6" xfId="1120" xr:uid="{00000000-0005-0000-0000-00007C020000}"/>
    <cellStyle name="40% - Accent6 6 2" xfId="3399" xr:uid="{496345AD-922B-4582-91F0-4A0667E45060}"/>
    <cellStyle name="40% - Accent6 7" xfId="1813" xr:uid="{00000000-0005-0000-0000-00007D020000}"/>
    <cellStyle name="40% - Accent6 7 2" xfId="4092" xr:uid="{20E8869F-D9A3-4795-B704-4FFAC172D718}"/>
    <cellStyle name="40% - Accent6 8" xfId="2507" xr:uid="{2B1C08AF-1898-4E2A-BA5F-192A271D029C}"/>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10" xfId="2593" xr:uid="{87E21FE7-B605-468B-871F-7B86546D10CC}"/>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2 2" xfId="4007" xr:uid="{367A738A-5D9A-4665-A960-BFA225C67BFB}"/>
    <cellStyle name="40% - uthevingsfarge 5 2 2 2 2 2 2 3" xfId="2421" xr:uid="{00000000-0005-0000-0000-000089020000}"/>
    <cellStyle name="40% - uthevingsfarge 5 2 2 2 2 2 2 3 2" xfId="4700" xr:uid="{7D9A2A1F-9C87-4ADD-AB76-5C30D8386834}"/>
    <cellStyle name="40% - uthevingsfarge 5 2 2 2 2 2 2 4" xfId="3115" xr:uid="{C6898589-2A29-4440-80B0-BDFC019E76FC}"/>
    <cellStyle name="40% - uthevingsfarge 5 2 2 2 2 2 3" xfId="1381" xr:uid="{00000000-0005-0000-0000-00008A020000}"/>
    <cellStyle name="40% - uthevingsfarge 5 2 2 2 2 2 3 2" xfId="3660" xr:uid="{9E83CDEC-8868-4DE1-9876-075557F710E0}"/>
    <cellStyle name="40% - uthevingsfarge 5 2 2 2 2 2 4" xfId="2074" xr:uid="{00000000-0005-0000-0000-00008B020000}"/>
    <cellStyle name="40% - uthevingsfarge 5 2 2 2 2 2 4 2" xfId="4353" xr:uid="{FD2EF39A-E41A-4300-B714-56C9C30F6E60}"/>
    <cellStyle name="40% - uthevingsfarge 5 2 2 2 2 2 5" xfId="2768" xr:uid="{0819F286-04EB-4080-B960-AC15B2735693}"/>
    <cellStyle name="40% - uthevingsfarge 5 2 2 2 2 3" xfId="627" xr:uid="{00000000-0005-0000-0000-00008C020000}"/>
    <cellStyle name="40% - uthevingsfarge 5 2 2 2 2 3 2" xfId="1556" xr:uid="{00000000-0005-0000-0000-00008D020000}"/>
    <cellStyle name="40% - uthevingsfarge 5 2 2 2 2 3 2 2" xfId="3835" xr:uid="{9358A65B-6AA3-400F-9691-5CFBC58613D5}"/>
    <cellStyle name="40% - uthevingsfarge 5 2 2 2 2 3 3" xfId="2249" xr:uid="{00000000-0005-0000-0000-00008E020000}"/>
    <cellStyle name="40% - uthevingsfarge 5 2 2 2 2 3 3 2" xfId="4528" xr:uid="{9FEC97A5-5F5D-41EE-81BC-762EC06F6A95}"/>
    <cellStyle name="40% - uthevingsfarge 5 2 2 2 2 3 4" xfId="2943" xr:uid="{13E10561-511F-4A42-B0E9-3261E1E150E8}"/>
    <cellStyle name="40% - uthevingsfarge 5 2 2 2 2 4" xfId="1024" xr:uid="{00000000-0005-0000-0000-00008F020000}"/>
    <cellStyle name="40% - uthevingsfarge 5 2 2 2 2 4 2" xfId="3312" xr:uid="{414383CC-AB2A-469E-A399-6C3A659812FD}"/>
    <cellStyle name="40% - uthevingsfarge 5 2 2 2 2 5" xfId="1209" xr:uid="{00000000-0005-0000-0000-000090020000}"/>
    <cellStyle name="40% - uthevingsfarge 5 2 2 2 2 5 2" xfId="3488" xr:uid="{79DDB2E9-67DB-4E2F-9F0E-6EB59ACCB850}"/>
    <cellStyle name="40% - uthevingsfarge 5 2 2 2 2 6" xfId="1902" xr:uid="{00000000-0005-0000-0000-000091020000}"/>
    <cellStyle name="40% - uthevingsfarge 5 2 2 2 2 6 2" xfId="4181" xr:uid="{C18E3F75-5C35-4BA0-B9B6-453D9CBA8685}"/>
    <cellStyle name="40% - uthevingsfarge 5 2 2 2 2 7" xfId="2596" xr:uid="{2AEF5325-111D-44EC-A364-EB1DB5F80B35}"/>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2 2" xfId="4006" xr:uid="{993C82AF-3068-4E50-A9B4-28445496A889}"/>
    <cellStyle name="40% - uthevingsfarge 5 2 2 2 3 2 3" xfId="2420" xr:uid="{00000000-0005-0000-0000-000095020000}"/>
    <cellStyle name="40% - uthevingsfarge 5 2 2 2 3 2 3 2" xfId="4699" xr:uid="{F9C11C74-8042-45C2-B0C1-0A88DF74C95F}"/>
    <cellStyle name="40% - uthevingsfarge 5 2 2 2 3 2 4" xfId="3114" xr:uid="{71742602-E23B-4E61-85AC-213FB1D1303F}"/>
    <cellStyle name="40% - uthevingsfarge 5 2 2 2 3 3" xfId="1380" xr:uid="{00000000-0005-0000-0000-000096020000}"/>
    <cellStyle name="40% - uthevingsfarge 5 2 2 2 3 3 2" xfId="3659" xr:uid="{633C76F5-2181-4579-97CC-A310DA1ECBE7}"/>
    <cellStyle name="40% - uthevingsfarge 5 2 2 2 3 4" xfId="2073" xr:uid="{00000000-0005-0000-0000-000097020000}"/>
    <cellStyle name="40% - uthevingsfarge 5 2 2 2 3 4 2" xfId="4352" xr:uid="{B51E9CFA-6EC9-4715-B16A-FB82CC041739}"/>
    <cellStyle name="40% - uthevingsfarge 5 2 2 2 3 5" xfId="2767" xr:uid="{783FFE9D-9893-47EB-AE5A-40E5517EB0DA}"/>
    <cellStyle name="40% - uthevingsfarge 5 2 2 2 4" xfId="626" xr:uid="{00000000-0005-0000-0000-000098020000}"/>
    <cellStyle name="40% - uthevingsfarge 5 2 2 2 4 2" xfId="1555" xr:uid="{00000000-0005-0000-0000-000099020000}"/>
    <cellStyle name="40% - uthevingsfarge 5 2 2 2 4 2 2" xfId="3834" xr:uid="{31C51520-F38D-4C9F-BAA0-DDF4E2F1B085}"/>
    <cellStyle name="40% - uthevingsfarge 5 2 2 2 4 3" xfId="2248" xr:uid="{00000000-0005-0000-0000-00009A020000}"/>
    <cellStyle name="40% - uthevingsfarge 5 2 2 2 4 3 2" xfId="4527" xr:uid="{21EDA86E-1A79-4CC9-B127-C5797B6C25E4}"/>
    <cellStyle name="40% - uthevingsfarge 5 2 2 2 4 4" xfId="2942" xr:uid="{A00FADA8-BC45-4927-A728-31BC44665325}"/>
    <cellStyle name="40% - uthevingsfarge 5 2 2 2 5" xfId="1023" xr:uid="{00000000-0005-0000-0000-00009B020000}"/>
    <cellStyle name="40% - uthevingsfarge 5 2 2 2 5 2" xfId="3311" xr:uid="{6D143B08-A640-4A0E-8050-260F2E26149D}"/>
    <cellStyle name="40% - uthevingsfarge 5 2 2 2 6" xfId="1208" xr:uid="{00000000-0005-0000-0000-00009C020000}"/>
    <cellStyle name="40% - uthevingsfarge 5 2 2 2 6 2" xfId="3487" xr:uid="{9D0856DD-242D-4C07-A526-4B1F4111D381}"/>
    <cellStyle name="40% - uthevingsfarge 5 2 2 2 7" xfId="1901" xr:uid="{00000000-0005-0000-0000-00009D020000}"/>
    <cellStyle name="40% - uthevingsfarge 5 2 2 2 7 2" xfId="4180" xr:uid="{A2DBA569-779A-4AB4-BF17-5D8187DA5FB9}"/>
    <cellStyle name="40% - uthevingsfarge 5 2 2 2 8" xfId="2595" xr:uid="{C53E2DB5-9133-4DCB-8BEE-271466A94EA5}"/>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2 2" xfId="4008" xr:uid="{FFE32519-EA59-4FF2-AA42-E31E7046077E}"/>
    <cellStyle name="40% - uthevingsfarge 5 2 2 3 2 2 3" xfId="2422" xr:uid="{00000000-0005-0000-0000-0000A2020000}"/>
    <cellStyle name="40% - uthevingsfarge 5 2 2 3 2 2 3 2" xfId="4701" xr:uid="{90E64B33-B6B1-41B5-AFCD-AE7206930464}"/>
    <cellStyle name="40% - uthevingsfarge 5 2 2 3 2 2 4" xfId="3116" xr:uid="{267CA0E5-60E9-43EB-A236-61EDEC0BD0B1}"/>
    <cellStyle name="40% - uthevingsfarge 5 2 2 3 2 3" xfId="1382" xr:uid="{00000000-0005-0000-0000-0000A3020000}"/>
    <cellStyle name="40% - uthevingsfarge 5 2 2 3 2 3 2" xfId="3661" xr:uid="{7DF71068-DA53-4CD1-9C3F-79AD1E84CEDD}"/>
    <cellStyle name="40% - uthevingsfarge 5 2 2 3 2 4" xfId="2075" xr:uid="{00000000-0005-0000-0000-0000A4020000}"/>
    <cellStyle name="40% - uthevingsfarge 5 2 2 3 2 4 2" xfId="4354" xr:uid="{1A3BA5BE-583E-4226-B397-0F9CE459660C}"/>
    <cellStyle name="40% - uthevingsfarge 5 2 2 3 2 5" xfId="2769" xr:uid="{5382E26A-CDF8-4034-A128-A71E00C5F10D}"/>
    <cellStyle name="40% - uthevingsfarge 5 2 2 3 3" xfId="628" xr:uid="{00000000-0005-0000-0000-0000A5020000}"/>
    <cellStyle name="40% - uthevingsfarge 5 2 2 3 3 2" xfId="1557" xr:uid="{00000000-0005-0000-0000-0000A6020000}"/>
    <cellStyle name="40% - uthevingsfarge 5 2 2 3 3 2 2" xfId="3836" xr:uid="{C1DC2603-C3BD-4027-9306-7E05CCFBE506}"/>
    <cellStyle name="40% - uthevingsfarge 5 2 2 3 3 3" xfId="2250" xr:uid="{00000000-0005-0000-0000-0000A7020000}"/>
    <cellStyle name="40% - uthevingsfarge 5 2 2 3 3 3 2" xfId="4529" xr:uid="{02E7AE14-BA5A-49F3-9035-FF100A102A6C}"/>
    <cellStyle name="40% - uthevingsfarge 5 2 2 3 3 4" xfId="2944" xr:uid="{BAFA84E6-AE4A-436C-BF72-426C1E5F6578}"/>
    <cellStyle name="40% - uthevingsfarge 5 2 2 3 4" xfId="1025" xr:uid="{00000000-0005-0000-0000-0000A8020000}"/>
    <cellStyle name="40% - uthevingsfarge 5 2 2 3 4 2" xfId="3313" xr:uid="{D178A4E9-4AF0-4888-91BC-5A56DD16897A}"/>
    <cellStyle name="40% - uthevingsfarge 5 2 2 3 5" xfId="1210" xr:uid="{00000000-0005-0000-0000-0000A9020000}"/>
    <cellStyle name="40% - uthevingsfarge 5 2 2 3 5 2" xfId="3489" xr:uid="{417E2D9C-C7E7-47E0-BAA3-4B3EAA937B74}"/>
    <cellStyle name="40% - uthevingsfarge 5 2 2 3 6" xfId="1903" xr:uid="{00000000-0005-0000-0000-0000AA020000}"/>
    <cellStyle name="40% - uthevingsfarge 5 2 2 3 6 2" xfId="4182" xr:uid="{1B7FD01C-D744-4DB1-A8D2-2D2A8625F436}"/>
    <cellStyle name="40% - uthevingsfarge 5 2 2 3 7" xfId="2597" xr:uid="{35955580-A1EA-4F50-8AE8-E9E43C6CB00C}"/>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2 2" xfId="4005" xr:uid="{F54ECBAB-B955-4418-A582-2A5E06191984}"/>
    <cellStyle name="40% - uthevingsfarge 5 2 2 4 2 3" xfId="2419" xr:uid="{00000000-0005-0000-0000-0000AE020000}"/>
    <cellStyle name="40% - uthevingsfarge 5 2 2 4 2 3 2" xfId="4698" xr:uid="{6C2ACE2F-C31B-4E2E-AFCE-09303455CE62}"/>
    <cellStyle name="40% - uthevingsfarge 5 2 2 4 2 4" xfId="3113" xr:uid="{D12F2510-CB95-44EB-B3AA-F05A9C926D72}"/>
    <cellStyle name="40% - uthevingsfarge 5 2 2 4 3" xfId="1379" xr:uid="{00000000-0005-0000-0000-0000AF020000}"/>
    <cellStyle name="40% - uthevingsfarge 5 2 2 4 3 2" xfId="3658" xr:uid="{1564BFDB-1C2C-4180-B27D-8A952DC3F313}"/>
    <cellStyle name="40% - uthevingsfarge 5 2 2 4 4" xfId="2072" xr:uid="{00000000-0005-0000-0000-0000B0020000}"/>
    <cellStyle name="40% - uthevingsfarge 5 2 2 4 4 2" xfId="4351" xr:uid="{B3390504-0BA6-4606-9D09-3B5E5770250F}"/>
    <cellStyle name="40% - uthevingsfarge 5 2 2 4 5" xfId="2766" xr:uid="{27180C72-2FEC-403F-96B2-BF096266F429}"/>
    <cellStyle name="40% - uthevingsfarge 5 2 2 5" xfId="625" xr:uid="{00000000-0005-0000-0000-0000B1020000}"/>
    <cellStyle name="40% - uthevingsfarge 5 2 2 5 2" xfId="1554" xr:uid="{00000000-0005-0000-0000-0000B2020000}"/>
    <cellStyle name="40% - uthevingsfarge 5 2 2 5 2 2" xfId="3833" xr:uid="{6D2CC2EB-9BEA-4BAE-8CEE-C0D26E99CE86}"/>
    <cellStyle name="40% - uthevingsfarge 5 2 2 5 3" xfId="2247" xr:uid="{00000000-0005-0000-0000-0000B3020000}"/>
    <cellStyle name="40% - uthevingsfarge 5 2 2 5 3 2" xfId="4526" xr:uid="{F85F6DC0-B112-4B4F-96A5-5C4BB38C1BB8}"/>
    <cellStyle name="40% - uthevingsfarge 5 2 2 5 4" xfId="2941" xr:uid="{76D1EC39-A072-41B7-8151-C15F0151469A}"/>
    <cellStyle name="40% - uthevingsfarge 5 2 2 6" xfId="1022" xr:uid="{00000000-0005-0000-0000-0000B4020000}"/>
    <cellStyle name="40% - uthevingsfarge 5 2 2 6 2" xfId="3310" xr:uid="{7425C098-6CA7-4B6F-BC09-47442BD15BA7}"/>
    <cellStyle name="40% - uthevingsfarge 5 2 2 7" xfId="1207" xr:uid="{00000000-0005-0000-0000-0000B5020000}"/>
    <cellStyle name="40% - uthevingsfarge 5 2 2 7 2" xfId="3486" xr:uid="{EF271AB0-3C44-454C-B0EB-7E9095FB9465}"/>
    <cellStyle name="40% - uthevingsfarge 5 2 2 8" xfId="1900" xr:uid="{00000000-0005-0000-0000-0000B6020000}"/>
    <cellStyle name="40% - uthevingsfarge 5 2 2 8 2" xfId="4179" xr:uid="{2E3F8251-2AF4-4555-A727-7C2987EB227A}"/>
    <cellStyle name="40% - uthevingsfarge 5 2 2 9" xfId="2594" xr:uid="{E1DE9C85-15F1-4888-8872-5CC7D07A991C}"/>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2 2" xfId="4010" xr:uid="{D76738A7-830B-4001-B832-4666BA33FF36}"/>
    <cellStyle name="40% - uthevingsfarge 5 2 3 2 2 2 3" xfId="2424" xr:uid="{00000000-0005-0000-0000-0000BC020000}"/>
    <cellStyle name="40% - uthevingsfarge 5 2 3 2 2 2 3 2" xfId="4703" xr:uid="{0C35C38A-AD92-4A3E-8FF1-C1A79300DBC0}"/>
    <cellStyle name="40% - uthevingsfarge 5 2 3 2 2 2 4" xfId="3118" xr:uid="{B4ADCCDA-A647-42DE-95A3-77CEBF096945}"/>
    <cellStyle name="40% - uthevingsfarge 5 2 3 2 2 3" xfId="1384" xr:uid="{00000000-0005-0000-0000-0000BD020000}"/>
    <cellStyle name="40% - uthevingsfarge 5 2 3 2 2 3 2" xfId="3663" xr:uid="{96850B2B-99A6-4EBC-9A22-321299E0176B}"/>
    <cellStyle name="40% - uthevingsfarge 5 2 3 2 2 4" xfId="2077" xr:uid="{00000000-0005-0000-0000-0000BE020000}"/>
    <cellStyle name="40% - uthevingsfarge 5 2 3 2 2 4 2" xfId="4356" xr:uid="{7E68A66E-23D4-4194-BF2B-6143F2FD1D34}"/>
    <cellStyle name="40% - uthevingsfarge 5 2 3 2 2 5" xfId="2771" xr:uid="{746499ED-C7C3-490A-93D5-AC5D8C27AE32}"/>
    <cellStyle name="40% - uthevingsfarge 5 2 3 2 3" xfId="630" xr:uid="{00000000-0005-0000-0000-0000BF020000}"/>
    <cellStyle name="40% - uthevingsfarge 5 2 3 2 3 2" xfId="1559" xr:uid="{00000000-0005-0000-0000-0000C0020000}"/>
    <cellStyle name="40% - uthevingsfarge 5 2 3 2 3 2 2" xfId="3838" xr:uid="{1092BFAB-64C6-4813-9262-539BA34925BA}"/>
    <cellStyle name="40% - uthevingsfarge 5 2 3 2 3 3" xfId="2252" xr:uid="{00000000-0005-0000-0000-0000C1020000}"/>
    <cellStyle name="40% - uthevingsfarge 5 2 3 2 3 3 2" xfId="4531" xr:uid="{80454CEA-55B7-4709-8EC7-4DAEB84D5D0B}"/>
    <cellStyle name="40% - uthevingsfarge 5 2 3 2 3 4" xfId="2946" xr:uid="{8E7CB9B7-E5D6-4669-9466-3C10FED878E2}"/>
    <cellStyle name="40% - uthevingsfarge 5 2 3 2 4" xfId="1027" xr:uid="{00000000-0005-0000-0000-0000C2020000}"/>
    <cellStyle name="40% - uthevingsfarge 5 2 3 2 4 2" xfId="3315" xr:uid="{1C16A3CD-03E1-4658-843E-CB913B060970}"/>
    <cellStyle name="40% - uthevingsfarge 5 2 3 2 5" xfId="1212" xr:uid="{00000000-0005-0000-0000-0000C3020000}"/>
    <cellStyle name="40% - uthevingsfarge 5 2 3 2 5 2" xfId="3491" xr:uid="{C583AD61-625F-4B58-A6C9-706E58AFF45A}"/>
    <cellStyle name="40% - uthevingsfarge 5 2 3 2 6" xfId="1905" xr:uid="{00000000-0005-0000-0000-0000C4020000}"/>
    <cellStyle name="40% - uthevingsfarge 5 2 3 2 6 2" xfId="4184" xr:uid="{831A075F-7776-4C31-AF21-DAACFB8A1E00}"/>
    <cellStyle name="40% - uthevingsfarge 5 2 3 2 7" xfId="2599" xr:uid="{A2A2BB23-693E-43C2-968F-2144DB1CD7C4}"/>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2 2" xfId="4009" xr:uid="{B67D69A9-0521-4C9A-B3B5-C7E3B46576C5}"/>
    <cellStyle name="40% - uthevingsfarge 5 2 3 3 2 3" xfId="2423" xr:uid="{00000000-0005-0000-0000-0000C8020000}"/>
    <cellStyle name="40% - uthevingsfarge 5 2 3 3 2 3 2" xfId="4702" xr:uid="{883C1ABC-393A-495D-B0CE-53A9CCDB6226}"/>
    <cellStyle name="40% - uthevingsfarge 5 2 3 3 2 4" xfId="3117" xr:uid="{342F5F87-3AEF-4F32-9E22-2BADD1A652EB}"/>
    <cellStyle name="40% - uthevingsfarge 5 2 3 3 3" xfId="1383" xr:uid="{00000000-0005-0000-0000-0000C9020000}"/>
    <cellStyle name="40% - uthevingsfarge 5 2 3 3 3 2" xfId="3662" xr:uid="{AC49A740-9276-47AF-B568-B6A86C71233D}"/>
    <cellStyle name="40% - uthevingsfarge 5 2 3 3 4" xfId="2076" xr:uid="{00000000-0005-0000-0000-0000CA020000}"/>
    <cellStyle name="40% - uthevingsfarge 5 2 3 3 4 2" xfId="4355" xr:uid="{5E94486A-9F6C-469E-9FCE-798E7B4099E7}"/>
    <cellStyle name="40% - uthevingsfarge 5 2 3 3 5" xfId="2770" xr:uid="{C7F31CEC-377F-41E0-896E-1547822FD25F}"/>
    <cellStyle name="40% - uthevingsfarge 5 2 3 4" xfId="629" xr:uid="{00000000-0005-0000-0000-0000CB020000}"/>
    <cellStyle name="40% - uthevingsfarge 5 2 3 4 2" xfId="1558" xr:uid="{00000000-0005-0000-0000-0000CC020000}"/>
    <cellStyle name="40% - uthevingsfarge 5 2 3 4 2 2" xfId="3837" xr:uid="{1F665C20-5891-4621-89CA-48A56775347D}"/>
    <cellStyle name="40% - uthevingsfarge 5 2 3 4 3" xfId="2251" xr:uid="{00000000-0005-0000-0000-0000CD020000}"/>
    <cellStyle name="40% - uthevingsfarge 5 2 3 4 3 2" xfId="4530" xr:uid="{E960B872-4375-4A26-AD1F-DA9BD371A85B}"/>
    <cellStyle name="40% - uthevingsfarge 5 2 3 4 4" xfId="2945" xr:uid="{DF8CD427-0E17-4C76-98BE-9BF18AE7C4FC}"/>
    <cellStyle name="40% - uthevingsfarge 5 2 3 5" xfId="1026" xr:uid="{00000000-0005-0000-0000-0000CE020000}"/>
    <cellStyle name="40% - uthevingsfarge 5 2 3 5 2" xfId="3314" xr:uid="{3E1F1924-B2A2-470C-A14D-2CD2A74F83CC}"/>
    <cellStyle name="40% - uthevingsfarge 5 2 3 6" xfId="1211" xr:uid="{00000000-0005-0000-0000-0000CF020000}"/>
    <cellStyle name="40% - uthevingsfarge 5 2 3 6 2" xfId="3490" xr:uid="{28E1B982-754D-4301-BA61-6284FB215FC0}"/>
    <cellStyle name="40% - uthevingsfarge 5 2 3 7" xfId="1904" xr:uid="{00000000-0005-0000-0000-0000D0020000}"/>
    <cellStyle name="40% - uthevingsfarge 5 2 3 7 2" xfId="4183" xr:uid="{67F59C7B-4FB4-45BC-872A-F2F4C38F6C39}"/>
    <cellStyle name="40% - uthevingsfarge 5 2 3 8" xfId="2598" xr:uid="{2A7EFA1B-BAB7-4BBC-BCB5-61241BFE4957}"/>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2 2" xfId="4011" xr:uid="{0A419BD1-5333-43FE-9D6F-487DA931FEDF}"/>
    <cellStyle name="40% - uthevingsfarge 5 2 4 2 2 3" xfId="2425" xr:uid="{00000000-0005-0000-0000-0000D5020000}"/>
    <cellStyle name="40% - uthevingsfarge 5 2 4 2 2 3 2" xfId="4704" xr:uid="{E8D2A318-0833-4BF9-8555-C9E30DFA46BF}"/>
    <cellStyle name="40% - uthevingsfarge 5 2 4 2 2 4" xfId="3119" xr:uid="{F805C05B-05DA-45DF-BBAB-9477E19378F9}"/>
    <cellStyle name="40% - uthevingsfarge 5 2 4 2 3" xfId="1385" xr:uid="{00000000-0005-0000-0000-0000D6020000}"/>
    <cellStyle name="40% - uthevingsfarge 5 2 4 2 3 2" xfId="3664" xr:uid="{68B0A186-01EA-48BA-A3B4-750547006B86}"/>
    <cellStyle name="40% - uthevingsfarge 5 2 4 2 4" xfId="2078" xr:uid="{00000000-0005-0000-0000-0000D7020000}"/>
    <cellStyle name="40% - uthevingsfarge 5 2 4 2 4 2" xfId="4357" xr:uid="{A3ADF666-EE19-4D53-9C9F-CF84688C33AB}"/>
    <cellStyle name="40% - uthevingsfarge 5 2 4 2 5" xfId="2772" xr:uid="{5C8BE9E1-CE15-4260-9550-80493A854382}"/>
    <cellStyle name="40% - uthevingsfarge 5 2 4 3" xfId="631" xr:uid="{00000000-0005-0000-0000-0000D8020000}"/>
    <cellStyle name="40% - uthevingsfarge 5 2 4 3 2" xfId="1560" xr:uid="{00000000-0005-0000-0000-0000D9020000}"/>
    <cellStyle name="40% - uthevingsfarge 5 2 4 3 2 2" xfId="3839" xr:uid="{AFEB17E2-8782-4FFD-B3C5-6C99810146A5}"/>
    <cellStyle name="40% - uthevingsfarge 5 2 4 3 3" xfId="2253" xr:uid="{00000000-0005-0000-0000-0000DA020000}"/>
    <cellStyle name="40% - uthevingsfarge 5 2 4 3 3 2" xfId="4532" xr:uid="{FC89B2D7-D425-4542-8428-C5A678F36154}"/>
    <cellStyle name="40% - uthevingsfarge 5 2 4 3 4" xfId="2947" xr:uid="{D9FEC9D6-8509-488D-A0CB-E7136F894012}"/>
    <cellStyle name="40% - uthevingsfarge 5 2 4 4" xfId="1028" xr:uid="{00000000-0005-0000-0000-0000DB020000}"/>
    <cellStyle name="40% - uthevingsfarge 5 2 4 4 2" xfId="3316" xr:uid="{488046D0-E1AD-4ADD-8941-827901A0485A}"/>
    <cellStyle name="40% - uthevingsfarge 5 2 4 5" xfId="1213" xr:uid="{00000000-0005-0000-0000-0000DC020000}"/>
    <cellStyle name="40% - uthevingsfarge 5 2 4 5 2" xfId="3492" xr:uid="{173E6EBA-D090-4B19-B7DD-D9CA7A6B2EFE}"/>
    <cellStyle name="40% - uthevingsfarge 5 2 4 6" xfId="1906" xr:uid="{00000000-0005-0000-0000-0000DD020000}"/>
    <cellStyle name="40% - uthevingsfarge 5 2 4 6 2" xfId="4185" xr:uid="{1360AB53-114D-4076-8152-BA651461EC4B}"/>
    <cellStyle name="40% - uthevingsfarge 5 2 4 7" xfId="2600" xr:uid="{5EB4EC21-8FFB-4518-BEAA-F3BD8D0038BE}"/>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2 2" xfId="4004" xr:uid="{2B03044E-3D1E-469D-8FF6-06B53705B5DB}"/>
    <cellStyle name="40% - uthevingsfarge 5 2 5 2 3" xfId="2418" xr:uid="{00000000-0005-0000-0000-0000E1020000}"/>
    <cellStyle name="40% - uthevingsfarge 5 2 5 2 3 2" xfId="4697" xr:uid="{F63A0C98-ADA3-4B9D-A368-671E59F6D8BC}"/>
    <cellStyle name="40% - uthevingsfarge 5 2 5 2 4" xfId="3112" xr:uid="{7A665F3B-36B6-485B-ACE1-29FDA99817F9}"/>
    <cellStyle name="40% - uthevingsfarge 5 2 5 3" xfId="1378" xr:uid="{00000000-0005-0000-0000-0000E2020000}"/>
    <cellStyle name="40% - uthevingsfarge 5 2 5 3 2" xfId="3657" xr:uid="{08DD76A8-13C0-4B6D-99A9-5ADA497FEB82}"/>
    <cellStyle name="40% - uthevingsfarge 5 2 5 4" xfId="2071" xr:uid="{00000000-0005-0000-0000-0000E3020000}"/>
    <cellStyle name="40% - uthevingsfarge 5 2 5 4 2" xfId="4350" xr:uid="{7E253D49-35BF-4228-91D5-5018A81FE34D}"/>
    <cellStyle name="40% - uthevingsfarge 5 2 5 5" xfId="2765" xr:uid="{4D7D2853-FDFC-4C8E-A192-C4D1666688F6}"/>
    <cellStyle name="40% - uthevingsfarge 5 2 6" xfId="624" xr:uid="{00000000-0005-0000-0000-0000E4020000}"/>
    <cellStyle name="40% - uthevingsfarge 5 2 6 2" xfId="1553" xr:uid="{00000000-0005-0000-0000-0000E5020000}"/>
    <cellStyle name="40% - uthevingsfarge 5 2 6 2 2" xfId="3832" xr:uid="{F4F78642-1009-47BB-8090-C765CFF0305F}"/>
    <cellStyle name="40% - uthevingsfarge 5 2 6 3" xfId="2246" xr:uid="{00000000-0005-0000-0000-0000E6020000}"/>
    <cellStyle name="40% - uthevingsfarge 5 2 6 3 2" xfId="4525" xr:uid="{B4359581-ECEB-49EA-A33E-734F10948DD6}"/>
    <cellStyle name="40% - uthevingsfarge 5 2 6 4" xfId="2940" xr:uid="{691550DB-6D17-41AD-94FC-B9924BFBF7DE}"/>
    <cellStyle name="40% - uthevingsfarge 5 2 7" xfId="1021" xr:uid="{00000000-0005-0000-0000-0000E7020000}"/>
    <cellStyle name="40% - uthevingsfarge 5 2 7 2" xfId="3309" xr:uid="{5432D4EE-A6A2-470F-8D14-C7755BEDF976}"/>
    <cellStyle name="40% - uthevingsfarge 5 2 8" xfId="1206" xr:uid="{00000000-0005-0000-0000-0000E8020000}"/>
    <cellStyle name="40% - uthevingsfarge 5 2 8 2" xfId="3485" xr:uid="{C083AE61-D966-471F-A321-6655A4EBFD9B}"/>
    <cellStyle name="40% - uthevingsfarge 5 2 9" xfId="1899" xr:uid="{00000000-0005-0000-0000-0000E9020000}"/>
    <cellStyle name="40% - uthevingsfarge 5 2 9 2" xfId="4178" xr:uid="{406DE36E-CBFC-4931-B58B-8A55230DEF54}"/>
    <cellStyle name="40% - uthevingsfarge 5 3" xfId="217" xr:uid="{00000000-0005-0000-0000-0000EA020000}"/>
    <cellStyle name="40% - uthevingsfarge 5 4" xfId="218" xr:uid="{00000000-0005-0000-0000-0000EB020000}"/>
    <cellStyle name="40% - uthevingsfarge 5 4 10" xfId="2601" xr:uid="{93CEFFA4-40D3-433D-AAB5-7A3C67D10333}"/>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2 2" xfId="4015" xr:uid="{039D2EB4-8E4A-4463-8340-4E5056653A6C}"/>
    <cellStyle name="40% - uthevingsfarge 5 4 2 2 2 2 2 3" xfId="2429" xr:uid="{00000000-0005-0000-0000-0000F2020000}"/>
    <cellStyle name="40% - uthevingsfarge 5 4 2 2 2 2 2 3 2" xfId="4708" xr:uid="{71E99B65-57D8-447F-B4E3-8D36FFB271EB}"/>
    <cellStyle name="40% - uthevingsfarge 5 4 2 2 2 2 2 4" xfId="3123" xr:uid="{4F21961C-077F-452A-87C6-9A28CE821103}"/>
    <cellStyle name="40% - uthevingsfarge 5 4 2 2 2 2 3" xfId="1389" xr:uid="{00000000-0005-0000-0000-0000F3020000}"/>
    <cellStyle name="40% - uthevingsfarge 5 4 2 2 2 2 3 2" xfId="3668" xr:uid="{B60933DC-0ADA-42E7-AA63-623837607330}"/>
    <cellStyle name="40% - uthevingsfarge 5 4 2 2 2 2 4" xfId="2082" xr:uid="{00000000-0005-0000-0000-0000F4020000}"/>
    <cellStyle name="40% - uthevingsfarge 5 4 2 2 2 2 4 2" xfId="4361" xr:uid="{EB976424-B663-45F6-8576-BC5A58853F6C}"/>
    <cellStyle name="40% - uthevingsfarge 5 4 2 2 2 2 5" xfId="2776" xr:uid="{48E14554-ED9E-47CF-B5E4-EDF39212008B}"/>
    <cellStyle name="40% - uthevingsfarge 5 4 2 2 2 3" xfId="635" xr:uid="{00000000-0005-0000-0000-0000F5020000}"/>
    <cellStyle name="40% - uthevingsfarge 5 4 2 2 2 3 2" xfId="1564" xr:uid="{00000000-0005-0000-0000-0000F6020000}"/>
    <cellStyle name="40% - uthevingsfarge 5 4 2 2 2 3 2 2" xfId="3843" xr:uid="{E183FA82-3BCB-44CF-A1EB-015F9159B01C}"/>
    <cellStyle name="40% - uthevingsfarge 5 4 2 2 2 3 3" xfId="2257" xr:uid="{00000000-0005-0000-0000-0000F7020000}"/>
    <cellStyle name="40% - uthevingsfarge 5 4 2 2 2 3 3 2" xfId="4536" xr:uid="{E4C5BDC8-99DC-46A7-882C-4E1415FE80D6}"/>
    <cellStyle name="40% - uthevingsfarge 5 4 2 2 2 3 4" xfId="2951" xr:uid="{CA9692D3-C217-494D-A8BC-7E5FB99442CD}"/>
    <cellStyle name="40% - uthevingsfarge 5 4 2 2 2 4" xfId="1032" xr:uid="{00000000-0005-0000-0000-0000F8020000}"/>
    <cellStyle name="40% - uthevingsfarge 5 4 2 2 2 4 2" xfId="3320" xr:uid="{C7F2D2E7-3BB1-4931-9063-E85478844D02}"/>
    <cellStyle name="40% - uthevingsfarge 5 4 2 2 2 5" xfId="1217" xr:uid="{00000000-0005-0000-0000-0000F9020000}"/>
    <cellStyle name="40% - uthevingsfarge 5 4 2 2 2 5 2" xfId="3496" xr:uid="{60505AF0-FE60-4908-9C8E-67BAAF2666FA}"/>
    <cellStyle name="40% - uthevingsfarge 5 4 2 2 2 6" xfId="1910" xr:uid="{00000000-0005-0000-0000-0000FA020000}"/>
    <cellStyle name="40% - uthevingsfarge 5 4 2 2 2 6 2" xfId="4189" xr:uid="{8500A703-CF8B-4D74-94BD-58ECDA96DD78}"/>
    <cellStyle name="40% - uthevingsfarge 5 4 2 2 2 7" xfId="2604" xr:uid="{334B582B-E7AE-4218-8A47-5FE18EFD246F}"/>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2 2" xfId="4014" xr:uid="{AEDF0BB6-74CC-4148-8313-6465B72DCBE0}"/>
    <cellStyle name="40% - uthevingsfarge 5 4 2 2 3 2 3" xfId="2428" xr:uid="{00000000-0005-0000-0000-0000FE020000}"/>
    <cellStyle name="40% - uthevingsfarge 5 4 2 2 3 2 3 2" xfId="4707" xr:uid="{40D34A69-E73A-4CCE-BDA8-452B0139695E}"/>
    <cellStyle name="40% - uthevingsfarge 5 4 2 2 3 2 4" xfId="3122" xr:uid="{FF8ED7BD-03E4-45FC-B7A9-542466314AEC}"/>
    <cellStyle name="40% - uthevingsfarge 5 4 2 2 3 3" xfId="1388" xr:uid="{00000000-0005-0000-0000-0000FF020000}"/>
    <cellStyle name="40% - uthevingsfarge 5 4 2 2 3 3 2" xfId="3667" xr:uid="{0596575A-A8E1-4AB5-983C-6D59EA6E86E9}"/>
    <cellStyle name="40% - uthevingsfarge 5 4 2 2 3 4" xfId="2081" xr:uid="{00000000-0005-0000-0000-000000030000}"/>
    <cellStyle name="40% - uthevingsfarge 5 4 2 2 3 4 2" xfId="4360" xr:uid="{39AE1A9D-219E-4539-A71A-DD856604C098}"/>
    <cellStyle name="40% - uthevingsfarge 5 4 2 2 3 5" xfId="2775" xr:uid="{95D50E52-BD81-431E-AD72-260CE982AEE3}"/>
    <cellStyle name="40% - uthevingsfarge 5 4 2 2 4" xfId="634" xr:uid="{00000000-0005-0000-0000-000001030000}"/>
    <cellStyle name="40% - uthevingsfarge 5 4 2 2 4 2" xfId="1563" xr:uid="{00000000-0005-0000-0000-000002030000}"/>
    <cellStyle name="40% - uthevingsfarge 5 4 2 2 4 2 2" xfId="3842" xr:uid="{0DD4BFFE-B5FC-4D1D-9524-1FC520B16118}"/>
    <cellStyle name="40% - uthevingsfarge 5 4 2 2 4 3" xfId="2256" xr:uid="{00000000-0005-0000-0000-000003030000}"/>
    <cellStyle name="40% - uthevingsfarge 5 4 2 2 4 3 2" xfId="4535" xr:uid="{E7344A50-BB77-4718-B973-680A6FF5F786}"/>
    <cellStyle name="40% - uthevingsfarge 5 4 2 2 4 4" xfId="2950" xr:uid="{44AEDD40-9538-4D5B-9475-1E7CEE53B6BA}"/>
    <cellStyle name="40% - uthevingsfarge 5 4 2 2 5" xfId="1031" xr:uid="{00000000-0005-0000-0000-000004030000}"/>
    <cellStyle name="40% - uthevingsfarge 5 4 2 2 5 2" xfId="3319" xr:uid="{C640C35C-7CB6-4F02-ABD7-36ABCC842B65}"/>
    <cellStyle name="40% - uthevingsfarge 5 4 2 2 6" xfId="1216" xr:uid="{00000000-0005-0000-0000-000005030000}"/>
    <cellStyle name="40% - uthevingsfarge 5 4 2 2 6 2" xfId="3495" xr:uid="{89F0CF88-7EC1-4C52-89B0-CC0EF6B05738}"/>
    <cellStyle name="40% - uthevingsfarge 5 4 2 2 7" xfId="1909" xr:uid="{00000000-0005-0000-0000-000006030000}"/>
    <cellStyle name="40% - uthevingsfarge 5 4 2 2 7 2" xfId="4188" xr:uid="{69C3890E-FCD5-4857-A724-F8C19C719395}"/>
    <cellStyle name="40% - uthevingsfarge 5 4 2 2 8" xfId="2603" xr:uid="{642CEEA8-6C56-4F03-A081-52B723C26F8D}"/>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2 2" xfId="4016" xr:uid="{44749C18-BAFD-4CB8-BB82-13542599BFE1}"/>
    <cellStyle name="40% - uthevingsfarge 5 4 2 3 2 2 3" xfId="2430" xr:uid="{00000000-0005-0000-0000-00000B030000}"/>
    <cellStyle name="40% - uthevingsfarge 5 4 2 3 2 2 3 2" xfId="4709" xr:uid="{F45D2D0D-2BC5-4EDB-9CDF-41BA941F8961}"/>
    <cellStyle name="40% - uthevingsfarge 5 4 2 3 2 2 4" xfId="3124" xr:uid="{B95F20C0-5563-400D-88F8-C3275F285F9B}"/>
    <cellStyle name="40% - uthevingsfarge 5 4 2 3 2 3" xfId="1390" xr:uid="{00000000-0005-0000-0000-00000C030000}"/>
    <cellStyle name="40% - uthevingsfarge 5 4 2 3 2 3 2" xfId="3669" xr:uid="{B368B478-B8CD-40FD-AA9F-6CC53EBCD64E}"/>
    <cellStyle name="40% - uthevingsfarge 5 4 2 3 2 4" xfId="2083" xr:uid="{00000000-0005-0000-0000-00000D030000}"/>
    <cellStyle name="40% - uthevingsfarge 5 4 2 3 2 4 2" xfId="4362" xr:uid="{734D6495-1AE6-4A7A-8857-40EB24A3F432}"/>
    <cellStyle name="40% - uthevingsfarge 5 4 2 3 2 5" xfId="2777" xr:uid="{BAB44244-0CCA-4493-BC4F-1387E5C962CD}"/>
    <cellStyle name="40% - uthevingsfarge 5 4 2 3 3" xfId="636" xr:uid="{00000000-0005-0000-0000-00000E030000}"/>
    <cellStyle name="40% - uthevingsfarge 5 4 2 3 3 2" xfId="1565" xr:uid="{00000000-0005-0000-0000-00000F030000}"/>
    <cellStyle name="40% - uthevingsfarge 5 4 2 3 3 2 2" xfId="3844" xr:uid="{0B7A8B96-19DD-428A-864A-BE5F968E276A}"/>
    <cellStyle name="40% - uthevingsfarge 5 4 2 3 3 3" xfId="2258" xr:uid="{00000000-0005-0000-0000-000010030000}"/>
    <cellStyle name="40% - uthevingsfarge 5 4 2 3 3 3 2" xfId="4537" xr:uid="{69EF570B-0FCC-435C-A200-84937A99EEF9}"/>
    <cellStyle name="40% - uthevingsfarge 5 4 2 3 3 4" xfId="2952" xr:uid="{F2D5D37C-E8F8-4CB6-AC46-037AEBBA00F7}"/>
    <cellStyle name="40% - uthevingsfarge 5 4 2 3 4" xfId="1033" xr:uid="{00000000-0005-0000-0000-000011030000}"/>
    <cellStyle name="40% - uthevingsfarge 5 4 2 3 4 2" xfId="3321" xr:uid="{EE9C138D-402D-4C66-8B72-87CCF09681D1}"/>
    <cellStyle name="40% - uthevingsfarge 5 4 2 3 5" xfId="1218" xr:uid="{00000000-0005-0000-0000-000012030000}"/>
    <cellStyle name="40% - uthevingsfarge 5 4 2 3 5 2" xfId="3497" xr:uid="{F32ED255-708D-4447-BD8D-139449F3865C}"/>
    <cellStyle name="40% - uthevingsfarge 5 4 2 3 6" xfId="1911" xr:uid="{00000000-0005-0000-0000-000013030000}"/>
    <cellStyle name="40% - uthevingsfarge 5 4 2 3 6 2" xfId="4190" xr:uid="{D5320984-86F6-4B89-A441-8CE37CC0DBAD}"/>
    <cellStyle name="40% - uthevingsfarge 5 4 2 3 7" xfId="2605" xr:uid="{C49F3983-D76E-47EF-BF82-0E9A006754BB}"/>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2 2" xfId="4013" xr:uid="{9983A953-203D-47AC-A6FF-BA4416782F94}"/>
    <cellStyle name="40% - uthevingsfarge 5 4 2 4 2 3" xfId="2427" xr:uid="{00000000-0005-0000-0000-000017030000}"/>
    <cellStyle name="40% - uthevingsfarge 5 4 2 4 2 3 2" xfId="4706" xr:uid="{4360C26E-A234-486C-9590-CE429D887E65}"/>
    <cellStyle name="40% - uthevingsfarge 5 4 2 4 2 4" xfId="3121" xr:uid="{2EADF79E-24CE-4DEF-8458-B54439BFDA4F}"/>
    <cellStyle name="40% - uthevingsfarge 5 4 2 4 3" xfId="1387" xr:uid="{00000000-0005-0000-0000-000018030000}"/>
    <cellStyle name="40% - uthevingsfarge 5 4 2 4 3 2" xfId="3666" xr:uid="{69513C1B-A6DB-482F-9400-385A4935573C}"/>
    <cellStyle name="40% - uthevingsfarge 5 4 2 4 4" xfId="2080" xr:uid="{00000000-0005-0000-0000-000019030000}"/>
    <cellStyle name="40% - uthevingsfarge 5 4 2 4 4 2" xfId="4359" xr:uid="{C29B23DB-1A2E-4B40-BF08-36E97031D721}"/>
    <cellStyle name="40% - uthevingsfarge 5 4 2 4 5" xfId="2774" xr:uid="{E8444CA6-E557-4388-AF9A-C666A7DE3616}"/>
    <cellStyle name="40% - uthevingsfarge 5 4 2 5" xfId="633" xr:uid="{00000000-0005-0000-0000-00001A030000}"/>
    <cellStyle name="40% - uthevingsfarge 5 4 2 5 2" xfId="1562" xr:uid="{00000000-0005-0000-0000-00001B030000}"/>
    <cellStyle name="40% - uthevingsfarge 5 4 2 5 2 2" xfId="3841" xr:uid="{85D0DD20-7D15-4EC2-AFD8-8D7BD1ED2481}"/>
    <cellStyle name="40% - uthevingsfarge 5 4 2 5 3" xfId="2255" xr:uid="{00000000-0005-0000-0000-00001C030000}"/>
    <cellStyle name="40% - uthevingsfarge 5 4 2 5 3 2" xfId="4534" xr:uid="{B6EE9572-2838-454B-8510-0B37B6501860}"/>
    <cellStyle name="40% - uthevingsfarge 5 4 2 5 4" xfId="2949" xr:uid="{8C5521BF-5EDD-4F4F-81BA-F5577E704E6E}"/>
    <cellStyle name="40% - uthevingsfarge 5 4 2 6" xfId="1030" xr:uid="{00000000-0005-0000-0000-00001D030000}"/>
    <cellStyle name="40% - uthevingsfarge 5 4 2 6 2" xfId="3318" xr:uid="{2457FB2C-F76F-47BB-BE01-43FCFF612CC7}"/>
    <cellStyle name="40% - uthevingsfarge 5 4 2 7" xfId="1215" xr:uid="{00000000-0005-0000-0000-00001E030000}"/>
    <cellStyle name="40% - uthevingsfarge 5 4 2 7 2" xfId="3494" xr:uid="{0B8AA622-1C73-4542-B11E-BB93A3292B48}"/>
    <cellStyle name="40% - uthevingsfarge 5 4 2 8" xfId="1908" xr:uid="{00000000-0005-0000-0000-00001F030000}"/>
    <cellStyle name="40% - uthevingsfarge 5 4 2 8 2" xfId="4187" xr:uid="{A5512F2A-DE9D-43AD-B39A-EC3917EC2CF6}"/>
    <cellStyle name="40% - uthevingsfarge 5 4 2 9" xfId="2602" xr:uid="{67F3991A-51F0-4F2B-B71B-ADC9F3DD4D69}"/>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2 2" xfId="4018" xr:uid="{AC26D4AF-E99E-4C20-8C4E-6B4FCF14AF94}"/>
    <cellStyle name="40% - uthevingsfarge 5 4 3 2 2 2 3" xfId="2432" xr:uid="{00000000-0005-0000-0000-000025030000}"/>
    <cellStyle name="40% - uthevingsfarge 5 4 3 2 2 2 3 2" xfId="4711" xr:uid="{5D0D6E82-6923-4BA4-80C1-77FD99381004}"/>
    <cellStyle name="40% - uthevingsfarge 5 4 3 2 2 2 4" xfId="3126" xr:uid="{762E16E6-4941-4589-8515-F362C5182D95}"/>
    <cellStyle name="40% - uthevingsfarge 5 4 3 2 2 3" xfId="1392" xr:uid="{00000000-0005-0000-0000-000026030000}"/>
    <cellStyle name="40% - uthevingsfarge 5 4 3 2 2 3 2" xfId="3671" xr:uid="{079D7AE5-939B-45D1-9E75-3C19910A6430}"/>
    <cellStyle name="40% - uthevingsfarge 5 4 3 2 2 4" xfId="2085" xr:uid="{00000000-0005-0000-0000-000027030000}"/>
    <cellStyle name="40% - uthevingsfarge 5 4 3 2 2 4 2" xfId="4364" xr:uid="{59578046-BD68-45D8-B810-204AF4EE33BB}"/>
    <cellStyle name="40% - uthevingsfarge 5 4 3 2 2 5" xfId="2779" xr:uid="{33C75FD3-2CD4-41D5-A1E9-86D48C4D8C12}"/>
    <cellStyle name="40% - uthevingsfarge 5 4 3 2 3" xfId="638" xr:uid="{00000000-0005-0000-0000-000028030000}"/>
    <cellStyle name="40% - uthevingsfarge 5 4 3 2 3 2" xfId="1567" xr:uid="{00000000-0005-0000-0000-000029030000}"/>
    <cellStyle name="40% - uthevingsfarge 5 4 3 2 3 2 2" xfId="3846" xr:uid="{5D9F4404-69CE-47DC-BA9E-6317ACC6E057}"/>
    <cellStyle name="40% - uthevingsfarge 5 4 3 2 3 3" xfId="2260" xr:uid="{00000000-0005-0000-0000-00002A030000}"/>
    <cellStyle name="40% - uthevingsfarge 5 4 3 2 3 3 2" xfId="4539" xr:uid="{588E73CC-157D-4913-87A0-FEAF739852B1}"/>
    <cellStyle name="40% - uthevingsfarge 5 4 3 2 3 4" xfId="2954" xr:uid="{953EDE06-BF95-4BD8-9153-837545E1AE34}"/>
    <cellStyle name="40% - uthevingsfarge 5 4 3 2 4" xfId="1035" xr:uid="{00000000-0005-0000-0000-00002B030000}"/>
    <cellStyle name="40% - uthevingsfarge 5 4 3 2 4 2" xfId="3323" xr:uid="{EDC51A49-001A-4FA2-8832-ACB407C39EB0}"/>
    <cellStyle name="40% - uthevingsfarge 5 4 3 2 5" xfId="1220" xr:uid="{00000000-0005-0000-0000-00002C030000}"/>
    <cellStyle name="40% - uthevingsfarge 5 4 3 2 5 2" xfId="3499" xr:uid="{070EC3C5-34FA-4680-810F-C7B899ECE6B4}"/>
    <cellStyle name="40% - uthevingsfarge 5 4 3 2 6" xfId="1913" xr:uid="{00000000-0005-0000-0000-00002D030000}"/>
    <cellStyle name="40% - uthevingsfarge 5 4 3 2 6 2" xfId="4192" xr:uid="{6AFA10FB-2E74-429A-8225-53A76395F28E}"/>
    <cellStyle name="40% - uthevingsfarge 5 4 3 2 7" xfId="2607" xr:uid="{ACE7962D-A601-4310-B2B8-7F198F036E5C}"/>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2 2" xfId="4017" xr:uid="{F1875E70-4A75-4581-89F2-072973727544}"/>
    <cellStyle name="40% - uthevingsfarge 5 4 3 3 2 3" xfId="2431" xr:uid="{00000000-0005-0000-0000-000031030000}"/>
    <cellStyle name="40% - uthevingsfarge 5 4 3 3 2 3 2" xfId="4710" xr:uid="{2A35CC5E-DBB4-49D1-A694-40375B05EBC5}"/>
    <cellStyle name="40% - uthevingsfarge 5 4 3 3 2 4" xfId="3125" xr:uid="{A5CD9A31-7601-4605-B992-3595762091E5}"/>
    <cellStyle name="40% - uthevingsfarge 5 4 3 3 3" xfId="1391" xr:uid="{00000000-0005-0000-0000-000032030000}"/>
    <cellStyle name="40% - uthevingsfarge 5 4 3 3 3 2" xfId="3670" xr:uid="{D9C0F0ED-9778-4F2B-B3B1-A0DD4DACCA5A}"/>
    <cellStyle name="40% - uthevingsfarge 5 4 3 3 4" xfId="2084" xr:uid="{00000000-0005-0000-0000-000033030000}"/>
    <cellStyle name="40% - uthevingsfarge 5 4 3 3 4 2" xfId="4363" xr:uid="{67D79217-6209-4A01-943E-E596522B17D3}"/>
    <cellStyle name="40% - uthevingsfarge 5 4 3 3 5" xfId="2778" xr:uid="{8F85EA64-606D-4A28-B7D7-3528AB68F55D}"/>
    <cellStyle name="40% - uthevingsfarge 5 4 3 4" xfId="637" xr:uid="{00000000-0005-0000-0000-000034030000}"/>
    <cellStyle name="40% - uthevingsfarge 5 4 3 4 2" xfId="1566" xr:uid="{00000000-0005-0000-0000-000035030000}"/>
    <cellStyle name="40% - uthevingsfarge 5 4 3 4 2 2" xfId="3845" xr:uid="{57BD62FC-A672-47B9-95B7-5CE603E1ABDF}"/>
    <cellStyle name="40% - uthevingsfarge 5 4 3 4 3" xfId="2259" xr:uid="{00000000-0005-0000-0000-000036030000}"/>
    <cellStyle name="40% - uthevingsfarge 5 4 3 4 3 2" xfId="4538" xr:uid="{E69F3715-D6FD-43AD-9F65-E09B54FCC26E}"/>
    <cellStyle name="40% - uthevingsfarge 5 4 3 4 4" xfId="2953" xr:uid="{034EB616-5F47-4D76-A8BD-0047C876120F}"/>
    <cellStyle name="40% - uthevingsfarge 5 4 3 5" xfId="1034" xr:uid="{00000000-0005-0000-0000-000037030000}"/>
    <cellStyle name="40% - uthevingsfarge 5 4 3 5 2" xfId="3322" xr:uid="{AC280B3C-2EF3-470B-8CEE-3ABE94FBA8DC}"/>
    <cellStyle name="40% - uthevingsfarge 5 4 3 6" xfId="1219" xr:uid="{00000000-0005-0000-0000-000038030000}"/>
    <cellStyle name="40% - uthevingsfarge 5 4 3 6 2" xfId="3498" xr:uid="{E2540E0B-61BC-40F1-8EBB-0C708105013C}"/>
    <cellStyle name="40% - uthevingsfarge 5 4 3 7" xfId="1912" xr:uid="{00000000-0005-0000-0000-000039030000}"/>
    <cellStyle name="40% - uthevingsfarge 5 4 3 7 2" xfId="4191" xr:uid="{D81A4D13-5DFB-46F1-850F-5D7AA8454838}"/>
    <cellStyle name="40% - uthevingsfarge 5 4 3 8" xfId="2606" xr:uid="{DEFA65F5-84AF-4D04-BC83-1247B687785D}"/>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2 2" xfId="4019" xr:uid="{ACCF6518-044A-418C-97C4-45A5BC4D0010}"/>
    <cellStyle name="40% - uthevingsfarge 5 4 4 2 2 3" xfId="2433" xr:uid="{00000000-0005-0000-0000-00003E030000}"/>
    <cellStyle name="40% - uthevingsfarge 5 4 4 2 2 3 2" xfId="4712" xr:uid="{A5D4A320-A00A-46D0-B726-0C1CCBD7E4D3}"/>
    <cellStyle name="40% - uthevingsfarge 5 4 4 2 2 4" xfId="3127" xr:uid="{CA6FAE6E-8BD2-43ED-A04B-7B55866A94EA}"/>
    <cellStyle name="40% - uthevingsfarge 5 4 4 2 3" xfId="1393" xr:uid="{00000000-0005-0000-0000-00003F030000}"/>
    <cellStyle name="40% - uthevingsfarge 5 4 4 2 3 2" xfId="3672" xr:uid="{1BA91599-0895-4E85-906D-A494D4C347A7}"/>
    <cellStyle name="40% - uthevingsfarge 5 4 4 2 4" xfId="2086" xr:uid="{00000000-0005-0000-0000-000040030000}"/>
    <cellStyle name="40% - uthevingsfarge 5 4 4 2 4 2" xfId="4365" xr:uid="{D7C7A2CC-337F-4F94-B909-84683334D167}"/>
    <cellStyle name="40% - uthevingsfarge 5 4 4 2 5" xfId="2780" xr:uid="{86A46E60-760D-406B-AE94-68EEF4BE2A7E}"/>
    <cellStyle name="40% - uthevingsfarge 5 4 4 3" xfId="639" xr:uid="{00000000-0005-0000-0000-000041030000}"/>
    <cellStyle name="40% - uthevingsfarge 5 4 4 3 2" xfId="1568" xr:uid="{00000000-0005-0000-0000-000042030000}"/>
    <cellStyle name="40% - uthevingsfarge 5 4 4 3 2 2" xfId="3847" xr:uid="{64D4F33A-4B42-45D6-8B23-BB0F107ECCAE}"/>
    <cellStyle name="40% - uthevingsfarge 5 4 4 3 3" xfId="2261" xr:uid="{00000000-0005-0000-0000-000043030000}"/>
    <cellStyle name="40% - uthevingsfarge 5 4 4 3 3 2" xfId="4540" xr:uid="{8BDB54D1-1864-4B79-BCD2-4002DDC5D45A}"/>
    <cellStyle name="40% - uthevingsfarge 5 4 4 3 4" xfId="2955" xr:uid="{9660CAB9-30FD-451B-AE8F-14AFAD0B3E37}"/>
    <cellStyle name="40% - uthevingsfarge 5 4 4 4" xfId="1036" xr:uid="{00000000-0005-0000-0000-000044030000}"/>
    <cellStyle name="40% - uthevingsfarge 5 4 4 4 2" xfId="3324" xr:uid="{D6DA5411-5AE5-4FBF-9FF1-5D1AD86420F4}"/>
    <cellStyle name="40% - uthevingsfarge 5 4 4 5" xfId="1221" xr:uid="{00000000-0005-0000-0000-000045030000}"/>
    <cellStyle name="40% - uthevingsfarge 5 4 4 5 2" xfId="3500" xr:uid="{F364CC6B-4C57-4F8D-8189-C75C2B9718AA}"/>
    <cellStyle name="40% - uthevingsfarge 5 4 4 6" xfId="1914" xr:uid="{00000000-0005-0000-0000-000046030000}"/>
    <cellStyle name="40% - uthevingsfarge 5 4 4 6 2" xfId="4193" xr:uid="{50E6101C-5877-4657-8CCE-EF0BF69CED4B}"/>
    <cellStyle name="40% - uthevingsfarge 5 4 4 7" xfId="2608" xr:uid="{5376854D-7E0E-47F3-A7B2-2CE01AD477C0}"/>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2 2" xfId="4012" xr:uid="{4D4DBAAC-3AAE-4079-BFD8-79E0B27E531B}"/>
    <cellStyle name="40% - uthevingsfarge 5 4 5 2 3" xfId="2426" xr:uid="{00000000-0005-0000-0000-00004A030000}"/>
    <cellStyle name="40% - uthevingsfarge 5 4 5 2 3 2" xfId="4705" xr:uid="{30556903-2D7E-4B1B-BB94-9894ECAD7833}"/>
    <cellStyle name="40% - uthevingsfarge 5 4 5 2 4" xfId="3120" xr:uid="{CC7AF870-E490-4148-B35C-11F465743CC4}"/>
    <cellStyle name="40% - uthevingsfarge 5 4 5 3" xfId="1386" xr:uid="{00000000-0005-0000-0000-00004B030000}"/>
    <cellStyle name="40% - uthevingsfarge 5 4 5 3 2" xfId="3665" xr:uid="{A8D3DF90-BDB7-461D-BFFB-C6D4F26A6A78}"/>
    <cellStyle name="40% - uthevingsfarge 5 4 5 4" xfId="2079" xr:uid="{00000000-0005-0000-0000-00004C030000}"/>
    <cellStyle name="40% - uthevingsfarge 5 4 5 4 2" xfId="4358" xr:uid="{B955C5BC-BA4F-4EF1-A688-D86553D0D7EB}"/>
    <cellStyle name="40% - uthevingsfarge 5 4 5 5" xfId="2773" xr:uid="{4F3F5753-A45B-429B-9FEF-3848A79178E4}"/>
    <cellStyle name="40% - uthevingsfarge 5 4 6" xfId="632" xr:uid="{00000000-0005-0000-0000-00004D030000}"/>
    <cellStyle name="40% - uthevingsfarge 5 4 6 2" xfId="1561" xr:uid="{00000000-0005-0000-0000-00004E030000}"/>
    <cellStyle name="40% - uthevingsfarge 5 4 6 2 2" xfId="3840" xr:uid="{DD659EC0-CC05-4213-BE54-652975012F2A}"/>
    <cellStyle name="40% - uthevingsfarge 5 4 6 3" xfId="2254" xr:uid="{00000000-0005-0000-0000-00004F030000}"/>
    <cellStyle name="40% - uthevingsfarge 5 4 6 3 2" xfId="4533" xr:uid="{4A1D7AE0-770A-4E89-8771-A4D5E4A9F133}"/>
    <cellStyle name="40% - uthevingsfarge 5 4 6 4" xfId="2948" xr:uid="{53446253-A489-4057-93EC-1C413C33C788}"/>
    <cellStyle name="40% - uthevingsfarge 5 4 7" xfId="1029" xr:uid="{00000000-0005-0000-0000-000050030000}"/>
    <cellStyle name="40% - uthevingsfarge 5 4 7 2" xfId="3317" xr:uid="{9F29237A-C4AD-4DA6-8FDA-57C259DF64D3}"/>
    <cellStyle name="40% - uthevingsfarge 5 4 8" xfId="1214" xr:uid="{00000000-0005-0000-0000-000051030000}"/>
    <cellStyle name="40% - uthevingsfarge 5 4 8 2" xfId="3493" xr:uid="{03562F47-17CF-4151-8AD7-95C7F048B5D9}"/>
    <cellStyle name="40% - uthevingsfarge 5 4 9" xfId="1907" xr:uid="{00000000-0005-0000-0000-000052030000}"/>
    <cellStyle name="40% - uthevingsfarge 5 4 9 2" xfId="4186" xr:uid="{088F0A21-A3B5-454A-B85C-D8038C5F2D0C}"/>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13 2" xfId="3369" xr:uid="{2B82E60E-81B9-4EEC-B404-910BFFF3C98F}"/>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2 3 2" xfId="3216" xr:uid="{F495B8E4-E8B7-4436-B31E-B8890997178F}"/>
    <cellStyle name="Comma 2 3" xfId="343" xr:uid="{00000000-0005-0000-0000-000072030000}"/>
    <cellStyle name="Comma 2 3 2" xfId="724" xr:uid="{00000000-0005-0000-0000-000073030000}"/>
    <cellStyle name="Comma 2 4" xfId="925" xr:uid="{00000000-0005-0000-0000-000074030000}"/>
    <cellStyle name="Comma 2 4 2" xfId="3214" xr:uid="{8FCAD229-FC15-483F-B777-C6ED6CD4DDDF}"/>
    <cellStyle name="Comma 2_Kontantstrøm-direkte" xfId="82" xr:uid="{00000000-0005-0000-0000-000075030000}"/>
    <cellStyle name="Comma 3" xfId="881" xr:uid="{00000000-0005-0000-0000-000076030000}"/>
    <cellStyle name="Comma 3 2" xfId="3171" xr:uid="{58033865-1118-4B40-B05B-26B9946D6800}"/>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xfId="4760" builtinId="3"/>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2 3 2" xfId="3217" xr:uid="{650B9022-89F5-49BA-9C6C-52AE7A870C82}"/>
    <cellStyle name="Komma 2 2 3" xfId="303" xr:uid="{00000000-0005-0000-0000-00008B030000}"/>
    <cellStyle name="Komma 2 2 3 2" xfId="684" xr:uid="{00000000-0005-0000-0000-00008C030000}"/>
    <cellStyle name="Komma 2 2 4" xfId="884" xr:uid="{00000000-0005-0000-0000-00008D030000}"/>
    <cellStyle name="Komma 2 2 4 2" xfId="3174" xr:uid="{5BFFA8CC-8E31-429C-AFA1-A71314CBF1D6}"/>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3 3 2" xfId="3218" xr:uid="{C91BA784-EAE9-4AB7-B9A5-AFB55EB9242F}"/>
    <cellStyle name="Komma 2 4" xfId="302" xr:uid="{00000000-0005-0000-0000-000092030000}"/>
    <cellStyle name="Komma 2 4 2" xfId="683" xr:uid="{00000000-0005-0000-0000-000093030000}"/>
    <cellStyle name="Komma 2 5" xfId="883" xr:uid="{00000000-0005-0000-0000-000094030000}"/>
    <cellStyle name="Komma 2 5 2" xfId="3173" xr:uid="{359C95D6-66F1-4F31-AC3E-21F34B40E616}"/>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2 2" xfId="4020" xr:uid="{D95FE320-8D95-4C69-A72E-0A53767134A4}"/>
    <cellStyle name="Komma 3 2 2 2 2 2 3" xfId="2434" xr:uid="{00000000-0005-0000-0000-00009C030000}"/>
    <cellStyle name="Komma 3 2 2 2 2 2 3 2" xfId="4713" xr:uid="{0DFA5065-CE39-4966-B8F2-47CC4E32B783}"/>
    <cellStyle name="Komma 3 2 2 2 2 2 4" xfId="3128" xr:uid="{009F1717-6892-4C35-B87F-3641E6125ED9}"/>
    <cellStyle name="Komma 3 2 2 2 2 3" xfId="1394" xr:uid="{00000000-0005-0000-0000-00009D030000}"/>
    <cellStyle name="Komma 3 2 2 2 2 3 2" xfId="3673" xr:uid="{65A93C71-5DD6-4B99-926D-908D4A52697B}"/>
    <cellStyle name="Komma 3 2 2 2 2 4" xfId="2087" xr:uid="{00000000-0005-0000-0000-00009E030000}"/>
    <cellStyle name="Komma 3 2 2 2 2 4 2" xfId="4366" xr:uid="{B37FAD1A-97A7-4D1C-913A-B00326842DB8}"/>
    <cellStyle name="Komma 3 2 2 2 2 5" xfId="2781" xr:uid="{A2396053-7163-4E4A-815A-F1162DD1BF75}"/>
    <cellStyle name="Komma 3 2 2 2 3" xfId="640" xr:uid="{00000000-0005-0000-0000-00009F030000}"/>
    <cellStyle name="Komma 3 2 2 2 3 2" xfId="1569" xr:uid="{00000000-0005-0000-0000-0000A0030000}"/>
    <cellStyle name="Komma 3 2 2 2 3 2 2" xfId="3848" xr:uid="{1DDCD9FD-0A46-4172-962F-BC84F34E3CC4}"/>
    <cellStyle name="Komma 3 2 2 2 3 3" xfId="2262" xr:uid="{00000000-0005-0000-0000-0000A1030000}"/>
    <cellStyle name="Komma 3 2 2 2 3 3 2" xfId="4541" xr:uid="{ADB6D7EC-45F0-494A-AA55-221FB7165A6A}"/>
    <cellStyle name="Komma 3 2 2 2 3 4" xfId="2956" xr:uid="{9662F397-E775-4E1E-A4C1-6389C20C89C8}"/>
    <cellStyle name="Komma 3 2 2 2 4" xfId="1038" xr:uid="{00000000-0005-0000-0000-0000A2030000}"/>
    <cellStyle name="Komma 3 2 2 2 4 2" xfId="3325" xr:uid="{AC4411A8-0D68-47B4-908C-71FC873CE6D4}"/>
    <cellStyle name="Komma 3 2 2 2 5" xfId="1222" xr:uid="{00000000-0005-0000-0000-0000A3030000}"/>
    <cellStyle name="Komma 3 2 2 2 5 2" xfId="3501" xr:uid="{C0713E06-954F-4EB4-8A24-7FE87815F6CB}"/>
    <cellStyle name="Komma 3 2 2 2 6" xfId="1915" xr:uid="{00000000-0005-0000-0000-0000A4030000}"/>
    <cellStyle name="Komma 3 2 2 2 6 2" xfId="4194" xr:uid="{32B4750B-489B-4A8C-8951-F738CF0C1837}"/>
    <cellStyle name="Komma 3 2 2 2 7" xfId="2609" xr:uid="{5810501C-537F-4AE2-88C7-0823C368830A}"/>
    <cellStyle name="Komma 3 2 2 3" xfId="348" xr:uid="{00000000-0005-0000-0000-0000A5030000}"/>
    <cellStyle name="Komma 3 2 2 3 2" xfId="729" xr:uid="{00000000-0005-0000-0000-0000A6030000}"/>
    <cellStyle name="Komma 3 2 2 4" xfId="930" xr:uid="{00000000-0005-0000-0000-0000A7030000}"/>
    <cellStyle name="Komma 3 2 2 4 2" xfId="3219" xr:uid="{EA787DC3-516F-45D9-AC20-E15C9769DE37}"/>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2 2" xfId="4021" xr:uid="{3BBC24CE-5E46-4E1D-AE24-CF3020736295}"/>
    <cellStyle name="Komma 3 2 3 2 2 3" xfId="2435" xr:uid="{00000000-0005-0000-0000-0000AC030000}"/>
    <cellStyle name="Komma 3 2 3 2 2 3 2" xfId="4714" xr:uid="{855203A9-9B57-4EA1-8B1D-394C37E53640}"/>
    <cellStyle name="Komma 3 2 3 2 2 4" xfId="3129" xr:uid="{90C15AC8-D091-4B89-B51A-5BD03EA4DF1B}"/>
    <cellStyle name="Komma 3 2 3 2 3" xfId="1395" xr:uid="{00000000-0005-0000-0000-0000AD030000}"/>
    <cellStyle name="Komma 3 2 3 2 3 2" xfId="3674" xr:uid="{3B9E4FBE-1971-47A6-8189-50EC7AB5AA7D}"/>
    <cellStyle name="Komma 3 2 3 2 4" xfId="2088" xr:uid="{00000000-0005-0000-0000-0000AE030000}"/>
    <cellStyle name="Komma 3 2 3 2 4 2" xfId="4367" xr:uid="{39FB264A-E204-494F-835E-DA0DE8E2205B}"/>
    <cellStyle name="Komma 3 2 3 2 5" xfId="2782" xr:uid="{33E1AAFB-8740-4895-9425-B44D1F7D252A}"/>
    <cellStyle name="Komma 3 2 3 3" xfId="641" xr:uid="{00000000-0005-0000-0000-0000AF030000}"/>
    <cellStyle name="Komma 3 2 3 3 2" xfId="1570" xr:uid="{00000000-0005-0000-0000-0000B0030000}"/>
    <cellStyle name="Komma 3 2 3 3 2 2" xfId="3849" xr:uid="{3D74E1EA-BC89-426A-836A-C4163D4A4CDF}"/>
    <cellStyle name="Komma 3 2 3 3 3" xfId="2263" xr:uid="{00000000-0005-0000-0000-0000B1030000}"/>
    <cellStyle name="Komma 3 2 3 3 3 2" xfId="4542" xr:uid="{B70601E6-9315-4FE1-A6E6-0E0B366FEC3D}"/>
    <cellStyle name="Komma 3 2 3 3 4" xfId="2957" xr:uid="{59848318-1F9A-4BBD-85AC-9EFFC1F819FF}"/>
    <cellStyle name="Komma 3 2 3 4" xfId="1039" xr:uid="{00000000-0005-0000-0000-0000B2030000}"/>
    <cellStyle name="Komma 3 2 3 4 2" xfId="3326" xr:uid="{AA1C55DE-842D-4715-9F0C-9A32BE80C372}"/>
    <cellStyle name="Komma 3 2 3 5" xfId="1223" xr:uid="{00000000-0005-0000-0000-0000B3030000}"/>
    <cellStyle name="Komma 3 2 3 5 2" xfId="3502" xr:uid="{EFC404E8-191A-45E5-8D1F-59B90F75A10E}"/>
    <cellStyle name="Komma 3 2 3 6" xfId="1916" xr:uid="{00000000-0005-0000-0000-0000B4030000}"/>
    <cellStyle name="Komma 3 2 3 6 2" xfId="4195" xr:uid="{6A8A2C87-0B71-4C40-A70E-155C3DC19840}"/>
    <cellStyle name="Komma 3 2 3 7" xfId="2610" xr:uid="{D19075C9-623E-4496-91DC-4FE8468C4E23}"/>
    <cellStyle name="Komma 3 2 4" xfId="305" xr:uid="{00000000-0005-0000-0000-0000B5030000}"/>
    <cellStyle name="Komma 3 2 4 2" xfId="686" xr:uid="{00000000-0005-0000-0000-0000B6030000}"/>
    <cellStyle name="Komma 3 2 5" xfId="886" xr:uid="{00000000-0005-0000-0000-0000B7030000}"/>
    <cellStyle name="Komma 3 2 5 2" xfId="3176" xr:uid="{290A458A-30FA-4A91-87C3-2431027CA061}"/>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2 2" xfId="4022" xr:uid="{F24E6F63-1D29-4081-9D01-6D694BF4570B}"/>
    <cellStyle name="Komma 3 3 2 2 2 3" xfId="2436" xr:uid="{00000000-0005-0000-0000-0000BD030000}"/>
    <cellStyle name="Komma 3 3 2 2 2 3 2" xfId="4715" xr:uid="{1ADDA9B1-178C-4A42-B1B2-C43B1C171C96}"/>
    <cellStyle name="Komma 3 3 2 2 2 4" xfId="3130" xr:uid="{2D0696EE-03C8-4A97-BB69-9950FCAEC6CF}"/>
    <cellStyle name="Komma 3 3 2 2 3" xfId="1396" xr:uid="{00000000-0005-0000-0000-0000BE030000}"/>
    <cellStyle name="Komma 3 3 2 2 3 2" xfId="3675" xr:uid="{F9182CA7-7F8E-499B-942F-19393B41F7DF}"/>
    <cellStyle name="Komma 3 3 2 2 4" xfId="2089" xr:uid="{00000000-0005-0000-0000-0000BF030000}"/>
    <cellStyle name="Komma 3 3 2 2 4 2" xfId="4368" xr:uid="{8F791FC6-49E8-4340-99C6-9493EC3F856B}"/>
    <cellStyle name="Komma 3 3 2 2 5" xfId="2783" xr:uid="{6E207274-931C-4278-8556-264F48D32CD5}"/>
    <cellStyle name="Komma 3 3 2 3" xfId="642" xr:uid="{00000000-0005-0000-0000-0000C0030000}"/>
    <cellStyle name="Komma 3 3 2 3 2" xfId="1571" xr:uid="{00000000-0005-0000-0000-0000C1030000}"/>
    <cellStyle name="Komma 3 3 2 3 2 2" xfId="3850" xr:uid="{EB6B3CF4-FE33-4EC3-92AD-EE94D8BCAFF5}"/>
    <cellStyle name="Komma 3 3 2 3 3" xfId="2264" xr:uid="{00000000-0005-0000-0000-0000C2030000}"/>
    <cellStyle name="Komma 3 3 2 3 3 2" xfId="4543" xr:uid="{DCF736A7-FF64-41C0-B4AC-3EF67E4991F1}"/>
    <cellStyle name="Komma 3 3 2 3 4" xfId="2958" xr:uid="{69288A00-9E15-413A-BBE3-C3A7FC6D6467}"/>
    <cellStyle name="Komma 3 3 2 4" xfId="1040" xr:uid="{00000000-0005-0000-0000-0000C3030000}"/>
    <cellStyle name="Komma 3 3 2 4 2" xfId="3327" xr:uid="{D99C7815-EF8D-4274-820D-D422F460C661}"/>
    <cellStyle name="Komma 3 3 2 5" xfId="1224" xr:uid="{00000000-0005-0000-0000-0000C4030000}"/>
    <cellStyle name="Komma 3 3 2 5 2" xfId="3503" xr:uid="{17E12DEC-E061-41F9-A1E4-BF663B220E4E}"/>
    <cellStyle name="Komma 3 3 2 6" xfId="1917" xr:uid="{00000000-0005-0000-0000-0000C5030000}"/>
    <cellStyle name="Komma 3 3 2 6 2" xfId="4196" xr:uid="{B09A8573-9106-47DB-8443-A4161AD9E7AC}"/>
    <cellStyle name="Komma 3 3 2 7" xfId="2611" xr:uid="{5A1AC2A8-659C-4DBA-8AF5-BDD71B02FB38}"/>
    <cellStyle name="Komma 3 3 3" xfId="349" xr:uid="{00000000-0005-0000-0000-0000C6030000}"/>
    <cellStyle name="Komma 3 3 3 2" xfId="730" xr:uid="{00000000-0005-0000-0000-0000C7030000}"/>
    <cellStyle name="Komma 3 3 4" xfId="931" xr:uid="{00000000-0005-0000-0000-0000C8030000}"/>
    <cellStyle name="Komma 3 3 4 2" xfId="3220" xr:uid="{900C0478-E3AE-49F4-A2E9-6E1E979C8D34}"/>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2 2" xfId="4023" xr:uid="{CE9E40DE-65E1-44C1-83E5-3F59F02440F0}"/>
    <cellStyle name="Komma 3 4 2 2 3" xfId="2437" xr:uid="{00000000-0005-0000-0000-0000CD030000}"/>
    <cellStyle name="Komma 3 4 2 2 3 2" xfId="4716" xr:uid="{0AEEB3E8-A301-4BD9-8EC9-D25365F7F83B}"/>
    <cellStyle name="Komma 3 4 2 2 4" xfId="3131" xr:uid="{9645A0DD-CC29-4EFD-B3C5-B14F183B4DFC}"/>
    <cellStyle name="Komma 3 4 2 3" xfId="1397" xr:uid="{00000000-0005-0000-0000-0000CE030000}"/>
    <cellStyle name="Komma 3 4 2 3 2" xfId="3676" xr:uid="{1D17D5C4-863E-44EF-8A78-E91F855BF4BF}"/>
    <cellStyle name="Komma 3 4 2 4" xfId="2090" xr:uid="{00000000-0005-0000-0000-0000CF030000}"/>
    <cellStyle name="Komma 3 4 2 4 2" xfId="4369" xr:uid="{22640919-E922-4B26-B810-FD506C5EDBD5}"/>
    <cellStyle name="Komma 3 4 2 5" xfId="2784" xr:uid="{7B56520C-BB2B-42A1-A6C2-D0D76459645B}"/>
    <cellStyle name="Komma 3 4 3" xfId="643" xr:uid="{00000000-0005-0000-0000-0000D0030000}"/>
    <cellStyle name="Komma 3 4 3 2" xfId="1572" xr:uid="{00000000-0005-0000-0000-0000D1030000}"/>
    <cellStyle name="Komma 3 4 3 2 2" xfId="3851" xr:uid="{4BE144F4-0001-4287-90B0-D0A48005DCCA}"/>
    <cellStyle name="Komma 3 4 3 3" xfId="2265" xr:uid="{00000000-0005-0000-0000-0000D2030000}"/>
    <cellStyle name="Komma 3 4 3 3 2" xfId="4544" xr:uid="{B591E5A3-CC3F-466F-BE66-5F805A9945EF}"/>
    <cellStyle name="Komma 3 4 3 4" xfId="2959" xr:uid="{94A1F215-68FD-4AB8-883E-3071C005B25D}"/>
    <cellStyle name="Komma 3 4 4" xfId="1041" xr:uid="{00000000-0005-0000-0000-0000D3030000}"/>
    <cellStyle name="Komma 3 4 4 2" xfId="3328" xr:uid="{DD430FF2-C094-469F-B28B-F2C6991CEEBA}"/>
    <cellStyle name="Komma 3 4 5" xfId="1225" xr:uid="{00000000-0005-0000-0000-0000D4030000}"/>
    <cellStyle name="Komma 3 4 5 2" xfId="3504" xr:uid="{45FAA464-C9FC-4675-A549-D991316F7DA9}"/>
    <cellStyle name="Komma 3 4 6" xfId="1918" xr:uid="{00000000-0005-0000-0000-0000D5030000}"/>
    <cellStyle name="Komma 3 4 6 2" xfId="4197" xr:uid="{25ADD37B-1EAB-462C-B461-A05E552837F3}"/>
    <cellStyle name="Komma 3 4 7" xfId="2612" xr:uid="{B5F1A83A-1C63-43DF-A70A-25ECC9B7D116}"/>
    <cellStyle name="Komma 3 5" xfId="304" xr:uid="{00000000-0005-0000-0000-0000D6030000}"/>
    <cellStyle name="Komma 3 5 2" xfId="685" xr:uid="{00000000-0005-0000-0000-0000D7030000}"/>
    <cellStyle name="Komma 3 6" xfId="885" xr:uid="{00000000-0005-0000-0000-0000D8030000}"/>
    <cellStyle name="Komma 3 6 2" xfId="3175" xr:uid="{F3A0BDF2-7BAC-42BD-B504-BB2C91785664}"/>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2 2" xfId="4024" xr:uid="{22249AE7-8F6D-4C68-8A90-87DD9060169C}"/>
    <cellStyle name="Komma 4 2 2 2 2 3" xfId="2438" xr:uid="{00000000-0005-0000-0000-0000DF030000}"/>
    <cellStyle name="Komma 4 2 2 2 2 3 2" xfId="4717" xr:uid="{FE8DBD03-B5F9-4549-8131-80BC48AFA5CF}"/>
    <cellStyle name="Komma 4 2 2 2 2 4" xfId="3132" xr:uid="{0858D274-FD5B-413E-8552-E6EEE421BCF5}"/>
    <cellStyle name="Komma 4 2 2 2 3" xfId="1398" xr:uid="{00000000-0005-0000-0000-0000E0030000}"/>
    <cellStyle name="Komma 4 2 2 2 3 2" xfId="3677" xr:uid="{E50D26E1-9ABC-47CE-8854-3B0EDFDF1CE5}"/>
    <cellStyle name="Komma 4 2 2 2 4" xfId="2091" xr:uid="{00000000-0005-0000-0000-0000E1030000}"/>
    <cellStyle name="Komma 4 2 2 2 4 2" xfId="4370" xr:uid="{0C016FAC-A026-4D04-A734-8BB0B848722F}"/>
    <cellStyle name="Komma 4 2 2 2 5" xfId="2785" xr:uid="{EA853324-F405-423B-B787-3848CF6A31F2}"/>
    <cellStyle name="Komma 4 2 2 3" xfId="644" xr:uid="{00000000-0005-0000-0000-0000E2030000}"/>
    <cellStyle name="Komma 4 2 2 3 2" xfId="1573" xr:uid="{00000000-0005-0000-0000-0000E3030000}"/>
    <cellStyle name="Komma 4 2 2 3 2 2" xfId="3852" xr:uid="{B899082D-098B-44A7-92C8-DA3676E2AC89}"/>
    <cellStyle name="Komma 4 2 2 3 3" xfId="2266" xr:uid="{00000000-0005-0000-0000-0000E4030000}"/>
    <cellStyle name="Komma 4 2 2 3 3 2" xfId="4545" xr:uid="{554ED105-4F9A-42ED-BD84-B7B6C6225307}"/>
    <cellStyle name="Komma 4 2 2 3 4" xfId="2960" xr:uid="{8B056F7D-5620-4265-A635-B9507F87F386}"/>
    <cellStyle name="Komma 4 2 2 4" xfId="1042" xr:uid="{00000000-0005-0000-0000-0000E5030000}"/>
    <cellStyle name="Komma 4 2 2 4 2" xfId="3329" xr:uid="{3DDA3FBA-B86B-40B3-AF7C-A49B6F7780D5}"/>
    <cellStyle name="Komma 4 2 2 5" xfId="1226" xr:uid="{00000000-0005-0000-0000-0000E6030000}"/>
    <cellStyle name="Komma 4 2 2 5 2" xfId="3505" xr:uid="{37201C2E-4035-4337-B54A-F5DB20EEC80E}"/>
    <cellStyle name="Komma 4 2 2 6" xfId="1919" xr:uid="{00000000-0005-0000-0000-0000E7030000}"/>
    <cellStyle name="Komma 4 2 2 6 2" xfId="4198" xr:uid="{6AF5FF73-7CF7-4CBE-A8F4-80E84E32F7B9}"/>
    <cellStyle name="Komma 4 2 2 7" xfId="2613" xr:uid="{C769C598-3A3C-4321-AF59-C289ECDE1101}"/>
    <cellStyle name="Komma 4 2 3" xfId="350" xr:uid="{00000000-0005-0000-0000-0000E8030000}"/>
    <cellStyle name="Komma 4 2 3 2" xfId="731" xr:uid="{00000000-0005-0000-0000-0000E9030000}"/>
    <cellStyle name="Komma 4 2 4" xfId="932" xr:uid="{00000000-0005-0000-0000-0000EA030000}"/>
    <cellStyle name="Komma 4 2 4 2" xfId="3221" xr:uid="{23AF1F85-BA18-41E6-9D28-A19044480ACD}"/>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2 3 2" xfId="3366" xr:uid="{0A975A77-35A6-43DC-9F43-6AA6A7BFC4D9}"/>
    <cellStyle name="Komma 4 3 3" xfId="467" xr:uid="{00000000-0005-0000-0000-0000F0030000}"/>
    <cellStyle name="Komma 4 3 3 2" xfId="840" xr:uid="{00000000-0005-0000-0000-0000F1030000}"/>
    <cellStyle name="Komma 4 3 3 2 2" xfId="1746" xr:uid="{00000000-0005-0000-0000-0000F2030000}"/>
    <cellStyle name="Komma 4 3 3 2 2 2" xfId="4025" xr:uid="{F1BFF4DD-4EC7-4AE8-B3DC-33EDE3F91613}"/>
    <cellStyle name="Komma 4 3 3 2 3" xfId="2439" xr:uid="{00000000-0005-0000-0000-0000F3030000}"/>
    <cellStyle name="Komma 4 3 3 2 3 2" xfId="4718" xr:uid="{5F7F3C58-B5D7-4636-B9FC-C9A040DC5235}"/>
    <cellStyle name="Komma 4 3 3 2 4" xfId="3133" xr:uid="{548AFE66-05D6-4404-A884-33BC6817220A}"/>
    <cellStyle name="Komma 4 3 3 3" xfId="1399" xr:uid="{00000000-0005-0000-0000-0000F4030000}"/>
    <cellStyle name="Komma 4 3 3 3 2" xfId="3678" xr:uid="{3411555B-1F08-4124-B078-81E1CD7E55B5}"/>
    <cellStyle name="Komma 4 3 3 4" xfId="2092" xr:uid="{00000000-0005-0000-0000-0000F5030000}"/>
    <cellStyle name="Komma 4 3 3 4 2" xfId="4371" xr:uid="{0CE01288-3251-48E5-8EB5-A66AB339C232}"/>
    <cellStyle name="Komma 4 3 3 5" xfId="2786" xr:uid="{783CD30C-6694-452A-83B3-1F4E83E391AB}"/>
    <cellStyle name="Komma 4 3 4" xfId="645" xr:uid="{00000000-0005-0000-0000-0000F6030000}"/>
    <cellStyle name="Komma 4 3 4 2" xfId="1574" xr:uid="{00000000-0005-0000-0000-0000F7030000}"/>
    <cellStyle name="Komma 4 3 4 2 2" xfId="3853" xr:uid="{36262D77-6C90-4067-AF24-60F363762719}"/>
    <cellStyle name="Komma 4 3 4 3" xfId="2267" xr:uid="{00000000-0005-0000-0000-0000F8030000}"/>
    <cellStyle name="Komma 4 3 4 3 2" xfId="4546" xr:uid="{B3C7B3F8-2BAE-411F-9DED-BE727E3A8F9A}"/>
    <cellStyle name="Komma 4 3 4 4" xfId="2961" xr:uid="{626DB763-A68A-4A22-A9D1-39940FFABB6F}"/>
    <cellStyle name="Komma 4 3 5" xfId="1043" xr:uid="{00000000-0005-0000-0000-0000F9030000}"/>
    <cellStyle name="Komma 4 3 5 2" xfId="3330" xr:uid="{5F82E5BC-CB00-42F0-938F-5C13B3B4489B}"/>
    <cellStyle name="Komma 4 3 6" xfId="1227" xr:uid="{00000000-0005-0000-0000-0000FA030000}"/>
    <cellStyle name="Komma 4 3 6 2" xfId="3506" xr:uid="{E5EF9DAB-BA43-46ED-820E-797142BD01CF}"/>
    <cellStyle name="Komma 4 3 7" xfId="1920" xr:uid="{00000000-0005-0000-0000-0000FB030000}"/>
    <cellStyle name="Komma 4 3 7 2" xfId="4199" xr:uid="{7BFEDFBD-BBF7-4E8B-9F65-E0AE5C5B6119}"/>
    <cellStyle name="Komma 4 3 8" xfId="2614" xr:uid="{004BF61C-B317-4DEE-9D83-62ECFE2FDCA9}"/>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2 2" xfId="4026" xr:uid="{43A6C4A6-CFD0-4380-BE31-EAA568BC485B}"/>
    <cellStyle name="Komma 4 4 2 2 3" xfId="2440" xr:uid="{00000000-0005-0000-0000-000000040000}"/>
    <cellStyle name="Komma 4 4 2 2 3 2" xfId="4719" xr:uid="{E75193C4-FDEE-44E5-A243-2D23CAA45DBD}"/>
    <cellStyle name="Komma 4 4 2 2 4" xfId="3134" xr:uid="{E35775BA-95EB-4705-81EB-6246DAF090BF}"/>
    <cellStyle name="Komma 4 4 2 3" xfId="1400" xr:uid="{00000000-0005-0000-0000-000001040000}"/>
    <cellStyle name="Komma 4 4 2 3 2" xfId="3679" xr:uid="{A3FF46E6-7AE6-4434-9B74-DC193BEE1DEC}"/>
    <cellStyle name="Komma 4 4 2 4" xfId="2093" xr:uid="{00000000-0005-0000-0000-000002040000}"/>
    <cellStyle name="Komma 4 4 2 4 2" xfId="4372" xr:uid="{3CD69EE3-098E-4DA1-9DBD-1EF787A0FF61}"/>
    <cellStyle name="Komma 4 4 2 5" xfId="2787" xr:uid="{EE331521-C4C4-4E44-8FAF-87F3E96C8714}"/>
    <cellStyle name="Komma 4 4 3" xfId="646" xr:uid="{00000000-0005-0000-0000-000003040000}"/>
    <cellStyle name="Komma 4 4 3 2" xfId="1575" xr:uid="{00000000-0005-0000-0000-000004040000}"/>
    <cellStyle name="Komma 4 4 3 2 2" xfId="3854" xr:uid="{D1892056-115C-4064-9911-3FBAE0544E2B}"/>
    <cellStyle name="Komma 4 4 3 3" xfId="2268" xr:uid="{00000000-0005-0000-0000-000005040000}"/>
    <cellStyle name="Komma 4 4 3 3 2" xfId="4547" xr:uid="{450BD8E2-750C-4B2C-B317-B25950EE32B2}"/>
    <cellStyle name="Komma 4 4 3 4" xfId="2962" xr:uid="{98357FF3-45B4-44A2-BC35-054DB6B0756E}"/>
    <cellStyle name="Komma 4 4 4" xfId="1044" xr:uid="{00000000-0005-0000-0000-000006040000}"/>
    <cellStyle name="Komma 4 4 4 2" xfId="3331" xr:uid="{8F9BFAA3-FD4F-4929-A365-74F2057EEF7B}"/>
    <cellStyle name="Komma 4 4 5" xfId="1228" xr:uid="{00000000-0005-0000-0000-000007040000}"/>
    <cellStyle name="Komma 4 4 5 2" xfId="3507" xr:uid="{8B0B7B9A-F9F3-4A09-93AC-AD9EC32073CD}"/>
    <cellStyle name="Komma 4 4 6" xfId="1921" xr:uid="{00000000-0005-0000-0000-000008040000}"/>
    <cellStyle name="Komma 4 4 6 2" xfId="4200" xr:uid="{E9BDE94E-36E7-406D-AAD3-D719FC160EB8}"/>
    <cellStyle name="Komma 4 4 7" xfId="2615" xr:uid="{83E8A741-41B2-4E2C-ADB5-0D995038054F}"/>
    <cellStyle name="Komma 4 5" xfId="306" xr:uid="{00000000-0005-0000-0000-000009040000}"/>
    <cellStyle name="Komma 4 5 2" xfId="687" xr:uid="{00000000-0005-0000-0000-00000A040000}"/>
    <cellStyle name="Komma 4 6" xfId="887" xr:uid="{00000000-0005-0000-0000-00000B040000}"/>
    <cellStyle name="Komma 4 6 2" xfId="3177" xr:uid="{2FB4A29E-FA12-4EBD-AA30-D50A3F2340FD}"/>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2 3 2" xfId="3222" xr:uid="{D43E3CEF-C64F-436B-BD9A-F98C4DF7BC09}"/>
    <cellStyle name="Komma 5 3" xfId="307" xr:uid="{00000000-0005-0000-0000-000011040000}"/>
    <cellStyle name="Komma 5 3 2" xfId="688" xr:uid="{00000000-0005-0000-0000-000012040000}"/>
    <cellStyle name="Komma 5 4" xfId="888" xr:uid="{00000000-0005-0000-0000-000013040000}"/>
    <cellStyle name="Komma 5 4 2" xfId="3178" xr:uid="{48E9CCB6-0E1F-46BD-927B-356CEB24E633}"/>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2 3 2" xfId="3183" xr:uid="{32C3E5C5-40BC-4F18-80F4-502CE89EA880}"/>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3 3 2" xfId="3182" xr:uid="{E2206E52-0624-4239-B2B8-E081132CB8D7}"/>
    <cellStyle name="Komma 6 4" xfId="301" xr:uid="{00000000-0005-0000-0000-00001D040000}"/>
    <cellStyle name="Komma 6 4 2" xfId="682" xr:uid="{00000000-0005-0000-0000-00001E040000}"/>
    <cellStyle name="Komma 6 5" xfId="882" xr:uid="{00000000-0005-0000-0000-00001F040000}"/>
    <cellStyle name="Komma 6 5 2" xfId="3172" xr:uid="{42C77641-264B-4F0F-AD72-0492438FB9B0}"/>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7 3 2" xfId="3223" xr:uid="{6D0C409C-01EA-414C-96B8-8CA234CE99FF}"/>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1 2" xfId="2478" xr:uid="{540FA070-B784-44F8-9072-F19F517A9287}"/>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2 2" xfId="4029" xr:uid="{0C3A6C0C-88FF-4EF7-B60A-AFB541890400}"/>
    <cellStyle name="Normal 2 3 2 2 2 2 2 3" xfId="2443" xr:uid="{00000000-0005-0000-0000-00004C040000}"/>
    <cellStyle name="Normal 2 3 2 2 2 2 2 3 2" xfId="4722" xr:uid="{E14FA369-A486-4B6F-83F8-303EED17DA4F}"/>
    <cellStyle name="Normal 2 3 2 2 2 2 2 4" xfId="3137" xr:uid="{9BADBE81-838E-4E03-95FC-F603D7F3D2ED}"/>
    <cellStyle name="Normal 2 3 2 2 2 2 3" xfId="1403" xr:uid="{00000000-0005-0000-0000-00004D040000}"/>
    <cellStyle name="Normal 2 3 2 2 2 2 3 2" xfId="3682" xr:uid="{E74AE3C3-B0F5-4BDD-8764-4F5EBD941E76}"/>
    <cellStyle name="Normal 2 3 2 2 2 2 4" xfId="2096" xr:uid="{00000000-0005-0000-0000-00004E040000}"/>
    <cellStyle name="Normal 2 3 2 2 2 2 4 2" xfId="4375" xr:uid="{C93A7A49-D8A7-4B0D-BE67-326B74F814DA}"/>
    <cellStyle name="Normal 2 3 2 2 2 2 5" xfId="2790" xr:uid="{2849AE0A-49A1-45D1-8825-9F6F1031F1D5}"/>
    <cellStyle name="Normal 2 3 2 2 2 3" xfId="649" xr:uid="{00000000-0005-0000-0000-00004F040000}"/>
    <cellStyle name="Normal 2 3 2 2 2 3 2" xfId="1578" xr:uid="{00000000-0005-0000-0000-000050040000}"/>
    <cellStyle name="Normal 2 3 2 2 2 3 2 2" xfId="3857" xr:uid="{FB158A45-2C7A-4617-899F-A5DFD8FBECED}"/>
    <cellStyle name="Normal 2 3 2 2 2 3 3" xfId="2271" xr:uid="{00000000-0005-0000-0000-000051040000}"/>
    <cellStyle name="Normal 2 3 2 2 2 3 3 2" xfId="4550" xr:uid="{3368CD21-E8D8-4752-9FB1-2ACAF6B6E80D}"/>
    <cellStyle name="Normal 2 3 2 2 2 3 4" xfId="2965" xr:uid="{46D0453E-D4C0-4BA1-AD05-9E143BD91DBA}"/>
    <cellStyle name="Normal 2 3 2 2 2 4" xfId="1047" xr:uid="{00000000-0005-0000-0000-000052040000}"/>
    <cellStyle name="Normal 2 3 2 2 2 4 2" xfId="3334" xr:uid="{4905C241-3424-4C0D-811D-E30D6DC0B69C}"/>
    <cellStyle name="Normal 2 3 2 2 2 5" xfId="1231" xr:uid="{00000000-0005-0000-0000-000053040000}"/>
    <cellStyle name="Normal 2 3 2 2 2 5 2" xfId="3510" xr:uid="{7BC5AEBF-E6D3-4B36-A89A-2005D45D676B}"/>
    <cellStyle name="Normal 2 3 2 2 2 6" xfId="1924" xr:uid="{00000000-0005-0000-0000-000054040000}"/>
    <cellStyle name="Normal 2 3 2 2 2 6 2" xfId="4203" xr:uid="{54BFCE1D-39E4-481F-B026-D50F960F4A68}"/>
    <cellStyle name="Normal 2 3 2 2 2 7" xfId="2618" xr:uid="{4B35F703-7CC5-4F69-89E4-1DB721DFC847}"/>
    <cellStyle name="Normal 2 3 2 2 3" xfId="470" xr:uid="{00000000-0005-0000-0000-000055040000}"/>
    <cellStyle name="Normal 2 3 2 2 3 2" xfId="843" xr:uid="{00000000-0005-0000-0000-000056040000}"/>
    <cellStyle name="Normal 2 3 2 2 3 2 2" xfId="1749" xr:uid="{00000000-0005-0000-0000-000057040000}"/>
    <cellStyle name="Normal 2 3 2 2 3 2 2 2" xfId="4028" xr:uid="{23F90216-BAAE-4F3B-82D0-FA838B4D2C18}"/>
    <cellStyle name="Normal 2 3 2 2 3 2 3" xfId="2442" xr:uid="{00000000-0005-0000-0000-000058040000}"/>
    <cellStyle name="Normal 2 3 2 2 3 2 3 2" xfId="4721" xr:uid="{87215BAC-39D2-42FC-8DDF-05367897B681}"/>
    <cellStyle name="Normal 2 3 2 2 3 2 4" xfId="3136" xr:uid="{8757DAE0-8721-4C4C-8F2A-CFE7941164FA}"/>
    <cellStyle name="Normal 2 3 2 2 3 3" xfId="1402" xr:uid="{00000000-0005-0000-0000-000059040000}"/>
    <cellStyle name="Normal 2 3 2 2 3 3 2" xfId="3681" xr:uid="{43BFFDDF-D930-4056-8E82-EA532497002F}"/>
    <cellStyle name="Normal 2 3 2 2 3 4" xfId="2095" xr:uid="{00000000-0005-0000-0000-00005A040000}"/>
    <cellStyle name="Normal 2 3 2 2 3 4 2" xfId="4374" xr:uid="{BE3F1662-179A-4845-B073-7446A9A2ABAE}"/>
    <cellStyle name="Normal 2 3 2 2 3 5" xfId="2789" xr:uid="{59DB1426-407B-411A-AFCD-5B193C4308B7}"/>
    <cellStyle name="Normal 2 3 2 2 4" xfId="648" xr:uid="{00000000-0005-0000-0000-00005B040000}"/>
    <cellStyle name="Normal 2 3 2 2 4 2" xfId="1577" xr:uid="{00000000-0005-0000-0000-00005C040000}"/>
    <cellStyle name="Normal 2 3 2 2 4 2 2" xfId="3856" xr:uid="{2ECA2009-5F53-445D-BA6F-4262B6B53DD7}"/>
    <cellStyle name="Normal 2 3 2 2 4 3" xfId="2270" xr:uid="{00000000-0005-0000-0000-00005D040000}"/>
    <cellStyle name="Normal 2 3 2 2 4 3 2" xfId="4549" xr:uid="{40DDE710-ED16-4272-AC13-A67959CD142B}"/>
    <cellStyle name="Normal 2 3 2 2 4 4" xfId="2964" xr:uid="{CD0450A3-2175-4ADF-8341-B4E2C86CA549}"/>
    <cellStyle name="Normal 2 3 2 2 5" xfId="1046" xr:uid="{00000000-0005-0000-0000-00005E040000}"/>
    <cellStyle name="Normal 2 3 2 2 5 2" xfId="3333" xr:uid="{45B24384-EB9F-4A22-9B11-E25D7CD2821B}"/>
    <cellStyle name="Normal 2 3 2 2 6" xfId="1230" xr:uid="{00000000-0005-0000-0000-00005F040000}"/>
    <cellStyle name="Normal 2 3 2 2 6 2" xfId="3509" xr:uid="{F3A77E5A-9D29-42FD-93A8-1E93A35EAFBB}"/>
    <cellStyle name="Normal 2 3 2 2 7" xfId="1923" xr:uid="{00000000-0005-0000-0000-000060040000}"/>
    <cellStyle name="Normal 2 3 2 2 7 2" xfId="4202" xr:uid="{B42E11E6-8D35-452A-BF0E-BE688250DFB9}"/>
    <cellStyle name="Normal 2 3 2 2 8" xfId="2617" xr:uid="{5BCAF035-EA7C-4969-82E9-AAFCBFDC8F51}"/>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2 2" xfId="4030" xr:uid="{121AAC88-39F7-41D9-87DF-871B543AC78D}"/>
    <cellStyle name="Normal 2 3 2 3 2 2 3" xfId="2444" xr:uid="{00000000-0005-0000-0000-000065040000}"/>
    <cellStyle name="Normal 2 3 2 3 2 2 3 2" xfId="4723" xr:uid="{F4D78066-E141-4880-A86F-46F4EA095F69}"/>
    <cellStyle name="Normal 2 3 2 3 2 2 4" xfId="3138" xr:uid="{B61294B5-9BB8-44F0-9B4A-4C24D4E28CBE}"/>
    <cellStyle name="Normal 2 3 2 3 2 3" xfId="1404" xr:uid="{00000000-0005-0000-0000-000066040000}"/>
    <cellStyle name="Normal 2 3 2 3 2 3 2" xfId="3683" xr:uid="{BFB25099-ABFE-4DB3-93C9-90DCA83A371E}"/>
    <cellStyle name="Normal 2 3 2 3 2 4" xfId="2097" xr:uid="{00000000-0005-0000-0000-000067040000}"/>
    <cellStyle name="Normal 2 3 2 3 2 4 2" xfId="4376" xr:uid="{93393B60-C333-4DB4-96EF-9DAE142E9E05}"/>
    <cellStyle name="Normal 2 3 2 3 2 5" xfId="2791" xr:uid="{533DD9DC-4E20-4DF0-ADFE-3F8F27760ABC}"/>
    <cellStyle name="Normal 2 3 2 3 3" xfId="650" xr:uid="{00000000-0005-0000-0000-000068040000}"/>
    <cellStyle name="Normal 2 3 2 3 3 2" xfId="1579" xr:uid="{00000000-0005-0000-0000-000069040000}"/>
    <cellStyle name="Normal 2 3 2 3 3 2 2" xfId="3858" xr:uid="{8FC2CE8E-8C01-4542-A595-DD7335E29F93}"/>
    <cellStyle name="Normal 2 3 2 3 3 3" xfId="2272" xr:uid="{00000000-0005-0000-0000-00006A040000}"/>
    <cellStyle name="Normal 2 3 2 3 3 3 2" xfId="4551" xr:uid="{F4BCC838-33C6-4812-8F19-EC2CE6174917}"/>
    <cellStyle name="Normal 2 3 2 3 3 4" xfId="2966" xr:uid="{A0FE0B10-9CD3-4856-A222-87856B2DA6D4}"/>
    <cellStyle name="Normal 2 3 2 3 4" xfId="1048" xr:uid="{00000000-0005-0000-0000-00006B040000}"/>
    <cellStyle name="Normal 2 3 2 3 4 2" xfId="3335" xr:uid="{A6C82F25-82B6-4E6A-837E-C25AE462B54A}"/>
    <cellStyle name="Normal 2 3 2 3 5" xfId="1232" xr:uid="{00000000-0005-0000-0000-00006C040000}"/>
    <cellStyle name="Normal 2 3 2 3 5 2" xfId="3511" xr:uid="{910AF75A-72E0-483B-B556-FA48003019AB}"/>
    <cellStyle name="Normal 2 3 2 3 6" xfId="1925" xr:uid="{00000000-0005-0000-0000-00006D040000}"/>
    <cellStyle name="Normal 2 3 2 3 6 2" xfId="4204" xr:uid="{F0848DD6-0C19-4A0B-AFCA-1ED52FE97D8B}"/>
    <cellStyle name="Normal 2 3 2 3 7" xfId="2619" xr:uid="{4D5AC184-A5D9-434D-9BCF-9396EBFC87B2}"/>
    <cellStyle name="Normal 2 3 2 4" xfId="469" xr:uid="{00000000-0005-0000-0000-00006E040000}"/>
    <cellStyle name="Normal 2 3 2 4 2" xfId="842" xr:uid="{00000000-0005-0000-0000-00006F040000}"/>
    <cellStyle name="Normal 2 3 2 4 2 2" xfId="1748" xr:uid="{00000000-0005-0000-0000-000070040000}"/>
    <cellStyle name="Normal 2 3 2 4 2 2 2" xfId="4027" xr:uid="{81212ACF-FA12-4B58-8A28-45E955167178}"/>
    <cellStyle name="Normal 2 3 2 4 2 3" xfId="2441" xr:uid="{00000000-0005-0000-0000-000071040000}"/>
    <cellStyle name="Normal 2 3 2 4 2 3 2" xfId="4720" xr:uid="{6C1B4497-DAA7-42A3-ACD2-D59F8917F392}"/>
    <cellStyle name="Normal 2 3 2 4 2 4" xfId="3135" xr:uid="{4F3866BD-4C80-4C6F-8A27-41AC6DE324C3}"/>
    <cellStyle name="Normal 2 3 2 4 3" xfId="1401" xr:uid="{00000000-0005-0000-0000-000072040000}"/>
    <cellStyle name="Normal 2 3 2 4 3 2" xfId="3680" xr:uid="{84966C6C-6C72-459D-B82E-891196A9FC66}"/>
    <cellStyle name="Normal 2 3 2 4 4" xfId="2094" xr:uid="{00000000-0005-0000-0000-000073040000}"/>
    <cellStyle name="Normal 2 3 2 4 4 2" xfId="4373" xr:uid="{DCD5E65C-F76B-4026-AFFE-352D759AD6B9}"/>
    <cellStyle name="Normal 2 3 2 4 5" xfId="2788" xr:uid="{D2C95F26-1D03-4C19-AD22-05BF0C5EC0D8}"/>
    <cellStyle name="Normal 2 3 2 5" xfId="647" xr:uid="{00000000-0005-0000-0000-000074040000}"/>
    <cellStyle name="Normal 2 3 2 5 2" xfId="1576" xr:uid="{00000000-0005-0000-0000-000075040000}"/>
    <cellStyle name="Normal 2 3 2 5 2 2" xfId="3855" xr:uid="{90BCCCAB-FC65-401B-A31D-8EF504957472}"/>
    <cellStyle name="Normal 2 3 2 5 3" xfId="2269" xr:uid="{00000000-0005-0000-0000-000076040000}"/>
    <cellStyle name="Normal 2 3 2 5 3 2" xfId="4548" xr:uid="{96349115-9B9C-4F36-8343-82E632C4A68B}"/>
    <cellStyle name="Normal 2 3 2 5 4" xfId="2963" xr:uid="{21E987FC-6F00-474F-A533-356C23F00F9D}"/>
    <cellStyle name="Normal 2 3 2 6" xfId="1045" xr:uid="{00000000-0005-0000-0000-000077040000}"/>
    <cellStyle name="Normal 2 3 2 6 2" xfId="3332" xr:uid="{5C0860C2-2275-4CA1-9135-299A1BC39279}"/>
    <cellStyle name="Normal 2 3 2 7" xfId="1229" xr:uid="{00000000-0005-0000-0000-000078040000}"/>
    <cellStyle name="Normal 2 3 2 7 2" xfId="3508" xr:uid="{9AAAC102-A119-47D1-98E1-6A857FCD9BB4}"/>
    <cellStyle name="Normal 2 3 2 8" xfId="1922" xr:uid="{00000000-0005-0000-0000-000079040000}"/>
    <cellStyle name="Normal 2 3 2 8 2" xfId="4201" xr:uid="{7E58EDC7-FA30-456C-AC59-8D7491CCE59D}"/>
    <cellStyle name="Normal 2 3 2 9" xfId="2616" xr:uid="{F785250D-3E00-448D-9EC5-535DA3719A94}"/>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2 2" xfId="4032" xr:uid="{D0F5F1B7-0970-496D-A896-AFA8CC85AEBD}"/>
    <cellStyle name="Normal 2 3 3 2 2 2 3" xfId="2446" xr:uid="{00000000-0005-0000-0000-00007F040000}"/>
    <cellStyle name="Normal 2 3 3 2 2 2 3 2" xfId="4725" xr:uid="{7EB41D84-6D5E-4B94-9A0C-0EEC2C8B6A93}"/>
    <cellStyle name="Normal 2 3 3 2 2 2 4" xfId="3140" xr:uid="{3BF04BE0-7D23-4F95-ADF5-F1C163DC8638}"/>
    <cellStyle name="Normal 2 3 3 2 2 3" xfId="1406" xr:uid="{00000000-0005-0000-0000-000080040000}"/>
    <cellStyle name="Normal 2 3 3 2 2 3 2" xfId="3685" xr:uid="{9F5DBE8A-9075-49B6-9070-E83A6563C410}"/>
    <cellStyle name="Normal 2 3 3 2 2 4" xfId="2099" xr:uid="{00000000-0005-0000-0000-000081040000}"/>
    <cellStyle name="Normal 2 3 3 2 2 4 2" xfId="4378" xr:uid="{ED12F9B2-97F1-4683-AADD-7D5177F89521}"/>
    <cellStyle name="Normal 2 3 3 2 2 5" xfId="2793" xr:uid="{201F46C2-0153-46ED-BC32-2656B7BB7962}"/>
    <cellStyle name="Normal 2 3 3 2 3" xfId="652" xr:uid="{00000000-0005-0000-0000-000082040000}"/>
    <cellStyle name="Normal 2 3 3 2 3 2" xfId="1581" xr:uid="{00000000-0005-0000-0000-000083040000}"/>
    <cellStyle name="Normal 2 3 3 2 3 2 2" xfId="3860" xr:uid="{8550F249-47AC-4E8E-94A6-87DB1D2A0EB0}"/>
    <cellStyle name="Normal 2 3 3 2 3 3" xfId="2274" xr:uid="{00000000-0005-0000-0000-000084040000}"/>
    <cellStyle name="Normal 2 3 3 2 3 3 2" xfId="4553" xr:uid="{1C765CAD-6C59-4589-91F3-4E2D2B2DEA17}"/>
    <cellStyle name="Normal 2 3 3 2 3 4" xfId="2968" xr:uid="{818171FB-D147-42F0-B950-017CDFF64368}"/>
    <cellStyle name="Normal 2 3 3 2 4" xfId="1050" xr:uid="{00000000-0005-0000-0000-000085040000}"/>
    <cellStyle name="Normal 2 3 3 2 4 2" xfId="3337" xr:uid="{770872E2-7927-4C5E-ADAE-73A07ED98064}"/>
    <cellStyle name="Normal 2 3 3 2 5" xfId="1234" xr:uid="{00000000-0005-0000-0000-000086040000}"/>
    <cellStyle name="Normal 2 3 3 2 5 2" xfId="3513" xr:uid="{D484E1D7-8A72-4A73-88A9-E5E2AEA307BE}"/>
    <cellStyle name="Normal 2 3 3 2 6" xfId="1927" xr:uid="{00000000-0005-0000-0000-000087040000}"/>
    <cellStyle name="Normal 2 3 3 2 6 2" xfId="4206" xr:uid="{8E2E4777-1758-45BC-A06D-F3BB725BAC96}"/>
    <cellStyle name="Normal 2 3 3 2 7" xfId="2621" xr:uid="{592F9B7D-E398-4A68-A830-1664395899E7}"/>
    <cellStyle name="Normal 2 3 3 3" xfId="473" xr:uid="{00000000-0005-0000-0000-000088040000}"/>
    <cellStyle name="Normal 2 3 3 3 2" xfId="846" xr:uid="{00000000-0005-0000-0000-000089040000}"/>
    <cellStyle name="Normal 2 3 3 3 2 2" xfId="1752" xr:uid="{00000000-0005-0000-0000-00008A040000}"/>
    <cellStyle name="Normal 2 3 3 3 2 2 2" xfId="4031" xr:uid="{B037C359-95CF-49FF-BEAF-98CFFEC6F528}"/>
    <cellStyle name="Normal 2 3 3 3 2 3" xfId="2445" xr:uid="{00000000-0005-0000-0000-00008B040000}"/>
    <cellStyle name="Normal 2 3 3 3 2 3 2" xfId="4724" xr:uid="{D263C4F5-F3C9-443F-A797-369F709A18C4}"/>
    <cellStyle name="Normal 2 3 3 3 2 4" xfId="3139" xr:uid="{C86259D4-DD9C-413B-A22F-FE2428051BC8}"/>
    <cellStyle name="Normal 2 3 3 3 3" xfId="1405" xr:uid="{00000000-0005-0000-0000-00008C040000}"/>
    <cellStyle name="Normal 2 3 3 3 3 2" xfId="3684" xr:uid="{54379B3E-59F8-486C-A353-D04E164157DD}"/>
    <cellStyle name="Normal 2 3 3 3 4" xfId="2098" xr:uid="{00000000-0005-0000-0000-00008D040000}"/>
    <cellStyle name="Normal 2 3 3 3 4 2" xfId="4377" xr:uid="{A2F3A44C-F651-4FE4-9572-CD17AFC6AB37}"/>
    <cellStyle name="Normal 2 3 3 3 5" xfId="2792" xr:uid="{25C98CD0-D04C-4205-A556-D2682E898271}"/>
    <cellStyle name="Normal 2 3 3 4" xfId="651" xr:uid="{00000000-0005-0000-0000-00008E040000}"/>
    <cellStyle name="Normal 2 3 3 4 2" xfId="1580" xr:uid="{00000000-0005-0000-0000-00008F040000}"/>
    <cellStyle name="Normal 2 3 3 4 2 2" xfId="3859" xr:uid="{08923445-F51C-4F35-8DCE-F576A02F7965}"/>
    <cellStyle name="Normal 2 3 3 4 3" xfId="2273" xr:uid="{00000000-0005-0000-0000-000090040000}"/>
    <cellStyle name="Normal 2 3 3 4 3 2" xfId="4552" xr:uid="{F332D9C1-EF4A-4C05-BA55-8DA4BBB5335A}"/>
    <cellStyle name="Normal 2 3 3 4 4" xfId="2967" xr:uid="{0399F76B-DED0-469E-9E37-143AFA6ED26D}"/>
    <cellStyle name="Normal 2 3 3 5" xfId="1049" xr:uid="{00000000-0005-0000-0000-000091040000}"/>
    <cellStyle name="Normal 2 3 3 5 2" xfId="3336" xr:uid="{D78BDE47-31C8-4A58-9E08-FF4F4899A629}"/>
    <cellStyle name="Normal 2 3 3 6" xfId="1233" xr:uid="{00000000-0005-0000-0000-000092040000}"/>
    <cellStyle name="Normal 2 3 3 6 2" xfId="3512" xr:uid="{B794D698-2067-4B6C-AB78-4BE0DBD783BD}"/>
    <cellStyle name="Normal 2 3 3 7" xfId="1926" xr:uid="{00000000-0005-0000-0000-000093040000}"/>
    <cellStyle name="Normal 2 3 3 7 2" xfId="4205" xr:uid="{D08A94C0-D669-43A3-B324-ACDE5BD3065D}"/>
    <cellStyle name="Normal 2 3 3 8" xfId="2620" xr:uid="{CA6DFEC3-6F87-4750-A734-9F126173B287}"/>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2 2" xfId="4033" xr:uid="{38EF2C76-6042-4EAB-9A23-643227BFC5B6}"/>
    <cellStyle name="Normal 2 3 4 2 2 3" xfId="2447" xr:uid="{00000000-0005-0000-0000-000098040000}"/>
    <cellStyle name="Normal 2 3 4 2 2 3 2" xfId="4726" xr:uid="{2E828628-8D4E-475B-830B-358097EBE5BB}"/>
    <cellStyle name="Normal 2 3 4 2 2 4" xfId="3141" xr:uid="{3DF6809E-D66A-452C-9E86-29654D2E9A2B}"/>
    <cellStyle name="Normal 2 3 4 2 3" xfId="1407" xr:uid="{00000000-0005-0000-0000-000099040000}"/>
    <cellStyle name="Normal 2 3 4 2 3 2" xfId="3686" xr:uid="{55847382-3F48-486A-8AB9-544B253893A8}"/>
    <cellStyle name="Normal 2 3 4 2 4" xfId="2100" xr:uid="{00000000-0005-0000-0000-00009A040000}"/>
    <cellStyle name="Normal 2 3 4 2 4 2" xfId="4379" xr:uid="{0014CA7C-0731-4713-8015-47DC2E6E616E}"/>
    <cellStyle name="Normal 2 3 4 2 5" xfId="2794" xr:uid="{977ECEE7-9778-44D7-8FB3-D73E4FBF6A1B}"/>
    <cellStyle name="Normal 2 3 4 3" xfId="653" xr:uid="{00000000-0005-0000-0000-00009B040000}"/>
    <cellStyle name="Normal 2 3 4 3 2" xfId="1582" xr:uid="{00000000-0005-0000-0000-00009C040000}"/>
    <cellStyle name="Normal 2 3 4 3 2 2" xfId="3861" xr:uid="{D9228078-064A-4280-8210-C76809CA046C}"/>
    <cellStyle name="Normal 2 3 4 3 3" xfId="2275" xr:uid="{00000000-0005-0000-0000-00009D040000}"/>
    <cellStyle name="Normal 2 3 4 3 3 2" xfId="4554" xr:uid="{042E2BD1-3E4B-4071-9ACE-28CBF0345043}"/>
    <cellStyle name="Normal 2 3 4 3 4" xfId="2969" xr:uid="{40B9ECCA-F589-4A32-889F-8FB256870F6A}"/>
    <cellStyle name="Normal 2 3 4 4" xfId="1051" xr:uid="{00000000-0005-0000-0000-00009E040000}"/>
    <cellStyle name="Normal 2 3 4 4 2" xfId="3338" xr:uid="{196E2CE0-9288-497D-8A9C-15B3AE0D5C5C}"/>
    <cellStyle name="Normal 2 3 4 5" xfId="1235" xr:uid="{00000000-0005-0000-0000-00009F040000}"/>
    <cellStyle name="Normal 2 3 4 5 2" xfId="3514" xr:uid="{55B3F1CE-59B9-4D1A-A290-8FDD598B7027}"/>
    <cellStyle name="Normal 2 3 4 6" xfId="1928" xr:uid="{00000000-0005-0000-0000-0000A0040000}"/>
    <cellStyle name="Normal 2 3 4 6 2" xfId="4207" xr:uid="{C5E01C88-BDB2-4858-96F5-1E7EA5D90B75}"/>
    <cellStyle name="Normal 2 3 4 7" xfId="2622" xr:uid="{CEF9A0A2-E925-4342-8C12-BE8394F80AD3}"/>
    <cellStyle name="Normal 2 4" xfId="20" xr:uid="{00000000-0005-0000-0000-0000A1040000}"/>
    <cellStyle name="Normal 2 4 10" xfId="1786" xr:uid="{00000000-0005-0000-0000-0000A2040000}"/>
    <cellStyle name="Normal 2 4 10 2" xfId="4065" xr:uid="{FD889173-3E49-4916-AD37-6E760A1801EB}"/>
    <cellStyle name="Normal 2 4 11" xfId="2481" xr:uid="{FC252B83-9142-49D0-B30C-449481E8C1C7}"/>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2 2" xfId="4035" xr:uid="{CA99829C-68C9-4125-944C-74F525C37377}"/>
    <cellStyle name="Normal 2 4 2 2 2 2 2 3" xfId="2449" xr:uid="{00000000-0005-0000-0000-0000A9040000}"/>
    <cellStyle name="Normal 2 4 2 2 2 2 2 3 2" xfId="4728" xr:uid="{FE174BD8-FB9B-4DC6-A953-8C3CD8953558}"/>
    <cellStyle name="Normal 2 4 2 2 2 2 2 4" xfId="3143" xr:uid="{1EE86ADE-1D4C-4015-BA0D-13BF290F581D}"/>
    <cellStyle name="Normal 2 4 2 2 2 2 3" xfId="1409" xr:uid="{00000000-0005-0000-0000-0000AA040000}"/>
    <cellStyle name="Normal 2 4 2 2 2 2 3 2" xfId="3688" xr:uid="{A231AE56-B37D-4408-AB44-420F4C8EC841}"/>
    <cellStyle name="Normal 2 4 2 2 2 2 4" xfId="2102" xr:uid="{00000000-0005-0000-0000-0000AB040000}"/>
    <cellStyle name="Normal 2 4 2 2 2 2 4 2" xfId="4381" xr:uid="{B1F02704-ACE9-4566-A36E-8A888955B56D}"/>
    <cellStyle name="Normal 2 4 2 2 2 2 5" xfId="2796" xr:uid="{E55BCF4F-6C88-47E1-AA21-58DEF2D14B70}"/>
    <cellStyle name="Normal 2 4 2 2 2 3" xfId="655" xr:uid="{00000000-0005-0000-0000-0000AC040000}"/>
    <cellStyle name="Normal 2 4 2 2 2 3 2" xfId="1584" xr:uid="{00000000-0005-0000-0000-0000AD040000}"/>
    <cellStyle name="Normal 2 4 2 2 2 3 2 2" xfId="3863" xr:uid="{947AEE54-9145-4133-8CAC-BEA37A7447D1}"/>
    <cellStyle name="Normal 2 4 2 2 2 3 3" xfId="2277" xr:uid="{00000000-0005-0000-0000-0000AE040000}"/>
    <cellStyle name="Normal 2 4 2 2 2 3 3 2" xfId="4556" xr:uid="{4EAFAD81-FC2C-41FD-8E61-B7710104E42C}"/>
    <cellStyle name="Normal 2 4 2 2 2 3 4" xfId="2971" xr:uid="{C363C231-7996-4892-8D83-6963F3A4703C}"/>
    <cellStyle name="Normal 2 4 2 2 2 4" xfId="1053" xr:uid="{00000000-0005-0000-0000-0000AF040000}"/>
    <cellStyle name="Normal 2 4 2 2 2 4 2" xfId="3340" xr:uid="{7538132E-0932-40FF-B749-5AC0C6E862A2}"/>
    <cellStyle name="Normal 2 4 2 2 2 5" xfId="1237" xr:uid="{00000000-0005-0000-0000-0000B0040000}"/>
    <cellStyle name="Normal 2 4 2 2 2 5 2" xfId="3516" xr:uid="{CC2E8FE9-CAF4-4505-B15A-773F995F372C}"/>
    <cellStyle name="Normal 2 4 2 2 2 6" xfId="1930" xr:uid="{00000000-0005-0000-0000-0000B1040000}"/>
    <cellStyle name="Normal 2 4 2 2 2 6 2" xfId="4209" xr:uid="{14B7DD67-8618-41E2-913C-BB1A0AA8DD19}"/>
    <cellStyle name="Normal 2 4 2 2 2 7" xfId="2624" xr:uid="{6A9CB398-B86F-46E5-AE32-FF74A5519520}"/>
    <cellStyle name="Normal 2 4 2 2 3" xfId="476" xr:uid="{00000000-0005-0000-0000-0000B2040000}"/>
    <cellStyle name="Normal 2 4 2 2 3 2" xfId="849" xr:uid="{00000000-0005-0000-0000-0000B3040000}"/>
    <cellStyle name="Normal 2 4 2 2 3 2 2" xfId="1755" xr:uid="{00000000-0005-0000-0000-0000B4040000}"/>
    <cellStyle name="Normal 2 4 2 2 3 2 2 2" xfId="4034" xr:uid="{BC141D9D-F93A-48B9-8C54-CF7B9A55FD55}"/>
    <cellStyle name="Normal 2 4 2 2 3 2 3" xfId="2448" xr:uid="{00000000-0005-0000-0000-0000B5040000}"/>
    <cellStyle name="Normal 2 4 2 2 3 2 3 2" xfId="4727" xr:uid="{24536DC7-DE9C-4393-981A-06DA8EF55033}"/>
    <cellStyle name="Normal 2 4 2 2 3 2 4" xfId="3142" xr:uid="{3BAC46BD-ACED-4E54-90AA-D465DEBC2C0B}"/>
    <cellStyle name="Normal 2 4 2 2 3 3" xfId="1408" xr:uid="{00000000-0005-0000-0000-0000B6040000}"/>
    <cellStyle name="Normal 2 4 2 2 3 3 2" xfId="3687" xr:uid="{C646B30E-2714-4FD0-81C3-EFACD1C12EE7}"/>
    <cellStyle name="Normal 2 4 2 2 3 4" xfId="2101" xr:uid="{00000000-0005-0000-0000-0000B7040000}"/>
    <cellStyle name="Normal 2 4 2 2 3 4 2" xfId="4380" xr:uid="{93BC33FD-BF6D-49E0-A4BD-69190E47BC26}"/>
    <cellStyle name="Normal 2 4 2 2 3 5" xfId="2795" xr:uid="{AE620C5F-1E9D-42F2-8019-FDC70A7C3634}"/>
    <cellStyle name="Normal 2 4 2 2 4" xfId="654" xr:uid="{00000000-0005-0000-0000-0000B8040000}"/>
    <cellStyle name="Normal 2 4 2 2 4 2" xfId="1583" xr:uid="{00000000-0005-0000-0000-0000B9040000}"/>
    <cellStyle name="Normal 2 4 2 2 4 2 2" xfId="3862" xr:uid="{C1336B7D-45EA-4BE6-A404-8FD2D07C9882}"/>
    <cellStyle name="Normal 2 4 2 2 4 3" xfId="2276" xr:uid="{00000000-0005-0000-0000-0000BA040000}"/>
    <cellStyle name="Normal 2 4 2 2 4 3 2" xfId="4555" xr:uid="{00D1067C-3BB1-444E-AD64-B620B61B5BCF}"/>
    <cellStyle name="Normal 2 4 2 2 4 4" xfId="2970" xr:uid="{53E3C018-348A-4286-A5F3-D8AF57E25590}"/>
    <cellStyle name="Normal 2 4 2 2 5" xfId="1052" xr:uid="{00000000-0005-0000-0000-0000BB040000}"/>
    <cellStyle name="Normal 2 4 2 2 5 2" xfId="3339" xr:uid="{6C4E8F33-C704-4988-89D4-D95FE37F33C7}"/>
    <cellStyle name="Normal 2 4 2 2 6" xfId="1236" xr:uid="{00000000-0005-0000-0000-0000BC040000}"/>
    <cellStyle name="Normal 2 4 2 2 6 2" xfId="3515" xr:uid="{C037DE78-C1CC-49E8-9854-A89BCBFC3BAA}"/>
    <cellStyle name="Normal 2 4 2 2 7" xfId="1929" xr:uid="{00000000-0005-0000-0000-0000BD040000}"/>
    <cellStyle name="Normal 2 4 2 2 7 2" xfId="4208" xr:uid="{06F24547-423B-40A7-925E-0A384507E10F}"/>
    <cellStyle name="Normal 2 4 2 2 8" xfId="2623" xr:uid="{6FF885D3-7232-4872-9405-AD9026BEAB7C}"/>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2 2" xfId="4036" xr:uid="{09D79E10-BF72-4E02-B96B-DA60D0A77028}"/>
    <cellStyle name="Normal 2 4 2 3 2 2 3" xfId="2450" xr:uid="{00000000-0005-0000-0000-0000C2040000}"/>
    <cellStyle name="Normal 2 4 2 3 2 2 3 2" xfId="4729" xr:uid="{A4E427DB-AFF2-4CDD-9964-E596EB781D70}"/>
    <cellStyle name="Normal 2 4 2 3 2 2 4" xfId="3144" xr:uid="{3AA161B2-D4AE-4701-BC45-3FF0022D9046}"/>
    <cellStyle name="Normal 2 4 2 3 2 3" xfId="1410" xr:uid="{00000000-0005-0000-0000-0000C3040000}"/>
    <cellStyle name="Normal 2 4 2 3 2 3 2" xfId="3689" xr:uid="{FD2B3995-C1C5-4F7E-8A1E-81215167F497}"/>
    <cellStyle name="Normal 2 4 2 3 2 4" xfId="2103" xr:uid="{00000000-0005-0000-0000-0000C4040000}"/>
    <cellStyle name="Normal 2 4 2 3 2 4 2" xfId="4382" xr:uid="{4A03966D-B469-417A-A257-752C067E726D}"/>
    <cellStyle name="Normal 2 4 2 3 2 5" xfId="2797" xr:uid="{2B2FE08B-BF33-4E2F-80C4-F4FCA48E876A}"/>
    <cellStyle name="Normal 2 4 2 3 3" xfId="656" xr:uid="{00000000-0005-0000-0000-0000C5040000}"/>
    <cellStyle name="Normal 2 4 2 3 3 2" xfId="1585" xr:uid="{00000000-0005-0000-0000-0000C6040000}"/>
    <cellStyle name="Normal 2 4 2 3 3 2 2" xfId="3864" xr:uid="{6EE658A0-4FC8-4E55-A748-F9A12E25C143}"/>
    <cellStyle name="Normal 2 4 2 3 3 3" xfId="2278" xr:uid="{00000000-0005-0000-0000-0000C7040000}"/>
    <cellStyle name="Normal 2 4 2 3 3 3 2" xfId="4557" xr:uid="{D81C1405-9079-4129-9DCF-75B0412BCD69}"/>
    <cellStyle name="Normal 2 4 2 3 3 4" xfId="2972" xr:uid="{E8927C63-39E7-4F4C-BACE-CF5103384B55}"/>
    <cellStyle name="Normal 2 4 2 3 4" xfId="1054" xr:uid="{00000000-0005-0000-0000-0000C8040000}"/>
    <cellStyle name="Normal 2 4 2 3 4 2" xfId="3341" xr:uid="{C9E954EA-7624-452F-9033-1071DE8957B6}"/>
    <cellStyle name="Normal 2 4 2 3 5" xfId="1238" xr:uid="{00000000-0005-0000-0000-0000C9040000}"/>
    <cellStyle name="Normal 2 4 2 3 5 2" xfId="3517" xr:uid="{2F4DCFAD-84C8-4BDB-BCAD-04DDF9943AC1}"/>
    <cellStyle name="Normal 2 4 2 3 6" xfId="1931" xr:uid="{00000000-0005-0000-0000-0000CA040000}"/>
    <cellStyle name="Normal 2 4 2 3 6 2" xfId="4210" xr:uid="{1DF08C72-FF96-4C06-9F8C-DC7DF924C0CE}"/>
    <cellStyle name="Normal 2 4 2 3 7" xfId="2625" xr:uid="{1AFD4688-5903-4C27-ADAE-CB41565F2756}"/>
    <cellStyle name="Normal 2 4 2 4" xfId="374" xr:uid="{00000000-0005-0000-0000-0000CB040000}"/>
    <cellStyle name="Normal 2 4 2 4 2" xfId="752" xr:uid="{00000000-0005-0000-0000-0000CC040000}"/>
    <cellStyle name="Normal 2 4 2 4 2 2" xfId="1658" xr:uid="{00000000-0005-0000-0000-0000CD040000}"/>
    <cellStyle name="Normal 2 4 2 4 2 2 2" xfId="3937" xr:uid="{80729D8B-A945-495F-BB4D-7B1C79795399}"/>
    <cellStyle name="Normal 2 4 2 4 2 3" xfId="2351" xr:uid="{00000000-0005-0000-0000-0000CE040000}"/>
    <cellStyle name="Normal 2 4 2 4 2 3 2" xfId="4630" xr:uid="{18CA0113-7734-45C1-9E2B-EE66DE06C6C1}"/>
    <cellStyle name="Normal 2 4 2 4 2 4" xfId="3045" xr:uid="{62D3E9A5-AD04-44BA-9D37-B4E85AA67206}"/>
    <cellStyle name="Normal 2 4 2 4 3" xfId="1311" xr:uid="{00000000-0005-0000-0000-0000CF040000}"/>
    <cellStyle name="Normal 2 4 2 4 3 2" xfId="3590" xr:uid="{C314CDDA-E3DD-4DE9-A0F6-70D70C24B639}"/>
    <cellStyle name="Normal 2 4 2 4 4" xfId="2004" xr:uid="{00000000-0005-0000-0000-0000D0040000}"/>
    <cellStyle name="Normal 2 4 2 4 4 2" xfId="4283" xr:uid="{DC8DFE99-8759-4F12-AD93-B9A7B40EB8AA}"/>
    <cellStyle name="Normal 2 4 2 4 5" xfId="2698" xr:uid="{55667CB3-5FC4-4B43-93BA-ED1AA7A6D1C2}"/>
    <cellStyle name="Normal 2 4 2 5" xfId="557" xr:uid="{00000000-0005-0000-0000-0000D1040000}"/>
    <cellStyle name="Normal 2 4 2 5 2" xfId="1486" xr:uid="{00000000-0005-0000-0000-0000D2040000}"/>
    <cellStyle name="Normal 2 4 2 5 2 2" xfId="3765" xr:uid="{D131612B-377B-4AE2-9893-F3068F6CCDE2}"/>
    <cellStyle name="Normal 2 4 2 5 3" xfId="2179" xr:uid="{00000000-0005-0000-0000-0000D3040000}"/>
    <cellStyle name="Normal 2 4 2 5 3 2" xfId="4458" xr:uid="{51994DF9-BDEE-4656-B008-D109C3003D14}"/>
    <cellStyle name="Normal 2 4 2 5 4" xfId="2873" xr:uid="{0757C0E5-979A-40E0-8E32-ADCCB011FBBB}"/>
    <cellStyle name="Normal 2 4 2 6" xfId="954" xr:uid="{00000000-0005-0000-0000-0000D4040000}"/>
    <cellStyle name="Normal 2 4 2 6 2" xfId="3242" xr:uid="{B6E2F0CD-B306-425B-897F-1C0F6F1F5C4C}"/>
    <cellStyle name="Normal 2 4 2 7" xfId="1139" xr:uid="{00000000-0005-0000-0000-0000D5040000}"/>
    <cellStyle name="Normal 2 4 2 7 2" xfId="3418" xr:uid="{FEFA7B74-1DA3-4242-96B7-2CFC29E86933}"/>
    <cellStyle name="Normal 2 4 2 8" xfId="1832" xr:uid="{00000000-0005-0000-0000-0000D6040000}"/>
    <cellStyle name="Normal 2 4 2 8 2" xfId="4111" xr:uid="{70350B5E-CAB3-4D07-B38A-A1324B777DBE}"/>
    <cellStyle name="Normal 2 4 2 9" xfId="2526" xr:uid="{6962F78D-B2D0-445C-A205-5EACD586A9F0}"/>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2 2" xfId="4037" xr:uid="{4FE45E16-409A-4559-983B-C3ADBF495E80}"/>
    <cellStyle name="Normal 2 4 3 2 2 2 3" xfId="2451" xr:uid="{00000000-0005-0000-0000-0000DC040000}"/>
    <cellStyle name="Normal 2 4 3 2 2 2 3 2" xfId="4730" xr:uid="{C904DEFE-0001-4E13-A4D6-3ABF8D7CE093}"/>
    <cellStyle name="Normal 2 4 3 2 2 2 4" xfId="3145" xr:uid="{6B820537-62B2-4AD3-8F78-95F80945AC01}"/>
    <cellStyle name="Normal 2 4 3 2 2 3" xfId="1411" xr:uid="{00000000-0005-0000-0000-0000DD040000}"/>
    <cellStyle name="Normal 2 4 3 2 2 3 2" xfId="3690" xr:uid="{65805D65-61E4-47D7-A357-C9A233A21419}"/>
    <cellStyle name="Normal 2 4 3 2 2 4" xfId="2104" xr:uid="{00000000-0005-0000-0000-0000DE040000}"/>
    <cellStyle name="Normal 2 4 3 2 2 4 2" xfId="4383" xr:uid="{13F87BAE-2C65-46C3-8817-EF44004D8A9D}"/>
    <cellStyle name="Normal 2 4 3 2 2 5" xfId="2798" xr:uid="{1AA67160-114B-4942-AE8B-D019D8C8A714}"/>
    <cellStyle name="Normal 2 4 3 2 3" xfId="657" xr:uid="{00000000-0005-0000-0000-0000DF040000}"/>
    <cellStyle name="Normal 2 4 3 2 3 2" xfId="1586" xr:uid="{00000000-0005-0000-0000-0000E0040000}"/>
    <cellStyle name="Normal 2 4 3 2 3 2 2" xfId="3865" xr:uid="{C7368132-EE11-49CF-80DC-0CF7F0806A84}"/>
    <cellStyle name="Normal 2 4 3 2 3 3" xfId="2279" xr:uid="{00000000-0005-0000-0000-0000E1040000}"/>
    <cellStyle name="Normal 2 4 3 2 3 3 2" xfId="4558" xr:uid="{AF7BC6D6-16DB-4C7B-B583-A9D8653D34EC}"/>
    <cellStyle name="Normal 2 4 3 2 3 4" xfId="2973" xr:uid="{09A526EA-690D-4A24-82AA-115B712C76C9}"/>
    <cellStyle name="Normal 2 4 3 2 4" xfId="1055" xr:uid="{00000000-0005-0000-0000-0000E2040000}"/>
    <cellStyle name="Normal 2 4 3 2 4 2" xfId="3342" xr:uid="{07B0D977-50F0-4087-81E2-4848F28ACD09}"/>
    <cellStyle name="Normal 2 4 3 2 5" xfId="1239" xr:uid="{00000000-0005-0000-0000-0000E3040000}"/>
    <cellStyle name="Normal 2 4 3 2 5 2" xfId="3518" xr:uid="{350BEE90-BB97-485E-8A72-98CFC0765CA7}"/>
    <cellStyle name="Normal 2 4 3 2 6" xfId="1932" xr:uid="{00000000-0005-0000-0000-0000E4040000}"/>
    <cellStyle name="Normal 2 4 3 2 6 2" xfId="4211" xr:uid="{D24DDA5B-53DD-49A7-9FD1-9E9FACB62039}"/>
    <cellStyle name="Normal 2 4 3 2 7" xfId="2626" xr:uid="{A42BE6FF-53F0-4B38-ACBA-65526D864916}"/>
    <cellStyle name="Normal 2 4 3 3" xfId="421" xr:uid="{00000000-0005-0000-0000-0000E5040000}"/>
    <cellStyle name="Normal 2 4 3 3 2" xfId="796" xr:uid="{00000000-0005-0000-0000-0000E6040000}"/>
    <cellStyle name="Normal 2 4 3 3 2 2" xfId="1702" xr:uid="{00000000-0005-0000-0000-0000E7040000}"/>
    <cellStyle name="Normal 2 4 3 3 2 2 2" xfId="3981" xr:uid="{F4C77D01-041E-4BA7-B734-7B58E8914B48}"/>
    <cellStyle name="Normal 2 4 3 3 2 3" xfId="2395" xr:uid="{00000000-0005-0000-0000-0000E8040000}"/>
    <cellStyle name="Normal 2 4 3 3 2 3 2" xfId="4674" xr:uid="{E7041E5B-C548-4125-A633-C9C17FF573DA}"/>
    <cellStyle name="Normal 2 4 3 3 2 4" xfId="3089" xr:uid="{70FF5EA7-CF45-4D2F-9B71-EE4E1ABFE9DB}"/>
    <cellStyle name="Normal 2 4 3 3 3" xfId="1355" xr:uid="{00000000-0005-0000-0000-0000E9040000}"/>
    <cellStyle name="Normal 2 4 3 3 3 2" xfId="3634" xr:uid="{57CD9926-0FBD-471F-A503-F18692840F14}"/>
    <cellStyle name="Normal 2 4 3 3 4" xfId="2048" xr:uid="{00000000-0005-0000-0000-0000EA040000}"/>
    <cellStyle name="Normal 2 4 3 3 4 2" xfId="4327" xr:uid="{0F1FF6F1-0536-468F-94C4-6A22DB9F478D}"/>
    <cellStyle name="Normal 2 4 3 3 5" xfId="2742" xr:uid="{4DA3C8C6-241F-4D27-A221-D26A6A5FDDE2}"/>
    <cellStyle name="Normal 2 4 3 4" xfId="601" xr:uid="{00000000-0005-0000-0000-0000EB040000}"/>
    <cellStyle name="Normal 2 4 3 4 2" xfId="1530" xr:uid="{00000000-0005-0000-0000-0000EC040000}"/>
    <cellStyle name="Normal 2 4 3 4 2 2" xfId="3809" xr:uid="{94D30277-68EB-4BA9-80FD-79DD54D85F88}"/>
    <cellStyle name="Normal 2 4 3 4 3" xfId="2223" xr:uid="{00000000-0005-0000-0000-0000ED040000}"/>
    <cellStyle name="Normal 2 4 3 4 3 2" xfId="4502" xr:uid="{45E8E762-C63D-4885-9166-29371453B2BB}"/>
    <cellStyle name="Normal 2 4 3 4 4" xfId="2917" xr:uid="{52FCCC3A-DF23-42A6-A80F-52B44FA089B5}"/>
    <cellStyle name="Normal 2 4 3 5" xfId="998" xr:uid="{00000000-0005-0000-0000-0000EE040000}"/>
    <cellStyle name="Normal 2 4 3 5 2" xfId="3286" xr:uid="{6C0486EA-A61D-426E-B3E7-EC28BD58632E}"/>
    <cellStyle name="Normal 2 4 3 6" xfId="1183" xr:uid="{00000000-0005-0000-0000-0000EF040000}"/>
    <cellStyle name="Normal 2 4 3 6 2" xfId="3462" xr:uid="{0335AB33-A9C9-4CED-AD46-781F572FE789}"/>
    <cellStyle name="Normal 2 4 3 7" xfId="1876" xr:uid="{00000000-0005-0000-0000-0000F0040000}"/>
    <cellStyle name="Normal 2 4 3 7 2" xfId="4155" xr:uid="{460E6FE7-FB7A-4A44-B9E9-B46321691304}"/>
    <cellStyle name="Normal 2 4 3 8" xfId="2570" xr:uid="{B0663FD2-08A8-45A3-8A82-262135B8F3F8}"/>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2 2" xfId="4038" xr:uid="{424F37C5-E39B-498F-BEB3-49C49F8EA8B1}"/>
    <cellStyle name="Normal 2 4 4 2 2 3" xfId="2452" xr:uid="{00000000-0005-0000-0000-0000F5040000}"/>
    <cellStyle name="Normal 2 4 4 2 2 3 2" xfId="4731" xr:uid="{510CACD2-09BE-402C-84E8-1038C401D73D}"/>
    <cellStyle name="Normal 2 4 4 2 2 4" xfId="3146" xr:uid="{A743EE33-7B7C-4F33-B070-E02F5470CCB7}"/>
    <cellStyle name="Normal 2 4 4 2 3" xfId="1412" xr:uid="{00000000-0005-0000-0000-0000F6040000}"/>
    <cellStyle name="Normal 2 4 4 2 3 2" xfId="3691" xr:uid="{E8F84023-F5BC-4793-BEDA-4C7E6FB058DF}"/>
    <cellStyle name="Normal 2 4 4 2 4" xfId="2105" xr:uid="{00000000-0005-0000-0000-0000F7040000}"/>
    <cellStyle name="Normal 2 4 4 2 4 2" xfId="4384" xr:uid="{768607F1-0F02-4FF5-AB97-95843DFA78F6}"/>
    <cellStyle name="Normal 2 4 4 2 5" xfId="2799" xr:uid="{FD90B557-7A8C-4FD0-ACD1-592297731341}"/>
    <cellStyle name="Normal 2 4 4 3" xfId="658" xr:uid="{00000000-0005-0000-0000-0000F8040000}"/>
    <cellStyle name="Normal 2 4 4 3 2" xfId="1587" xr:uid="{00000000-0005-0000-0000-0000F9040000}"/>
    <cellStyle name="Normal 2 4 4 3 2 2" xfId="3866" xr:uid="{60AD0DD2-367A-468D-BA51-1E7D93D02B10}"/>
    <cellStyle name="Normal 2 4 4 3 3" xfId="2280" xr:uid="{00000000-0005-0000-0000-0000FA040000}"/>
    <cellStyle name="Normal 2 4 4 3 3 2" xfId="4559" xr:uid="{B559FD13-F3AD-4F76-B6A1-897E35FF6EA0}"/>
    <cellStyle name="Normal 2 4 4 3 4" xfId="2974" xr:uid="{40E76EDB-EC17-4408-B07A-39E75A7429B7}"/>
    <cellStyle name="Normal 2 4 4 4" xfId="1056" xr:uid="{00000000-0005-0000-0000-0000FB040000}"/>
    <cellStyle name="Normal 2 4 4 4 2" xfId="3343" xr:uid="{3D3215BE-F94D-4E5B-B3FB-0EC773767C5B}"/>
    <cellStyle name="Normal 2 4 4 5" xfId="1240" xr:uid="{00000000-0005-0000-0000-0000FC040000}"/>
    <cellStyle name="Normal 2 4 4 5 2" xfId="3519" xr:uid="{17F7813E-27F0-4492-8F9A-6AF346368BF5}"/>
    <cellStyle name="Normal 2 4 4 6" xfId="1933" xr:uid="{00000000-0005-0000-0000-0000FD040000}"/>
    <cellStyle name="Normal 2 4 4 6 2" xfId="4212" xr:uid="{C706172E-76B2-40DF-A561-98B272CE9A3A}"/>
    <cellStyle name="Normal 2 4 4 7" xfId="2627" xr:uid="{394410CF-EA9B-4D8F-8053-E860BD853DA7}"/>
    <cellStyle name="Normal 2 4 5" xfId="507" xr:uid="{00000000-0005-0000-0000-0000FE040000}"/>
    <cellStyle name="Normal 2 4 5 2" xfId="878" xr:uid="{00000000-0005-0000-0000-0000FF040000}"/>
    <cellStyle name="Normal 2 4 5 2 2" xfId="1783" xr:uid="{00000000-0005-0000-0000-000000050000}"/>
    <cellStyle name="Normal 2 4 5 2 2 2" xfId="4062" xr:uid="{47E3710B-A4C6-4127-9E76-D13CCDBCB767}"/>
    <cellStyle name="Normal 2 4 5 2 3" xfId="2476" xr:uid="{00000000-0005-0000-0000-000001050000}"/>
    <cellStyle name="Normal 2 4 5 2 3 2" xfId="4755" xr:uid="{14AEAF65-E4F9-4086-8401-51EFB261A655}"/>
    <cellStyle name="Normal 2 4 5 2 4" xfId="3170" xr:uid="{5E814987-2750-4964-9C0A-DB4E10EAF28A}"/>
    <cellStyle name="Normal 2 4 5 3" xfId="1081" xr:uid="{00000000-0005-0000-0000-000002050000}"/>
    <cellStyle name="Normal 2 4 5 3 2" xfId="3368" xr:uid="{5633102F-5CC0-4CCF-9186-5CBEF03AE178}"/>
    <cellStyle name="Normal 2 4 5 4" xfId="1436" xr:uid="{00000000-0005-0000-0000-000003050000}"/>
    <cellStyle name="Normal 2 4 5 4 2" xfId="3715" xr:uid="{E0BF210F-CD86-49CB-9F61-A70135D86434}"/>
    <cellStyle name="Normal 2 4 5 5" xfId="2129" xr:uid="{00000000-0005-0000-0000-000004050000}"/>
    <cellStyle name="Normal 2 4 5 5 2" xfId="4408" xr:uid="{B806F19A-46D7-40B6-A8F5-CEB0ACA6BA36}"/>
    <cellStyle name="Normal 2 4 5 6" xfId="2823" xr:uid="{1D2B8C92-7B07-4EDE-A264-C7025F0400A1}"/>
    <cellStyle name="Normal 2 4 6" xfId="310" xr:uid="{00000000-0005-0000-0000-000005050000}"/>
    <cellStyle name="Normal 2 4 6 2" xfId="691" xr:uid="{00000000-0005-0000-0000-000006050000}"/>
    <cellStyle name="Normal 2 4 6 2 2" xfId="1612" xr:uid="{00000000-0005-0000-0000-000007050000}"/>
    <cellStyle name="Normal 2 4 6 2 2 2" xfId="3891" xr:uid="{B874D7E4-EB08-4EC5-8E79-4F0FB96BB8C0}"/>
    <cellStyle name="Normal 2 4 6 2 3" xfId="2305" xr:uid="{00000000-0005-0000-0000-000008050000}"/>
    <cellStyle name="Normal 2 4 6 2 3 2" xfId="4584" xr:uid="{A567A7E9-5669-4F2A-B715-7215CD0FF629}"/>
    <cellStyle name="Normal 2 4 6 2 4" xfId="2999" xr:uid="{A26278D3-B5F1-4E9D-8DFD-A2ED4A574C15}"/>
    <cellStyle name="Normal 2 4 6 3" xfId="1265" xr:uid="{00000000-0005-0000-0000-000009050000}"/>
    <cellStyle name="Normal 2 4 6 3 2" xfId="3544" xr:uid="{9F92E000-D361-4829-92C9-2D81CD1F364E}"/>
    <cellStyle name="Normal 2 4 6 4" xfId="1958" xr:uid="{00000000-0005-0000-0000-00000A050000}"/>
    <cellStyle name="Normal 2 4 6 4 2" xfId="4237" xr:uid="{D1FC21C4-5537-4969-BD75-DF5DDB5302A6}"/>
    <cellStyle name="Normal 2 4 6 5" xfId="2652" xr:uid="{9E0852B8-21AB-44B9-909C-577283AAF467}"/>
    <cellStyle name="Normal 2 4 7" xfId="511" xr:uid="{00000000-0005-0000-0000-00000B050000}"/>
    <cellStyle name="Normal 2 4 7 2" xfId="1440" xr:uid="{00000000-0005-0000-0000-00000C050000}"/>
    <cellStyle name="Normal 2 4 7 2 2" xfId="3719" xr:uid="{AC97C548-F70A-49A0-A0B4-5BA62F76FF44}"/>
    <cellStyle name="Normal 2 4 7 3" xfId="2133" xr:uid="{00000000-0005-0000-0000-00000D050000}"/>
    <cellStyle name="Normal 2 4 7 3 2" xfId="4412" xr:uid="{024D51CC-D150-4C8F-B1DB-BCA51D2C8D5E}"/>
    <cellStyle name="Normal 2 4 7 4" xfId="2827" xr:uid="{5B7EBBEB-2464-444B-923C-676EC8048BDE}"/>
    <cellStyle name="Normal 2 4 8" xfId="891" xr:uid="{00000000-0005-0000-0000-00000E050000}"/>
    <cellStyle name="Normal 2 4 8 2" xfId="3181" xr:uid="{6346E444-83D4-4EA1-BA63-9C1C00A17A2F}"/>
    <cellStyle name="Normal 2 4 9" xfId="1093" xr:uid="{00000000-0005-0000-0000-00000F050000}"/>
    <cellStyle name="Normal 2 4 9 2" xfId="3372" xr:uid="{0D855AB6-56CC-4025-B4C8-3B936497BA2A}"/>
    <cellStyle name="Normal 2 5" xfId="259" xr:uid="{00000000-0005-0000-0000-000010050000}"/>
    <cellStyle name="Normal 2 6" xfId="4756" xr:uid="{0F752CA6-87E6-4D1A-9A90-98165357E22F}"/>
    <cellStyle name="Normal 2 7" xfId="4757" xr:uid="{325D7432-E128-438D-BDD5-3A9036C6A605}"/>
    <cellStyle name="Normal 2 8" xfId="4758" xr:uid="{C6DA8897-A02A-46F7-83E9-5C41308CADF4}"/>
    <cellStyle name="Normal 2 9" xfId="4759" xr:uid="{A41B1DDB-7C35-42C2-B818-E81338FE3AA8}"/>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2 2" xfId="3716" xr:uid="{9D92C1D5-4005-4B5E-8CF5-E2F017068A12}"/>
    <cellStyle name="Normal 4 10 3" xfId="2130" xr:uid="{00000000-0005-0000-0000-00001C050000}"/>
    <cellStyle name="Normal 4 10 3 2" xfId="4409" xr:uid="{3E167E56-CC3D-475A-A278-651D29489409}"/>
    <cellStyle name="Normal 4 10 4" xfId="2824" xr:uid="{1501A223-0559-4F48-B136-709D2E81DA57}"/>
    <cellStyle name="Normal 4 11" xfId="889" xr:uid="{00000000-0005-0000-0000-00001D050000}"/>
    <cellStyle name="Normal 4 11 2" xfId="3179" xr:uid="{6F5CBD1A-D702-4B84-9854-1CBD89CDEB4B}"/>
    <cellStyle name="Normal 4 12" xfId="1091" xr:uid="{00000000-0005-0000-0000-00001E050000}"/>
    <cellStyle name="Normal 4 12 2" xfId="3370" xr:uid="{2C17C362-DA5C-47D5-B608-56CE8643A23D}"/>
    <cellStyle name="Normal 4 13" xfId="1784" xr:uid="{00000000-0005-0000-0000-00001F050000}"/>
    <cellStyle name="Normal 4 13 2" xfId="4063" xr:uid="{67161C39-3AE7-4C46-B276-36270CE67538}"/>
    <cellStyle name="Normal 4 14" xfId="2479" xr:uid="{7431B7FA-8A66-4D95-B7C2-D0311CF6406E}"/>
    <cellStyle name="Normal 4 2" xfId="24" xr:uid="{00000000-0005-0000-0000-000020050000}"/>
    <cellStyle name="Normal 4 2 10" xfId="895" xr:uid="{00000000-0005-0000-0000-000021050000}"/>
    <cellStyle name="Normal 4 2 10 2" xfId="3185" xr:uid="{988A7531-B72E-4B35-8755-705DE4924095}"/>
    <cellStyle name="Normal 4 2 11" xfId="1095" xr:uid="{00000000-0005-0000-0000-000022050000}"/>
    <cellStyle name="Normal 4 2 11 2" xfId="3374" xr:uid="{01E4FFA0-4228-4984-9123-8FC57969E246}"/>
    <cellStyle name="Normal 4 2 12" xfId="1788" xr:uid="{00000000-0005-0000-0000-000023050000}"/>
    <cellStyle name="Normal 4 2 12 2" xfId="4067" xr:uid="{92AC161D-AFEA-40FE-8929-B1348518958F}"/>
    <cellStyle name="Normal 4 2 13" xfId="2483" xr:uid="{A112E7F1-66CE-4529-B8ED-EC1C98BB2376}"/>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2 2" xfId="3966" xr:uid="{2D59F5E4-1CC1-4A71-B034-13D85190BFD6}"/>
    <cellStyle name="Normal 4 2 2 2 2 2 2 3" xfId="2380" xr:uid="{00000000-0005-0000-0000-00002A050000}"/>
    <cellStyle name="Normal 4 2 2 2 2 2 2 3 2" xfId="4659" xr:uid="{D864D10B-F56B-43AF-85EA-45324F33AB03}"/>
    <cellStyle name="Normal 4 2 2 2 2 2 2 4" xfId="3074" xr:uid="{47235E3F-0F6C-4051-95A3-E66E3FA87B28}"/>
    <cellStyle name="Normal 4 2 2 2 2 2 3" xfId="1340" xr:uid="{00000000-0005-0000-0000-00002B050000}"/>
    <cellStyle name="Normal 4 2 2 2 2 2 3 2" xfId="3619" xr:uid="{AC606EC6-E882-4B82-9E74-B081E76B54CD}"/>
    <cellStyle name="Normal 4 2 2 2 2 2 4" xfId="2033" xr:uid="{00000000-0005-0000-0000-00002C050000}"/>
    <cellStyle name="Normal 4 2 2 2 2 2 4 2" xfId="4312" xr:uid="{9F7F3460-905B-41A6-A625-AB244FBB3223}"/>
    <cellStyle name="Normal 4 2 2 2 2 2 5" xfId="2727" xr:uid="{10858708-AFA1-4AD4-B2C3-D01074B2BBC7}"/>
    <cellStyle name="Normal 4 2 2 2 2 3" xfId="586" xr:uid="{00000000-0005-0000-0000-00002D050000}"/>
    <cellStyle name="Normal 4 2 2 2 2 3 2" xfId="1515" xr:uid="{00000000-0005-0000-0000-00002E050000}"/>
    <cellStyle name="Normal 4 2 2 2 2 3 2 2" xfId="3794" xr:uid="{9D13444F-5B56-414D-B3AC-D481D0E58E64}"/>
    <cellStyle name="Normal 4 2 2 2 2 3 3" xfId="2208" xr:uid="{00000000-0005-0000-0000-00002F050000}"/>
    <cellStyle name="Normal 4 2 2 2 2 3 3 2" xfId="4487" xr:uid="{7E895A6D-5E55-4BB1-A899-A61EE419789E}"/>
    <cellStyle name="Normal 4 2 2 2 2 3 4" xfId="2902" xr:uid="{387439BD-0A16-4CC5-BE34-113548D5FCA6}"/>
    <cellStyle name="Normal 4 2 2 2 2 4" xfId="983" xr:uid="{00000000-0005-0000-0000-000030050000}"/>
    <cellStyle name="Normal 4 2 2 2 2 4 2" xfId="3271" xr:uid="{805C608D-0B35-4B01-BE5C-09E3CC7883A6}"/>
    <cellStyle name="Normal 4 2 2 2 2 5" xfId="1168" xr:uid="{00000000-0005-0000-0000-000031050000}"/>
    <cellStyle name="Normal 4 2 2 2 2 5 2" xfId="3447" xr:uid="{81DD7369-CFD4-4F90-AEE1-B502A926A65E}"/>
    <cellStyle name="Normal 4 2 2 2 2 6" xfId="1861" xr:uid="{00000000-0005-0000-0000-000032050000}"/>
    <cellStyle name="Normal 4 2 2 2 2 6 2" xfId="4140" xr:uid="{78856969-8793-4EE1-8ACF-BF7E696BD980}"/>
    <cellStyle name="Normal 4 2 2 2 2 7" xfId="2555" xr:uid="{608407C3-46A3-4418-9B0E-6F4583CA3FE3}"/>
    <cellStyle name="Normal 4 2 2 2 3" xfId="356" xr:uid="{00000000-0005-0000-0000-000033050000}"/>
    <cellStyle name="Normal 4 2 2 2 3 2" xfId="734" xr:uid="{00000000-0005-0000-0000-000034050000}"/>
    <cellStyle name="Normal 4 2 2 2 3 2 2" xfId="1641" xr:uid="{00000000-0005-0000-0000-000035050000}"/>
    <cellStyle name="Normal 4 2 2 2 3 2 2 2" xfId="3920" xr:uid="{D0441D80-7823-4E4B-94C9-90EF45454F38}"/>
    <cellStyle name="Normal 4 2 2 2 3 2 3" xfId="2334" xr:uid="{00000000-0005-0000-0000-000036050000}"/>
    <cellStyle name="Normal 4 2 2 2 3 2 3 2" xfId="4613" xr:uid="{69EDD4C5-AB7B-4B1C-A685-98B4B472CC83}"/>
    <cellStyle name="Normal 4 2 2 2 3 2 4" xfId="3028" xr:uid="{5988F994-CE77-4A41-9F23-7B81A77D0BBF}"/>
    <cellStyle name="Normal 4 2 2 2 3 3" xfId="1294" xr:uid="{00000000-0005-0000-0000-000037050000}"/>
    <cellStyle name="Normal 4 2 2 2 3 3 2" xfId="3573" xr:uid="{01926D7B-30E7-406D-A828-BFF36FE36172}"/>
    <cellStyle name="Normal 4 2 2 2 3 4" xfId="1987" xr:uid="{00000000-0005-0000-0000-000038050000}"/>
    <cellStyle name="Normal 4 2 2 2 3 4 2" xfId="4266" xr:uid="{9E519BB8-DF02-413F-ABF5-9D0A315A94EA}"/>
    <cellStyle name="Normal 4 2 2 2 3 5" xfId="2681" xr:uid="{A8C3D58A-5235-4A96-8655-15C61EA9BFD4}"/>
    <cellStyle name="Normal 4 2 2 2 4" xfId="540" xr:uid="{00000000-0005-0000-0000-000039050000}"/>
    <cellStyle name="Normal 4 2 2 2 4 2" xfId="1469" xr:uid="{00000000-0005-0000-0000-00003A050000}"/>
    <cellStyle name="Normal 4 2 2 2 4 2 2" xfId="3748" xr:uid="{568EAB03-76D4-46C4-B751-D27E55DC0F19}"/>
    <cellStyle name="Normal 4 2 2 2 4 3" xfId="2162" xr:uid="{00000000-0005-0000-0000-00003B050000}"/>
    <cellStyle name="Normal 4 2 2 2 4 3 2" xfId="4441" xr:uid="{6ED77D44-D116-4533-9A40-AB0A1BDDFC23}"/>
    <cellStyle name="Normal 4 2 2 2 4 4" xfId="2856" xr:uid="{56B5A1D3-D7B1-4140-815F-FE12D17C9999}"/>
    <cellStyle name="Normal 4 2 2 2 5" xfId="936" xr:uid="{00000000-0005-0000-0000-00003C050000}"/>
    <cellStyle name="Normal 4 2 2 2 5 2" xfId="3224" xr:uid="{87437BB4-2F63-44AA-BF03-762B5CFC237B}"/>
    <cellStyle name="Normal 4 2 2 2 6" xfId="1122" xr:uid="{00000000-0005-0000-0000-00003D050000}"/>
    <cellStyle name="Normal 4 2 2 2 6 2" xfId="3401" xr:uid="{EC4CDBB8-1656-4E10-9114-F0DFB4AD2EEB}"/>
    <cellStyle name="Normal 4 2 2 2 7" xfId="1815" xr:uid="{00000000-0005-0000-0000-00003E050000}"/>
    <cellStyle name="Normal 4 2 2 2 7 2" xfId="4094" xr:uid="{06E6D8C8-20B7-4625-AB3F-0524171E16E8}"/>
    <cellStyle name="Normal 4 2 2 2 8" xfId="2509" xr:uid="{2A06115E-AB8F-40B2-865C-E0E8A230A3C1}"/>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2 2" xfId="3943" xr:uid="{61347FB7-4A3C-4C92-A328-BBA31750F785}"/>
    <cellStyle name="Normal 4 2 2 3 2 2 3" xfId="2357" xr:uid="{00000000-0005-0000-0000-000043050000}"/>
    <cellStyle name="Normal 4 2 2 3 2 2 3 2" xfId="4636" xr:uid="{9F340344-8A78-4CEC-889F-0A7EF03E6742}"/>
    <cellStyle name="Normal 4 2 2 3 2 2 4" xfId="3051" xr:uid="{89818509-E3DE-4443-996C-185AFE206F02}"/>
    <cellStyle name="Normal 4 2 2 3 2 3" xfId="1317" xr:uid="{00000000-0005-0000-0000-000044050000}"/>
    <cellStyle name="Normal 4 2 2 3 2 3 2" xfId="3596" xr:uid="{85275FC0-B180-447F-B62E-5A537FE92D07}"/>
    <cellStyle name="Normal 4 2 2 3 2 4" xfId="2010" xr:uid="{00000000-0005-0000-0000-000045050000}"/>
    <cellStyle name="Normal 4 2 2 3 2 4 2" xfId="4289" xr:uid="{C359ECAC-A94A-4ED5-8364-68E04E8E2562}"/>
    <cellStyle name="Normal 4 2 2 3 2 5" xfId="2704" xr:uid="{8BB86980-402B-48A1-84AB-BA211EE05AB7}"/>
    <cellStyle name="Normal 4 2 2 3 3" xfId="563" xr:uid="{00000000-0005-0000-0000-000046050000}"/>
    <cellStyle name="Normal 4 2 2 3 3 2" xfId="1492" xr:uid="{00000000-0005-0000-0000-000047050000}"/>
    <cellStyle name="Normal 4 2 2 3 3 2 2" xfId="3771" xr:uid="{EE7373D3-D87F-4B5F-99B7-D66AF59B93FB}"/>
    <cellStyle name="Normal 4 2 2 3 3 3" xfId="2185" xr:uid="{00000000-0005-0000-0000-000048050000}"/>
    <cellStyle name="Normal 4 2 2 3 3 3 2" xfId="4464" xr:uid="{A9BE9A92-215F-499B-9FAE-1DBCBA89E12B}"/>
    <cellStyle name="Normal 4 2 2 3 3 4" xfId="2879" xr:uid="{2A109E34-5A07-4640-BC82-B25B3786397C}"/>
    <cellStyle name="Normal 4 2 2 3 4" xfId="960" xr:uid="{00000000-0005-0000-0000-000049050000}"/>
    <cellStyle name="Normal 4 2 2 3 4 2" xfId="3248" xr:uid="{48C2A288-0F6E-418E-8047-6DDB9D7E8AED}"/>
    <cellStyle name="Normal 4 2 2 3 5" xfId="1145" xr:uid="{00000000-0005-0000-0000-00004A050000}"/>
    <cellStyle name="Normal 4 2 2 3 5 2" xfId="3424" xr:uid="{79B9C969-D4F4-4524-8573-B6712211D19B}"/>
    <cellStyle name="Normal 4 2 2 3 6" xfId="1838" xr:uid="{00000000-0005-0000-0000-00004B050000}"/>
    <cellStyle name="Normal 4 2 2 3 6 2" xfId="4117" xr:uid="{D576EA92-063C-44A7-AA3C-A10F8C59509C}"/>
    <cellStyle name="Normal 4 2 2 3 7" xfId="2532" xr:uid="{DB99F31D-A687-4393-90A6-D70A0BEFBEBC}"/>
    <cellStyle name="Normal 4 2 2 4" xfId="318" xr:uid="{00000000-0005-0000-0000-00004C050000}"/>
    <cellStyle name="Normal 4 2 2 4 2" xfId="699" xr:uid="{00000000-0005-0000-0000-00004D050000}"/>
    <cellStyle name="Normal 4 2 2 4 2 2" xfId="1618" xr:uid="{00000000-0005-0000-0000-00004E050000}"/>
    <cellStyle name="Normal 4 2 2 4 2 2 2" xfId="3897" xr:uid="{32BD37CB-7E8C-44D2-823D-AB7E5CB918CC}"/>
    <cellStyle name="Normal 4 2 2 4 2 3" xfId="2311" xr:uid="{00000000-0005-0000-0000-00004F050000}"/>
    <cellStyle name="Normal 4 2 2 4 2 3 2" xfId="4590" xr:uid="{EB4F9001-52BD-4AF9-8D5E-5448A7838D03}"/>
    <cellStyle name="Normal 4 2 2 4 2 4" xfId="3005" xr:uid="{B1713496-A06C-439F-B13F-5A37FA32CE6E}"/>
    <cellStyle name="Normal 4 2 2 4 3" xfId="1271" xr:uid="{00000000-0005-0000-0000-000050050000}"/>
    <cellStyle name="Normal 4 2 2 4 3 2" xfId="3550" xr:uid="{E16467C1-A246-4E11-B7B7-79B8A5F8F173}"/>
    <cellStyle name="Normal 4 2 2 4 4" xfId="1964" xr:uid="{00000000-0005-0000-0000-000051050000}"/>
    <cellStyle name="Normal 4 2 2 4 4 2" xfId="4243" xr:uid="{6AB9F338-4B58-43BB-9524-F98169EDE589}"/>
    <cellStyle name="Normal 4 2 2 4 5" xfId="2658" xr:uid="{4D4CFBF7-A805-424B-9EFD-A6B4943316DB}"/>
    <cellStyle name="Normal 4 2 2 5" xfId="517" xr:uid="{00000000-0005-0000-0000-000052050000}"/>
    <cellStyle name="Normal 4 2 2 5 2" xfId="1446" xr:uid="{00000000-0005-0000-0000-000053050000}"/>
    <cellStyle name="Normal 4 2 2 5 2 2" xfId="3725" xr:uid="{E0A0B33A-7CA6-4F7F-9051-8914542EF4BC}"/>
    <cellStyle name="Normal 4 2 2 5 3" xfId="2139" xr:uid="{00000000-0005-0000-0000-000054050000}"/>
    <cellStyle name="Normal 4 2 2 5 3 2" xfId="4418" xr:uid="{B9ED16C8-08E2-4AA0-A72B-4A46B37A2845}"/>
    <cellStyle name="Normal 4 2 2 5 4" xfId="2833" xr:uid="{15E72D20-AF61-4070-9867-06F1B71D2D42}"/>
    <cellStyle name="Normal 4 2 2 6" xfId="899" xr:uid="{00000000-0005-0000-0000-000055050000}"/>
    <cellStyle name="Normal 4 2 2 6 2" xfId="3189" xr:uid="{0F93A74C-9A36-4E04-BD34-86C03CC14A4C}"/>
    <cellStyle name="Normal 4 2 2 7" xfId="1099" xr:uid="{00000000-0005-0000-0000-000056050000}"/>
    <cellStyle name="Normal 4 2 2 7 2" xfId="3378" xr:uid="{29973EDE-B651-4C97-8BBA-5CCAD38046EF}"/>
    <cellStyle name="Normal 4 2 2 8" xfId="1792" xr:uid="{00000000-0005-0000-0000-000057050000}"/>
    <cellStyle name="Normal 4 2 2 8 2" xfId="4071" xr:uid="{E9163EC3-D629-4518-9E2F-8E235B5851D2}"/>
    <cellStyle name="Normal 4 2 2 9" xfId="2487" xr:uid="{FC4B5FB4-6A1C-4C78-9AFB-CBA701A50723}"/>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2 2" xfId="3947" xr:uid="{5CE1AF2F-C089-474C-8634-42AE5776C66D}"/>
    <cellStyle name="Normal 4 2 3 2 2 2 3" xfId="2361" xr:uid="{00000000-0005-0000-0000-00005D050000}"/>
    <cellStyle name="Normal 4 2 3 2 2 2 3 2" xfId="4640" xr:uid="{1E2BA4D7-1A23-45E1-A587-392E44349F24}"/>
    <cellStyle name="Normal 4 2 3 2 2 2 4" xfId="3055" xr:uid="{2246ADBF-AD30-4CCD-8D07-35D2407D01EE}"/>
    <cellStyle name="Normal 4 2 3 2 2 3" xfId="1321" xr:uid="{00000000-0005-0000-0000-00005E050000}"/>
    <cellStyle name="Normal 4 2 3 2 2 3 2" xfId="3600" xr:uid="{12B32EA3-D6FE-4176-8D85-89EB4C02A803}"/>
    <cellStyle name="Normal 4 2 3 2 2 4" xfId="2014" xr:uid="{00000000-0005-0000-0000-00005F050000}"/>
    <cellStyle name="Normal 4 2 3 2 2 4 2" xfId="4293" xr:uid="{80617191-66B9-4ECF-ABC1-16055A8D2F0C}"/>
    <cellStyle name="Normal 4 2 3 2 2 5" xfId="2708" xr:uid="{8F1484E8-B9A0-41CA-9A3A-7066463D1E2E}"/>
    <cellStyle name="Normal 4 2 3 2 3" xfId="567" xr:uid="{00000000-0005-0000-0000-000060050000}"/>
    <cellStyle name="Normal 4 2 3 2 3 2" xfId="1496" xr:uid="{00000000-0005-0000-0000-000061050000}"/>
    <cellStyle name="Normal 4 2 3 2 3 2 2" xfId="3775" xr:uid="{6ABE3C41-861F-40CB-8C0A-D07DE4E217E9}"/>
    <cellStyle name="Normal 4 2 3 2 3 3" xfId="2189" xr:uid="{00000000-0005-0000-0000-000062050000}"/>
    <cellStyle name="Normal 4 2 3 2 3 3 2" xfId="4468" xr:uid="{A5BBEF78-BF7B-44EC-BCDB-90A02888A8A3}"/>
    <cellStyle name="Normal 4 2 3 2 3 4" xfId="2883" xr:uid="{81EB0E60-AB05-4D23-A44D-E090059D40AC}"/>
    <cellStyle name="Normal 4 2 3 2 4" xfId="964" xr:uid="{00000000-0005-0000-0000-000063050000}"/>
    <cellStyle name="Normal 4 2 3 2 4 2" xfId="3252" xr:uid="{9D0571D1-7B03-4944-BC0F-6427865C9DEA}"/>
    <cellStyle name="Normal 4 2 3 2 5" xfId="1149" xr:uid="{00000000-0005-0000-0000-000064050000}"/>
    <cellStyle name="Normal 4 2 3 2 5 2" xfId="3428" xr:uid="{8A5D8495-052B-4AC7-8BD3-44E59908E388}"/>
    <cellStyle name="Normal 4 2 3 2 6" xfId="1842" xr:uid="{00000000-0005-0000-0000-000065050000}"/>
    <cellStyle name="Normal 4 2 3 2 6 2" xfId="4121" xr:uid="{57F6B490-5BF2-48D6-AD9E-5A37B35FE512}"/>
    <cellStyle name="Normal 4 2 3 2 7" xfId="2536" xr:uid="{9678E5A7-B7A0-49D2-A206-66F687D14486}"/>
    <cellStyle name="Normal 4 2 3 3" xfId="322" xr:uid="{00000000-0005-0000-0000-000066050000}"/>
    <cellStyle name="Normal 4 2 3 3 2" xfId="703" xr:uid="{00000000-0005-0000-0000-000067050000}"/>
    <cellStyle name="Normal 4 2 3 3 2 2" xfId="1622" xr:uid="{00000000-0005-0000-0000-000068050000}"/>
    <cellStyle name="Normal 4 2 3 3 2 2 2" xfId="3901" xr:uid="{E07F4338-9318-4D1E-B07A-A4397EAC62D5}"/>
    <cellStyle name="Normal 4 2 3 3 2 3" xfId="2315" xr:uid="{00000000-0005-0000-0000-000069050000}"/>
    <cellStyle name="Normal 4 2 3 3 2 3 2" xfId="4594" xr:uid="{3F301913-E1F7-4E03-B5A0-313F678FCE09}"/>
    <cellStyle name="Normal 4 2 3 3 2 4" xfId="3009" xr:uid="{EAA74BA0-ABB7-4ED1-8DD7-16745580B6EF}"/>
    <cellStyle name="Normal 4 2 3 3 3" xfId="1275" xr:uid="{00000000-0005-0000-0000-00006A050000}"/>
    <cellStyle name="Normal 4 2 3 3 3 2" xfId="3554" xr:uid="{E97CD9FA-D59A-4FC7-A969-C41F1AF4CDCF}"/>
    <cellStyle name="Normal 4 2 3 3 4" xfId="1968" xr:uid="{00000000-0005-0000-0000-00006B050000}"/>
    <cellStyle name="Normal 4 2 3 3 4 2" xfId="4247" xr:uid="{4A06B37C-624B-49B0-929C-6DD14441482A}"/>
    <cellStyle name="Normal 4 2 3 3 5" xfId="2662" xr:uid="{691A6B3E-1CAB-4368-92ED-98A59DD70C86}"/>
    <cellStyle name="Normal 4 2 3 4" xfId="521" xr:uid="{00000000-0005-0000-0000-00006C050000}"/>
    <cellStyle name="Normal 4 2 3 4 2" xfId="1450" xr:uid="{00000000-0005-0000-0000-00006D050000}"/>
    <cellStyle name="Normal 4 2 3 4 2 2" xfId="3729" xr:uid="{4759CBD3-E349-4722-9FD7-B254290B6CB0}"/>
    <cellStyle name="Normal 4 2 3 4 3" xfId="2143" xr:uid="{00000000-0005-0000-0000-00006E050000}"/>
    <cellStyle name="Normal 4 2 3 4 3 2" xfId="4422" xr:uid="{8B8B1B22-774E-4EAE-8877-8956947B8306}"/>
    <cellStyle name="Normal 4 2 3 4 4" xfId="2837" xr:uid="{8ACEEB1E-FAE8-4D61-9542-097E0C80FC31}"/>
    <cellStyle name="Normal 4 2 3 5" xfId="903" xr:uid="{00000000-0005-0000-0000-00006F050000}"/>
    <cellStyle name="Normal 4 2 3 5 2" xfId="3193" xr:uid="{02ED5F09-6794-405F-83A2-88E3483E7C53}"/>
    <cellStyle name="Normal 4 2 3 6" xfId="1103" xr:uid="{00000000-0005-0000-0000-000070050000}"/>
    <cellStyle name="Normal 4 2 3 6 2" xfId="3382" xr:uid="{2CA32CF6-14FF-4394-B936-8BC1DE07D7A8}"/>
    <cellStyle name="Normal 4 2 3 7" xfId="1796" xr:uid="{00000000-0005-0000-0000-000071050000}"/>
    <cellStyle name="Normal 4 2 3 7 2" xfId="4075" xr:uid="{40F8B0DB-FD27-448C-A58F-2A50188C377F}"/>
    <cellStyle name="Normal 4 2 3 8" xfId="2491" xr:uid="{31B4828E-0C2A-4B97-81A5-9659E7FD64F1}"/>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2 2" xfId="3970" xr:uid="{FC420146-6037-41D2-809D-4AE20010593E}"/>
    <cellStyle name="Normal 4 2 4 2 2 2 3" xfId="2384" xr:uid="{00000000-0005-0000-0000-000077050000}"/>
    <cellStyle name="Normal 4 2 4 2 2 2 3 2" xfId="4663" xr:uid="{37ABF09B-6A26-46FF-BB52-E16012B57FDA}"/>
    <cellStyle name="Normal 4 2 4 2 2 2 4" xfId="3078" xr:uid="{8E08AEEA-2E31-4511-99C1-663A2483E643}"/>
    <cellStyle name="Normal 4 2 4 2 2 3" xfId="1344" xr:uid="{00000000-0005-0000-0000-000078050000}"/>
    <cellStyle name="Normal 4 2 4 2 2 3 2" xfId="3623" xr:uid="{81628823-95D0-4E58-B6F7-3E4FACA0160E}"/>
    <cellStyle name="Normal 4 2 4 2 2 4" xfId="2037" xr:uid="{00000000-0005-0000-0000-000079050000}"/>
    <cellStyle name="Normal 4 2 4 2 2 4 2" xfId="4316" xr:uid="{5623FB80-D927-46EB-94A7-A503147B5E9C}"/>
    <cellStyle name="Normal 4 2 4 2 2 5" xfId="2731" xr:uid="{DB733145-7D10-4C20-95BF-1A428F615E4D}"/>
    <cellStyle name="Normal 4 2 4 2 3" xfId="590" xr:uid="{00000000-0005-0000-0000-00007A050000}"/>
    <cellStyle name="Normal 4 2 4 2 3 2" xfId="1519" xr:uid="{00000000-0005-0000-0000-00007B050000}"/>
    <cellStyle name="Normal 4 2 4 2 3 2 2" xfId="3798" xr:uid="{018FEE0A-EA9D-432D-A4A5-F909B796EB96}"/>
    <cellStyle name="Normal 4 2 4 2 3 3" xfId="2212" xr:uid="{00000000-0005-0000-0000-00007C050000}"/>
    <cellStyle name="Normal 4 2 4 2 3 3 2" xfId="4491" xr:uid="{D488ABE2-F3C0-4E25-A8CA-8306676FC43F}"/>
    <cellStyle name="Normal 4 2 4 2 3 4" xfId="2906" xr:uid="{18332112-2310-47AA-86D9-1280EE315331}"/>
    <cellStyle name="Normal 4 2 4 2 4" xfId="987" xr:uid="{00000000-0005-0000-0000-00007D050000}"/>
    <cellStyle name="Normal 4 2 4 2 4 2" xfId="3275" xr:uid="{66232370-CE9F-4EF8-B302-384CCDB097B8}"/>
    <cellStyle name="Normal 4 2 4 2 5" xfId="1172" xr:uid="{00000000-0005-0000-0000-00007E050000}"/>
    <cellStyle name="Normal 4 2 4 2 5 2" xfId="3451" xr:uid="{963BFB03-567E-4970-820C-9B8EB677833D}"/>
    <cellStyle name="Normal 4 2 4 2 6" xfId="1865" xr:uid="{00000000-0005-0000-0000-00007F050000}"/>
    <cellStyle name="Normal 4 2 4 2 6 2" xfId="4144" xr:uid="{CAA0291D-A6A3-4D6E-A756-8B541D23F425}"/>
    <cellStyle name="Normal 4 2 4 2 7" xfId="2559" xr:uid="{BE75C40D-B3A6-4AC0-B7EA-8260946F26F7}"/>
    <cellStyle name="Normal 4 2 4 3" xfId="361" xr:uid="{00000000-0005-0000-0000-000080050000}"/>
    <cellStyle name="Normal 4 2 4 3 2" xfId="739" xr:uid="{00000000-0005-0000-0000-000081050000}"/>
    <cellStyle name="Normal 4 2 4 3 2 2" xfId="1645" xr:uid="{00000000-0005-0000-0000-000082050000}"/>
    <cellStyle name="Normal 4 2 4 3 2 2 2" xfId="3924" xr:uid="{7B9F11F9-CA2E-4829-9A4A-1F4622966007}"/>
    <cellStyle name="Normal 4 2 4 3 2 3" xfId="2338" xr:uid="{00000000-0005-0000-0000-000083050000}"/>
    <cellStyle name="Normal 4 2 4 3 2 3 2" xfId="4617" xr:uid="{45BA00C3-80F7-4682-8E19-2F3C0E0C05F3}"/>
    <cellStyle name="Normal 4 2 4 3 2 4" xfId="3032" xr:uid="{274395A9-82FF-4955-B895-B8C417815A49}"/>
    <cellStyle name="Normal 4 2 4 3 3" xfId="1298" xr:uid="{00000000-0005-0000-0000-000084050000}"/>
    <cellStyle name="Normal 4 2 4 3 3 2" xfId="3577" xr:uid="{CD05053E-AF3A-489B-8D92-2BF023227A47}"/>
    <cellStyle name="Normal 4 2 4 3 4" xfId="1991" xr:uid="{00000000-0005-0000-0000-000085050000}"/>
    <cellStyle name="Normal 4 2 4 3 4 2" xfId="4270" xr:uid="{C0BA4E14-21ED-4729-A396-D7539F9C2E59}"/>
    <cellStyle name="Normal 4 2 4 3 5" xfId="2685" xr:uid="{BE8551B6-4A8B-4C2D-90C7-5D08B6A93438}"/>
    <cellStyle name="Normal 4 2 4 4" xfId="544" xr:uid="{00000000-0005-0000-0000-000086050000}"/>
    <cellStyle name="Normal 4 2 4 4 2" xfId="1473" xr:uid="{00000000-0005-0000-0000-000087050000}"/>
    <cellStyle name="Normal 4 2 4 4 2 2" xfId="3752" xr:uid="{0335DCA0-1593-44EB-83AF-5E795C807CF8}"/>
    <cellStyle name="Normal 4 2 4 4 3" xfId="2166" xr:uid="{00000000-0005-0000-0000-000088050000}"/>
    <cellStyle name="Normal 4 2 4 4 3 2" xfId="4445" xr:uid="{08181D89-E5DA-496B-8422-343992146891}"/>
    <cellStyle name="Normal 4 2 4 4 4" xfId="2860" xr:uid="{BBEAB1BA-9302-4522-AA15-2FDAA805D8FB}"/>
    <cellStyle name="Normal 4 2 4 5" xfId="941" xr:uid="{00000000-0005-0000-0000-000089050000}"/>
    <cellStyle name="Normal 4 2 4 5 2" xfId="3229" xr:uid="{76957153-5C88-4548-BC3A-F8BBE6755735}"/>
    <cellStyle name="Normal 4 2 4 6" xfId="1126" xr:uid="{00000000-0005-0000-0000-00008A050000}"/>
    <cellStyle name="Normal 4 2 4 6 2" xfId="3405" xr:uid="{E267169B-6570-4D89-9AF1-E6425B6C0785}"/>
    <cellStyle name="Normal 4 2 4 7" xfId="1819" xr:uid="{00000000-0005-0000-0000-00008B050000}"/>
    <cellStyle name="Normal 4 2 4 7 2" xfId="4098" xr:uid="{47C2C09A-1776-4358-B8A4-A19C478993F2}"/>
    <cellStyle name="Normal 4 2 4 8" xfId="2513" xr:uid="{77318184-C5C3-4800-B8FD-9B44AA654617}"/>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2 2" xfId="3973" xr:uid="{D506590D-6BD8-487E-9451-3F687107F9E5}"/>
    <cellStyle name="Normal 4 2 5 2 2 2 3" xfId="2387" xr:uid="{00000000-0005-0000-0000-000091050000}"/>
    <cellStyle name="Normal 4 2 5 2 2 2 3 2" xfId="4666" xr:uid="{CDA086E7-9449-4D27-9C24-AB96FA0A80D3}"/>
    <cellStyle name="Normal 4 2 5 2 2 2 4" xfId="3081" xr:uid="{983425ED-C943-41F4-B7E1-2F28ED6D3212}"/>
    <cellStyle name="Normal 4 2 5 2 2 3" xfId="1347" xr:uid="{00000000-0005-0000-0000-000092050000}"/>
    <cellStyle name="Normal 4 2 5 2 2 3 2" xfId="3626" xr:uid="{D921835B-A1D0-4B2D-A5A7-F2D7B3EC4779}"/>
    <cellStyle name="Normal 4 2 5 2 2 4" xfId="2040" xr:uid="{00000000-0005-0000-0000-000093050000}"/>
    <cellStyle name="Normal 4 2 5 2 2 4 2" xfId="4319" xr:uid="{B5434670-7804-4A34-938B-A1B8C87C5367}"/>
    <cellStyle name="Normal 4 2 5 2 2 5" xfId="2734" xr:uid="{27D12ED0-0379-43ED-90EF-46AA9E5B41DC}"/>
    <cellStyle name="Normal 4 2 5 2 3" xfId="593" xr:uid="{00000000-0005-0000-0000-000094050000}"/>
    <cellStyle name="Normal 4 2 5 2 3 2" xfId="1522" xr:uid="{00000000-0005-0000-0000-000095050000}"/>
    <cellStyle name="Normal 4 2 5 2 3 2 2" xfId="3801" xr:uid="{EBF01029-77CB-4CA0-B0B0-CA5AE8F111F5}"/>
    <cellStyle name="Normal 4 2 5 2 3 3" xfId="2215" xr:uid="{00000000-0005-0000-0000-000096050000}"/>
    <cellStyle name="Normal 4 2 5 2 3 3 2" xfId="4494" xr:uid="{207517CD-8E65-4FBF-9924-920DA3E8B442}"/>
    <cellStyle name="Normal 4 2 5 2 3 4" xfId="2909" xr:uid="{08A32382-E1A5-4009-8D12-53D625347E21}"/>
    <cellStyle name="Normal 4 2 5 2 4" xfId="990" xr:uid="{00000000-0005-0000-0000-000097050000}"/>
    <cellStyle name="Normal 4 2 5 2 4 2" xfId="3278" xr:uid="{93114219-8C74-4316-A2C7-E7041695D1B6}"/>
    <cellStyle name="Normal 4 2 5 2 5" xfId="1175" xr:uid="{00000000-0005-0000-0000-000098050000}"/>
    <cellStyle name="Normal 4 2 5 2 5 2" xfId="3454" xr:uid="{9AE7BB1A-BEA9-430C-BD08-C20776921895}"/>
    <cellStyle name="Normal 4 2 5 2 6" xfId="1868" xr:uid="{00000000-0005-0000-0000-000099050000}"/>
    <cellStyle name="Normal 4 2 5 2 6 2" xfId="4147" xr:uid="{F7BC94E0-DCAF-42ED-9568-3F3A53D76F2F}"/>
    <cellStyle name="Normal 4 2 5 2 7" xfId="2562" xr:uid="{24035165-995B-4B5B-B06C-E1E1FFA60D39}"/>
    <cellStyle name="Normal 4 2 5 3" xfId="364" xr:uid="{00000000-0005-0000-0000-00009A050000}"/>
    <cellStyle name="Normal 4 2 5 3 2" xfId="742" xr:uid="{00000000-0005-0000-0000-00009B050000}"/>
    <cellStyle name="Normal 4 2 5 3 2 2" xfId="1648" xr:uid="{00000000-0005-0000-0000-00009C050000}"/>
    <cellStyle name="Normal 4 2 5 3 2 2 2" xfId="3927" xr:uid="{C0C23C20-25BC-41E9-9DE8-5E035DE8633C}"/>
    <cellStyle name="Normal 4 2 5 3 2 3" xfId="2341" xr:uid="{00000000-0005-0000-0000-00009D050000}"/>
    <cellStyle name="Normal 4 2 5 3 2 3 2" xfId="4620" xr:uid="{CB845D65-8D97-4D68-81F4-E2D88A0F06E1}"/>
    <cellStyle name="Normal 4 2 5 3 2 4" xfId="3035" xr:uid="{E43E6A01-D49F-445F-BC41-9E66D9DAAD7A}"/>
    <cellStyle name="Normal 4 2 5 3 3" xfId="1301" xr:uid="{00000000-0005-0000-0000-00009E050000}"/>
    <cellStyle name="Normal 4 2 5 3 3 2" xfId="3580" xr:uid="{02C8CD88-66E2-45BD-8D72-6280543E117B}"/>
    <cellStyle name="Normal 4 2 5 3 4" xfId="1994" xr:uid="{00000000-0005-0000-0000-00009F050000}"/>
    <cellStyle name="Normal 4 2 5 3 4 2" xfId="4273" xr:uid="{DE5D862E-8776-4DA0-A1A3-A873F6E50925}"/>
    <cellStyle name="Normal 4 2 5 3 5" xfId="2688" xr:uid="{7B462C1E-7D27-4BB4-B36E-E809F5914688}"/>
    <cellStyle name="Normal 4 2 5 4" xfId="547" xr:uid="{00000000-0005-0000-0000-0000A0050000}"/>
    <cellStyle name="Normal 4 2 5 4 2" xfId="1476" xr:uid="{00000000-0005-0000-0000-0000A1050000}"/>
    <cellStyle name="Normal 4 2 5 4 2 2" xfId="3755" xr:uid="{2E3A408C-F010-4F99-8F92-A9B6BDE49B72}"/>
    <cellStyle name="Normal 4 2 5 4 3" xfId="2169" xr:uid="{00000000-0005-0000-0000-0000A2050000}"/>
    <cellStyle name="Normal 4 2 5 4 3 2" xfId="4448" xr:uid="{3CB6FFBF-B4B5-4124-B289-48EFFAE258EF}"/>
    <cellStyle name="Normal 4 2 5 4 4" xfId="2863" xr:uid="{1CF00B77-8F7F-4F33-A0ED-9562B63F29CC}"/>
    <cellStyle name="Normal 4 2 5 5" xfId="944" xr:uid="{00000000-0005-0000-0000-0000A3050000}"/>
    <cellStyle name="Normal 4 2 5 5 2" xfId="3232" xr:uid="{B9B9DE3A-3F92-43CF-A3B7-19AD78FC2AB0}"/>
    <cellStyle name="Normal 4 2 5 6" xfId="1129" xr:uid="{00000000-0005-0000-0000-0000A4050000}"/>
    <cellStyle name="Normal 4 2 5 6 2" xfId="3408" xr:uid="{852A12B9-B5A2-4D98-B90E-822FCB9A78B0}"/>
    <cellStyle name="Normal 4 2 5 7" xfId="1822" xr:uid="{00000000-0005-0000-0000-0000A5050000}"/>
    <cellStyle name="Normal 4 2 5 7 2" xfId="4101" xr:uid="{EBB1294C-513D-40CC-B0C2-913103DD7414}"/>
    <cellStyle name="Normal 4 2 5 8" xfId="2516" xr:uid="{545406A6-0C11-4BC8-9A8E-1C8CF70951B3}"/>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2 2" xfId="3977" xr:uid="{A23579BC-790D-4681-A6E2-77A8BB5B6C42}"/>
    <cellStyle name="Normal 4 2 6 2 2 2 3" xfId="2391" xr:uid="{00000000-0005-0000-0000-0000AB050000}"/>
    <cellStyle name="Normal 4 2 6 2 2 2 3 2" xfId="4670" xr:uid="{3A9D162C-5320-4E44-8A96-F01C9DF1B3F4}"/>
    <cellStyle name="Normal 4 2 6 2 2 2 4" xfId="3085" xr:uid="{9C5BBA83-0FDB-4B04-B44A-E46B8577189E}"/>
    <cellStyle name="Normal 4 2 6 2 2 3" xfId="1351" xr:uid="{00000000-0005-0000-0000-0000AC050000}"/>
    <cellStyle name="Normal 4 2 6 2 2 3 2" xfId="3630" xr:uid="{72A24064-0F39-4C14-B062-0EBFBBC164C7}"/>
    <cellStyle name="Normal 4 2 6 2 2 4" xfId="2044" xr:uid="{00000000-0005-0000-0000-0000AD050000}"/>
    <cellStyle name="Normal 4 2 6 2 2 4 2" xfId="4323" xr:uid="{BBF857E8-1144-4B89-8ACD-56B2F7323F11}"/>
    <cellStyle name="Normal 4 2 6 2 2 5" xfId="2738" xr:uid="{15FC93E9-B1EA-49A9-A42D-4DF557A6284E}"/>
    <cellStyle name="Normal 4 2 6 2 3" xfId="597" xr:uid="{00000000-0005-0000-0000-0000AE050000}"/>
    <cellStyle name="Normal 4 2 6 2 3 2" xfId="1526" xr:uid="{00000000-0005-0000-0000-0000AF050000}"/>
    <cellStyle name="Normal 4 2 6 2 3 2 2" xfId="3805" xr:uid="{F1283DC1-7EFD-4103-B119-B68636BF1B53}"/>
    <cellStyle name="Normal 4 2 6 2 3 3" xfId="2219" xr:uid="{00000000-0005-0000-0000-0000B0050000}"/>
    <cellStyle name="Normal 4 2 6 2 3 3 2" xfId="4498" xr:uid="{4FEC5D4B-6A1B-4028-9DC7-6A88B7994F9F}"/>
    <cellStyle name="Normal 4 2 6 2 3 4" xfId="2913" xr:uid="{8CC2A787-198E-423D-8BB1-8170B245F886}"/>
    <cellStyle name="Normal 4 2 6 2 4" xfId="994" xr:uid="{00000000-0005-0000-0000-0000B1050000}"/>
    <cellStyle name="Normal 4 2 6 2 4 2" xfId="3282" xr:uid="{F8F092F9-1DDF-4B25-8D01-ED66CD3602D5}"/>
    <cellStyle name="Normal 4 2 6 2 5" xfId="1179" xr:uid="{00000000-0005-0000-0000-0000B2050000}"/>
    <cellStyle name="Normal 4 2 6 2 5 2" xfId="3458" xr:uid="{CB045CB1-7978-475D-8230-FD3E4D1D6408}"/>
    <cellStyle name="Normal 4 2 6 2 6" xfId="1872" xr:uid="{00000000-0005-0000-0000-0000B3050000}"/>
    <cellStyle name="Normal 4 2 6 2 6 2" xfId="4151" xr:uid="{F72FDD33-D252-4615-ABF2-7EC3EFB021C9}"/>
    <cellStyle name="Normal 4 2 6 2 7" xfId="2566" xr:uid="{83245A4C-7DBC-4462-9DE6-7AE685C43D0F}"/>
    <cellStyle name="Normal 4 2 6 3" xfId="368" xr:uid="{00000000-0005-0000-0000-0000B4050000}"/>
    <cellStyle name="Normal 4 2 6 3 2" xfId="746" xr:uid="{00000000-0005-0000-0000-0000B5050000}"/>
    <cellStyle name="Normal 4 2 6 3 2 2" xfId="1652" xr:uid="{00000000-0005-0000-0000-0000B6050000}"/>
    <cellStyle name="Normal 4 2 6 3 2 2 2" xfId="3931" xr:uid="{E6CFB46E-99C9-4A33-967E-512C52F10600}"/>
    <cellStyle name="Normal 4 2 6 3 2 3" xfId="2345" xr:uid="{00000000-0005-0000-0000-0000B7050000}"/>
    <cellStyle name="Normal 4 2 6 3 2 3 2" xfId="4624" xr:uid="{611A267F-EDDE-48E4-A88E-07ABC3F0BB86}"/>
    <cellStyle name="Normal 4 2 6 3 2 4" xfId="3039" xr:uid="{123DB2F7-B2FF-4525-84B2-A2A1BCACB7E4}"/>
    <cellStyle name="Normal 4 2 6 3 3" xfId="1305" xr:uid="{00000000-0005-0000-0000-0000B8050000}"/>
    <cellStyle name="Normal 4 2 6 3 3 2" xfId="3584" xr:uid="{AE1B37E2-FBB7-48D5-8952-CA28349C7BD4}"/>
    <cellStyle name="Normal 4 2 6 3 4" xfId="1998" xr:uid="{00000000-0005-0000-0000-0000B9050000}"/>
    <cellStyle name="Normal 4 2 6 3 4 2" xfId="4277" xr:uid="{34E6E38B-788C-4E70-A4B0-10AEA8242701}"/>
    <cellStyle name="Normal 4 2 6 3 5" xfId="2692" xr:uid="{616B5E5C-AF03-4C5D-B2C1-E1494BB77CF6}"/>
    <cellStyle name="Normal 4 2 6 4" xfId="551" xr:uid="{00000000-0005-0000-0000-0000BA050000}"/>
    <cellStyle name="Normal 4 2 6 4 2" xfId="1480" xr:uid="{00000000-0005-0000-0000-0000BB050000}"/>
    <cellStyle name="Normal 4 2 6 4 2 2" xfId="3759" xr:uid="{2BF16A63-E123-4338-B19B-5980173F8549}"/>
    <cellStyle name="Normal 4 2 6 4 3" xfId="2173" xr:uid="{00000000-0005-0000-0000-0000BC050000}"/>
    <cellStyle name="Normal 4 2 6 4 3 2" xfId="4452" xr:uid="{8D35631D-7054-4FF4-A723-6EF075D91E11}"/>
    <cellStyle name="Normal 4 2 6 4 4" xfId="2867" xr:uid="{7AFE0A8D-2BE2-406C-B920-0425D096A4CF}"/>
    <cellStyle name="Normal 4 2 6 5" xfId="948" xr:uid="{00000000-0005-0000-0000-0000BD050000}"/>
    <cellStyle name="Normal 4 2 6 5 2" xfId="3236" xr:uid="{A4217B2D-B7A0-499A-9BFD-00D0D8F4A1E4}"/>
    <cellStyle name="Normal 4 2 6 6" xfId="1133" xr:uid="{00000000-0005-0000-0000-0000BE050000}"/>
    <cellStyle name="Normal 4 2 6 6 2" xfId="3412" xr:uid="{41C5BC89-AE41-43C8-A0AC-B3F0E328E6FE}"/>
    <cellStyle name="Normal 4 2 6 7" xfId="1826" xr:uid="{00000000-0005-0000-0000-0000BF050000}"/>
    <cellStyle name="Normal 4 2 6 7 2" xfId="4105" xr:uid="{05E9A925-F989-4FC2-BB12-04F7A750C49C}"/>
    <cellStyle name="Normal 4 2 6 8" xfId="2520" xr:uid="{19D29B35-1689-4AF5-AFB1-EB7B05A49C3A}"/>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2 2" xfId="3939" xr:uid="{385D5C4E-1A4E-45BB-A736-EB8EAEFFA170}"/>
    <cellStyle name="Normal 4 2 7 2 2 3" xfId="2353" xr:uid="{00000000-0005-0000-0000-0000C4050000}"/>
    <cellStyle name="Normal 4 2 7 2 2 3 2" xfId="4632" xr:uid="{852173D3-AAE5-4B35-9601-E03E27A2B372}"/>
    <cellStyle name="Normal 4 2 7 2 2 4" xfId="3047" xr:uid="{059691BD-903C-4787-8B30-7CC966AC0086}"/>
    <cellStyle name="Normal 4 2 7 2 3" xfId="1313" xr:uid="{00000000-0005-0000-0000-0000C5050000}"/>
    <cellStyle name="Normal 4 2 7 2 3 2" xfId="3592" xr:uid="{9FC475FD-2C01-4820-BE0D-411B7CDAC4C8}"/>
    <cellStyle name="Normal 4 2 7 2 4" xfId="2006" xr:uid="{00000000-0005-0000-0000-0000C6050000}"/>
    <cellStyle name="Normal 4 2 7 2 4 2" xfId="4285" xr:uid="{50511032-4CB6-483B-9904-CBE901ABD6A0}"/>
    <cellStyle name="Normal 4 2 7 2 5" xfId="2700" xr:uid="{F154B7AD-8E50-40E0-AFD1-818C51CFCC3A}"/>
    <cellStyle name="Normal 4 2 7 3" xfId="559" xr:uid="{00000000-0005-0000-0000-0000C7050000}"/>
    <cellStyle name="Normal 4 2 7 3 2" xfId="1488" xr:uid="{00000000-0005-0000-0000-0000C8050000}"/>
    <cellStyle name="Normal 4 2 7 3 2 2" xfId="3767" xr:uid="{7155001C-D4F3-4E04-AFDC-ED2B3F111649}"/>
    <cellStyle name="Normal 4 2 7 3 3" xfId="2181" xr:uid="{00000000-0005-0000-0000-0000C9050000}"/>
    <cellStyle name="Normal 4 2 7 3 3 2" xfId="4460" xr:uid="{496A7FCE-99B7-42F7-B8A9-71052C894A23}"/>
    <cellStyle name="Normal 4 2 7 3 4" xfId="2875" xr:uid="{E83B0710-B4AC-48C1-8656-2DA1AE9EF352}"/>
    <cellStyle name="Normal 4 2 7 4" xfId="956" xr:uid="{00000000-0005-0000-0000-0000CA050000}"/>
    <cellStyle name="Normal 4 2 7 4 2" xfId="3244" xr:uid="{AEC0DDFF-79C2-4A4A-9082-87A153AC38B5}"/>
    <cellStyle name="Normal 4 2 7 5" xfId="1141" xr:uid="{00000000-0005-0000-0000-0000CB050000}"/>
    <cellStyle name="Normal 4 2 7 5 2" xfId="3420" xr:uid="{29B67A95-7BEA-4429-BBD0-1E589E9C1F69}"/>
    <cellStyle name="Normal 4 2 7 6" xfId="1834" xr:uid="{00000000-0005-0000-0000-0000CC050000}"/>
    <cellStyle name="Normal 4 2 7 6 2" xfId="4113" xr:uid="{150C0E27-8F54-49D5-9567-A1654ADA38DD}"/>
    <cellStyle name="Normal 4 2 7 7" xfId="2528" xr:uid="{BE7D4D57-98A8-43CD-BAE3-616E57E87468}"/>
    <cellStyle name="Normal 4 2 8" xfId="314" xr:uid="{00000000-0005-0000-0000-0000CD050000}"/>
    <cellStyle name="Normal 4 2 8 2" xfId="695" xr:uid="{00000000-0005-0000-0000-0000CE050000}"/>
    <cellStyle name="Normal 4 2 8 2 2" xfId="1614" xr:uid="{00000000-0005-0000-0000-0000CF050000}"/>
    <cellStyle name="Normal 4 2 8 2 2 2" xfId="3893" xr:uid="{351E0735-7CDD-4E9E-9442-570F04A1A38B}"/>
    <cellStyle name="Normal 4 2 8 2 3" xfId="2307" xr:uid="{00000000-0005-0000-0000-0000D0050000}"/>
    <cellStyle name="Normal 4 2 8 2 3 2" xfId="4586" xr:uid="{F65CE9ED-EE67-49F4-B6E9-191D99EA7AA0}"/>
    <cellStyle name="Normal 4 2 8 2 4" xfId="3001" xr:uid="{9C9D5EDC-3CEB-41B6-AE97-9D0F73CF525F}"/>
    <cellStyle name="Normal 4 2 8 3" xfId="1267" xr:uid="{00000000-0005-0000-0000-0000D1050000}"/>
    <cellStyle name="Normal 4 2 8 3 2" xfId="3546" xr:uid="{F76AEC36-0214-4D61-82D4-B024DFF30961}"/>
    <cellStyle name="Normal 4 2 8 4" xfId="1960" xr:uid="{00000000-0005-0000-0000-0000D2050000}"/>
    <cellStyle name="Normal 4 2 8 4 2" xfId="4239" xr:uid="{0FDE2B32-8FFC-4026-B2D9-E91EF65487E1}"/>
    <cellStyle name="Normal 4 2 8 5" xfId="2654" xr:uid="{66055971-E7F5-4B43-B48B-B14EF9B248B2}"/>
    <cellStyle name="Normal 4 2 9" xfId="513" xr:uid="{00000000-0005-0000-0000-0000D3050000}"/>
    <cellStyle name="Normal 4 2 9 2" xfId="1442" xr:uid="{00000000-0005-0000-0000-0000D4050000}"/>
    <cellStyle name="Normal 4 2 9 2 2" xfId="3721" xr:uid="{DC52EC5F-B7B6-4B7E-8CC2-D16EB2501E9C}"/>
    <cellStyle name="Normal 4 2 9 3" xfId="2135" xr:uid="{00000000-0005-0000-0000-0000D5050000}"/>
    <cellStyle name="Normal 4 2 9 3 2" xfId="4414" xr:uid="{52D8ECD9-E41F-4DE4-9E59-2D565201AE22}"/>
    <cellStyle name="Normal 4 2 9 4" xfId="2829" xr:uid="{152DDB08-EF05-4FE6-BE52-EB3F438EC9BD}"/>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2 2" xfId="3967" xr:uid="{9BECEFBA-D607-4AA1-B6E3-3C014CB6ABDB}"/>
    <cellStyle name="Normal 4 3 2 2 2 2 3" xfId="2381" xr:uid="{00000000-0005-0000-0000-0000DD050000}"/>
    <cellStyle name="Normal 4 3 2 2 2 2 3 2" xfId="4660" xr:uid="{AE3AF42D-74B8-4E01-98A8-B17A1AAF162E}"/>
    <cellStyle name="Normal 4 3 2 2 2 2 4" xfId="3075" xr:uid="{95E57C99-5E88-4DD5-98E3-F6DD197B41FF}"/>
    <cellStyle name="Normal 4 3 2 2 2 3" xfId="1341" xr:uid="{00000000-0005-0000-0000-0000DE050000}"/>
    <cellStyle name="Normal 4 3 2 2 2 3 2" xfId="3620" xr:uid="{7B6ECA4C-5358-4B7E-9E21-DFD82A19A7B1}"/>
    <cellStyle name="Normal 4 3 2 2 2 4" xfId="2034" xr:uid="{00000000-0005-0000-0000-0000DF050000}"/>
    <cellStyle name="Normal 4 3 2 2 2 4 2" xfId="4313" xr:uid="{CBF1ABBF-DE0A-4EF0-BEAF-EEA06F272914}"/>
    <cellStyle name="Normal 4 3 2 2 2 5" xfId="2728" xr:uid="{EE4A7D6F-536D-4366-B5C6-0D5B9C489DB9}"/>
    <cellStyle name="Normal 4 3 2 2 3" xfId="587" xr:uid="{00000000-0005-0000-0000-0000E0050000}"/>
    <cellStyle name="Normal 4 3 2 2 3 2" xfId="1516" xr:uid="{00000000-0005-0000-0000-0000E1050000}"/>
    <cellStyle name="Normal 4 3 2 2 3 2 2" xfId="3795" xr:uid="{D6AC49F6-1DFD-4A8C-81B6-B674263C9C8F}"/>
    <cellStyle name="Normal 4 3 2 2 3 3" xfId="2209" xr:uid="{00000000-0005-0000-0000-0000E2050000}"/>
    <cellStyle name="Normal 4 3 2 2 3 3 2" xfId="4488" xr:uid="{72ED12A6-0F22-4315-8051-207407C1EFD3}"/>
    <cellStyle name="Normal 4 3 2 2 3 4" xfId="2903" xr:uid="{E21508E7-98EE-4EEA-89D2-A1A2CBC59712}"/>
    <cellStyle name="Normal 4 3 2 2 4" xfId="984" xr:uid="{00000000-0005-0000-0000-0000E3050000}"/>
    <cellStyle name="Normal 4 3 2 2 4 2" xfId="3272" xr:uid="{246D6DFC-D75C-4928-9028-FC1327A91619}"/>
    <cellStyle name="Normal 4 3 2 2 5" xfId="1169" xr:uid="{00000000-0005-0000-0000-0000E4050000}"/>
    <cellStyle name="Normal 4 3 2 2 5 2" xfId="3448" xr:uid="{C16C19AE-4454-4C4E-B2A8-A42EF5EE7385}"/>
    <cellStyle name="Normal 4 3 2 2 6" xfId="1862" xr:uid="{00000000-0005-0000-0000-0000E5050000}"/>
    <cellStyle name="Normal 4 3 2 2 6 2" xfId="4141" xr:uid="{56FF7416-BB93-49C1-A710-9AB00CC0C7E4}"/>
    <cellStyle name="Normal 4 3 2 2 7" xfId="2556" xr:uid="{412BE717-8B30-4CE8-9F45-A8137CD2B5CF}"/>
    <cellStyle name="Normal 4 3 2 3" xfId="357" xr:uid="{00000000-0005-0000-0000-0000E6050000}"/>
    <cellStyle name="Normal 4 3 2 3 2" xfId="735" xr:uid="{00000000-0005-0000-0000-0000E7050000}"/>
    <cellStyle name="Normal 4 3 2 3 2 2" xfId="1642" xr:uid="{00000000-0005-0000-0000-0000E8050000}"/>
    <cellStyle name="Normal 4 3 2 3 2 2 2" xfId="3921" xr:uid="{CF5F0D81-D56B-4048-A4C0-6C26F8DB532F}"/>
    <cellStyle name="Normal 4 3 2 3 2 3" xfId="2335" xr:uid="{00000000-0005-0000-0000-0000E9050000}"/>
    <cellStyle name="Normal 4 3 2 3 2 3 2" xfId="4614" xr:uid="{F3A11FFE-7A50-4574-9CC8-9B3088B8BBE2}"/>
    <cellStyle name="Normal 4 3 2 3 2 4" xfId="3029" xr:uid="{6F796831-35AF-4769-ADE5-5EA480722FE1}"/>
    <cellStyle name="Normal 4 3 2 3 3" xfId="1295" xr:uid="{00000000-0005-0000-0000-0000EA050000}"/>
    <cellStyle name="Normal 4 3 2 3 3 2" xfId="3574" xr:uid="{EAAE51A9-77CE-4DF4-8404-1BBD9DF35FEF}"/>
    <cellStyle name="Normal 4 3 2 3 4" xfId="1988" xr:uid="{00000000-0005-0000-0000-0000EB050000}"/>
    <cellStyle name="Normal 4 3 2 3 4 2" xfId="4267" xr:uid="{D6EB96EF-45A7-455D-9927-401C6CD7A51C}"/>
    <cellStyle name="Normal 4 3 2 3 5" xfId="2682" xr:uid="{71B2CA16-7894-4C2C-8C10-6B62004D791E}"/>
    <cellStyle name="Normal 4 3 2 4" xfId="541" xr:uid="{00000000-0005-0000-0000-0000EC050000}"/>
    <cellStyle name="Normal 4 3 2 4 2" xfId="1470" xr:uid="{00000000-0005-0000-0000-0000ED050000}"/>
    <cellStyle name="Normal 4 3 2 4 2 2" xfId="3749" xr:uid="{D29EA96A-AB68-4DD4-9B08-73B2F5E53AE8}"/>
    <cellStyle name="Normal 4 3 2 4 3" xfId="2163" xr:uid="{00000000-0005-0000-0000-0000EE050000}"/>
    <cellStyle name="Normal 4 3 2 4 3 2" xfId="4442" xr:uid="{6D45311C-FAED-40F7-BC86-F90B1565A3AE}"/>
    <cellStyle name="Normal 4 3 2 4 4" xfId="2857" xr:uid="{4A752185-10E0-4116-BC4B-94DCB400D975}"/>
    <cellStyle name="Normal 4 3 2 5" xfId="937" xr:uid="{00000000-0005-0000-0000-0000EF050000}"/>
    <cellStyle name="Normal 4 3 2 5 2" xfId="3225" xr:uid="{F454112C-E5AD-49F5-91C1-01FAC0C43103}"/>
    <cellStyle name="Normal 4 3 2 6" xfId="1123" xr:uid="{00000000-0005-0000-0000-0000F0050000}"/>
    <cellStyle name="Normal 4 3 2 6 2" xfId="3402" xr:uid="{D71D2D10-8747-4F98-B0F4-C700934230F5}"/>
    <cellStyle name="Normal 4 3 2 7" xfId="1816" xr:uid="{00000000-0005-0000-0000-0000F1050000}"/>
    <cellStyle name="Normal 4 3 2 7 2" xfId="4095" xr:uid="{D77E8B28-1194-480B-902D-83BB1132CD77}"/>
    <cellStyle name="Normal 4 3 2 8" xfId="2510" xr:uid="{AC09FE9B-9303-4234-AA20-6241C63CA348}"/>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2 2" xfId="3938" xr:uid="{E554E6BA-32FE-480D-8321-359E631D0B6B}"/>
    <cellStyle name="Normal 4 3 3 2 2 3" xfId="2352" xr:uid="{00000000-0005-0000-0000-0000F6050000}"/>
    <cellStyle name="Normal 4 3 3 2 2 3 2" xfId="4631" xr:uid="{5AAF6F83-3DFA-4695-A68A-A8D51138455E}"/>
    <cellStyle name="Normal 4 3 3 2 2 4" xfId="3046" xr:uid="{CFD57392-8411-4399-AB07-A42A744D3FB6}"/>
    <cellStyle name="Normal 4 3 3 2 3" xfId="1312" xr:uid="{00000000-0005-0000-0000-0000F7050000}"/>
    <cellStyle name="Normal 4 3 3 2 3 2" xfId="3591" xr:uid="{6262B892-1A23-4DBA-B380-8E3FB574E2FB}"/>
    <cellStyle name="Normal 4 3 3 2 4" xfId="2005" xr:uid="{00000000-0005-0000-0000-0000F8050000}"/>
    <cellStyle name="Normal 4 3 3 2 4 2" xfId="4284" xr:uid="{B3538D4D-38C5-4FFD-8AC7-1F5E817EE2D6}"/>
    <cellStyle name="Normal 4 3 3 2 5" xfId="2699" xr:uid="{5C464700-5214-411A-8C95-7D72356E6E8C}"/>
    <cellStyle name="Normal 4 3 3 3" xfId="558" xr:uid="{00000000-0005-0000-0000-0000F9050000}"/>
    <cellStyle name="Normal 4 3 3 3 2" xfId="1487" xr:uid="{00000000-0005-0000-0000-0000FA050000}"/>
    <cellStyle name="Normal 4 3 3 3 2 2" xfId="3766" xr:uid="{6FCB6554-98D9-4C36-9A99-2D9E128013D0}"/>
    <cellStyle name="Normal 4 3 3 3 3" xfId="2180" xr:uid="{00000000-0005-0000-0000-0000FB050000}"/>
    <cellStyle name="Normal 4 3 3 3 3 2" xfId="4459" xr:uid="{92D0CAC9-7637-4664-A734-D26AAF5120A6}"/>
    <cellStyle name="Normal 4 3 3 3 4" xfId="2874" xr:uid="{0F847775-5EC5-4C29-8307-783A9C8791A1}"/>
    <cellStyle name="Normal 4 3 3 4" xfId="955" xr:uid="{00000000-0005-0000-0000-0000FC050000}"/>
    <cellStyle name="Normal 4 3 3 4 2" xfId="3243" xr:uid="{6352C189-058B-4530-939D-0A310BFA45EF}"/>
    <cellStyle name="Normal 4 3 3 5" xfId="1140" xr:uid="{00000000-0005-0000-0000-0000FD050000}"/>
    <cellStyle name="Normal 4 3 3 5 2" xfId="3419" xr:uid="{9425BE73-1FBC-4B97-B3CC-9B968A8CC486}"/>
    <cellStyle name="Normal 4 3 3 6" xfId="1833" xr:uid="{00000000-0005-0000-0000-0000FE050000}"/>
    <cellStyle name="Normal 4 3 3 6 2" xfId="4112" xr:uid="{76E35850-92B8-4328-8CCB-B59900C5F6C1}"/>
    <cellStyle name="Normal 4 3 3 7" xfId="2527" xr:uid="{EF275DD0-59C9-4B64-A424-60F7BD4A1670}"/>
    <cellStyle name="Normal 4 3 4" xfId="313" xr:uid="{00000000-0005-0000-0000-0000FF050000}"/>
    <cellStyle name="Normal 4 3 4 2" xfId="694" xr:uid="{00000000-0005-0000-0000-000000060000}"/>
    <cellStyle name="Normal 4 3 4 2 2" xfId="1613" xr:uid="{00000000-0005-0000-0000-000001060000}"/>
    <cellStyle name="Normal 4 3 4 2 2 2" xfId="3892" xr:uid="{CD08B307-3A6C-4F36-924B-BBF9F1A6EFDB}"/>
    <cellStyle name="Normal 4 3 4 2 3" xfId="2306" xr:uid="{00000000-0005-0000-0000-000002060000}"/>
    <cellStyle name="Normal 4 3 4 2 3 2" xfId="4585" xr:uid="{EFAAFC3B-7A7C-4854-98F0-0E70F0401F66}"/>
    <cellStyle name="Normal 4 3 4 2 4" xfId="3000" xr:uid="{A143F1AD-C805-44DD-BD09-D5A93A2B49C2}"/>
    <cellStyle name="Normal 4 3 4 3" xfId="1266" xr:uid="{00000000-0005-0000-0000-000003060000}"/>
    <cellStyle name="Normal 4 3 4 3 2" xfId="3545" xr:uid="{F3149CB4-A87E-4778-9DF8-7C292D49A2FE}"/>
    <cellStyle name="Normal 4 3 4 4" xfId="1959" xr:uid="{00000000-0005-0000-0000-000004060000}"/>
    <cellStyle name="Normal 4 3 4 4 2" xfId="4238" xr:uid="{72FE5436-DD3E-4BB7-910B-0542B36804DB}"/>
    <cellStyle name="Normal 4 3 4 5" xfId="2653" xr:uid="{C683269E-1F68-4FF7-9EBB-F43787F6BE96}"/>
    <cellStyle name="Normal 4 3 5" xfId="512" xr:uid="{00000000-0005-0000-0000-000005060000}"/>
    <cellStyle name="Normal 4 3 5 2" xfId="1441" xr:uid="{00000000-0005-0000-0000-000006060000}"/>
    <cellStyle name="Normal 4 3 5 2 2" xfId="3720" xr:uid="{394A9AE9-EA73-4F6A-BE2F-75B86440F771}"/>
    <cellStyle name="Normal 4 3 5 3" xfId="2134" xr:uid="{00000000-0005-0000-0000-000007060000}"/>
    <cellStyle name="Normal 4 3 5 3 2" xfId="4413" xr:uid="{30E75359-A004-4FED-BA57-6BFFADEB4A8F}"/>
    <cellStyle name="Normal 4 3 5 4" xfId="2828" xr:uid="{5217205B-FFFC-42BD-B492-BD3DE079F649}"/>
    <cellStyle name="Normal 4 3 6" xfId="894" xr:uid="{00000000-0005-0000-0000-000008060000}"/>
    <cellStyle name="Normal 4 3 6 2" xfId="3184" xr:uid="{E0ECA45A-4B5E-44FB-8D7E-656302776CFE}"/>
    <cellStyle name="Normal 4 3 7" xfId="1094" xr:uid="{00000000-0005-0000-0000-000009060000}"/>
    <cellStyle name="Normal 4 3 7 2" xfId="3373" xr:uid="{A23142BE-56E4-4EFC-AF6D-B6BE6CE96D1C}"/>
    <cellStyle name="Normal 4 3 8" xfId="1787" xr:uid="{00000000-0005-0000-0000-00000A060000}"/>
    <cellStyle name="Normal 4 3 8 2" xfId="4066" xr:uid="{860BFCED-84D1-42D4-B65F-6A81E616AEA9}"/>
    <cellStyle name="Normal 4 3 9" xfId="2482" xr:uid="{F8C38DFA-D8BA-4D1B-9432-34C0271BB65D}"/>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2 2" xfId="3950" xr:uid="{CD6D55ED-ECA3-43F3-9134-3D72B61297B7}"/>
    <cellStyle name="Normal 4 4 2 2 2 2 3" xfId="2364" xr:uid="{00000000-0005-0000-0000-000011060000}"/>
    <cellStyle name="Normal 4 4 2 2 2 2 3 2" xfId="4643" xr:uid="{5418DE20-BC68-4566-973D-70F19594065C}"/>
    <cellStyle name="Normal 4 4 2 2 2 2 4" xfId="3058" xr:uid="{D757AD75-4E28-4D85-810C-011459F1D295}"/>
    <cellStyle name="Normal 4 4 2 2 2 3" xfId="1324" xr:uid="{00000000-0005-0000-0000-000012060000}"/>
    <cellStyle name="Normal 4 4 2 2 2 3 2" xfId="3603" xr:uid="{D4F5D791-591B-40C1-A7AA-658FE49EA438}"/>
    <cellStyle name="Normal 4 4 2 2 2 4" xfId="2017" xr:uid="{00000000-0005-0000-0000-000013060000}"/>
    <cellStyle name="Normal 4 4 2 2 2 4 2" xfId="4296" xr:uid="{5ED0A6E4-7BE1-4289-AF5B-4CD83E13D3D6}"/>
    <cellStyle name="Normal 4 4 2 2 2 5" xfId="2711" xr:uid="{80FB042F-6F6B-4B2C-A60E-2A6B3CB98C91}"/>
    <cellStyle name="Normal 4 4 2 2 3" xfId="570" xr:uid="{00000000-0005-0000-0000-000014060000}"/>
    <cellStyle name="Normal 4 4 2 2 3 2" xfId="1499" xr:uid="{00000000-0005-0000-0000-000015060000}"/>
    <cellStyle name="Normal 4 4 2 2 3 2 2" xfId="3778" xr:uid="{C9EB3C7D-0F62-4E71-BE54-DACAE1212C0C}"/>
    <cellStyle name="Normal 4 4 2 2 3 3" xfId="2192" xr:uid="{00000000-0005-0000-0000-000016060000}"/>
    <cellStyle name="Normal 4 4 2 2 3 3 2" xfId="4471" xr:uid="{E027F3F9-028F-4960-958D-24F728D2BEC5}"/>
    <cellStyle name="Normal 4 4 2 2 3 4" xfId="2886" xr:uid="{C50088C0-861B-4506-892D-F29B1798D7A6}"/>
    <cellStyle name="Normal 4 4 2 2 4" xfId="967" xr:uid="{00000000-0005-0000-0000-000017060000}"/>
    <cellStyle name="Normal 4 4 2 2 4 2" xfId="3255" xr:uid="{3933C697-E845-486D-8AAF-74B747121B96}"/>
    <cellStyle name="Normal 4 4 2 2 5" xfId="1152" xr:uid="{00000000-0005-0000-0000-000018060000}"/>
    <cellStyle name="Normal 4 4 2 2 5 2" xfId="3431" xr:uid="{749B8C3A-A507-4359-8255-2204471263E1}"/>
    <cellStyle name="Normal 4 4 2 2 6" xfId="1845" xr:uid="{00000000-0005-0000-0000-000019060000}"/>
    <cellStyle name="Normal 4 4 2 2 6 2" xfId="4124" xr:uid="{9F6984C0-2691-46C8-A8FA-F6F3800DF582}"/>
    <cellStyle name="Normal 4 4 2 2 7" xfId="2539" xr:uid="{15063B50-DD60-47E9-BC5D-DFAD54553903}"/>
    <cellStyle name="Normal 4 4 2 3" xfId="325" xr:uid="{00000000-0005-0000-0000-00001A060000}"/>
    <cellStyle name="Normal 4 4 2 3 2" xfId="706" xr:uid="{00000000-0005-0000-0000-00001B060000}"/>
    <cellStyle name="Normal 4 4 2 3 2 2" xfId="1625" xr:uid="{00000000-0005-0000-0000-00001C060000}"/>
    <cellStyle name="Normal 4 4 2 3 2 2 2" xfId="3904" xr:uid="{C5CDB014-0933-4F36-A787-00CA049A5EE0}"/>
    <cellStyle name="Normal 4 4 2 3 2 3" xfId="2318" xr:uid="{00000000-0005-0000-0000-00001D060000}"/>
    <cellStyle name="Normal 4 4 2 3 2 3 2" xfId="4597" xr:uid="{7768D527-AFC0-411E-8881-07F052D3A36D}"/>
    <cellStyle name="Normal 4 4 2 3 2 4" xfId="3012" xr:uid="{270D095E-21E1-4927-B17E-AB875569B02B}"/>
    <cellStyle name="Normal 4 4 2 3 3" xfId="1278" xr:uid="{00000000-0005-0000-0000-00001E060000}"/>
    <cellStyle name="Normal 4 4 2 3 3 2" xfId="3557" xr:uid="{5BBCEF02-E0A4-47BA-B514-FA3E48C24B13}"/>
    <cellStyle name="Normal 4 4 2 3 4" xfId="1971" xr:uid="{00000000-0005-0000-0000-00001F060000}"/>
    <cellStyle name="Normal 4 4 2 3 4 2" xfId="4250" xr:uid="{ED8FA790-E7B9-4567-8498-15274A43099B}"/>
    <cellStyle name="Normal 4 4 2 3 5" xfId="2665" xr:uid="{2BB1FDDB-7CC6-4582-B98B-4EB6052F6D79}"/>
    <cellStyle name="Normal 4 4 2 4" xfId="524" xr:uid="{00000000-0005-0000-0000-000020060000}"/>
    <cellStyle name="Normal 4 4 2 4 2" xfId="1453" xr:uid="{00000000-0005-0000-0000-000021060000}"/>
    <cellStyle name="Normal 4 4 2 4 2 2" xfId="3732" xr:uid="{8ADABBC0-A1F4-4E1A-AA33-1AC68EFD35E2}"/>
    <cellStyle name="Normal 4 4 2 4 3" xfId="2146" xr:uid="{00000000-0005-0000-0000-000022060000}"/>
    <cellStyle name="Normal 4 4 2 4 3 2" xfId="4425" xr:uid="{F06487AC-63FE-4CD5-9803-34E44689D459}"/>
    <cellStyle name="Normal 4 4 2 4 4" xfId="2840" xr:uid="{34DB6539-9E6E-44AE-9DF4-BAD45EEE6DEE}"/>
    <cellStyle name="Normal 4 4 2 5" xfId="906" xr:uid="{00000000-0005-0000-0000-000023060000}"/>
    <cellStyle name="Normal 4 4 2 5 2" xfId="3196" xr:uid="{B277B32B-D3AC-41CF-B10B-A1BF5CED92EE}"/>
    <cellStyle name="Normal 4 4 2 6" xfId="1106" xr:uid="{00000000-0005-0000-0000-000024060000}"/>
    <cellStyle name="Normal 4 4 2 6 2" xfId="3385" xr:uid="{B5EBE65E-3201-4BBF-B8B3-5F2F4D852E8C}"/>
    <cellStyle name="Normal 4 4 2 7" xfId="1799" xr:uid="{00000000-0005-0000-0000-000025060000}"/>
    <cellStyle name="Normal 4 4 2 7 2" xfId="4078" xr:uid="{F5DCC611-260A-427A-975A-ED2916E45D00}"/>
    <cellStyle name="Normal 4 4 2 8" xfId="2494" xr:uid="{F5D7A4D8-F0A0-429F-8AEB-8B41F46AFA2D}"/>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2 2" xfId="3942" xr:uid="{EEC83E99-2B84-4A47-BCC9-691999239BD9}"/>
    <cellStyle name="Normal 4 4 3 2 2 3" xfId="2356" xr:uid="{00000000-0005-0000-0000-00002A060000}"/>
    <cellStyle name="Normal 4 4 3 2 2 3 2" xfId="4635" xr:uid="{8C9EF3D6-FB79-4496-9C9A-E67412303B4A}"/>
    <cellStyle name="Normal 4 4 3 2 2 4" xfId="3050" xr:uid="{7E085CCB-05E3-43FA-81E6-7F89FC38FC2A}"/>
    <cellStyle name="Normal 4 4 3 2 3" xfId="1316" xr:uid="{00000000-0005-0000-0000-00002B060000}"/>
    <cellStyle name="Normal 4 4 3 2 3 2" xfId="3595" xr:uid="{096CC293-EEF1-4000-A13F-2345D47BC13F}"/>
    <cellStyle name="Normal 4 4 3 2 4" xfId="2009" xr:uid="{00000000-0005-0000-0000-00002C060000}"/>
    <cellStyle name="Normal 4 4 3 2 4 2" xfId="4288" xr:uid="{24AFCD44-58C2-42F3-95E3-08F92FE9965F}"/>
    <cellStyle name="Normal 4 4 3 2 5" xfId="2703" xr:uid="{281D2909-0F68-4152-BA0B-1C58EC3E9DF1}"/>
    <cellStyle name="Normal 4 4 3 3" xfId="562" xr:uid="{00000000-0005-0000-0000-00002D060000}"/>
    <cellStyle name="Normal 4 4 3 3 2" xfId="1491" xr:uid="{00000000-0005-0000-0000-00002E060000}"/>
    <cellStyle name="Normal 4 4 3 3 2 2" xfId="3770" xr:uid="{80618C81-C45A-470C-894D-5141EF98CA9B}"/>
    <cellStyle name="Normal 4 4 3 3 3" xfId="2184" xr:uid="{00000000-0005-0000-0000-00002F060000}"/>
    <cellStyle name="Normal 4 4 3 3 3 2" xfId="4463" xr:uid="{276D6994-5255-4A3E-9C51-005291433D6D}"/>
    <cellStyle name="Normal 4 4 3 3 4" xfId="2878" xr:uid="{5B511A8A-CE0C-483B-9888-33C3A357A5EA}"/>
    <cellStyle name="Normal 4 4 3 4" xfId="959" xr:uid="{00000000-0005-0000-0000-000030060000}"/>
    <cellStyle name="Normal 4 4 3 4 2" xfId="3247" xr:uid="{0EB7C97C-6044-4124-9CAC-FE2E5C8CCFDE}"/>
    <cellStyle name="Normal 4 4 3 5" xfId="1144" xr:uid="{00000000-0005-0000-0000-000031060000}"/>
    <cellStyle name="Normal 4 4 3 5 2" xfId="3423" xr:uid="{B5A0DCDE-6CEE-46BD-B7CD-92F3B442B752}"/>
    <cellStyle name="Normal 4 4 3 6" xfId="1837" xr:uid="{00000000-0005-0000-0000-000032060000}"/>
    <cellStyle name="Normal 4 4 3 6 2" xfId="4116" xr:uid="{D9F57A0F-7BD8-44D5-B125-77CF1DFDFD08}"/>
    <cellStyle name="Normal 4 4 3 7" xfId="2531" xr:uid="{83850CAB-655A-40F3-A8F3-71348DD99633}"/>
    <cellStyle name="Normal 4 4 4" xfId="317" xr:uid="{00000000-0005-0000-0000-000033060000}"/>
    <cellStyle name="Normal 4 4 4 2" xfId="698" xr:uid="{00000000-0005-0000-0000-000034060000}"/>
    <cellStyle name="Normal 4 4 4 2 2" xfId="1617" xr:uid="{00000000-0005-0000-0000-000035060000}"/>
    <cellStyle name="Normal 4 4 4 2 2 2" xfId="3896" xr:uid="{E74E1ED8-0233-4395-8868-B7DA51BBB6D0}"/>
    <cellStyle name="Normal 4 4 4 2 3" xfId="2310" xr:uid="{00000000-0005-0000-0000-000036060000}"/>
    <cellStyle name="Normal 4 4 4 2 3 2" xfId="4589" xr:uid="{E14FA4E1-4D74-43EA-8866-415614A5C118}"/>
    <cellStyle name="Normal 4 4 4 2 4" xfId="3004" xr:uid="{BF946274-B0D9-4E2C-A638-9A4AC06C1349}"/>
    <cellStyle name="Normal 4 4 4 3" xfId="1270" xr:uid="{00000000-0005-0000-0000-000037060000}"/>
    <cellStyle name="Normal 4 4 4 3 2" xfId="3549" xr:uid="{ACA4CAF2-225E-48D1-9041-015719FE135B}"/>
    <cellStyle name="Normal 4 4 4 4" xfId="1963" xr:uid="{00000000-0005-0000-0000-000038060000}"/>
    <cellStyle name="Normal 4 4 4 4 2" xfId="4242" xr:uid="{467A73D8-1272-4093-AA37-5244F9727447}"/>
    <cellStyle name="Normal 4 4 4 5" xfId="2657" xr:uid="{91831338-D502-4E70-8513-A1F082C58A8A}"/>
    <cellStyle name="Normal 4 4 5" xfId="516" xr:uid="{00000000-0005-0000-0000-000039060000}"/>
    <cellStyle name="Normal 4 4 5 2" xfId="1445" xr:uid="{00000000-0005-0000-0000-00003A060000}"/>
    <cellStyle name="Normal 4 4 5 2 2" xfId="3724" xr:uid="{FF31FA84-B773-46C3-AA05-36BEA0ECA126}"/>
    <cellStyle name="Normal 4 4 5 3" xfId="2138" xr:uid="{00000000-0005-0000-0000-00003B060000}"/>
    <cellStyle name="Normal 4 4 5 3 2" xfId="4417" xr:uid="{158AD117-7882-49F0-B0CC-8DEC7CFA2817}"/>
    <cellStyle name="Normal 4 4 5 4" xfId="2832" xr:uid="{E0182EC3-90EB-4427-8BEF-4AB346D06B9D}"/>
    <cellStyle name="Normal 4 4 6" xfId="898" xr:uid="{00000000-0005-0000-0000-00003C060000}"/>
    <cellStyle name="Normal 4 4 6 2" xfId="3188" xr:uid="{07206CF7-54AC-4D7A-8F49-2511656CE8C9}"/>
    <cellStyle name="Normal 4 4 7" xfId="1098" xr:uid="{00000000-0005-0000-0000-00003D060000}"/>
    <cellStyle name="Normal 4 4 7 2" xfId="3377" xr:uid="{5DB87B80-3AF8-4F11-AD58-53D60476DBFA}"/>
    <cellStyle name="Normal 4 4 8" xfId="1791" xr:uid="{00000000-0005-0000-0000-00003E060000}"/>
    <cellStyle name="Normal 4 4 8 2" xfId="4070" xr:uid="{2A63A68D-48E6-4525-B835-1875CC8EC319}"/>
    <cellStyle name="Normal 4 4 9" xfId="2486" xr:uid="{4D06EAF2-A4C0-4767-8500-B08E9DCCDB3B}"/>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2 2" xfId="3946" xr:uid="{490EE12B-D171-41B5-B87D-946AEA3D4E17}"/>
    <cellStyle name="Normal 4 5 2 2 2 3" xfId="2360" xr:uid="{00000000-0005-0000-0000-000044060000}"/>
    <cellStyle name="Normal 4 5 2 2 2 3 2" xfId="4639" xr:uid="{5C0AB4AE-F459-4E17-B9A5-3000544224BC}"/>
    <cellStyle name="Normal 4 5 2 2 2 4" xfId="3054" xr:uid="{5A9489B1-8F0B-4191-9232-5D278A16651C}"/>
    <cellStyle name="Normal 4 5 2 2 3" xfId="1320" xr:uid="{00000000-0005-0000-0000-000045060000}"/>
    <cellStyle name="Normal 4 5 2 2 3 2" xfId="3599" xr:uid="{E0F03E50-5926-4DFC-9CBD-31562EC8B74E}"/>
    <cellStyle name="Normal 4 5 2 2 4" xfId="2013" xr:uid="{00000000-0005-0000-0000-000046060000}"/>
    <cellStyle name="Normal 4 5 2 2 4 2" xfId="4292" xr:uid="{DBC55F84-229A-4F0A-9B47-7B2CDFC39CD9}"/>
    <cellStyle name="Normal 4 5 2 2 5" xfId="2707" xr:uid="{5C372072-1836-463B-8377-A3E8876BE64A}"/>
    <cellStyle name="Normal 4 5 2 3" xfId="566" xr:uid="{00000000-0005-0000-0000-000047060000}"/>
    <cellStyle name="Normal 4 5 2 3 2" xfId="1495" xr:uid="{00000000-0005-0000-0000-000048060000}"/>
    <cellStyle name="Normal 4 5 2 3 2 2" xfId="3774" xr:uid="{8B0F2E94-4076-4527-98BB-9AE34F7BDCE7}"/>
    <cellStyle name="Normal 4 5 2 3 3" xfId="2188" xr:uid="{00000000-0005-0000-0000-000049060000}"/>
    <cellStyle name="Normal 4 5 2 3 3 2" xfId="4467" xr:uid="{481E1C84-044B-47C7-B96C-32F18EFFDDCA}"/>
    <cellStyle name="Normal 4 5 2 3 4" xfId="2882" xr:uid="{DE356424-8AB9-451E-9A3D-7086889AC610}"/>
    <cellStyle name="Normal 4 5 2 4" xfId="963" xr:uid="{00000000-0005-0000-0000-00004A060000}"/>
    <cellStyle name="Normal 4 5 2 4 2" xfId="3251" xr:uid="{FA2BE9BB-CDE2-40CC-83A8-B514E940BF21}"/>
    <cellStyle name="Normal 4 5 2 5" xfId="1148" xr:uid="{00000000-0005-0000-0000-00004B060000}"/>
    <cellStyle name="Normal 4 5 2 5 2" xfId="3427" xr:uid="{677C8A51-A68A-4AB3-A78B-A7C24E015636}"/>
    <cellStyle name="Normal 4 5 2 6" xfId="1841" xr:uid="{00000000-0005-0000-0000-00004C060000}"/>
    <cellStyle name="Normal 4 5 2 6 2" xfId="4120" xr:uid="{3D794C0C-10AD-4676-8576-22960167BAF6}"/>
    <cellStyle name="Normal 4 5 2 7" xfId="2535" xr:uid="{EB196663-5026-41A6-913D-C7CCFDC7B7CF}"/>
    <cellStyle name="Normal 4 5 3" xfId="321" xr:uid="{00000000-0005-0000-0000-00004D060000}"/>
    <cellStyle name="Normal 4 5 3 2" xfId="702" xr:uid="{00000000-0005-0000-0000-00004E060000}"/>
    <cellStyle name="Normal 4 5 3 2 2" xfId="1621" xr:uid="{00000000-0005-0000-0000-00004F060000}"/>
    <cellStyle name="Normal 4 5 3 2 2 2" xfId="3900" xr:uid="{D162278A-97BF-483C-90A8-B87DDDFABDE9}"/>
    <cellStyle name="Normal 4 5 3 2 3" xfId="2314" xr:uid="{00000000-0005-0000-0000-000050060000}"/>
    <cellStyle name="Normal 4 5 3 2 3 2" xfId="4593" xr:uid="{8D78B84B-0C87-4CF0-B22C-CEB3BD91CE1D}"/>
    <cellStyle name="Normal 4 5 3 2 4" xfId="3008" xr:uid="{6F0FA760-0346-4CEA-A1F4-6A34C25C317B}"/>
    <cellStyle name="Normal 4 5 3 3" xfId="1274" xr:uid="{00000000-0005-0000-0000-000051060000}"/>
    <cellStyle name="Normal 4 5 3 3 2" xfId="3553" xr:uid="{B15D4863-E8D4-40D1-8A16-4C8FAFA0844D}"/>
    <cellStyle name="Normal 4 5 3 4" xfId="1967" xr:uid="{00000000-0005-0000-0000-000052060000}"/>
    <cellStyle name="Normal 4 5 3 4 2" xfId="4246" xr:uid="{0A3E43CF-BD3F-4BBC-A624-C720D3F35255}"/>
    <cellStyle name="Normal 4 5 3 5" xfId="2661" xr:uid="{C3A85C0F-6232-41B3-8ADE-7CCF9323277F}"/>
    <cellStyle name="Normal 4 5 4" xfId="520" xr:uid="{00000000-0005-0000-0000-000053060000}"/>
    <cellStyle name="Normal 4 5 4 2" xfId="1449" xr:uid="{00000000-0005-0000-0000-000054060000}"/>
    <cellStyle name="Normal 4 5 4 2 2" xfId="3728" xr:uid="{93704054-2988-49C9-A6A9-CF15E433A430}"/>
    <cellStyle name="Normal 4 5 4 3" xfId="2142" xr:uid="{00000000-0005-0000-0000-000055060000}"/>
    <cellStyle name="Normal 4 5 4 3 2" xfId="4421" xr:uid="{1073580C-294B-4973-A6BB-DDFA86CC7BA5}"/>
    <cellStyle name="Normal 4 5 4 4" xfId="2836" xr:uid="{E409C911-1235-4665-9F6E-75FF141DF3E9}"/>
    <cellStyle name="Normal 4 5 5" xfId="902" xr:uid="{00000000-0005-0000-0000-000056060000}"/>
    <cellStyle name="Normal 4 5 5 2" xfId="3192" xr:uid="{ECCE279C-E0CF-4939-9086-9ACD5B602B59}"/>
    <cellStyle name="Normal 4 5 6" xfId="1102" xr:uid="{00000000-0005-0000-0000-000057060000}"/>
    <cellStyle name="Normal 4 5 6 2" xfId="3381" xr:uid="{36C2573B-ABDF-4370-BFF6-A0E4FDDA59E6}"/>
    <cellStyle name="Normal 4 5 7" xfId="1795" xr:uid="{00000000-0005-0000-0000-000058060000}"/>
    <cellStyle name="Normal 4 5 7 2" xfId="4074" xr:uid="{EECBA35D-8ED7-4063-A8CE-5C765139DA35}"/>
    <cellStyle name="Normal 4 5 8" xfId="2490" xr:uid="{B0E65651-63B4-42B1-84E4-DD261B26304A}"/>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2 2" xfId="3972" xr:uid="{5CCDD983-D644-47AA-90D4-102BF353064A}"/>
    <cellStyle name="Normal 4 6 2 2 2 3" xfId="2386" xr:uid="{00000000-0005-0000-0000-00005E060000}"/>
    <cellStyle name="Normal 4 6 2 2 2 3 2" xfId="4665" xr:uid="{306DB794-E7C0-4FBD-8B90-8BB1BF54B556}"/>
    <cellStyle name="Normal 4 6 2 2 2 4" xfId="3080" xr:uid="{F94F2796-2EC5-4345-B67B-DFE2334E8E31}"/>
    <cellStyle name="Normal 4 6 2 2 3" xfId="1346" xr:uid="{00000000-0005-0000-0000-00005F060000}"/>
    <cellStyle name="Normal 4 6 2 2 3 2" xfId="3625" xr:uid="{3C100326-D158-4357-8E43-B4BE018F3D1D}"/>
    <cellStyle name="Normal 4 6 2 2 4" xfId="2039" xr:uid="{00000000-0005-0000-0000-000060060000}"/>
    <cellStyle name="Normal 4 6 2 2 4 2" xfId="4318" xr:uid="{2E7AA888-9023-4DF7-9D76-C2D0437C6DAC}"/>
    <cellStyle name="Normal 4 6 2 2 5" xfId="2733" xr:uid="{27F3458D-D34B-478D-AEC3-66450637B08F}"/>
    <cellStyle name="Normal 4 6 2 3" xfId="592" xr:uid="{00000000-0005-0000-0000-000061060000}"/>
    <cellStyle name="Normal 4 6 2 3 2" xfId="1521" xr:uid="{00000000-0005-0000-0000-000062060000}"/>
    <cellStyle name="Normal 4 6 2 3 2 2" xfId="3800" xr:uid="{E0018001-DB79-4E7D-ACDB-D5F5862094FD}"/>
    <cellStyle name="Normal 4 6 2 3 3" xfId="2214" xr:uid="{00000000-0005-0000-0000-000063060000}"/>
    <cellStyle name="Normal 4 6 2 3 3 2" xfId="4493" xr:uid="{B0B4AB65-46BB-4BE5-A2C0-532CEEC3A3D6}"/>
    <cellStyle name="Normal 4 6 2 3 4" xfId="2908" xr:uid="{FDD6920A-BB0E-4E38-9EF7-ABC662410E99}"/>
    <cellStyle name="Normal 4 6 2 4" xfId="989" xr:uid="{00000000-0005-0000-0000-000064060000}"/>
    <cellStyle name="Normal 4 6 2 4 2" xfId="3277" xr:uid="{6E687CFB-A322-4A5C-A849-37B8F22AA3FE}"/>
    <cellStyle name="Normal 4 6 2 5" xfId="1174" xr:uid="{00000000-0005-0000-0000-000065060000}"/>
    <cellStyle name="Normal 4 6 2 5 2" xfId="3453" xr:uid="{64C0AEB7-0855-4F86-9A82-433AFA82D3CE}"/>
    <cellStyle name="Normal 4 6 2 6" xfId="1867" xr:uid="{00000000-0005-0000-0000-000066060000}"/>
    <cellStyle name="Normal 4 6 2 6 2" xfId="4146" xr:uid="{FAD9F7C6-BDD4-4BA8-AE56-B3DE1FB95D4D}"/>
    <cellStyle name="Normal 4 6 2 7" xfId="2561" xr:uid="{9A0939DF-D559-4D12-847A-F4ECB5EC5735}"/>
    <cellStyle name="Normal 4 6 3" xfId="363" xr:uid="{00000000-0005-0000-0000-000067060000}"/>
    <cellStyle name="Normal 4 6 3 2" xfId="741" xr:uid="{00000000-0005-0000-0000-000068060000}"/>
    <cellStyle name="Normal 4 6 3 2 2" xfId="1647" xr:uid="{00000000-0005-0000-0000-000069060000}"/>
    <cellStyle name="Normal 4 6 3 2 2 2" xfId="3926" xr:uid="{21BFBB79-E06C-4A69-B2D6-D428ABE0F28E}"/>
    <cellStyle name="Normal 4 6 3 2 3" xfId="2340" xr:uid="{00000000-0005-0000-0000-00006A060000}"/>
    <cellStyle name="Normal 4 6 3 2 3 2" xfId="4619" xr:uid="{BF1B6BCE-8569-48D6-A835-D51B7C09F58A}"/>
    <cellStyle name="Normal 4 6 3 2 4" xfId="3034" xr:uid="{398AA794-1F83-4D2D-B332-4CD6231558A3}"/>
    <cellStyle name="Normal 4 6 3 3" xfId="1300" xr:uid="{00000000-0005-0000-0000-00006B060000}"/>
    <cellStyle name="Normal 4 6 3 3 2" xfId="3579" xr:uid="{1E14BBDD-C7BB-4167-91C9-F5EA7A099F91}"/>
    <cellStyle name="Normal 4 6 3 4" xfId="1993" xr:uid="{00000000-0005-0000-0000-00006C060000}"/>
    <cellStyle name="Normal 4 6 3 4 2" xfId="4272" xr:uid="{FCB3AD81-6124-4F1A-BEB5-D1038CD6E0BD}"/>
    <cellStyle name="Normal 4 6 3 5" xfId="2687" xr:uid="{07F67D08-E7F8-40BA-B506-F38000B10926}"/>
    <cellStyle name="Normal 4 6 4" xfId="546" xr:uid="{00000000-0005-0000-0000-00006D060000}"/>
    <cellStyle name="Normal 4 6 4 2" xfId="1475" xr:uid="{00000000-0005-0000-0000-00006E060000}"/>
    <cellStyle name="Normal 4 6 4 2 2" xfId="3754" xr:uid="{5BEC2596-C77D-430A-956E-A34D45CE3CBD}"/>
    <cellStyle name="Normal 4 6 4 3" xfId="2168" xr:uid="{00000000-0005-0000-0000-00006F060000}"/>
    <cellStyle name="Normal 4 6 4 3 2" xfId="4447" xr:uid="{64ECD4DF-2FA8-4347-878B-E47A05CE3792}"/>
    <cellStyle name="Normal 4 6 4 4" xfId="2862" xr:uid="{C66E9BFB-D8E7-4997-B4BC-E6E9C643F894}"/>
    <cellStyle name="Normal 4 6 5" xfId="943" xr:uid="{00000000-0005-0000-0000-000070060000}"/>
    <cellStyle name="Normal 4 6 5 2" xfId="3231" xr:uid="{83F37B45-E6CD-4829-B920-B1647386FC0A}"/>
    <cellStyle name="Normal 4 6 6" xfId="1128" xr:uid="{00000000-0005-0000-0000-000071060000}"/>
    <cellStyle name="Normal 4 6 6 2" xfId="3407" xr:uid="{6CC8846B-15C4-40BB-90F3-B0972941D77B}"/>
    <cellStyle name="Normal 4 6 7" xfId="1821" xr:uid="{00000000-0005-0000-0000-000072060000}"/>
    <cellStyle name="Normal 4 6 7 2" xfId="4100" xr:uid="{990BEABC-FCC4-46A2-9348-2A51459ECDB6}"/>
    <cellStyle name="Normal 4 6 8" xfId="2515" xr:uid="{8A315FCE-51FF-4F61-86AA-C92B9BDF0614}"/>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2 2" xfId="3976" xr:uid="{0FE71A14-9D55-44B4-8CC9-80A616AC248A}"/>
    <cellStyle name="Normal 4 7 2 2 2 3" xfId="2390" xr:uid="{00000000-0005-0000-0000-000078060000}"/>
    <cellStyle name="Normal 4 7 2 2 2 3 2" xfId="4669" xr:uid="{8E983B22-1969-4966-97DB-C026429743C8}"/>
    <cellStyle name="Normal 4 7 2 2 2 4" xfId="3084" xr:uid="{5EC58F31-075C-4DEE-8A63-29D482A4BAF5}"/>
    <cellStyle name="Normal 4 7 2 2 3" xfId="1350" xr:uid="{00000000-0005-0000-0000-000079060000}"/>
    <cellStyle name="Normal 4 7 2 2 3 2" xfId="3629" xr:uid="{9E68CB78-B7A5-4DFC-BEE1-26DBD12CA0BA}"/>
    <cellStyle name="Normal 4 7 2 2 4" xfId="2043" xr:uid="{00000000-0005-0000-0000-00007A060000}"/>
    <cellStyle name="Normal 4 7 2 2 4 2" xfId="4322" xr:uid="{4DEA79FE-0182-4584-850A-F30FDBFBDEBC}"/>
    <cellStyle name="Normal 4 7 2 2 5" xfId="2737" xr:uid="{8F5A5C6C-BB7D-441E-890E-48A8E3B10740}"/>
    <cellStyle name="Normal 4 7 2 3" xfId="596" xr:uid="{00000000-0005-0000-0000-00007B060000}"/>
    <cellStyle name="Normal 4 7 2 3 2" xfId="1525" xr:uid="{00000000-0005-0000-0000-00007C060000}"/>
    <cellStyle name="Normal 4 7 2 3 2 2" xfId="3804" xr:uid="{542747E3-DB72-4B29-8100-E3735C7092E1}"/>
    <cellStyle name="Normal 4 7 2 3 3" xfId="2218" xr:uid="{00000000-0005-0000-0000-00007D060000}"/>
    <cellStyle name="Normal 4 7 2 3 3 2" xfId="4497" xr:uid="{2436E229-47AE-4D0A-A083-9477043A9FAC}"/>
    <cellStyle name="Normal 4 7 2 3 4" xfId="2912" xr:uid="{C55D5424-AE3B-4FD4-B8D3-0E49B37ED4F3}"/>
    <cellStyle name="Normal 4 7 2 4" xfId="993" xr:uid="{00000000-0005-0000-0000-00007E060000}"/>
    <cellStyle name="Normal 4 7 2 4 2" xfId="3281" xr:uid="{6B962951-2800-4687-8F91-1E7275A2DE83}"/>
    <cellStyle name="Normal 4 7 2 5" xfId="1178" xr:uid="{00000000-0005-0000-0000-00007F060000}"/>
    <cellStyle name="Normal 4 7 2 5 2" xfId="3457" xr:uid="{5B2A3FD6-3DF2-4633-84CD-7907EEDB3B49}"/>
    <cellStyle name="Normal 4 7 2 6" xfId="1871" xr:uid="{00000000-0005-0000-0000-000080060000}"/>
    <cellStyle name="Normal 4 7 2 6 2" xfId="4150" xr:uid="{E678170F-615D-4908-B0F8-216992944F5D}"/>
    <cellStyle name="Normal 4 7 2 7" xfId="2565" xr:uid="{D6B8FBE4-87BB-498D-BCC1-F1694487818E}"/>
    <cellStyle name="Normal 4 7 3" xfId="367" xr:uid="{00000000-0005-0000-0000-000081060000}"/>
    <cellStyle name="Normal 4 7 3 2" xfId="745" xr:uid="{00000000-0005-0000-0000-000082060000}"/>
    <cellStyle name="Normal 4 7 3 2 2" xfId="1651" xr:uid="{00000000-0005-0000-0000-000083060000}"/>
    <cellStyle name="Normal 4 7 3 2 2 2" xfId="3930" xr:uid="{7237A4AC-826D-4AC5-95EA-CC849564CF5A}"/>
    <cellStyle name="Normal 4 7 3 2 3" xfId="2344" xr:uid="{00000000-0005-0000-0000-000084060000}"/>
    <cellStyle name="Normal 4 7 3 2 3 2" xfId="4623" xr:uid="{5DE419CC-2623-43EE-8FCD-7201FF574956}"/>
    <cellStyle name="Normal 4 7 3 2 4" xfId="3038" xr:uid="{62831F91-978B-4C54-92D0-10905C2C22D2}"/>
    <cellStyle name="Normal 4 7 3 3" xfId="1304" xr:uid="{00000000-0005-0000-0000-000085060000}"/>
    <cellStyle name="Normal 4 7 3 3 2" xfId="3583" xr:uid="{9D2AAA7B-E037-493F-A32D-C54A23BB6790}"/>
    <cellStyle name="Normal 4 7 3 4" xfId="1997" xr:uid="{00000000-0005-0000-0000-000086060000}"/>
    <cellStyle name="Normal 4 7 3 4 2" xfId="4276" xr:uid="{3CEF651D-AD38-4DCF-8DE9-1E982EC745A3}"/>
    <cellStyle name="Normal 4 7 3 5" xfId="2691" xr:uid="{E97F2418-4C3D-49D0-B11F-DF8EAE18E855}"/>
    <cellStyle name="Normal 4 7 4" xfId="550" xr:uid="{00000000-0005-0000-0000-000087060000}"/>
    <cellStyle name="Normal 4 7 4 2" xfId="1479" xr:uid="{00000000-0005-0000-0000-000088060000}"/>
    <cellStyle name="Normal 4 7 4 2 2" xfId="3758" xr:uid="{FE0FA3D3-9AB4-44D0-A985-7E7155CCB7EB}"/>
    <cellStyle name="Normal 4 7 4 3" xfId="2172" xr:uid="{00000000-0005-0000-0000-000089060000}"/>
    <cellStyle name="Normal 4 7 4 3 2" xfId="4451" xr:uid="{84FD5AEC-A507-4208-8D32-8C6B274DF42E}"/>
    <cellStyle name="Normal 4 7 4 4" xfId="2866" xr:uid="{30A2E88C-FAB9-4D58-B7B3-2790A8C37324}"/>
    <cellStyle name="Normal 4 7 5" xfId="947" xr:uid="{00000000-0005-0000-0000-00008A060000}"/>
    <cellStyle name="Normal 4 7 5 2" xfId="3235" xr:uid="{99F8AFE4-B8C0-424E-B938-14E9B23F1E90}"/>
    <cellStyle name="Normal 4 7 6" xfId="1132" xr:uid="{00000000-0005-0000-0000-00008B060000}"/>
    <cellStyle name="Normal 4 7 6 2" xfId="3411" xr:uid="{1E990CF3-E373-421F-A90C-258076723C15}"/>
    <cellStyle name="Normal 4 7 7" xfId="1825" xr:uid="{00000000-0005-0000-0000-00008C060000}"/>
    <cellStyle name="Normal 4 7 7 2" xfId="4104" xr:uid="{20A49919-10F2-4784-9AF2-99958002E463}"/>
    <cellStyle name="Normal 4 7 8" xfId="2519" xr:uid="{C891DF3E-EC75-46C9-972C-D09FC7EA845B}"/>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2 2" xfId="3934" xr:uid="{581085B3-F63E-4832-A698-49A2F5B71AB6}"/>
    <cellStyle name="Normal 4 8 2 2 3" xfId="2348" xr:uid="{00000000-0005-0000-0000-000091060000}"/>
    <cellStyle name="Normal 4 8 2 2 3 2" xfId="4627" xr:uid="{3B9810A5-BC0F-4350-B569-6C8E7029F44B}"/>
    <cellStyle name="Normal 4 8 2 2 4" xfId="3042" xr:uid="{DC634F97-8192-415C-8598-AD95513EEB17}"/>
    <cellStyle name="Normal 4 8 2 3" xfId="1308" xr:uid="{00000000-0005-0000-0000-000092060000}"/>
    <cellStyle name="Normal 4 8 2 3 2" xfId="3587" xr:uid="{4E780F07-7288-42E3-A636-8C594A5ABD25}"/>
    <cellStyle name="Normal 4 8 2 4" xfId="2001" xr:uid="{00000000-0005-0000-0000-000093060000}"/>
    <cellStyle name="Normal 4 8 2 4 2" xfId="4280" xr:uid="{472C7F14-1426-4019-9DB7-7FD5A9E13A71}"/>
    <cellStyle name="Normal 4 8 2 5" xfId="2695" xr:uid="{8BA6A40E-D0CA-4D7C-A20B-947358FCE668}"/>
    <cellStyle name="Normal 4 8 3" xfId="554" xr:uid="{00000000-0005-0000-0000-000094060000}"/>
    <cellStyle name="Normal 4 8 3 2" xfId="1483" xr:uid="{00000000-0005-0000-0000-000095060000}"/>
    <cellStyle name="Normal 4 8 3 2 2" xfId="3762" xr:uid="{AF928DC6-700D-450B-9B67-4A9DA78B6C5A}"/>
    <cellStyle name="Normal 4 8 3 3" xfId="2176" xr:uid="{00000000-0005-0000-0000-000096060000}"/>
    <cellStyle name="Normal 4 8 3 3 2" xfId="4455" xr:uid="{3F16959E-72C3-4109-B89B-87B01801B2A0}"/>
    <cellStyle name="Normal 4 8 3 4" xfId="2870" xr:uid="{BB49DEBA-2851-4B95-8C8A-CABE908642AF}"/>
    <cellStyle name="Normal 4 8 4" xfId="951" xr:uid="{00000000-0005-0000-0000-000097060000}"/>
    <cellStyle name="Normal 4 8 4 2" xfId="3239" xr:uid="{29EDF7EB-2AD8-4959-AB92-03D02EC54FC9}"/>
    <cellStyle name="Normal 4 8 5" xfId="1136" xr:uid="{00000000-0005-0000-0000-000098060000}"/>
    <cellStyle name="Normal 4 8 5 2" xfId="3415" xr:uid="{27605186-D400-4184-AE2A-7CFA4313E92B}"/>
    <cellStyle name="Normal 4 8 6" xfId="1829" xr:uid="{00000000-0005-0000-0000-000099060000}"/>
    <cellStyle name="Normal 4 8 6 2" xfId="4108" xr:uid="{5DC2A54C-F7FA-4F2D-8155-219EA3402340}"/>
    <cellStyle name="Normal 4 8 7" xfId="2523" xr:uid="{86144B7D-E71D-4DDA-A91F-8357CF68BFED}"/>
    <cellStyle name="Normal 4 9" xfId="308" xr:uid="{00000000-0005-0000-0000-00009A060000}"/>
    <cellStyle name="Normal 4 9 2" xfId="689" xr:uid="{00000000-0005-0000-0000-00009B060000}"/>
    <cellStyle name="Normal 4 9 2 2" xfId="1610" xr:uid="{00000000-0005-0000-0000-00009C060000}"/>
    <cellStyle name="Normal 4 9 2 2 2" xfId="3889" xr:uid="{C56F30E3-81DA-43CB-BF98-0BA1355DFF2D}"/>
    <cellStyle name="Normal 4 9 2 3" xfId="2303" xr:uid="{00000000-0005-0000-0000-00009D060000}"/>
    <cellStyle name="Normal 4 9 2 3 2" xfId="4582" xr:uid="{AF917511-9093-4CE5-9E73-1E2CB46B9A7A}"/>
    <cellStyle name="Normal 4 9 2 4" xfId="2997" xr:uid="{81E486B8-F996-464E-94FE-5D9A954A92F1}"/>
    <cellStyle name="Normal 4 9 3" xfId="1263" xr:uid="{00000000-0005-0000-0000-00009E060000}"/>
    <cellStyle name="Normal 4 9 3 2" xfId="3542" xr:uid="{A773429A-828E-44F9-958C-43A5138ACE4A}"/>
    <cellStyle name="Normal 4 9 4" xfId="1956" xr:uid="{00000000-0005-0000-0000-00009F060000}"/>
    <cellStyle name="Normal 4 9 4 2" xfId="4235" xr:uid="{505C6A88-1C19-4691-B6C0-743DBF249E4F}"/>
    <cellStyle name="Normal 4 9 5" xfId="2650" xr:uid="{EFD48654-4377-42B1-823D-1C210FFF459E}"/>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2 2" xfId="4060" xr:uid="{4F5375E4-25C3-4341-8382-F282E1C313C4}"/>
    <cellStyle name="Normal 5 10 2 2 3" xfId="2474" xr:uid="{00000000-0005-0000-0000-0000A6060000}"/>
    <cellStyle name="Normal 5 10 2 2 3 2" xfId="4753" xr:uid="{7AC25AB4-1E3D-4929-8785-6CEA03F3A787}"/>
    <cellStyle name="Normal 5 10 2 2 4" xfId="3168" xr:uid="{4AFA60A5-F216-475E-BCFF-DBC5F14B1A86}"/>
    <cellStyle name="Normal 5 10 2 3" xfId="1434" xr:uid="{00000000-0005-0000-0000-0000A7060000}"/>
    <cellStyle name="Normal 5 10 2 3 2" xfId="3713" xr:uid="{9784A89B-4BB8-4968-8667-946B84DEB48B}"/>
    <cellStyle name="Normal 5 10 2 4" xfId="2127" xr:uid="{00000000-0005-0000-0000-0000A8060000}"/>
    <cellStyle name="Normal 5 10 2 4 2" xfId="4406" xr:uid="{E8605553-4269-428A-9BF8-5F82ABB14F86}"/>
    <cellStyle name="Normal 5 10 2 5" xfId="2821" xr:uid="{7A538CFE-837E-4436-8B02-77ABA293F892}"/>
    <cellStyle name="Normal 5 10 3" xfId="680" xr:uid="{00000000-0005-0000-0000-0000A9060000}"/>
    <cellStyle name="Normal 5 10 3 2" xfId="1609" xr:uid="{00000000-0005-0000-0000-0000AA060000}"/>
    <cellStyle name="Normal 5 10 3 2 2" xfId="3888" xr:uid="{CD9F78FD-3B45-4234-AD79-F990DD8FF3A3}"/>
    <cellStyle name="Normal 5 10 3 3" xfId="2302" xr:uid="{00000000-0005-0000-0000-0000AB060000}"/>
    <cellStyle name="Normal 5 10 3 3 2" xfId="4581" xr:uid="{0E8E5AF0-2241-41E6-B691-0A62F97D5ECF}"/>
    <cellStyle name="Normal 5 10 3 4" xfId="2996" xr:uid="{CF43A342-9616-43AF-8D20-61D389D7D484}"/>
    <cellStyle name="Normal 5 10 4" xfId="1078" xr:uid="{00000000-0005-0000-0000-0000AC060000}"/>
    <cellStyle name="Normal 5 10 4 2" xfId="3365" xr:uid="{68FA0B5E-FB8A-46F1-9DE6-2E28A76B1437}"/>
    <cellStyle name="Normal 5 10 5" xfId="1262" xr:uid="{00000000-0005-0000-0000-0000AD060000}"/>
    <cellStyle name="Normal 5 10 5 2" xfId="3541" xr:uid="{189CC02D-3482-4A65-92AE-6B7827E13E42}"/>
    <cellStyle name="Normal 5 10 6" xfId="1955" xr:uid="{00000000-0005-0000-0000-0000AE060000}"/>
    <cellStyle name="Normal 5 10 6 2" xfId="4234" xr:uid="{8F62F218-EB05-47C2-995A-4B7186500C71}"/>
    <cellStyle name="Normal 5 10 7" xfId="2649" xr:uid="{20DC6B25-BAC6-475A-ABFF-7D48F640754A}"/>
    <cellStyle name="Normal 5 11" xfId="309" xr:uid="{00000000-0005-0000-0000-0000AF060000}"/>
    <cellStyle name="Normal 5 11 2" xfId="690" xr:uid="{00000000-0005-0000-0000-0000B0060000}"/>
    <cellStyle name="Normal 5 11 2 2" xfId="1611" xr:uid="{00000000-0005-0000-0000-0000B1060000}"/>
    <cellStyle name="Normal 5 11 2 2 2" xfId="3890" xr:uid="{E4A07B2D-44BD-43BB-927E-A77AD45270E8}"/>
    <cellStyle name="Normal 5 11 2 3" xfId="2304" xr:uid="{00000000-0005-0000-0000-0000B2060000}"/>
    <cellStyle name="Normal 5 11 2 3 2" xfId="4583" xr:uid="{2C9EB8F0-0CBD-4F78-B218-D74CED1427E1}"/>
    <cellStyle name="Normal 5 11 2 4" xfId="2998" xr:uid="{D74A41E7-6FEE-42D5-9A4A-7E246298100D}"/>
    <cellStyle name="Normal 5 11 3" xfId="1264" xr:uid="{00000000-0005-0000-0000-0000B3060000}"/>
    <cellStyle name="Normal 5 11 3 2" xfId="3543" xr:uid="{996F785C-01CA-4DB8-9759-C1DA68B6D79C}"/>
    <cellStyle name="Normal 5 11 4" xfId="1957" xr:uid="{00000000-0005-0000-0000-0000B4060000}"/>
    <cellStyle name="Normal 5 11 4 2" xfId="4236" xr:uid="{36E2C099-8BE1-437D-B9C5-B3439D747039}"/>
    <cellStyle name="Normal 5 11 5" xfId="2651" xr:uid="{90258B77-434C-4B13-9967-456F404613F5}"/>
    <cellStyle name="Normal 5 12" xfId="509" xr:uid="{00000000-0005-0000-0000-0000B5060000}"/>
    <cellStyle name="Normal 5 12 2" xfId="1438" xr:uid="{00000000-0005-0000-0000-0000B6060000}"/>
    <cellStyle name="Normal 5 12 2 2" xfId="3717" xr:uid="{AC9F8AAE-4E7E-4A7A-80E5-2F3FAA1982F9}"/>
    <cellStyle name="Normal 5 12 3" xfId="2131" xr:uid="{00000000-0005-0000-0000-0000B7060000}"/>
    <cellStyle name="Normal 5 12 3 2" xfId="4410" xr:uid="{42441491-AB8A-4D50-822F-A832FF4F9BEC}"/>
    <cellStyle name="Normal 5 12 4" xfId="2825" xr:uid="{A8FC9AC5-BFCF-45E5-86E6-1A514C0619CA}"/>
    <cellStyle name="Normal 5 13" xfId="890" xr:uid="{00000000-0005-0000-0000-0000B8060000}"/>
    <cellStyle name="Normal 5 13 2" xfId="3180" xr:uid="{99F44376-098D-494B-8EE3-8542F74C02D8}"/>
    <cellStyle name="Normal 5 14" xfId="1092" xr:uid="{00000000-0005-0000-0000-0000B9060000}"/>
    <cellStyle name="Normal 5 14 2" xfId="3371" xr:uid="{C77162AB-7D92-433C-8C3F-FB3F10EB85F4}"/>
    <cellStyle name="Normal 5 15" xfId="1785" xr:uid="{00000000-0005-0000-0000-0000BA060000}"/>
    <cellStyle name="Normal 5 15 2" xfId="4064" xr:uid="{1722C766-7D37-435F-A5CE-5B456148E655}"/>
    <cellStyle name="Normal 5 16" xfId="2480" xr:uid="{2F1EFDCA-3260-4E5D-BA59-EA92C0270357}"/>
    <cellStyle name="Normal 5 2" xfId="26" xr:uid="{00000000-0005-0000-0000-0000BB060000}"/>
    <cellStyle name="Normal 5 2 10" xfId="897" xr:uid="{00000000-0005-0000-0000-0000BC060000}"/>
    <cellStyle name="Normal 5 2 10 2" xfId="3187" xr:uid="{12704263-18D5-4FE4-A676-ED7263898644}"/>
    <cellStyle name="Normal 5 2 11" xfId="1097" xr:uid="{00000000-0005-0000-0000-0000BD060000}"/>
    <cellStyle name="Normal 5 2 11 2" xfId="3376" xr:uid="{2DAD4B74-6CB7-4C1F-BDDA-CF064858E446}"/>
    <cellStyle name="Normal 5 2 12" xfId="1790" xr:uid="{00000000-0005-0000-0000-0000BE060000}"/>
    <cellStyle name="Normal 5 2 12 2" xfId="4069" xr:uid="{EEE58A70-3283-4A45-B21A-335BA60AF88E}"/>
    <cellStyle name="Normal 5 2 13" xfId="2485" xr:uid="{DCD5828F-940F-4923-A3DB-94534A9DEF31}"/>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2 2" xfId="3968" xr:uid="{0DAAABE4-2511-4A5C-A003-DD8115568A07}"/>
    <cellStyle name="Normal 5 2 2 2 2 2 2 3" xfId="2382" xr:uid="{00000000-0005-0000-0000-0000C5060000}"/>
    <cellStyle name="Normal 5 2 2 2 2 2 2 3 2" xfId="4661" xr:uid="{BFEE821F-B9B5-47F9-A6B3-FEF491820926}"/>
    <cellStyle name="Normal 5 2 2 2 2 2 2 4" xfId="3076" xr:uid="{3C85993F-C87E-4DC4-82AE-28ED16545034}"/>
    <cellStyle name="Normal 5 2 2 2 2 2 3" xfId="1342" xr:uid="{00000000-0005-0000-0000-0000C6060000}"/>
    <cellStyle name="Normal 5 2 2 2 2 2 3 2" xfId="3621" xr:uid="{E3E6950A-BC50-4C1E-992F-5AA2BA8D189E}"/>
    <cellStyle name="Normal 5 2 2 2 2 2 4" xfId="2035" xr:uid="{00000000-0005-0000-0000-0000C7060000}"/>
    <cellStyle name="Normal 5 2 2 2 2 2 4 2" xfId="4314" xr:uid="{F92B156D-8C20-4EFE-B08F-F6D568F94DE0}"/>
    <cellStyle name="Normal 5 2 2 2 2 2 5" xfId="2729" xr:uid="{E4502474-0D5D-4AD8-B148-880D7B0C48B5}"/>
    <cellStyle name="Normal 5 2 2 2 2 3" xfId="588" xr:uid="{00000000-0005-0000-0000-0000C8060000}"/>
    <cellStyle name="Normal 5 2 2 2 2 3 2" xfId="1517" xr:uid="{00000000-0005-0000-0000-0000C9060000}"/>
    <cellStyle name="Normal 5 2 2 2 2 3 2 2" xfId="3796" xr:uid="{C34DC510-7511-441A-A13B-98F36CC2116D}"/>
    <cellStyle name="Normal 5 2 2 2 2 3 3" xfId="2210" xr:uid="{00000000-0005-0000-0000-0000CA060000}"/>
    <cellStyle name="Normal 5 2 2 2 2 3 3 2" xfId="4489" xr:uid="{94F1AFA0-4B1D-49F2-AB6C-5433DC3960B8}"/>
    <cellStyle name="Normal 5 2 2 2 2 3 4" xfId="2904" xr:uid="{2767936C-7B5C-48F5-B9D1-9F50B28FCEFB}"/>
    <cellStyle name="Normal 5 2 2 2 2 4" xfId="985" xr:uid="{00000000-0005-0000-0000-0000CB060000}"/>
    <cellStyle name="Normal 5 2 2 2 2 4 2" xfId="3273" xr:uid="{4FD30C5E-C3B2-4362-B632-DD73C45516D2}"/>
    <cellStyle name="Normal 5 2 2 2 2 5" xfId="1170" xr:uid="{00000000-0005-0000-0000-0000CC060000}"/>
    <cellStyle name="Normal 5 2 2 2 2 5 2" xfId="3449" xr:uid="{BBC33FC5-5260-447C-A782-A389492D8096}"/>
    <cellStyle name="Normal 5 2 2 2 2 6" xfId="1863" xr:uid="{00000000-0005-0000-0000-0000CD060000}"/>
    <cellStyle name="Normal 5 2 2 2 2 6 2" xfId="4142" xr:uid="{7C61BB0A-0236-4E0A-93DC-D4C07B5C1488}"/>
    <cellStyle name="Normal 5 2 2 2 2 7" xfId="2557" xr:uid="{6A40FC51-CD65-4394-9725-018658A719CC}"/>
    <cellStyle name="Normal 5 2 2 2 3" xfId="358" xr:uid="{00000000-0005-0000-0000-0000CE060000}"/>
    <cellStyle name="Normal 5 2 2 2 3 2" xfId="736" xr:uid="{00000000-0005-0000-0000-0000CF060000}"/>
    <cellStyle name="Normal 5 2 2 2 3 2 2" xfId="1643" xr:uid="{00000000-0005-0000-0000-0000D0060000}"/>
    <cellStyle name="Normal 5 2 2 2 3 2 2 2" xfId="3922" xr:uid="{AA04BE35-53F2-45CE-960B-FC02C1D71E2A}"/>
    <cellStyle name="Normal 5 2 2 2 3 2 3" xfId="2336" xr:uid="{00000000-0005-0000-0000-0000D1060000}"/>
    <cellStyle name="Normal 5 2 2 2 3 2 3 2" xfId="4615" xr:uid="{3E2BF657-494E-4907-AE66-CA076A326E1F}"/>
    <cellStyle name="Normal 5 2 2 2 3 2 4" xfId="3030" xr:uid="{66C9D7F6-9E3C-487D-B156-84AA351CF630}"/>
    <cellStyle name="Normal 5 2 2 2 3 3" xfId="1296" xr:uid="{00000000-0005-0000-0000-0000D2060000}"/>
    <cellStyle name="Normal 5 2 2 2 3 3 2" xfId="3575" xr:uid="{1A620513-7A49-4AB3-83EE-A9B7E66E796E}"/>
    <cellStyle name="Normal 5 2 2 2 3 4" xfId="1989" xr:uid="{00000000-0005-0000-0000-0000D3060000}"/>
    <cellStyle name="Normal 5 2 2 2 3 4 2" xfId="4268" xr:uid="{EE2CC9A0-3E4F-4F2C-9B13-477F677058AC}"/>
    <cellStyle name="Normal 5 2 2 2 3 5" xfId="2683" xr:uid="{FA74B1A8-C453-491B-A2A8-8C16EB9C9BFE}"/>
    <cellStyle name="Normal 5 2 2 2 4" xfId="542" xr:uid="{00000000-0005-0000-0000-0000D4060000}"/>
    <cellStyle name="Normal 5 2 2 2 4 2" xfId="1471" xr:uid="{00000000-0005-0000-0000-0000D5060000}"/>
    <cellStyle name="Normal 5 2 2 2 4 2 2" xfId="3750" xr:uid="{3520285F-5EDD-4090-B7AD-312A7FC390DC}"/>
    <cellStyle name="Normal 5 2 2 2 4 3" xfId="2164" xr:uid="{00000000-0005-0000-0000-0000D6060000}"/>
    <cellStyle name="Normal 5 2 2 2 4 3 2" xfId="4443" xr:uid="{81AAD4F6-22EA-42FD-AD3D-0CE40C76A1FE}"/>
    <cellStyle name="Normal 5 2 2 2 4 4" xfId="2858" xr:uid="{53C93423-CC5A-4D4A-9241-2A3E80B5D1F4}"/>
    <cellStyle name="Normal 5 2 2 2 5" xfId="938" xr:uid="{00000000-0005-0000-0000-0000D7060000}"/>
    <cellStyle name="Normal 5 2 2 2 5 2" xfId="3226" xr:uid="{FA4DAD82-8AD1-4590-B15E-C95881C7B2B9}"/>
    <cellStyle name="Normal 5 2 2 2 6" xfId="1124" xr:uid="{00000000-0005-0000-0000-0000D8060000}"/>
    <cellStyle name="Normal 5 2 2 2 6 2" xfId="3403" xr:uid="{4C3CE93E-73E6-4C79-B08D-5DA0033B5C18}"/>
    <cellStyle name="Normal 5 2 2 2 7" xfId="1817" xr:uid="{00000000-0005-0000-0000-0000D9060000}"/>
    <cellStyle name="Normal 5 2 2 2 7 2" xfId="4096" xr:uid="{80969691-4A59-4062-B852-7CDB7B2F9000}"/>
    <cellStyle name="Normal 5 2 2 2 8" xfId="2511" xr:uid="{B90D2EAF-DADF-4EBF-95ED-0D950F33FF67}"/>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2 2" xfId="3945" xr:uid="{D22DA3EC-FD5C-4A4B-90F8-C6C09461DF55}"/>
    <cellStyle name="Normal 5 2 2 3 2 2 3" xfId="2359" xr:uid="{00000000-0005-0000-0000-0000DE060000}"/>
    <cellStyle name="Normal 5 2 2 3 2 2 3 2" xfId="4638" xr:uid="{EB527EDB-E6D9-4362-95BD-8D5E72F858B1}"/>
    <cellStyle name="Normal 5 2 2 3 2 2 4" xfId="3053" xr:uid="{F93F4232-E26F-4BFE-AF28-3B1A12E31408}"/>
    <cellStyle name="Normal 5 2 2 3 2 3" xfId="1319" xr:uid="{00000000-0005-0000-0000-0000DF060000}"/>
    <cellStyle name="Normal 5 2 2 3 2 3 2" xfId="3598" xr:uid="{73069007-2992-46F4-895D-B57B2F3BB943}"/>
    <cellStyle name="Normal 5 2 2 3 2 4" xfId="2012" xr:uid="{00000000-0005-0000-0000-0000E0060000}"/>
    <cellStyle name="Normal 5 2 2 3 2 4 2" xfId="4291" xr:uid="{4FAEC040-43E9-4478-9A1F-A1BC88A46BE4}"/>
    <cellStyle name="Normal 5 2 2 3 2 5" xfId="2706" xr:uid="{8BB6414F-E012-494A-B849-104A0D1267ED}"/>
    <cellStyle name="Normal 5 2 2 3 3" xfId="565" xr:uid="{00000000-0005-0000-0000-0000E1060000}"/>
    <cellStyle name="Normal 5 2 2 3 3 2" xfId="1494" xr:uid="{00000000-0005-0000-0000-0000E2060000}"/>
    <cellStyle name="Normal 5 2 2 3 3 2 2" xfId="3773" xr:uid="{5FE983CB-E298-4302-9DCE-18A672D96928}"/>
    <cellStyle name="Normal 5 2 2 3 3 3" xfId="2187" xr:uid="{00000000-0005-0000-0000-0000E3060000}"/>
    <cellStyle name="Normal 5 2 2 3 3 3 2" xfId="4466" xr:uid="{50352C68-36F9-4355-BB2B-61DE1A73485A}"/>
    <cellStyle name="Normal 5 2 2 3 3 4" xfId="2881" xr:uid="{F9C81184-C2C5-4DFA-86CC-D1DB2E3C10E7}"/>
    <cellStyle name="Normal 5 2 2 3 4" xfId="962" xr:uid="{00000000-0005-0000-0000-0000E4060000}"/>
    <cellStyle name="Normal 5 2 2 3 4 2" xfId="3250" xr:uid="{A8837675-00D4-4923-9BD0-E39CD4F69A3D}"/>
    <cellStyle name="Normal 5 2 2 3 5" xfId="1147" xr:uid="{00000000-0005-0000-0000-0000E5060000}"/>
    <cellStyle name="Normal 5 2 2 3 5 2" xfId="3426" xr:uid="{5C9BB9A5-3D54-4C5B-9B95-9BF6D943E29B}"/>
    <cellStyle name="Normal 5 2 2 3 6" xfId="1840" xr:uid="{00000000-0005-0000-0000-0000E6060000}"/>
    <cellStyle name="Normal 5 2 2 3 6 2" xfId="4119" xr:uid="{F5E5C158-A89A-4DF1-8EFC-E592869146B8}"/>
    <cellStyle name="Normal 5 2 2 3 7" xfId="2534" xr:uid="{C9FD366D-C695-4A07-92CB-5A9DA3412DD2}"/>
    <cellStyle name="Normal 5 2 2 4" xfId="320" xr:uid="{00000000-0005-0000-0000-0000E7060000}"/>
    <cellStyle name="Normal 5 2 2 4 2" xfId="701" xr:uid="{00000000-0005-0000-0000-0000E8060000}"/>
    <cellStyle name="Normal 5 2 2 4 2 2" xfId="1620" xr:uid="{00000000-0005-0000-0000-0000E9060000}"/>
    <cellStyle name="Normal 5 2 2 4 2 2 2" xfId="3899" xr:uid="{202486D9-4410-4F13-ABDD-587F4F0AB478}"/>
    <cellStyle name="Normal 5 2 2 4 2 3" xfId="2313" xr:uid="{00000000-0005-0000-0000-0000EA060000}"/>
    <cellStyle name="Normal 5 2 2 4 2 3 2" xfId="4592" xr:uid="{39CD9527-C5C2-4FE0-8BB3-FE4779014C52}"/>
    <cellStyle name="Normal 5 2 2 4 2 4" xfId="3007" xr:uid="{7D24FD86-F485-407C-AB1B-C74D59A667FA}"/>
    <cellStyle name="Normal 5 2 2 4 3" xfId="1273" xr:uid="{00000000-0005-0000-0000-0000EB060000}"/>
    <cellStyle name="Normal 5 2 2 4 3 2" xfId="3552" xr:uid="{BB22EFCF-414B-44CA-A56E-B95A6C603E1D}"/>
    <cellStyle name="Normal 5 2 2 4 4" xfId="1966" xr:uid="{00000000-0005-0000-0000-0000EC060000}"/>
    <cellStyle name="Normal 5 2 2 4 4 2" xfId="4245" xr:uid="{6883A916-62E8-4A44-AC3F-C7DCC5494815}"/>
    <cellStyle name="Normal 5 2 2 4 5" xfId="2660" xr:uid="{6251E619-1189-4F52-8C42-77B3F0575678}"/>
    <cellStyle name="Normal 5 2 2 5" xfId="519" xr:uid="{00000000-0005-0000-0000-0000ED060000}"/>
    <cellStyle name="Normal 5 2 2 5 2" xfId="1448" xr:uid="{00000000-0005-0000-0000-0000EE060000}"/>
    <cellStyle name="Normal 5 2 2 5 2 2" xfId="3727" xr:uid="{042396F4-4810-474A-8DB6-EF92E383ED76}"/>
    <cellStyle name="Normal 5 2 2 5 3" xfId="2141" xr:uid="{00000000-0005-0000-0000-0000EF060000}"/>
    <cellStyle name="Normal 5 2 2 5 3 2" xfId="4420" xr:uid="{2FDA1CB9-32A9-4C33-B373-A1BD1D25FA3F}"/>
    <cellStyle name="Normal 5 2 2 5 4" xfId="2835" xr:uid="{2A1D88B3-3CA3-4FBF-9BE3-46303A187D41}"/>
    <cellStyle name="Normal 5 2 2 6" xfId="901" xr:uid="{00000000-0005-0000-0000-0000F0060000}"/>
    <cellStyle name="Normal 5 2 2 6 2" xfId="3191" xr:uid="{FC01F074-6B37-411C-8B29-F0D2FF93F079}"/>
    <cellStyle name="Normal 5 2 2 7" xfId="1101" xr:uid="{00000000-0005-0000-0000-0000F1060000}"/>
    <cellStyle name="Normal 5 2 2 7 2" xfId="3380" xr:uid="{9C7023A9-7562-4945-B233-FB2D68EC7AE7}"/>
    <cellStyle name="Normal 5 2 2 8" xfId="1794" xr:uid="{00000000-0005-0000-0000-0000F2060000}"/>
    <cellStyle name="Normal 5 2 2 8 2" xfId="4073" xr:uid="{9B2F36B0-319A-4149-A0F2-31E74AD81225}"/>
    <cellStyle name="Normal 5 2 2 9" xfId="2489" xr:uid="{FB0DE460-96A8-422C-B5F9-2F46E02E46F3}"/>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2 2" xfId="3949" xr:uid="{2C5196B1-157F-4350-9AC4-A648D40108F0}"/>
    <cellStyle name="Normal 5 2 3 3 2 2 3" xfId="2363" xr:uid="{00000000-0005-0000-0000-0000F9060000}"/>
    <cellStyle name="Normal 5 2 3 3 2 2 3 2" xfId="4642" xr:uid="{7FC249D6-C21B-4A90-8136-B00634C23B7A}"/>
    <cellStyle name="Normal 5 2 3 3 2 2 4" xfId="3057" xr:uid="{1093677C-B2F5-4D28-ACC9-4392BD3B1B79}"/>
    <cellStyle name="Normal 5 2 3 3 2 3" xfId="1323" xr:uid="{00000000-0005-0000-0000-0000FA060000}"/>
    <cellStyle name="Normal 5 2 3 3 2 3 2" xfId="3602" xr:uid="{AF86BB4D-7203-4521-8B81-3ADF7F2B3392}"/>
    <cellStyle name="Normal 5 2 3 3 2 4" xfId="2016" xr:uid="{00000000-0005-0000-0000-0000FB060000}"/>
    <cellStyle name="Normal 5 2 3 3 2 4 2" xfId="4295" xr:uid="{86F41E79-4466-4E51-8D13-DDD982FB6ADF}"/>
    <cellStyle name="Normal 5 2 3 3 2 5" xfId="2710" xr:uid="{129501E1-1537-4133-880B-316A217A8DCC}"/>
    <cellStyle name="Normal 5 2 3 3 3" xfId="569" xr:uid="{00000000-0005-0000-0000-0000FC060000}"/>
    <cellStyle name="Normal 5 2 3 3 3 2" xfId="1498" xr:uid="{00000000-0005-0000-0000-0000FD060000}"/>
    <cellStyle name="Normal 5 2 3 3 3 2 2" xfId="3777" xr:uid="{988544C0-43F9-41B3-AE56-3C65E9F69DEA}"/>
    <cellStyle name="Normal 5 2 3 3 3 3" xfId="2191" xr:uid="{00000000-0005-0000-0000-0000FE060000}"/>
    <cellStyle name="Normal 5 2 3 3 3 3 2" xfId="4470" xr:uid="{CD96796A-C11D-495F-BED1-132C4D1113E2}"/>
    <cellStyle name="Normal 5 2 3 3 3 4" xfId="2885" xr:uid="{DF35C54C-0B12-4637-AB49-2A29C9C8CC9B}"/>
    <cellStyle name="Normal 5 2 3 3 4" xfId="966" xr:uid="{00000000-0005-0000-0000-0000FF060000}"/>
    <cellStyle name="Normal 5 2 3 3 4 2" xfId="3254" xr:uid="{BD7ABEE1-D50F-4893-BA9F-3BD87EEB008D}"/>
    <cellStyle name="Normal 5 2 3 3 5" xfId="1151" xr:uid="{00000000-0005-0000-0000-000000070000}"/>
    <cellStyle name="Normal 5 2 3 3 5 2" xfId="3430" xr:uid="{CBAA2868-3B71-4B4A-864A-76CB89653912}"/>
    <cellStyle name="Normal 5 2 3 3 6" xfId="1844" xr:uid="{00000000-0005-0000-0000-000001070000}"/>
    <cellStyle name="Normal 5 2 3 3 6 2" xfId="4123" xr:uid="{A6071854-A012-4B86-84FF-3844AF2DFD59}"/>
    <cellStyle name="Normal 5 2 3 3 7" xfId="2538" xr:uid="{145707F4-77EF-42DE-AC4B-8B6E2F021CB8}"/>
    <cellStyle name="Normal 5 2 3 4" xfId="324" xr:uid="{00000000-0005-0000-0000-000002070000}"/>
    <cellStyle name="Normal 5 2 3 4 2" xfId="705" xr:uid="{00000000-0005-0000-0000-000003070000}"/>
    <cellStyle name="Normal 5 2 3 4 2 2" xfId="1624" xr:uid="{00000000-0005-0000-0000-000004070000}"/>
    <cellStyle name="Normal 5 2 3 4 2 2 2" xfId="3903" xr:uid="{7519DCCA-2C4A-4E23-A86F-A756CED0FE27}"/>
    <cellStyle name="Normal 5 2 3 4 2 3" xfId="2317" xr:uid="{00000000-0005-0000-0000-000005070000}"/>
    <cellStyle name="Normal 5 2 3 4 2 3 2" xfId="4596" xr:uid="{8F27787D-4708-4829-BBFD-EA8BBAB32F1E}"/>
    <cellStyle name="Normal 5 2 3 4 2 4" xfId="3011" xr:uid="{5BDCF147-DE6F-4380-A29C-D898F17484A5}"/>
    <cellStyle name="Normal 5 2 3 4 3" xfId="1277" xr:uid="{00000000-0005-0000-0000-000006070000}"/>
    <cellStyle name="Normal 5 2 3 4 3 2" xfId="3556" xr:uid="{931689D5-335F-4531-96BC-6BEE34E9121C}"/>
    <cellStyle name="Normal 5 2 3 4 4" xfId="1970" xr:uid="{00000000-0005-0000-0000-000007070000}"/>
    <cellStyle name="Normal 5 2 3 4 4 2" xfId="4249" xr:uid="{4AB155A6-C989-47B0-8063-CE3253D2B730}"/>
    <cellStyle name="Normal 5 2 3 4 5" xfId="2664" xr:uid="{2D17187C-78D5-4C65-A867-32CFB3FFCC64}"/>
    <cellStyle name="Normal 5 2 3 5" xfId="523" xr:uid="{00000000-0005-0000-0000-000008070000}"/>
    <cellStyle name="Normal 5 2 3 5 2" xfId="1452" xr:uid="{00000000-0005-0000-0000-000009070000}"/>
    <cellStyle name="Normal 5 2 3 5 2 2" xfId="3731" xr:uid="{A2B69DC1-7AAB-4FFC-A64F-B366A24B68C0}"/>
    <cellStyle name="Normal 5 2 3 5 3" xfId="2145" xr:uid="{00000000-0005-0000-0000-00000A070000}"/>
    <cellStyle name="Normal 5 2 3 5 3 2" xfId="4424" xr:uid="{D0F5B291-988D-4587-BADF-1999915F98A5}"/>
    <cellStyle name="Normal 5 2 3 5 4" xfId="2839" xr:uid="{5A39A19C-6312-46BA-9026-17ED4136B05A}"/>
    <cellStyle name="Normal 5 2 3 6" xfId="905" xr:uid="{00000000-0005-0000-0000-00000B070000}"/>
    <cellStyle name="Normal 5 2 3 6 2" xfId="3195" xr:uid="{155F6266-E5E5-415A-951B-AA654AF78442}"/>
    <cellStyle name="Normal 5 2 3 7" xfId="1105" xr:uid="{00000000-0005-0000-0000-00000C070000}"/>
    <cellStyle name="Normal 5 2 3 7 2" xfId="3384" xr:uid="{FAA09DC0-5620-4799-AA66-FA1F04DA26A6}"/>
    <cellStyle name="Normal 5 2 3 8" xfId="1798" xr:uid="{00000000-0005-0000-0000-00000D070000}"/>
    <cellStyle name="Normal 5 2 3 8 2" xfId="4077" xr:uid="{8F58CEC6-62C2-4685-B874-372C58B785D7}"/>
    <cellStyle name="Normal 5 2 3 9" xfId="2493" xr:uid="{56D2C703-219C-4BA1-AA7D-D7839D888F9F}"/>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2 2" xfId="3971" xr:uid="{5BC4D01E-ACA9-4D2A-B941-16F2C4294378}"/>
    <cellStyle name="Normal 5 2 4 2 2 2 3" xfId="2385" xr:uid="{00000000-0005-0000-0000-000013070000}"/>
    <cellStyle name="Normal 5 2 4 2 2 2 3 2" xfId="4664" xr:uid="{01945739-38E9-4E60-A586-5D66E1AD04EE}"/>
    <cellStyle name="Normal 5 2 4 2 2 2 4" xfId="3079" xr:uid="{8296E538-B4FE-404D-84A5-4E6F46F8781D}"/>
    <cellStyle name="Normal 5 2 4 2 2 3" xfId="1345" xr:uid="{00000000-0005-0000-0000-000014070000}"/>
    <cellStyle name="Normal 5 2 4 2 2 3 2" xfId="3624" xr:uid="{DA0C5700-655B-435F-B77C-BB33BA01647C}"/>
    <cellStyle name="Normal 5 2 4 2 2 4" xfId="2038" xr:uid="{00000000-0005-0000-0000-000015070000}"/>
    <cellStyle name="Normal 5 2 4 2 2 4 2" xfId="4317" xr:uid="{D08733E8-1DC2-4770-B5F5-64C5C227F073}"/>
    <cellStyle name="Normal 5 2 4 2 2 5" xfId="2732" xr:uid="{21EDAAEC-5A5A-4B80-A443-149F6D841007}"/>
    <cellStyle name="Normal 5 2 4 2 3" xfId="591" xr:uid="{00000000-0005-0000-0000-000016070000}"/>
    <cellStyle name="Normal 5 2 4 2 3 2" xfId="1520" xr:uid="{00000000-0005-0000-0000-000017070000}"/>
    <cellStyle name="Normal 5 2 4 2 3 2 2" xfId="3799" xr:uid="{8C62BDCF-DAFB-4D50-B55D-9F9417402FFD}"/>
    <cellStyle name="Normal 5 2 4 2 3 3" xfId="2213" xr:uid="{00000000-0005-0000-0000-000018070000}"/>
    <cellStyle name="Normal 5 2 4 2 3 3 2" xfId="4492" xr:uid="{B249A35A-E9D0-4F0E-8C52-5D691B600B72}"/>
    <cellStyle name="Normal 5 2 4 2 3 4" xfId="2907" xr:uid="{13DD87EC-4911-4504-B293-66359FC3CC98}"/>
    <cellStyle name="Normal 5 2 4 2 4" xfId="988" xr:uid="{00000000-0005-0000-0000-000019070000}"/>
    <cellStyle name="Normal 5 2 4 2 4 2" xfId="3276" xr:uid="{BCB3C4BD-D057-4D9F-9858-02C164F604DF}"/>
    <cellStyle name="Normal 5 2 4 2 5" xfId="1173" xr:uid="{00000000-0005-0000-0000-00001A070000}"/>
    <cellStyle name="Normal 5 2 4 2 5 2" xfId="3452" xr:uid="{7C564B7D-0078-4958-8383-548B0B395B0E}"/>
    <cellStyle name="Normal 5 2 4 2 6" xfId="1866" xr:uid="{00000000-0005-0000-0000-00001B070000}"/>
    <cellStyle name="Normal 5 2 4 2 6 2" xfId="4145" xr:uid="{EBFC7525-2EB0-496F-BE13-52D8528ECC40}"/>
    <cellStyle name="Normal 5 2 4 2 7" xfId="2560" xr:uid="{E148AAD7-C843-4B47-80A9-FED3388CED90}"/>
    <cellStyle name="Normal 5 2 4 3" xfId="362" xr:uid="{00000000-0005-0000-0000-00001C070000}"/>
    <cellStyle name="Normal 5 2 4 3 2" xfId="740" xr:uid="{00000000-0005-0000-0000-00001D070000}"/>
    <cellStyle name="Normal 5 2 4 3 2 2" xfId="1646" xr:uid="{00000000-0005-0000-0000-00001E070000}"/>
    <cellStyle name="Normal 5 2 4 3 2 2 2" xfId="3925" xr:uid="{A8F6B7FB-64D6-4BAD-91DB-D5AF76ED875B}"/>
    <cellStyle name="Normal 5 2 4 3 2 3" xfId="2339" xr:uid="{00000000-0005-0000-0000-00001F070000}"/>
    <cellStyle name="Normal 5 2 4 3 2 3 2" xfId="4618" xr:uid="{57786124-517A-4EC7-8877-608FE286C302}"/>
    <cellStyle name="Normal 5 2 4 3 2 4" xfId="3033" xr:uid="{1A0CE5BD-3BA3-4BBF-AF10-1C7662A2BCF3}"/>
    <cellStyle name="Normal 5 2 4 3 3" xfId="1299" xr:uid="{00000000-0005-0000-0000-000020070000}"/>
    <cellStyle name="Normal 5 2 4 3 3 2" xfId="3578" xr:uid="{DF361238-7D1B-4547-8E68-E5BEF0B23A11}"/>
    <cellStyle name="Normal 5 2 4 3 4" xfId="1992" xr:uid="{00000000-0005-0000-0000-000021070000}"/>
    <cellStyle name="Normal 5 2 4 3 4 2" xfId="4271" xr:uid="{02A34C1F-72EF-42E6-9E62-B3EE37207C03}"/>
    <cellStyle name="Normal 5 2 4 3 5" xfId="2686" xr:uid="{1845E9D8-C982-459A-B4AC-2E96DD296DF3}"/>
    <cellStyle name="Normal 5 2 4 4" xfId="545" xr:uid="{00000000-0005-0000-0000-000022070000}"/>
    <cellStyle name="Normal 5 2 4 4 2" xfId="1474" xr:uid="{00000000-0005-0000-0000-000023070000}"/>
    <cellStyle name="Normal 5 2 4 4 2 2" xfId="3753" xr:uid="{3FFC55AC-BDB2-41E2-8FD2-CF6DD8111A53}"/>
    <cellStyle name="Normal 5 2 4 4 3" xfId="2167" xr:uid="{00000000-0005-0000-0000-000024070000}"/>
    <cellStyle name="Normal 5 2 4 4 3 2" xfId="4446" xr:uid="{9587C3BC-DC09-42DC-8B14-C200F390CAA2}"/>
    <cellStyle name="Normal 5 2 4 4 4" xfId="2861" xr:uid="{5D2B701D-688F-4F9C-A3CF-FD982D108EDF}"/>
    <cellStyle name="Normal 5 2 4 5" xfId="942" xr:uid="{00000000-0005-0000-0000-000025070000}"/>
    <cellStyle name="Normal 5 2 4 5 2" xfId="3230" xr:uid="{9D06744A-F531-48D7-8FA7-0F05936BF1EF}"/>
    <cellStyle name="Normal 5 2 4 6" xfId="1127" xr:uid="{00000000-0005-0000-0000-000026070000}"/>
    <cellStyle name="Normal 5 2 4 6 2" xfId="3406" xr:uid="{5FF8FE77-F7B0-4EE3-AA6A-9C6975E4CE24}"/>
    <cellStyle name="Normal 5 2 4 7" xfId="1820" xr:uid="{00000000-0005-0000-0000-000027070000}"/>
    <cellStyle name="Normal 5 2 4 7 2" xfId="4099" xr:uid="{3A540EA5-22F2-4107-8740-E41A3B673EC2}"/>
    <cellStyle name="Normal 5 2 4 8" xfId="2514" xr:uid="{FBC20A95-41E8-4ADB-8B3E-39C75756DAD8}"/>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2 2" xfId="3975" xr:uid="{53388E4E-C316-4D04-AC2B-EC0807024D9B}"/>
    <cellStyle name="Normal 5 2 5 2 2 2 3" xfId="2389" xr:uid="{00000000-0005-0000-0000-00002D070000}"/>
    <cellStyle name="Normal 5 2 5 2 2 2 3 2" xfId="4668" xr:uid="{1A484C6A-777F-4FEA-A72F-805568B1C685}"/>
    <cellStyle name="Normal 5 2 5 2 2 2 4" xfId="3083" xr:uid="{D120B0CC-DBF5-4119-B8B0-654FBEC6EA84}"/>
    <cellStyle name="Normal 5 2 5 2 2 3" xfId="1349" xr:uid="{00000000-0005-0000-0000-00002E070000}"/>
    <cellStyle name="Normal 5 2 5 2 2 3 2" xfId="3628" xr:uid="{26D91D2B-8891-47A6-A46D-06B65EE06A90}"/>
    <cellStyle name="Normal 5 2 5 2 2 4" xfId="2042" xr:uid="{00000000-0005-0000-0000-00002F070000}"/>
    <cellStyle name="Normal 5 2 5 2 2 4 2" xfId="4321" xr:uid="{1ADD31F3-564E-4649-B61F-FD9AA35EF525}"/>
    <cellStyle name="Normal 5 2 5 2 2 5" xfId="2736" xr:uid="{6A2DEF87-D426-49FB-89DB-E87745F90CF4}"/>
    <cellStyle name="Normal 5 2 5 2 3" xfId="595" xr:uid="{00000000-0005-0000-0000-000030070000}"/>
    <cellStyle name="Normal 5 2 5 2 3 2" xfId="1524" xr:uid="{00000000-0005-0000-0000-000031070000}"/>
    <cellStyle name="Normal 5 2 5 2 3 2 2" xfId="3803" xr:uid="{0A36322B-9BD6-4CD6-80E6-CA557E5BF40E}"/>
    <cellStyle name="Normal 5 2 5 2 3 3" xfId="2217" xr:uid="{00000000-0005-0000-0000-000032070000}"/>
    <cellStyle name="Normal 5 2 5 2 3 3 2" xfId="4496" xr:uid="{01800C84-5820-48B8-9B62-1281D932510D}"/>
    <cellStyle name="Normal 5 2 5 2 3 4" xfId="2911" xr:uid="{F5476C17-E244-401E-B783-983C4D0DC653}"/>
    <cellStyle name="Normal 5 2 5 2 4" xfId="992" xr:uid="{00000000-0005-0000-0000-000033070000}"/>
    <cellStyle name="Normal 5 2 5 2 4 2" xfId="3280" xr:uid="{66BFD6F1-E98B-4AAD-B83B-A7C20B8341B6}"/>
    <cellStyle name="Normal 5 2 5 2 5" xfId="1177" xr:uid="{00000000-0005-0000-0000-000034070000}"/>
    <cellStyle name="Normal 5 2 5 2 5 2" xfId="3456" xr:uid="{84067221-450D-4E9D-9619-187ADD875E21}"/>
    <cellStyle name="Normal 5 2 5 2 6" xfId="1870" xr:uid="{00000000-0005-0000-0000-000035070000}"/>
    <cellStyle name="Normal 5 2 5 2 6 2" xfId="4149" xr:uid="{D1D47B0F-D385-43B8-8BBC-A0D08004049A}"/>
    <cellStyle name="Normal 5 2 5 2 7" xfId="2564" xr:uid="{6150B797-793B-49B5-9625-D35A4D8CB8FA}"/>
    <cellStyle name="Normal 5 2 5 3" xfId="366" xr:uid="{00000000-0005-0000-0000-000036070000}"/>
    <cellStyle name="Normal 5 2 5 3 2" xfId="744" xr:uid="{00000000-0005-0000-0000-000037070000}"/>
    <cellStyle name="Normal 5 2 5 3 2 2" xfId="1650" xr:uid="{00000000-0005-0000-0000-000038070000}"/>
    <cellStyle name="Normal 5 2 5 3 2 2 2" xfId="3929" xr:uid="{4540C967-6699-402B-8540-CD5AA943C910}"/>
    <cellStyle name="Normal 5 2 5 3 2 3" xfId="2343" xr:uid="{00000000-0005-0000-0000-000039070000}"/>
    <cellStyle name="Normal 5 2 5 3 2 3 2" xfId="4622" xr:uid="{0C627073-2FD7-4419-AD9D-F09608DF674A}"/>
    <cellStyle name="Normal 5 2 5 3 2 4" xfId="3037" xr:uid="{C9B41371-14FA-4558-983C-470524278ABE}"/>
    <cellStyle name="Normal 5 2 5 3 3" xfId="1303" xr:uid="{00000000-0005-0000-0000-00003A070000}"/>
    <cellStyle name="Normal 5 2 5 3 3 2" xfId="3582" xr:uid="{0D6FDF0C-FF0A-4E5E-98B9-6642F9FE3C56}"/>
    <cellStyle name="Normal 5 2 5 3 4" xfId="1996" xr:uid="{00000000-0005-0000-0000-00003B070000}"/>
    <cellStyle name="Normal 5 2 5 3 4 2" xfId="4275" xr:uid="{BA21785D-4F8E-432C-AF51-1C7F0E210775}"/>
    <cellStyle name="Normal 5 2 5 3 5" xfId="2690" xr:uid="{C8AAF91D-2982-477B-9DFE-79E398E6B8AC}"/>
    <cellStyle name="Normal 5 2 5 4" xfId="549" xr:uid="{00000000-0005-0000-0000-00003C070000}"/>
    <cellStyle name="Normal 5 2 5 4 2" xfId="1478" xr:uid="{00000000-0005-0000-0000-00003D070000}"/>
    <cellStyle name="Normal 5 2 5 4 2 2" xfId="3757" xr:uid="{49DF9A90-9CB7-4FB4-86CB-00F382A05F6A}"/>
    <cellStyle name="Normal 5 2 5 4 3" xfId="2171" xr:uid="{00000000-0005-0000-0000-00003E070000}"/>
    <cellStyle name="Normal 5 2 5 4 3 2" xfId="4450" xr:uid="{7129622E-4CB7-4EF3-80DF-E893342294B5}"/>
    <cellStyle name="Normal 5 2 5 4 4" xfId="2865" xr:uid="{B088793E-94FD-493F-95F5-61A89AD53654}"/>
    <cellStyle name="Normal 5 2 5 5" xfId="946" xr:uid="{00000000-0005-0000-0000-00003F070000}"/>
    <cellStyle name="Normal 5 2 5 5 2" xfId="3234" xr:uid="{5E23F0D3-D429-45A7-BCFE-2F411FB531F5}"/>
    <cellStyle name="Normal 5 2 5 6" xfId="1131" xr:uid="{00000000-0005-0000-0000-000040070000}"/>
    <cellStyle name="Normal 5 2 5 6 2" xfId="3410" xr:uid="{8018E6F8-1D87-486C-9433-679662C1B2BD}"/>
    <cellStyle name="Normal 5 2 5 7" xfId="1824" xr:uid="{00000000-0005-0000-0000-000041070000}"/>
    <cellStyle name="Normal 5 2 5 7 2" xfId="4103" xr:uid="{CB462862-A1C6-470E-AE9B-73655AAC434E}"/>
    <cellStyle name="Normal 5 2 5 8" xfId="2518" xr:uid="{08AD317F-AF2F-4404-AF82-58DE96AE2455}"/>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2 2" xfId="3979" xr:uid="{2E832334-5CBB-49C5-8333-12E905B95D2C}"/>
    <cellStyle name="Normal 5 2 6 2 2 2 3" xfId="2393" xr:uid="{00000000-0005-0000-0000-000047070000}"/>
    <cellStyle name="Normal 5 2 6 2 2 2 3 2" xfId="4672" xr:uid="{1FB08329-B7BF-4D16-B0CD-717245BA2063}"/>
    <cellStyle name="Normal 5 2 6 2 2 2 4" xfId="3087" xr:uid="{0367296C-E1E2-4922-8CD6-375AE7A0B0FE}"/>
    <cellStyle name="Normal 5 2 6 2 2 3" xfId="1353" xr:uid="{00000000-0005-0000-0000-000048070000}"/>
    <cellStyle name="Normal 5 2 6 2 2 3 2" xfId="3632" xr:uid="{524481F1-6E96-4F68-9D10-94BE524C689C}"/>
    <cellStyle name="Normal 5 2 6 2 2 4" xfId="2046" xr:uid="{00000000-0005-0000-0000-000049070000}"/>
    <cellStyle name="Normal 5 2 6 2 2 4 2" xfId="4325" xr:uid="{0293A33E-B24D-44D7-BDA7-E2FE3F0BF5EB}"/>
    <cellStyle name="Normal 5 2 6 2 2 5" xfId="2740" xr:uid="{17F2897C-32BA-4B62-BAEB-E08C46E0F1DE}"/>
    <cellStyle name="Normal 5 2 6 2 3" xfId="599" xr:uid="{00000000-0005-0000-0000-00004A070000}"/>
    <cellStyle name="Normal 5 2 6 2 3 2" xfId="1528" xr:uid="{00000000-0005-0000-0000-00004B070000}"/>
    <cellStyle name="Normal 5 2 6 2 3 2 2" xfId="3807" xr:uid="{E483DB6C-6918-4323-BE3A-AA7F1131C314}"/>
    <cellStyle name="Normal 5 2 6 2 3 3" xfId="2221" xr:uid="{00000000-0005-0000-0000-00004C070000}"/>
    <cellStyle name="Normal 5 2 6 2 3 3 2" xfId="4500" xr:uid="{EC8519C4-D175-4D72-B146-93546FE51312}"/>
    <cellStyle name="Normal 5 2 6 2 3 4" xfId="2915" xr:uid="{33EE19CB-991C-4EC9-9FF2-A4B29E5A1AC7}"/>
    <cellStyle name="Normal 5 2 6 2 4" xfId="996" xr:uid="{00000000-0005-0000-0000-00004D070000}"/>
    <cellStyle name="Normal 5 2 6 2 4 2" xfId="3284" xr:uid="{84F2E6DB-0E99-483C-AD3B-AC0DBF47A0B1}"/>
    <cellStyle name="Normal 5 2 6 2 5" xfId="1181" xr:uid="{00000000-0005-0000-0000-00004E070000}"/>
    <cellStyle name="Normal 5 2 6 2 5 2" xfId="3460" xr:uid="{C53B1EE2-38E5-4781-A041-DB8BCC85CDAA}"/>
    <cellStyle name="Normal 5 2 6 2 6" xfId="1874" xr:uid="{00000000-0005-0000-0000-00004F070000}"/>
    <cellStyle name="Normal 5 2 6 2 6 2" xfId="4153" xr:uid="{54D0B441-1E0E-41D5-8175-FAD16CED8AAF}"/>
    <cellStyle name="Normal 5 2 6 2 7" xfId="2568" xr:uid="{2F651929-8530-4F2F-8174-B460941BC168}"/>
    <cellStyle name="Normal 5 2 6 3" xfId="370" xr:uid="{00000000-0005-0000-0000-000050070000}"/>
    <cellStyle name="Normal 5 2 6 3 2" xfId="748" xr:uid="{00000000-0005-0000-0000-000051070000}"/>
    <cellStyle name="Normal 5 2 6 3 2 2" xfId="1654" xr:uid="{00000000-0005-0000-0000-000052070000}"/>
    <cellStyle name="Normal 5 2 6 3 2 2 2" xfId="3933" xr:uid="{A5D83607-87C9-4FDA-96BE-2D42AFDE699E}"/>
    <cellStyle name="Normal 5 2 6 3 2 3" xfId="2347" xr:uid="{00000000-0005-0000-0000-000053070000}"/>
    <cellStyle name="Normal 5 2 6 3 2 3 2" xfId="4626" xr:uid="{F329D346-2957-4E3D-8624-A843F64714B4}"/>
    <cellStyle name="Normal 5 2 6 3 2 4" xfId="3041" xr:uid="{F10D5419-FF98-4E6A-B2C0-A1398D95D04E}"/>
    <cellStyle name="Normal 5 2 6 3 3" xfId="1307" xr:uid="{00000000-0005-0000-0000-000054070000}"/>
    <cellStyle name="Normal 5 2 6 3 3 2" xfId="3586" xr:uid="{57ABB239-F798-4A15-84D0-EBCE9DE3A5EB}"/>
    <cellStyle name="Normal 5 2 6 3 4" xfId="2000" xr:uid="{00000000-0005-0000-0000-000055070000}"/>
    <cellStyle name="Normal 5 2 6 3 4 2" xfId="4279" xr:uid="{5857B8F8-E8B6-49F4-B239-FFA3DAAB9F1D}"/>
    <cellStyle name="Normal 5 2 6 3 5" xfId="2694" xr:uid="{F57BA413-B9D9-467A-881B-999EFED7CA79}"/>
    <cellStyle name="Normal 5 2 6 4" xfId="553" xr:uid="{00000000-0005-0000-0000-000056070000}"/>
    <cellStyle name="Normal 5 2 6 4 2" xfId="1482" xr:uid="{00000000-0005-0000-0000-000057070000}"/>
    <cellStyle name="Normal 5 2 6 4 2 2" xfId="3761" xr:uid="{C6EA2378-17FE-4F3B-A51B-BA19BCD5327D}"/>
    <cellStyle name="Normal 5 2 6 4 3" xfId="2175" xr:uid="{00000000-0005-0000-0000-000058070000}"/>
    <cellStyle name="Normal 5 2 6 4 3 2" xfId="4454" xr:uid="{49F00FD6-C8E7-4CB1-87BB-999ADE09B06D}"/>
    <cellStyle name="Normal 5 2 6 4 4" xfId="2869" xr:uid="{F6876A81-8A88-437A-8DFC-F487A422981E}"/>
    <cellStyle name="Normal 5 2 6 5" xfId="950" xr:uid="{00000000-0005-0000-0000-000059070000}"/>
    <cellStyle name="Normal 5 2 6 5 2" xfId="3238" xr:uid="{5B6D8546-173A-4AD0-A74F-43BEDC87DD41}"/>
    <cellStyle name="Normal 5 2 6 6" xfId="1135" xr:uid="{00000000-0005-0000-0000-00005A070000}"/>
    <cellStyle name="Normal 5 2 6 6 2" xfId="3414" xr:uid="{4BB197E2-4282-4CED-88F0-1DBEC214AE04}"/>
    <cellStyle name="Normal 5 2 6 7" xfId="1828" xr:uid="{00000000-0005-0000-0000-00005B070000}"/>
    <cellStyle name="Normal 5 2 6 7 2" xfId="4107" xr:uid="{EC3EDB5F-7868-4306-AD86-BF65D27A205B}"/>
    <cellStyle name="Normal 5 2 6 8" xfId="2522" xr:uid="{7103A265-BBED-4C2F-AC16-D62675DC308E}"/>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2 2" xfId="3941" xr:uid="{B8A5F3AE-11D1-427D-8646-82A030B8A4E4}"/>
    <cellStyle name="Normal 5 2 7 2 2 3" xfId="2355" xr:uid="{00000000-0005-0000-0000-000060070000}"/>
    <cellStyle name="Normal 5 2 7 2 2 3 2" xfId="4634" xr:uid="{CB2BDF81-E7AF-421A-A11D-988CCDCE63DD}"/>
    <cellStyle name="Normal 5 2 7 2 2 4" xfId="3049" xr:uid="{D9AC5869-1077-4DF6-ABD2-52497BEC84A7}"/>
    <cellStyle name="Normal 5 2 7 2 3" xfId="1315" xr:uid="{00000000-0005-0000-0000-000061070000}"/>
    <cellStyle name="Normal 5 2 7 2 3 2" xfId="3594" xr:uid="{7DEBD18A-FE61-4527-B6E3-415975638912}"/>
    <cellStyle name="Normal 5 2 7 2 4" xfId="2008" xr:uid="{00000000-0005-0000-0000-000062070000}"/>
    <cellStyle name="Normal 5 2 7 2 4 2" xfId="4287" xr:uid="{05999E0E-EFB0-41FD-8AC1-1C4BCF5EECC1}"/>
    <cellStyle name="Normal 5 2 7 2 5" xfId="2702" xr:uid="{CE32E6A1-E119-4AE3-B139-53CBBFD60A6A}"/>
    <cellStyle name="Normal 5 2 7 3" xfId="561" xr:uid="{00000000-0005-0000-0000-000063070000}"/>
    <cellStyle name="Normal 5 2 7 3 2" xfId="1490" xr:uid="{00000000-0005-0000-0000-000064070000}"/>
    <cellStyle name="Normal 5 2 7 3 2 2" xfId="3769" xr:uid="{9BBB0F94-767A-49A4-86A8-E002EACF9E53}"/>
    <cellStyle name="Normal 5 2 7 3 3" xfId="2183" xr:uid="{00000000-0005-0000-0000-000065070000}"/>
    <cellStyle name="Normal 5 2 7 3 3 2" xfId="4462" xr:uid="{15DE7488-0ED2-4A75-9CC4-6758355409D1}"/>
    <cellStyle name="Normal 5 2 7 3 4" xfId="2877" xr:uid="{06509A47-99DE-4C15-82C6-7EBFD40B8B39}"/>
    <cellStyle name="Normal 5 2 7 4" xfId="958" xr:uid="{00000000-0005-0000-0000-000066070000}"/>
    <cellStyle name="Normal 5 2 7 4 2" xfId="3246" xr:uid="{EB87BBDD-27AC-417F-83CF-C90CED799AF7}"/>
    <cellStyle name="Normal 5 2 7 5" xfId="1143" xr:uid="{00000000-0005-0000-0000-000067070000}"/>
    <cellStyle name="Normal 5 2 7 5 2" xfId="3422" xr:uid="{202F465C-E8D0-4FA8-BEB0-BA55225060C7}"/>
    <cellStyle name="Normal 5 2 7 6" xfId="1836" xr:uid="{00000000-0005-0000-0000-000068070000}"/>
    <cellStyle name="Normal 5 2 7 6 2" xfId="4115" xr:uid="{40F28531-AA15-44C9-850D-7437146DAFAE}"/>
    <cellStyle name="Normal 5 2 7 7" xfId="2530" xr:uid="{1BBF14B5-99A0-4BE8-AF2F-13A67A08816C}"/>
    <cellStyle name="Normal 5 2 8" xfId="316" xr:uid="{00000000-0005-0000-0000-000069070000}"/>
    <cellStyle name="Normal 5 2 8 2" xfId="697" xr:uid="{00000000-0005-0000-0000-00006A070000}"/>
    <cellStyle name="Normal 5 2 8 2 2" xfId="1616" xr:uid="{00000000-0005-0000-0000-00006B070000}"/>
    <cellStyle name="Normal 5 2 8 2 2 2" xfId="3895" xr:uid="{9D869C42-205A-4578-8C28-91B2C18B2B41}"/>
    <cellStyle name="Normal 5 2 8 2 3" xfId="2309" xr:uid="{00000000-0005-0000-0000-00006C070000}"/>
    <cellStyle name="Normal 5 2 8 2 3 2" xfId="4588" xr:uid="{72BFE238-55D5-4DA1-A38A-09E3F215FD55}"/>
    <cellStyle name="Normal 5 2 8 2 4" xfId="3003" xr:uid="{DDE58311-3E38-49B5-9D15-B2DE60206464}"/>
    <cellStyle name="Normal 5 2 8 3" xfId="1269" xr:uid="{00000000-0005-0000-0000-00006D070000}"/>
    <cellStyle name="Normal 5 2 8 3 2" xfId="3548" xr:uid="{BA7004C1-A3F1-4BCE-9E4D-42E01E03CD45}"/>
    <cellStyle name="Normal 5 2 8 4" xfId="1962" xr:uid="{00000000-0005-0000-0000-00006E070000}"/>
    <cellStyle name="Normal 5 2 8 4 2" xfId="4241" xr:uid="{95A3A85A-0B50-4590-9CDC-DD259E29F924}"/>
    <cellStyle name="Normal 5 2 8 5" xfId="2656" xr:uid="{882F3D68-C4A1-452D-8927-B6CF44ABFAE2}"/>
    <cellStyle name="Normal 5 2 9" xfId="515" xr:uid="{00000000-0005-0000-0000-00006F070000}"/>
    <cellStyle name="Normal 5 2 9 2" xfId="1444" xr:uid="{00000000-0005-0000-0000-000070070000}"/>
    <cellStyle name="Normal 5 2 9 2 2" xfId="3723" xr:uid="{9FD1F3F4-3C2E-478C-BE13-95DEC5993E4F}"/>
    <cellStyle name="Normal 5 2 9 3" xfId="2137" xr:uid="{00000000-0005-0000-0000-000071070000}"/>
    <cellStyle name="Normal 5 2 9 3 2" xfId="4416" xr:uid="{35F2D423-5F75-4192-8B6B-E7183146D3CD}"/>
    <cellStyle name="Normal 5 2 9 4" xfId="2831" xr:uid="{005B9ABC-1F27-4D10-A0A2-935C39774617}"/>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2 2" xfId="3969" xr:uid="{F32C53F7-BE92-49FE-8263-E83495BB6A09}"/>
    <cellStyle name="Normal 5 3 2 2 2 2 3" xfId="2383" xr:uid="{00000000-0005-0000-0000-000079070000}"/>
    <cellStyle name="Normal 5 3 2 2 2 2 3 2" xfId="4662" xr:uid="{2F1DB4A3-8E6A-4154-9569-2EB51290C1AE}"/>
    <cellStyle name="Normal 5 3 2 2 2 2 4" xfId="3077" xr:uid="{CC83BE6F-71A5-4504-826A-A0925D1D3816}"/>
    <cellStyle name="Normal 5 3 2 2 2 3" xfId="1343" xr:uid="{00000000-0005-0000-0000-00007A070000}"/>
    <cellStyle name="Normal 5 3 2 2 2 3 2" xfId="3622" xr:uid="{859CC6E9-B30F-4621-A3C4-68CC2F3D5556}"/>
    <cellStyle name="Normal 5 3 2 2 2 4" xfId="2036" xr:uid="{00000000-0005-0000-0000-00007B070000}"/>
    <cellStyle name="Normal 5 3 2 2 2 4 2" xfId="4315" xr:uid="{350CBD19-660F-41F4-AFCC-A7CA8797F105}"/>
    <cellStyle name="Normal 5 3 2 2 2 5" xfId="2730" xr:uid="{65C007DF-81CA-475B-82D8-671323F3F173}"/>
    <cellStyle name="Normal 5 3 2 2 3" xfId="589" xr:uid="{00000000-0005-0000-0000-00007C070000}"/>
    <cellStyle name="Normal 5 3 2 2 3 2" xfId="1518" xr:uid="{00000000-0005-0000-0000-00007D070000}"/>
    <cellStyle name="Normal 5 3 2 2 3 2 2" xfId="3797" xr:uid="{752842D1-CBB7-471B-A402-909AD02D86B9}"/>
    <cellStyle name="Normal 5 3 2 2 3 3" xfId="2211" xr:uid="{00000000-0005-0000-0000-00007E070000}"/>
    <cellStyle name="Normal 5 3 2 2 3 3 2" xfId="4490" xr:uid="{CFD4757F-1B7F-4ED8-A142-26DE27726E9A}"/>
    <cellStyle name="Normal 5 3 2 2 3 4" xfId="2905" xr:uid="{B0072C4A-E5A5-46BA-8806-202485A058A6}"/>
    <cellStyle name="Normal 5 3 2 2 4" xfId="986" xr:uid="{00000000-0005-0000-0000-00007F070000}"/>
    <cellStyle name="Normal 5 3 2 2 4 2" xfId="3274" xr:uid="{CD50600D-739F-43C5-A782-3114571675D3}"/>
    <cellStyle name="Normal 5 3 2 2 5" xfId="1171" xr:uid="{00000000-0005-0000-0000-000080070000}"/>
    <cellStyle name="Normal 5 3 2 2 5 2" xfId="3450" xr:uid="{E8BEC5F4-F1CC-471A-AC0B-21797CC96BF8}"/>
    <cellStyle name="Normal 5 3 2 2 6" xfId="1864" xr:uid="{00000000-0005-0000-0000-000081070000}"/>
    <cellStyle name="Normal 5 3 2 2 6 2" xfId="4143" xr:uid="{91D55FCE-4831-4C86-ABB1-1BC63139E45D}"/>
    <cellStyle name="Normal 5 3 2 2 7" xfId="2558" xr:uid="{741B0CA2-AE10-4BF3-B66D-C73E96CB76C2}"/>
    <cellStyle name="Normal 5 3 2 3" xfId="359" xr:uid="{00000000-0005-0000-0000-000082070000}"/>
    <cellStyle name="Normal 5 3 2 3 2" xfId="737" xr:uid="{00000000-0005-0000-0000-000083070000}"/>
    <cellStyle name="Normal 5 3 2 3 2 2" xfId="1644" xr:uid="{00000000-0005-0000-0000-000084070000}"/>
    <cellStyle name="Normal 5 3 2 3 2 2 2" xfId="3923" xr:uid="{6A0290DE-A037-4B22-9A2A-794AFEC4C3BC}"/>
    <cellStyle name="Normal 5 3 2 3 2 3" xfId="2337" xr:uid="{00000000-0005-0000-0000-000085070000}"/>
    <cellStyle name="Normal 5 3 2 3 2 3 2" xfId="4616" xr:uid="{51281B34-6415-4316-B4B2-6B9C55A665B6}"/>
    <cellStyle name="Normal 5 3 2 3 2 4" xfId="3031" xr:uid="{0414E5CD-3BFE-43BA-A741-E08DCAB4D0B6}"/>
    <cellStyle name="Normal 5 3 2 3 3" xfId="1297" xr:uid="{00000000-0005-0000-0000-000086070000}"/>
    <cellStyle name="Normal 5 3 2 3 3 2" xfId="3576" xr:uid="{D9E70F0F-97D3-4591-9A8C-2C72BB4D8B6A}"/>
    <cellStyle name="Normal 5 3 2 3 4" xfId="1990" xr:uid="{00000000-0005-0000-0000-000087070000}"/>
    <cellStyle name="Normal 5 3 2 3 4 2" xfId="4269" xr:uid="{F59D3CF1-68EE-4183-83A7-A3A068922BC9}"/>
    <cellStyle name="Normal 5 3 2 3 5" xfId="2684" xr:uid="{57BFDD4D-C819-43CE-A866-35E184F3AEC1}"/>
    <cellStyle name="Normal 5 3 2 4" xfId="543" xr:uid="{00000000-0005-0000-0000-000088070000}"/>
    <cellStyle name="Normal 5 3 2 4 2" xfId="1472" xr:uid="{00000000-0005-0000-0000-000089070000}"/>
    <cellStyle name="Normal 5 3 2 4 2 2" xfId="3751" xr:uid="{AC4A1737-CE74-4164-9E67-5203274228E4}"/>
    <cellStyle name="Normal 5 3 2 4 3" xfId="2165" xr:uid="{00000000-0005-0000-0000-00008A070000}"/>
    <cellStyle name="Normal 5 3 2 4 3 2" xfId="4444" xr:uid="{0289F543-8A66-437E-BE61-967FBFFC5E50}"/>
    <cellStyle name="Normal 5 3 2 4 4" xfId="2859" xr:uid="{24A1773A-E6C9-4143-9089-292F9A6A9BDA}"/>
    <cellStyle name="Normal 5 3 2 5" xfId="939" xr:uid="{00000000-0005-0000-0000-00008B070000}"/>
    <cellStyle name="Normal 5 3 2 5 2" xfId="3227" xr:uid="{AFBB844D-CE85-4208-9B98-7551857523E6}"/>
    <cellStyle name="Normal 5 3 2 6" xfId="1125" xr:uid="{00000000-0005-0000-0000-00008C070000}"/>
    <cellStyle name="Normal 5 3 2 6 2" xfId="3404" xr:uid="{C2F7762C-4EFC-40C0-B567-32A005BA4FF2}"/>
    <cellStyle name="Normal 5 3 2 7" xfId="1818" xr:uid="{00000000-0005-0000-0000-00008D070000}"/>
    <cellStyle name="Normal 5 3 2 7 2" xfId="4097" xr:uid="{00FC08D8-EFBD-4FE1-90B0-CC9B4FEF15FB}"/>
    <cellStyle name="Normal 5 3 2 8" xfId="2512" xr:uid="{F29D7198-98AB-4B15-9EDA-63555EC43B35}"/>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2 2" xfId="3940" xr:uid="{B1F8B1FD-50E1-4470-85AB-BE1F2B790B81}"/>
    <cellStyle name="Normal 5 3 3 2 2 3" xfId="2354" xr:uid="{00000000-0005-0000-0000-000092070000}"/>
    <cellStyle name="Normal 5 3 3 2 2 3 2" xfId="4633" xr:uid="{D53108CA-EC3D-4ECF-99AF-44818E22D6CA}"/>
    <cellStyle name="Normal 5 3 3 2 2 4" xfId="3048" xr:uid="{4B749D41-E0A3-43BC-B7B2-CB137A027D23}"/>
    <cellStyle name="Normal 5 3 3 2 3" xfId="1314" xr:uid="{00000000-0005-0000-0000-000093070000}"/>
    <cellStyle name="Normal 5 3 3 2 3 2" xfId="3593" xr:uid="{3581ACC7-3A84-4998-AFA0-2D604D722A88}"/>
    <cellStyle name="Normal 5 3 3 2 4" xfId="2007" xr:uid="{00000000-0005-0000-0000-000094070000}"/>
    <cellStyle name="Normal 5 3 3 2 4 2" xfId="4286" xr:uid="{A674D4D3-89AE-4C97-A836-A855A2B56EDF}"/>
    <cellStyle name="Normal 5 3 3 2 5" xfId="2701" xr:uid="{B7D6FA79-C17C-4B12-9527-2355ED94DBBC}"/>
    <cellStyle name="Normal 5 3 3 3" xfId="560" xr:uid="{00000000-0005-0000-0000-000095070000}"/>
    <cellStyle name="Normal 5 3 3 3 2" xfId="1489" xr:uid="{00000000-0005-0000-0000-000096070000}"/>
    <cellStyle name="Normal 5 3 3 3 2 2" xfId="3768" xr:uid="{D7F435BC-640D-4D5F-A7A0-BD898CBC39E6}"/>
    <cellStyle name="Normal 5 3 3 3 3" xfId="2182" xr:uid="{00000000-0005-0000-0000-000097070000}"/>
    <cellStyle name="Normal 5 3 3 3 3 2" xfId="4461" xr:uid="{5057F44E-94D4-487C-BA38-C57936647537}"/>
    <cellStyle name="Normal 5 3 3 3 4" xfId="2876" xr:uid="{9810E7BF-98F9-4B1F-A34D-D090487AA607}"/>
    <cellStyle name="Normal 5 3 3 4" xfId="957" xr:uid="{00000000-0005-0000-0000-000098070000}"/>
    <cellStyle name="Normal 5 3 3 4 2" xfId="3245" xr:uid="{EA04FF3E-7394-4843-8053-2A40AFEB4FA3}"/>
    <cellStyle name="Normal 5 3 3 5" xfId="1142" xr:uid="{00000000-0005-0000-0000-000099070000}"/>
    <cellStyle name="Normal 5 3 3 5 2" xfId="3421" xr:uid="{E442FDDD-628E-4435-B6FB-4B3A161FE769}"/>
    <cellStyle name="Normal 5 3 3 6" xfId="1835" xr:uid="{00000000-0005-0000-0000-00009A070000}"/>
    <cellStyle name="Normal 5 3 3 6 2" xfId="4114" xr:uid="{CB9EF75B-2986-4B28-989C-5B5C3E463E12}"/>
    <cellStyle name="Normal 5 3 3 7" xfId="2529" xr:uid="{D2659494-71FA-4AC3-AC28-012FBEC0AEBD}"/>
    <cellStyle name="Normal 5 3 4" xfId="315" xr:uid="{00000000-0005-0000-0000-00009B070000}"/>
    <cellStyle name="Normal 5 3 4 2" xfId="696" xr:uid="{00000000-0005-0000-0000-00009C070000}"/>
    <cellStyle name="Normal 5 3 4 2 2" xfId="1615" xr:uid="{00000000-0005-0000-0000-00009D070000}"/>
    <cellStyle name="Normal 5 3 4 2 2 2" xfId="3894" xr:uid="{6B30978F-D6DD-439D-A56A-74A64A19A990}"/>
    <cellStyle name="Normal 5 3 4 2 3" xfId="2308" xr:uid="{00000000-0005-0000-0000-00009E070000}"/>
    <cellStyle name="Normal 5 3 4 2 3 2" xfId="4587" xr:uid="{38C8B394-E5AF-4562-91EE-BF5F108F7B83}"/>
    <cellStyle name="Normal 5 3 4 2 4" xfId="3002" xr:uid="{6F2E969B-7241-4044-BC6C-85EAF8321601}"/>
    <cellStyle name="Normal 5 3 4 3" xfId="1268" xr:uid="{00000000-0005-0000-0000-00009F070000}"/>
    <cellStyle name="Normal 5 3 4 3 2" xfId="3547" xr:uid="{C70FEE0F-6D57-4A56-8EBD-764D10808B6C}"/>
    <cellStyle name="Normal 5 3 4 4" xfId="1961" xr:uid="{00000000-0005-0000-0000-0000A0070000}"/>
    <cellStyle name="Normal 5 3 4 4 2" xfId="4240" xr:uid="{7D25818C-837E-4957-A570-B3B1E783F347}"/>
    <cellStyle name="Normal 5 3 4 5" xfId="2655" xr:uid="{B28FF136-A29B-4E13-8D53-0B4EA21C70CB}"/>
    <cellStyle name="Normal 5 3 5" xfId="514" xr:uid="{00000000-0005-0000-0000-0000A1070000}"/>
    <cellStyle name="Normal 5 3 5 2" xfId="1443" xr:uid="{00000000-0005-0000-0000-0000A2070000}"/>
    <cellStyle name="Normal 5 3 5 2 2" xfId="3722" xr:uid="{40111CAD-2C20-41C9-9B0B-95FF64256B83}"/>
    <cellStyle name="Normal 5 3 5 3" xfId="2136" xr:uid="{00000000-0005-0000-0000-0000A3070000}"/>
    <cellStyle name="Normal 5 3 5 3 2" xfId="4415" xr:uid="{9502EFF4-AF0E-43B5-ADB0-BCCB8AD02D1C}"/>
    <cellStyle name="Normal 5 3 5 4" xfId="2830" xr:uid="{CA23163E-4B4D-4698-901F-D1073F4B42EA}"/>
    <cellStyle name="Normal 5 3 6" xfId="896" xr:uid="{00000000-0005-0000-0000-0000A4070000}"/>
    <cellStyle name="Normal 5 3 6 2" xfId="3186" xr:uid="{8C46AE09-2B5E-4D96-8FC5-60A67CCA99AD}"/>
    <cellStyle name="Normal 5 3 7" xfId="1096" xr:uid="{00000000-0005-0000-0000-0000A5070000}"/>
    <cellStyle name="Normal 5 3 7 2" xfId="3375" xr:uid="{2660E2A3-3EFC-434C-A803-D5C6B4E9622B}"/>
    <cellStyle name="Normal 5 3 8" xfId="1789" xr:uid="{00000000-0005-0000-0000-0000A6070000}"/>
    <cellStyle name="Normal 5 3 8 2" xfId="4068" xr:uid="{AC56AF3E-C995-468E-97CA-CE59913981FA}"/>
    <cellStyle name="Normal 5 3 9" xfId="2484" xr:uid="{E111E0E4-611A-49EF-8898-E72ECE025AF8}"/>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2 2" xfId="3951" xr:uid="{C74CDCFA-865B-4F29-B4F0-C7424B45D121}"/>
    <cellStyle name="Normal 5 4 2 2 2 2 3" xfId="2365" xr:uid="{00000000-0005-0000-0000-0000AD070000}"/>
    <cellStyle name="Normal 5 4 2 2 2 2 3 2" xfId="4644" xr:uid="{4067FC9E-CFCE-406D-B75A-C0221FBA6F05}"/>
    <cellStyle name="Normal 5 4 2 2 2 2 4" xfId="3059" xr:uid="{33FC894D-EFC4-425A-9976-F8FCE39EDA12}"/>
    <cellStyle name="Normal 5 4 2 2 2 3" xfId="1325" xr:uid="{00000000-0005-0000-0000-0000AE070000}"/>
    <cellStyle name="Normal 5 4 2 2 2 3 2" xfId="3604" xr:uid="{0090BFEF-4883-480E-B4A3-1A2BF98F878E}"/>
    <cellStyle name="Normal 5 4 2 2 2 4" xfId="2018" xr:uid="{00000000-0005-0000-0000-0000AF070000}"/>
    <cellStyle name="Normal 5 4 2 2 2 4 2" xfId="4297" xr:uid="{62302BAC-89EE-4820-B1B8-73582DD9AB32}"/>
    <cellStyle name="Normal 5 4 2 2 2 5" xfId="2712" xr:uid="{289DD460-BF8F-4C93-AD50-147C810B18E0}"/>
    <cellStyle name="Normal 5 4 2 2 3" xfId="571" xr:uid="{00000000-0005-0000-0000-0000B0070000}"/>
    <cellStyle name="Normal 5 4 2 2 3 2" xfId="1500" xr:uid="{00000000-0005-0000-0000-0000B1070000}"/>
    <cellStyle name="Normal 5 4 2 2 3 2 2" xfId="3779" xr:uid="{275C97A7-E1F3-41CB-9132-0405CA117F67}"/>
    <cellStyle name="Normal 5 4 2 2 3 3" xfId="2193" xr:uid="{00000000-0005-0000-0000-0000B2070000}"/>
    <cellStyle name="Normal 5 4 2 2 3 3 2" xfId="4472" xr:uid="{68C47E36-6C45-41ED-A960-A2CBA9376A3C}"/>
    <cellStyle name="Normal 5 4 2 2 3 4" xfId="2887" xr:uid="{BAA438F8-3CBD-4B12-A5A6-DA8184F97A32}"/>
    <cellStyle name="Normal 5 4 2 2 4" xfId="968" xr:uid="{00000000-0005-0000-0000-0000B3070000}"/>
    <cellStyle name="Normal 5 4 2 2 4 2" xfId="3256" xr:uid="{D2743645-E4F8-43DD-AA90-239A65F9C35C}"/>
    <cellStyle name="Normal 5 4 2 2 5" xfId="1153" xr:uid="{00000000-0005-0000-0000-0000B4070000}"/>
    <cellStyle name="Normal 5 4 2 2 5 2" xfId="3432" xr:uid="{D7958D00-E491-46B8-B93F-E55FCCE57144}"/>
    <cellStyle name="Normal 5 4 2 2 6" xfId="1846" xr:uid="{00000000-0005-0000-0000-0000B5070000}"/>
    <cellStyle name="Normal 5 4 2 2 6 2" xfId="4125" xr:uid="{177E4520-DD12-4937-9A44-A3351D5585A2}"/>
    <cellStyle name="Normal 5 4 2 2 7" xfId="2540" xr:uid="{6176C009-F2F4-432D-8BFF-49A0812E147B}"/>
    <cellStyle name="Normal 5 4 2 3" xfId="326" xr:uid="{00000000-0005-0000-0000-0000B6070000}"/>
    <cellStyle name="Normal 5 4 2 3 2" xfId="707" xr:uid="{00000000-0005-0000-0000-0000B7070000}"/>
    <cellStyle name="Normal 5 4 2 3 2 2" xfId="1626" xr:uid="{00000000-0005-0000-0000-0000B8070000}"/>
    <cellStyle name="Normal 5 4 2 3 2 2 2" xfId="3905" xr:uid="{6BE3139D-4A09-4CBB-B758-7B9A58D61AF2}"/>
    <cellStyle name="Normal 5 4 2 3 2 3" xfId="2319" xr:uid="{00000000-0005-0000-0000-0000B9070000}"/>
    <cellStyle name="Normal 5 4 2 3 2 3 2" xfId="4598" xr:uid="{00EFD413-8E05-47A9-90DD-769AEDDEF866}"/>
    <cellStyle name="Normal 5 4 2 3 2 4" xfId="3013" xr:uid="{5D7E4767-417D-46E0-B326-F807AA09FF47}"/>
    <cellStyle name="Normal 5 4 2 3 3" xfId="1279" xr:uid="{00000000-0005-0000-0000-0000BA070000}"/>
    <cellStyle name="Normal 5 4 2 3 3 2" xfId="3558" xr:uid="{0FE0B399-FFC7-4730-A705-948555F35AB1}"/>
    <cellStyle name="Normal 5 4 2 3 4" xfId="1972" xr:uid="{00000000-0005-0000-0000-0000BB070000}"/>
    <cellStyle name="Normal 5 4 2 3 4 2" xfId="4251" xr:uid="{4F72E444-878E-415F-BD66-FD40BD90C440}"/>
    <cellStyle name="Normal 5 4 2 3 5" xfId="2666" xr:uid="{CD5D671B-5751-452F-A9BB-9FEA881A5264}"/>
    <cellStyle name="Normal 5 4 2 4" xfId="525" xr:uid="{00000000-0005-0000-0000-0000BC070000}"/>
    <cellStyle name="Normal 5 4 2 4 2" xfId="1454" xr:uid="{00000000-0005-0000-0000-0000BD070000}"/>
    <cellStyle name="Normal 5 4 2 4 2 2" xfId="3733" xr:uid="{32D64B61-0F17-44A4-8F54-95EC52C86B4A}"/>
    <cellStyle name="Normal 5 4 2 4 3" xfId="2147" xr:uid="{00000000-0005-0000-0000-0000BE070000}"/>
    <cellStyle name="Normal 5 4 2 4 3 2" xfId="4426" xr:uid="{2A549CDE-5D45-4598-BB6C-37B9171AA956}"/>
    <cellStyle name="Normal 5 4 2 4 4" xfId="2841" xr:uid="{31345C08-F75A-4567-B507-58FF675467CC}"/>
    <cellStyle name="Normal 5 4 2 5" xfId="907" xr:uid="{00000000-0005-0000-0000-0000BF070000}"/>
    <cellStyle name="Normal 5 4 2 5 2" xfId="3197" xr:uid="{5D0EED41-9B22-4BAB-B584-7B85D30E2D21}"/>
    <cellStyle name="Normal 5 4 2 6" xfId="1107" xr:uid="{00000000-0005-0000-0000-0000C0070000}"/>
    <cellStyle name="Normal 5 4 2 6 2" xfId="3386" xr:uid="{76481F83-BEDA-4ED6-8CAD-07551BDDB1F2}"/>
    <cellStyle name="Normal 5 4 2 7" xfId="1800" xr:uid="{00000000-0005-0000-0000-0000C1070000}"/>
    <cellStyle name="Normal 5 4 2 7 2" xfId="4079" xr:uid="{6DF03FFD-CDAF-4CCC-BB01-35DD58DB9A98}"/>
    <cellStyle name="Normal 5 4 2 8" xfId="2495" xr:uid="{D7C6672B-904A-4B58-99E4-77429039F45E}"/>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2 2" xfId="3944" xr:uid="{E9BCF6EA-C96F-4A4B-9011-58354F2885DF}"/>
    <cellStyle name="Normal 5 4 3 2 2 3" xfId="2358" xr:uid="{00000000-0005-0000-0000-0000C6070000}"/>
    <cellStyle name="Normal 5 4 3 2 2 3 2" xfId="4637" xr:uid="{46D470B7-FB0B-4189-9243-F120C06037CF}"/>
    <cellStyle name="Normal 5 4 3 2 2 4" xfId="3052" xr:uid="{BD14A89B-A76A-4859-B570-CD877DD26754}"/>
    <cellStyle name="Normal 5 4 3 2 3" xfId="1318" xr:uid="{00000000-0005-0000-0000-0000C7070000}"/>
    <cellStyle name="Normal 5 4 3 2 3 2" xfId="3597" xr:uid="{01D91CC3-CAF5-49B6-B19B-3DDAD25524B5}"/>
    <cellStyle name="Normal 5 4 3 2 4" xfId="2011" xr:uid="{00000000-0005-0000-0000-0000C8070000}"/>
    <cellStyle name="Normal 5 4 3 2 4 2" xfId="4290" xr:uid="{05D4A66F-47E8-4906-9D08-DC966FB15A43}"/>
    <cellStyle name="Normal 5 4 3 2 5" xfId="2705" xr:uid="{C8AC74D7-BFA7-4007-BECF-CEFB70DF9C27}"/>
    <cellStyle name="Normal 5 4 3 3" xfId="564" xr:uid="{00000000-0005-0000-0000-0000C9070000}"/>
    <cellStyle name="Normal 5 4 3 3 2" xfId="1493" xr:uid="{00000000-0005-0000-0000-0000CA070000}"/>
    <cellStyle name="Normal 5 4 3 3 2 2" xfId="3772" xr:uid="{5178C101-39CC-4F0D-B70D-F304B5F727B4}"/>
    <cellStyle name="Normal 5 4 3 3 3" xfId="2186" xr:uid="{00000000-0005-0000-0000-0000CB070000}"/>
    <cellStyle name="Normal 5 4 3 3 3 2" xfId="4465" xr:uid="{DF807129-BE5F-443D-A3A6-914BD99C658B}"/>
    <cellStyle name="Normal 5 4 3 3 4" xfId="2880" xr:uid="{529E5B76-36BE-4D61-8764-E8B6C501056F}"/>
    <cellStyle name="Normal 5 4 3 4" xfId="961" xr:uid="{00000000-0005-0000-0000-0000CC070000}"/>
    <cellStyle name="Normal 5 4 3 4 2" xfId="3249" xr:uid="{1CD81C2D-CF6D-4E0C-BEC6-A3400EFA404B}"/>
    <cellStyle name="Normal 5 4 3 5" xfId="1146" xr:uid="{00000000-0005-0000-0000-0000CD070000}"/>
    <cellStyle name="Normal 5 4 3 5 2" xfId="3425" xr:uid="{4EEE00D6-A332-4B1B-906C-302BF1BF3843}"/>
    <cellStyle name="Normal 5 4 3 6" xfId="1839" xr:uid="{00000000-0005-0000-0000-0000CE070000}"/>
    <cellStyle name="Normal 5 4 3 6 2" xfId="4118" xr:uid="{375A9B13-FB3F-409C-9E02-A9F835EF982C}"/>
    <cellStyle name="Normal 5 4 3 7" xfId="2533" xr:uid="{299C4969-9A22-4EAA-9764-AFF19E815A7B}"/>
    <cellStyle name="Normal 5 4 4" xfId="319" xr:uid="{00000000-0005-0000-0000-0000CF070000}"/>
    <cellStyle name="Normal 5 4 4 2" xfId="700" xr:uid="{00000000-0005-0000-0000-0000D0070000}"/>
    <cellStyle name="Normal 5 4 4 2 2" xfId="1619" xr:uid="{00000000-0005-0000-0000-0000D1070000}"/>
    <cellStyle name="Normal 5 4 4 2 2 2" xfId="3898" xr:uid="{E5F57033-44DD-459F-81D7-E1CACE1E6542}"/>
    <cellStyle name="Normal 5 4 4 2 3" xfId="2312" xr:uid="{00000000-0005-0000-0000-0000D2070000}"/>
    <cellStyle name="Normal 5 4 4 2 3 2" xfId="4591" xr:uid="{E565F92B-DA5F-4A8C-9529-4D783E3843E8}"/>
    <cellStyle name="Normal 5 4 4 2 4" xfId="3006" xr:uid="{9EE1D8BC-744A-422F-8B9E-392A619C91EB}"/>
    <cellStyle name="Normal 5 4 4 3" xfId="1272" xr:uid="{00000000-0005-0000-0000-0000D3070000}"/>
    <cellStyle name="Normal 5 4 4 3 2" xfId="3551" xr:uid="{58D36C18-9490-43CB-BF68-A63FEE622264}"/>
    <cellStyle name="Normal 5 4 4 4" xfId="1965" xr:uid="{00000000-0005-0000-0000-0000D4070000}"/>
    <cellStyle name="Normal 5 4 4 4 2" xfId="4244" xr:uid="{DB166AA1-B05B-4E9A-AE32-AC3302E79670}"/>
    <cellStyle name="Normal 5 4 4 5" xfId="2659" xr:uid="{EFDAEF2B-DC68-4393-9D7C-04ACCF4CD862}"/>
    <cellStyle name="Normal 5 4 5" xfId="518" xr:uid="{00000000-0005-0000-0000-0000D5070000}"/>
    <cellStyle name="Normal 5 4 5 2" xfId="1447" xr:uid="{00000000-0005-0000-0000-0000D6070000}"/>
    <cellStyle name="Normal 5 4 5 2 2" xfId="3726" xr:uid="{2ADE9375-0CB0-4D27-A743-A6208FBAFCDB}"/>
    <cellStyle name="Normal 5 4 5 3" xfId="2140" xr:uid="{00000000-0005-0000-0000-0000D7070000}"/>
    <cellStyle name="Normal 5 4 5 3 2" xfId="4419" xr:uid="{9FF83367-1D46-4FE5-8C4C-994B31A43F9D}"/>
    <cellStyle name="Normal 5 4 5 4" xfId="2834" xr:uid="{7D45DBC6-610E-4CF3-B08C-CF2D954DEA0A}"/>
    <cellStyle name="Normal 5 4 6" xfId="900" xr:uid="{00000000-0005-0000-0000-0000D8070000}"/>
    <cellStyle name="Normal 5 4 6 2" xfId="3190" xr:uid="{ECE8ABA7-FA7A-4727-BC62-7D6F0B0480E7}"/>
    <cellStyle name="Normal 5 4 7" xfId="1100" xr:uid="{00000000-0005-0000-0000-0000D9070000}"/>
    <cellStyle name="Normal 5 4 7 2" xfId="3379" xr:uid="{8475D8BC-44B2-401E-AD5A-7C2B377FFA43}"/>
    <cellStyle name="Normal 5 4 8" xfId="1793" xr:uid="{00000000-0005-0000-0000-0000DA070000}"/>
    <cellStyle name="Normal 5 4 8 2" xfId="4072" xr:uid="{D1C256D6-EEF1-4DA2-BB1D-5F434E98A1D7}"/>
    <cellStyle name="Normal 5 4 9" xfId="2488" xr:uid="{D4CFE0F1-BD80-430A-88BB-7780462C7292}"/>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2 2" xfId="3948" xr:uid="{DAF99FC6-C08F-43B5-A3EF-23D80C6AA801}"/>
    <cellStyle name="Normal 5 5 2 2 2 3" xfId="2362" xr:uid="{00000000-0005-0000-0000-0000E0070000}"/>
    <cellStyle name="Normal 5 5 2 2 2 3 2" xfId="4641" xr:uid="{40EEC2AC-5C76-455F-9E62-097B0302C70F}"/>
    <cellStyle name="Normal 5 5 2 2 2 4" xfId="3056" xr:uid="{F9D7059F-285F-45D6-8F1F-B6284A902966}"/>
    <cellStyle name="Normal 5 5 2 2 3" xfId="1322" xr:uid="{00000000-0005-0000-0000-0000E1070000}"/>
    <cellStyle name="Normal 5 5 2 2 3 2" xfId="3601" xr:uid="{0F540287-EF1D-4276-B5F7-43B9A5F5DA1C}"/>
    <cellStyle name="Normal 5 5 2 2 4" xfId="2015" xr:uid="{00000000-0005-0000-0000-0000E2070000}"/>
    <cellStyle name="Normal 5 5 2 2 4 2" xfId="4294" xr:uid="{9A67CC89-93E3-4495-8AD9-00692EB8E82F}"/>
    <cellStyle name="Normal 5 5 2 2 5" xfId="2709" xr:uid="{88423FDF-7B14-4C5F-A930-C18F623FFD42}"/>
    <cellStyle name="Normal 5 5 2 3" xfId="568" xr:uid="{00000000-0005-0000-0000-0000E3070000}"/>
    <cellStyle name="Normal 5 5 2 3 2" xfId="1497" xr:uid="{00000000-0005-0000-0000-0000E4070000}"/>
    <cellStyle name="Normal 5 5 2 3 2 2" xfId="3776" xr:uid="{5EE13AFE-B29B-4EA6-89DF-665ACBDC6636}"/>
    <cellStyle name="Normal 5 5 2 3 3" xfId="2190" xr:uid="{00000000-0005-0000-0000-0000E5070000}"/>
    <cellStyle name="Normal 5 5 2 3 3 2" xfId="4469" xr:uid="{F4817294-3E69-41E1-87D6-DC76B4C817F1}"/>
    <cellStyle name="Normal 5 5 2 3 4" xfId="2884" xr:uid="{54F158C9-7FFC-4EE6-B649-6B26C20F148E}"/>
    <cellStyle name="Normal 5 5 2 4" xfId="965" xr:uid="{00000000-0005-0000-0000-0000E6070000}"/>
    <cellStyle name="Normal 5 5 2 4 2" xfId="3253" xr:uid="{C3CE8C8A-8832-44E2-A3FB-3BBC6EDF87FA}"/>
    <cellStyle name="Normal 5 5 2 5" xfId="1150" xr:uid="{00000000-0005-0000-0000-0000E7070000}"/>
    <cellStyle name="Normal 5 5 2 5 2" xfId="3429" xr:uid="{B7C7D09B-3CD2-4AF7-8F72-E54523F0056A}"/>
    <cellStyle name="Normal 5 5 2 6" xfId="1843" xr:uid="{00000000-0005-0000-0000-0000E8070000}"/>
    <cellStyle name="Normal 5 5 2 6 2" xfId="4122" xr:uid="{85CB0729-7113-488B-B8C1-982B426A54D3}"/>
    <cellStyle name="Normal 5 5 2 7" xfId="2537" xr:uid="{5F17962E-3BCA-4859-8E44-6A1DAC9FE9C1}"/>
    <cellStyle name="Normal 5 5 3" xfId="323" xr:uid="{00000000-0005-0000-0000-0000E9070000}"/>
    <cellStyle name="Normal 5 5 3 2" xfId="704" xr:uid="{00000000-0005-0000-0000-0000EA070000}"/>
    <cellStyle name="Normal 5 5 3 2 2" xfId="1623" xr:uid="{00000000-0005-0000-0000-0000EB070000}"/>
    <cellStyle name="Normal 5 5 3 2 2 2" xfId="3902" xr:uid="{A612563F-DC8B-444F-AC4D-FD4444C2C61B}"/>
    <cellStyle name="Normal 5 5 3 2 3" xfId="2316" xr:uid="{00000000-0005-0000-0000-0000EC070000}"/>
    <cellStyle name="Normal 5 5 3 2 3 2" xfId="4595" xr:uid="{6D17E5DB-ABFB-4E65-9F86-D8109AAC7232}"/>
    <cellStyle name="Normal 5 5 3 2 4" xfId="3010" xr:uid="{122E17B9-8F2F-4C89-8432-B851D633EA1A}"/>
    <cellStyle name="Normal 5 5 3 3" xfId="1276" xr:uid="{00000000-0005-0000-0000-0000ED070000}"/>
    <cellStyle name="Normal 5 5 3 3 2" xfId="3555" xr:uid="{26F3E777-7175-4C95-A262-4E294C93CB5B}"/>
    <cellStyle name="Normal 5 5 3 4" xfId="1969" xr:uid="{00000000-0005-0000-0000-0000EE070000}"/>
    <cellStyle name="Normal 5 5 3 4 2" xfId="4248" xr:uid="{49931D03-6943-47C9-AEEF-01050C91266E}"/>
    <cellStyle name="Normal 5 5 3 5" xfId="2663" xr:uid="{6CA07ADA-FBB8-4278-BCA6-AE1F2279DFD4}"/>
    <cellStyle name="Normal 5 5 4" xfId="522" xr:uid="{00000000-0005-0000-0000-0000EF070000}"/>
    <cellStyle name="Normal 5 5 4 2" xfId="1451" xr:uid="{00000000-0005-0000-0000-0000F0070000}"/>
    <cellStyle name="Normal 5 5 4 2 2" xfId="3730" xr:uid="{0487C98D-29DF-4E28-86A4-FD65060B1DE8}"/>
    <cellStyle name="Normal 5 5 4 3" xfId="2144" xr:uid="{00000000-0005-0000-0000-0000F1070000}"/>
    <cellStyle name="Normal 5 5 4 3 2" xfId="4423" xr:uid="{172FEAE1-66A3-4FC4-BD69-246A2319DFB0}"/>
    <cellStyle name="Normal 5 5 4 4" xfId="2838" xr:uid="{208C3D9D-0463-4B65-BF95-B754090C83E9}"/>
    <cellStyle name="Normal 5 5 5" xfId="904" xr:uid="{00000000-0005-0000-0000-0000F2070000}"/>
    <cellStyle name="Normal 5 5 5 2" xfId="3194" xr:uid="{3808F561-A79C-4C60-90CD-392C644F9E76}"/>
    <cellStyle name="Normal 5 5 6" xfId="1104" xr:uid="{00000000-0005-0000-0000-0000F3070000}"/>
    <cellStyle name="Normal 5 5 6 2" xfId="3383" xr:uid="{5A383223-330E-4533-AE1D-774FE931F6C2}"/>
    <cellStyle name="Normal 5 5 7" xfId="1797" xr:uid="{00000000-0005-0000-0000-0000F4070000}"/>
    <cellStyle name="Normal 5 5 7 2" xfId="4076" xr:uid="{E5ACFF73-291D-4F67-B69B-9E0F3025D0B2}"/>
    <cellStyle name="Normal 5 5 8" xfId="2492" xr:uid="{4A8DA10B-50BD-4EB6-9185-6003D79913CC}"/>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2 2" xfId="3974" xr:uid="{6832E908-EE64-4437-A8CA-F4B4A52A78F6}"/>
    <cellStyle name="Normal 5 6 2 2 2 3" xfId="2388" xr:uid="{00000000-0005-0000-0000-0000FA070000}"/>
    <cellStyle name="Normal 5 6 2 2 2 3 2" xfId="4667" xr:uid="{D14A6606-0DDE-49D2-8856-7278913E7F47}"/>
    <cellStyle name="Normal 5 6 2 2 2 4" xfId="3082" xr:uid="{11F152BE-F0DE-4CB1-A3B2-566DC2CF6C7E}"/>
    <cellStyle name="Normal 5 6 2 2 3" xfId="1348" xr:uid="{00000000-0005-0000-0000-0000FB070000}"/>
    <cellStyle name="Normal 5 6 2 2 3 2" xfId="3627" xr:uid="{A4E1DF26-7BF8-4941-9DED-56EA6174594A}"/>
    <cellStyle name="Normal 5 6 2 2 4" xfId="2041" xr:uid="{00000000-0005-0000-0000-0000FC070000}"/>
    <cellStyle name="Normal 5 6 2 2 4 2" xfId="4320" xr:uid="{B078C601-B57E-40B0-93B1-BC1261A312D0}"/>
    <cellStyle name="Normal 5 6 2 2 5" xfId="2735" xr:uid="{00FF7A46-6F11-455A-B80C-901832AAAE79}"/>
    <cellStyle name="Normal 5 6 2 3" xfId="594" xr:uid="{00000000-0005-0000-0000-0000FD070000}"/>
    <cellStyle name="Normal 5 6 2 3 2" xfId="1523" xr:uid="{00000000-0005-0000-0000-0000FE070000}"/>
    <cellStyle name="Normal 5 6 2 3 2 2" xfId="3802" xr:uid="{43B615D1-53E1-4CBA-844F-353BDA6EE688}"/>
    <cellStyle name="Normal 5 6 2 3 3" xfId="2216" xr:uid="{00000000-0005-0000-0000-0000FF070000}"/>
    <cellStyle name="Normal 5 6 2 3 3 2" xfId="4495" xr:uid="{8B1A235E-E527-43F0-8289-834F8C2D9B71}"/>
    <cellStyle name="Normal 5 6 2 3 4" xfId="2910" xr:uid="{49D95752-A76E-4E75-9E1B-58A85CE4829D}"/>
    <cellStyle name="Normal 5 6 2 4" xfId="991" xr:uid="{00000000-0005-0000-0000-000000080000}"/>
    <cellStyle name="Normal 5 6 2 4 2" xfId="3279" xr:uid="{AAA88533-25F0-4413-9883-557C02763349}"/>
    <cellStyle name="Normal 5 6 2 5" xfId="1176" xr:uid="{00000000-0005-0000-0000-000001080000}"/>
    <cellStyle name="Normal 5 6 2 5 2" xfId="3455" xr:uid="{7DC6C3CC-4A1A-49F0-A6B3-975B73EE7802}"/>
    <cellStyle name="Normal 5 6 2 6" xfId="1869" xr:uid="{00000000-0005-0000-0000-000002080000}"/>
    <cellStyle name="Normal 5 6 2 6 2" xfId="4148" xr:uid="{27877C4A-34DE-4991-BDD4-0A14A37F199F}"/>
    <cellStyle name="Normal 5 6 2 7" xfId="2563" xr:uid="{E4BA6FA3-424A-4A10-BA9E-363C5DF22B0C}"/>
    <cellStyle name="Normal 5 6 3" xfId="365" xr:uid="{00000000-0005-0000-0000-000003080000}"/>
    <cellStyle name="Normal 5 6 3 2" xfId="743" xr:uid="{00000000-0005-0000-0000-000004080000}"/>
    <cellStyle name="Normal 5 6 3 2 2" xfId="1649" xr:uid="{00000000-0005-0000-0000-000005080000}"/>
    <cellStyle name="Normal 5 6 3 2 2 2" xfId="3928" xr:uid="{8D996AFC-4F14-490C-8EA5-5447D2314777}"/>
    <cellStyle name="Normal 5 6 3 2 3" xfId="2342" xr:uid="{00000000-0005-0000-0000-000006080000}"/>
    <cellStyle name="Normal 5 6 3 2 3 2" xfId="4621" xr:uid="{B79D0C13-8CFC-4BC8-A2D2-6330854B3EB0}"/>
    <cellStyle name="Normal 5 6 3 2 4" xfId="3036" xr:uid="{B5D14264-27BC-4D3C-9CB4-0A51EB71F60E}"/>
    <cellStyle name="Normal 5 6 3 3" xfId="1302" xr:uid="{00000000-0005-0000-0000-000007080000}"/>
    <cellStyle name="Normal 5 6 3 3 2" xfId="3581" xr:uid="{5B9E1E74-0380-4A56-B5DC-911E121B2591}"/>
    <cellStyle name="Normal 5 6 3 4" xfId="1995" xr:uid="{00000000-0005-0000-0000-000008080000}"/>
    <cellStyle name="Normal 5 6 3 4 2" xfId="4274" xr:uid="{47954FDA-4C97-4A0A-8D41-A94323B068B0}"/>
    <cellStyle name="Normal 5 6 3 5" xfId="2689" xr:uid="{A8637028-7A3E-4953-B2E4-992FC954FD0C}"/>
    <cellStyle name="Normal 5 6 4" xfId="548" xr:uid="{00000000-0005-0000-0000-000009080000}"/>
    <cellStyle name="Normal 5 6 4 2" xfId="1477" xr:uid="{00000000-0005-0000-0000-00000A080000}"/>
    <cellStyle name="Normal 5 6 4 2 2" xfId="3756" xr:uid="{8E518308-900A-467A-956C-06610BA79D2F}"/>
    <cellStyle name="Normal 5 6 4 3" xfId="2170" xr:uid="{00000000-0005-0000-0000-00000B080000}"/>
    <cellStyle name="Normal 5 6 4 3 2" xfId="4449" xr:uid="{0306EC70-DC08-459B-ADE9-71108B08024C}"/>
    <cellStyle name="Normal 5 6 4 4" xfId="2864" xr:uid="{16850657-9650-40BF-84DA-EB631C9F8429}"/>
    <cellStyle name="Normal 5 6 5" xfId="945" xr:uid="{00000000-0005-0000-0000-00000C080000}"/>
    <cellStyle name="Normal 5 6 5 2" xfId="3233" xr:uid="{4051E322-91E3-4289-A105-B37E09635691}"/>
    <cellStyle name="Normal 5 6 6" xfId="1130" xr:uid="{00000000-0005-0000-0000-00000D080000}"/>
    <cellStyle name="Normal 5 6 6 2" xfId="3409" xr:uid="{40B4FA4B-95BE-4149-9B89-76F4EFA47D82}"/>
    <cellStyle name="Normal 5 6 7" xfId="1823" xr:uid="{00000000-0005-0000-0000-00000E080000}"/>
    <cellStyle name="Normal 5 6 7 2" xfId="4102" xr:uid="{F8FEC494-F6AD-41A7-ADA0-0C0C9F09102A}"/>
    <cellStyle name="Normal 5 6 8" xfId="2517" xr:uid="{599677A4-CA67-4528-99D8-DB0D63BA1755}"/>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2 2" xfId="3978" xr:uid="{D5353A23-7D91-47F3-8549-845C48B54DC3}"/>
    <cellStyle name="Normal 5 7 2 2 2 3" xfId="2392" xr:uid="{00000000-0005-0000-0000-000014080000}"/>
    <cellStyle name="Normal 5 7 2 2 2 3 2" xfId="4671" xr:uid="{DA70854D-E6D1-4B4D-831C-C9DE08F1FD3A}"/>
    <cellStyle name="Normal 5 7 2 2 2 4" xfId="3086" xr:uid="{991A2720-9DBF-4BC6-A378-9E7E4465547F}"/>
    <cellStyle name="Normal 5 7 2 2 3" xfId="1352" xr:uid="{00000000-0005-0000-0000-000015080000}"/>
    <cellStyle name="Normal 5 7 2 2 3 2" xfId="3631" xr:uid="{6DCF1817-E7A4-4C81-BDE1-9BA2AB2456A0}"/>
    <cellStyle name="Normal 5 7 2 2 4" xfId="2045" xr:uid="{00000000-0005-0000-0000-000016080000}"/>
    <cellStyle name="Normal 5 7 2 2 4 2" xfId="4324" xr:uid="{2B057BE9-7739-4376-8F13-7C5B21654B04}"/>
    <cellStyle name="Normal 5 7 2 2 5" xfId="2739" xr:uid="{D60D33AD-53B1-43CB-A31D-79F9A18FB036}"/>
    <cellStyle name="Normal 5 7 2 3" xfId="598" xr:uid="{00000000-0005-0000-0000-000017080000}"/>
    <cellStyle name="Normal 5 7 2 3 2" xfId="1527" xr:uid="{00000000-0005-0000-0000-000018080000}"/>
    <cellStyle name="Normal 5 7 2 3 2 2" xfId="3806" xr:uid="{9634D684-FDC4-4B7D-AED3-808C4D0BBFBE}"/>
    <cellStyle name="Normal 5 7 2 3 3" xfId="2220" xr:uid="{00000000-0005-0000-0000-000019080000}"/>
    <cellStyle name="Normal 5 7 2 3 3 2" xfId="4499" xr:uid="{3383918C-5F3B-4A64-AFFB-40FC87A5DBB2}"/>
    <cellStyle name="Normal 5 7 2 3 4" xfId="2914" xr:uid="{CF8D34CA-D509-4080-AF15-5C43EBCDAD07}"/>
    <cellStyle name="Normal 5 7 2 4" xfId="995" xr:uid="{00000000-0005-0000-0000-00001A080000}"/>
    <cellStyle name="Normal 5 7 2 4 2" xfId="3283" xr:uid="{4FF20753-8153-4DEC-A78C-2EC4B1FF96B4}"/>
    <cellStyle name="Normal 5 7 2 5" xfId="1180" xr:uid="{00000000-0005-0000-0000-00001B080000}"/>
    <cellStyle name="Normal 5 7 2 5 2" xfId="3459" xr:uid="{5086D8FB-0E5A-4F45-B236-2D049D6E96A2}"/>
    <cellStyle name="Normal 5 7 2 6" xfId="1873" xr:uid="{00000000-0005-0000-0000-00001C080000}"/>
    <cellStyle name="Normal 5 7 2 6 2" xfId="4152" xr:uid="{0DDF86CB-6204-41A7-B5BA-4C07BD50614A}"/>
    <cellStyle name="Normal 5 7 2 7" xfId="2567" xr:uid="{6924EF8F-6ED6-499D-8431-795535EF41CB}"/>
    <cellStyle name="Normal 5 7 3" xfId="369" xr:uid="{00000000-0005-0000-0000-00001D080000}"/>
    <cellStyle name="Normal 5 7 3 2" xfId="747" xr:uid="{00000000-0005-0000-0000-00001E080000}"/>
    <cellStyle name="Normal 5 7 3 2 2" xfId="1653" xr:uid="{00000000-0005-0000-0000-00001F080000}"/>
    <cellStyle name="Normal 5 7 3 2 2 2" xfId="3932" xr:uid="{538F71BC-8B52-4DE4-A834-7AC2FBB84361}"/>
    <cellStyle name="Normal 5 7 3 2 3" xfId="2346" xr:uid="{00000000-0005-0000-0000-000020080000}"/>
    <cellStyle name="Normal 5 7 3 2 3 2" xfId="4625" xr:uid="{A17A2F03-6C22-4B84-B1B2-E6978A7836F9}"/>
    <cellStyle name="Normal 5 7 3 2 4" xfId="3040" xr:uid="{B7E62B61-84C7-430E-9D0A-339BF6A4D8EE}"/>
    <cellStyle name="Normal 5 7 3 3" xfId="1306" xr:uid="{00000000-0005-0000-0000-000021080000}"/>
    <cellStyle name="Normal 5 7 3 3 2" xfId="3585" xr:uid="{F27F6C9E-DEB7-45F2-98F3-993623EA8C22}"/>
    <cellStyle name="Normal 5 7 3 4" xfId="1999" xr:uid="{00000000-0005-0000-0000-000022080000}"/>
    <cellStyle name="Normal 5 7 3 4 2" xfId="4278" xr:uid="{D1D1D0E7-C266-4EBE-A1CA-B7712056B20D}"/>
    <cellStyle name="Normal 5 7 3 5" xfId="2693" xr:uid="{A092D671-C2EB-4C89-ADA1-A2020E0FB334}"/>
    <cellStyle name="Normal 5 7 4" xfId="552" xr:uid="{00000000-0005-0000-0000-000023080000}"/>
    <cellStyle name="Normal 5 7 4 2" xfId="1481" xr:uid="{00000000-0005-0000-0000-000024080000}"/>
    <cellStyle name="Normal 5 7 4 2 2" xfId="3760" xr:uid="{2C2C4A3C-D12E-4018-9313-A8C8D8BE9A31}"/>
    <cellStyle name="Normal 5 7 4 3" xfId="2174" xr:uid="{00000000-0005-0000-0000-000025080000}"/>
    <cellStyle name="Normal 5 7 4 3 2" xfId="4453" xr:uid="{75854535-4001-49F4-BA3C-DDCBEE6A668D}"/>
    <cellStyle name="Normal 5 7 4 4" xfId="2868" xr:uid="{45CB1F6E-533A-4CE0-A7BA-247A88106748}"/>
    <cellStyle name="Normal 5 7 5" xfId="949" xr:uid="{00000000-0005-0000-0000-000026080000}"/>
    <cellStyle name="Normal 5 7 5 2" xfId="3237" xr:uid="{24DA1205-4A73-4ADE-896B-7033F7269C16}"/>
    <cellStyle name="Normal 5 7 6" xfId="1134" xr:uid="{00000000-0005-0000-0000-000027080000}"/>
    <cellStyle name="Normal 5 7 6 2" xfId="3413" xr:uid="{F3FBD7F6-03C2-4D7F-845E-2138A56E828A}"/>
    <cellStyle name="Normal 5 7 7" xfId="1827" xr:uid="{00000000-0005-0000-0000-000028080000}"/>
    <cellStyle name="Normal 5 7 7 2" xfId="4106" xr:uid="{A53A7413-9A10-4E3D-B2F8-4C12B28B7490}"/>
    <cellStyle name="Normal 5 7 8" xfId="2521" xr:uid="{D5DDC86B-0EE1-4112-AEE5-3F30ED0917F9}"/>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2 2" xfId="3935" xr:uid="{F8A8DCED-5C98-4A25-9EC9-9665B592C6A7}"/>
    <cellStyle name="Normal 5 8 2 2 3" xfId="2349" xr:uid="{00000000-0005-0000-0000-00002D080000}"/>
    <cellStyle name="Normal 5 8 2 2 3 2" xfId="4628" xr:uid="{8F23FB69-A033-4596-B665-115FFE74AB82}"/>
    <cellStyle name="Normal 5 8 2 2 4" xfId="3043" xr:uid="{A2B4E069-7710-4AE0-B185-C86F6F9CC1F2}"/>
    <cellStyle name="Normal 5 8 2 3" xfId="1309" xr:uid="{00000000-0005-0000-0000-00002E080000}"/>
    <cellStyle name="Normal 5 8 2 3 2" xfId="3588" xr:uid="{3CEC159A-7E88-4358-BA1A-D28464C9F78E}"/>
    <cellStyle name="Normal 5 8 2 4" xfId="2002" xr:uid="{00000000-0005-0000-0000-00002F080000}"/>
    <cellStyle name="Normal 5 8 2 4 2" xfId="4281" xr:uid="{411B31BD-6E6F-47D4-8772-47A59E46DC94}"/>
    <cellStyle name="Normal 5 8 2 5" xfId="2696" xr:uid="{26A7F615-1CA3-47D9-8FB1-34F45D48587B}"/>
    <cellStyle name="Normal 5 8 3" xfId="555" xr:uid="{00000000-0005-0000-0000-000030080000}"/>
    <cellStyle name="Normal 5 8 3 2" xfId="1484" xr:uid="{00000000-0005-0000-0000-000031080000}"/>
    <cellStyle name="Normal 5 8 3 2 2" xfId="3763" xr:uid="{91F3EE78-1D3A-42A3-A51C-422287A0F57A}"/>
    <cellStyle name="Normal 5 8 3 3" xfId="2177" xr:uid="{00000000-0005-0000-0000-000032080000}"/>
    <cellStyle name="Normal 5 8 3 3 2" xfId="4456" xr:uid="{04C227FB-A64D-42B5-BC3A-233ACEFE7AC9}"/>
    <cellStyle name="Normal 5 8 3 4" xfId="2871" xr:uid="{A167AA02-214F-497F-AF01-4AC309807594}"/>
    <cellStyle name="Normal 5 8 4" xfId="952" xr:uid="{00000000-0005-0000-0000-000033080000}"/>
    <cellStyle name="Normal 5 8 4 2" xfId="3240" xr:uid="{A3029BA3-B218-453C-BD52-38B987E158E0}"/>
    <cellStyle name="Normal 5 8 5" xfId="1137" xr:uid="{00000000-0005-0000-0000-000034080000}"/>
    <cellStyle name="Normal 5 8 5 2" xfId="3416" xr:uid="{B6FFEE73-A59E-47B7-97F6-AC909F03D491}"/>
    <cellStyle name="Normal 5 8 6" xfId="1830" xr:uid="{00000000-0005-0000-0000-000035080000}"/>
    <cellStyle name="Normal 5 8 6 2" xfId="4109" xr:uid="{1823D7DE-5599-4E0E-84E2-92B637749757}"/>
    <cellStyle name="Normal 5 8 7" xfId="2524" xr:uid="{4DDF2D91-5D64-47C9-8BF5-8991E4A265F0}"/>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2 2" xfId="4059" xr:uid="{C89609FA-85FF-4D37-95E1-321F77E172C5}"/>
    <cellStyle name="Normal 5 9 2 2 3" xfId="2473" xr:uid="{00000000-0005-0000-0000-00003A080000}"/>
    <cellStyle name="Normal 5 9 2 2 3 2" xfId="4752" xr:uid="{F793D5D1-DC0A-49FB-9902-DD1550D370E4}"/>
    <cellStyle name="Normal 5 9 2 2 4" xfId="3167" xr:uid="{4EC16504-4B23-4222-855F-BF1E8B9597C6}"/>
    <cellStyle name="Normal 5 9 2 3" xfId="1433" xr:uid="{00000000-0005-0000-0000-00003B080000}"/>
    <cellStyle name="Normal 5 9 2 3 2" xfId="3712" xr:uid="{9D495372-754D-4A2A-B3E9-55C0ACDE5559}"/>
    <cellStyle name="Normal 5 9 2 4" xfId="2126" xr:uid="{00000000-0005-0000-0000-00003C080000}"/>
    <cellStyle name="Normal 5 9 2 4 2" xfId="4405" xr:uid="{6D49CD91-2FD1-4C39-AFA2-0760F9DAE381}"/>
    <cellStyle name="Normal 5 9 2 5" xfId="2820" xr:uid="{337D4D3A-A9CD-4A1E-895D-13CC62F80F4A}"/>
    <cellStyle name="Normal 5 9 3" xfId="679" xr:uid="{00000000-0005-0000-0000-00003D080000}"/>
    <cellStyle name="Normal 5 9 3 2" xfId="1608" xr:uid="{00000000-0005-0000-0000-00003E080000}"/>
    <cellStyle name="Normal 5 9 3 2 2" xfId="3887" xr:uid="{F7D510B3-BF69-4F95-83EF-075A25F6987E}"/>
    <cellStyle name="Normal 5 9 3 3" xfId="2301" xr:uid="{00000000-0005-0000-0000-00003F080000}"/>
    <cellStyle name="Normal 5 9 3 3 2" xfId="4580" xr:uid="{CDEAB663-04DB-41EA-94D7-4C91581404D9}"/>
    <cellStyle name="Normal 5 9 3 4" xfId="2995" xr:uid="{81CE001F-8324-4929-98D6-6F327AD253D4}"/>
    <cellStyle name="Normal 5 9 4" xfId="1077" xr:uid="{00000000-0005-0000-0000-000040080000}"/>
    <cellStyle name="Normal 5 9 4 2" xfId="3364" xr:uid="{8207B43B-6A5E-4101-8109-E0FA10D6E0E7}"/>
    <cellStyle name="Normal 5 9 5" xfId="1261" xr:uid="{00000000-0005-0000-0000-000041080000}"/>
    <cellStyle name="Normal 5 9 5 2" xfId="3540" xr:uid="{82B577ED-0EB7-4954-AFE0-5999C7C3F977}"/>
    <cellStyle name="Normal 5 9 6" xfId="1954" xr:uid="{00000000-0005-0000-0000-000042080000}"/>
    <cellStyle name="Normal 5 9 6 2" xfId="4233" xr:uid="{0176ABF5-E323-4DF1-9B53-10425A424C5B}"/>
    <cellStyle name="Normal 5 9 7" xfId="2648" xr:uid="{E175F47B-03DD-4194-B5F9-5426AD8BD063}"/>
    <cellStyle name="Normal 5_Balanse - eiendeler" xfId="111" xr:uid="{00000000-0005-0000-0000-000043080000}"/>
    <cellStyle name="Normal 57" xfId="879" xr:uid="{00000000-0005-0000-0000-000044080000}"/>
    <cellStyle name="Normal 6" xfId="39" xr:uid="{00000000-0005-0000-0000-000045080000}"/>
    <cellStyle name="Normal 6 10" xfId="2496" xr:uid="{08116ECD-B7FA-41AF-969B-0985C3AD02A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2 2" xfId="4040" xr:uid="{19F78B6D-3D06-4B21-8FA6-41AA0F0A74CC}"/>
    <cellStyle name="Normal 6 2 2 2 2 2 3" xfId="2454" xr:uid="{00000000-0005-0000-0000-00004C080000}"/>
    <cellStyle name="Normal 6 2 2 2 2 2 3 2" xfId="4733" xr:uid="{BA768769-9364-4E49-97FD-359C0A919DEE}"/>
    <cellStyle name="Normal 6 2 2 2 2 2 4" xfId="3148" xr:uid="{11A37C98-B150-4747-82CE-57673B1330E8}"/>
    <cellStyle name="Normal 6 2 2 2 2 3" xfId="1414" xr:uid="{00000000-0005-0000-0000-00004D080000}"/>
    <cellStyle name="Normal 6 2 2 2 2 3 2" xfId="3693" xr:uid="{B1419906-DA8E-4161-9E6D-2D16CFFC5D3E}"/>
    <cellStyle name="Normal 6 2 2 2 2 4" xfId="2107" xr:uid="{00000000-0005-0000-0000-00004E080000}"/>
    <cellStyle name="Normal 6 2 2 2 2 4 2" xfId="4386" xr:uid="{5A2A3FA6-3E43-4D3C-A04D-07B08F982FB2}"/>
    <cellStyle name="Normal 6 2 2 2 2 5" xfId="2801" xr:uid="{BA1DFCF3-9E76-405B-BC0D-EE0CB7E0CB89}"/>
    <cellStyle name="Normal 6 2 2 2 3" xfId="660" xr:uid="{00000000-0005-0000-0000-00004F080000}"/>
    <cellStyle name="Normal 6 2 2 2 3 2" xfId="1589" xr:uid="{00000000-0005-0000-0000-000050080000}"/>
    <cellStyle name="Normal 6 2 2 2 3 2 2" xfId="3868" xr:uid="{4C5F1A8F-A919-4822-978D-DA20624087EF}"/>
    <cellStyle name="Normal 6 2 2 2 3 3" xfId="2282" xr:uid="{00000000-0005-0000-0000-000051080000}"/>
    <cellStyle name="Normal 6 2 2 2 3 3 2" xfId="4561" xr:uid="{94E25523-D12C-488B-9F2A-0F71E63160CF}"/>
    <cellStyle name="Normal 6 2 2 2 3 4" xfId="2976" xr:uid="{685F6F66-AB94-4CFE-ACCB-E5EBC7FA9D0C}"/>
    <cellStyle name="Normal 6 2 2 2 4" xfId="1058" xr:uid="{00000000-0005-0000-0000-000052080000}"/>
    <cellStyle name="Normal 6 2 2 2 4 2" xfId="3345" xr:uid="{A700C76F-F9C6-4488-BCB0-260396E3E52E}"/>
    <cellStyle name="Normal 6 2 2 2 5" xfId="1242" xr:uid="{00000000-0005-0000-0000-000053080000}"/>
    <cellStyle name="Normal 6 2 2 2 5 2" xfId="3521" xr:uid="{5A474A62-4633-40A0-BB36-87210ADE236E}"/>
    <cellStyle name="Normal 6 2 2 2 6" xfId="1935" xr:uid="{00000000-0005-0000-0000-000054080000}"/>
    <cellStyle name="Normal 6 2 2 2 6 2" xfId="4214" xr:uid="{EF436080-23FC-4335-80EA-B4B6AA01C892}"/>
    <cellStyle name="Normal 6 2 2 2 7" xfId="2629" xr:uid="{C3762F13-7DE2-4F26-8DAD-4685E1953B33}"/>
    <cellStyle name="Normal 6 2 2 3" xfId="481" xr:uid="{00000000-0005-0000-0000-000055080000}"/>
    <cellStyle name="Normal 6 2 2 3 2" xfId="854" xr:uid="{00000000-0005-0000-0000-000056080000}"/>
    <cellStyle name="Normal 6 2 2 3 2 2" xfId="1760" xr:uid="{00000000-0005-0000-0000-000057080000}"/>
    <cellStyle name="Normal 6 2 2 3 2 2 2" xfId="4039" xr:uid="{3B70AC01-4108-40E5-B60A-A126983EA559}"/>
    <cellStyle name="Normal 6 2 2 3 2 3" xfId="2453" xr:uid="{00000000-0005-0000-0000-000058080000}"/>
    <cellStyle name="Normal 6 2 2 3 2 3 2" xfId="4732" xr:uid="{CCDDB3F3-B803-48DC-8014-777C564D9909}"/>
    <cellStyle name="Normal 6 2 2 3 2 4" xfId="3147" xr:uid="{2724AC13-5BB7-4DB9-8DCC-98B01E244A22}"/>
    <cellStyle name="Normal 6 2 2 3 3" xfId="1413" xr:uid="{00000000-0005-0000-0000-000059080000}"/>
    <cellStyle name="Normal 6 2 2 3 3 2" xfId="3692" xr:uid="{D320EED2-0487-43BF-8458-A68DE1FFF0E9}"/>
    <cellStyle name="Normal 6 2 2 3 4" xfId="2106" xr:uid="{00000000-0005-0000-0000-00005A080000}"/>
    <cellStyle name="Normal 6 2 2 3 4 2" xfId="4385" xr:uid="{C374F7AF-E273-42C1-86EE-8DA2F7DF73B0}"/>
    <cellStyle name="Normal 6 2 2 3 5" xfId="2800" xr:uid="{F2487D23-8C8E-4C83-ADF7-20138D9577E4}"/>
    <cellStyle name="Normal 6 2 2 4" xfId="659" xr:uid="{00000000-0005-0000-0000-00005B080000}"/>
    <cellStyle name="Normal 6 2 2 4 2" xfId="1588" xr:uid="{00000000-0005-0000-0000-00005C080000}"/>
    <cellStyle name="Normal 6 2 2 4 2 2" xfId="3867" xr:uid="{36682715-A5B5-4C0E-8B81-B82363715C04}"/>
    <cellStyle name="Normal 6 2 2 4 3" xfId="2281" xr:uid="{00000000-0005-0000-0000-00005D080000}"/>
    <cellStyle name="Normal 6 2 2 4 3 2" xfId="4560" xr:uid="{BC070D01-2A79-471C-A42A-2D072ECC55AA}"/>
    <cellStyle name="Normal 6 2 2 4 4" xfId="2975" xr:uid="{465CE6BC-C1E5-40D5-851D-9C85ED99BDA9}"/>
    <cellStyle name="Normal 6 2 2 5" xfId="1057" xr:uid="{00000000-0005-0000-0000-00005E080000}"/>
    <cellStyle name="Normal 6 2 2 5 2" xfId="3344" xr:uid="{EDF9534C-D5A0-4F55-B851-D89E7CFB9FBE}"/>
    <cellStyle name="Normal 6 2 2 6" xfId="1241" xr:uid="{00000000-0005-0000-0000-00005F080000}"/>
    <cellStyle name="Normal 6 2 2 6 2" xfId="3520" xr:uid="{B9F16A44-F2A6-47B1-8E6A-6DA507D9CBA9}"/>
    <cellStyle name="Normal 6 2 2 7" xfId="1934" xr:uid="{00000000-0005-0000-0000-000060080000}"/>
    <cellStyle name="Normal 6 2 2 7 2" xfId="4213" xr:uid="{CB6C7B26-365B-4110-966C-4D726A19AA22}"/>
    <cellStyle name="Normal 6 2 2 8" xfId="2628" xr:uid="{1962F5D4-943C-4DBB-8241-3333C90CB471}"/>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2 2" xfId="4041" xr:uid="{2DB28D81-C175-4E42-82EF-EB6537998FC7}"/>
    <cellStyle name="Normal 6 2 3 2 2 3" xfId="2455" xr:uid="{00000000-0005-0000-0000-000065080000}"/>
    <cellStyle name="Normal 6 2 3 2 2 3 2" xfId="4734" xr:uid="{8D63A040-9DF6-4FE6-B82D-BEBB9AC42E27}"/>
    <cellStyle name="Normal 6 2 3 2 2 4" xfId="3149" xr:uid="{96BCDB6B-2E2B-4916-B5BB-08FC4ECD32F6}"/>
    <cellStyle name="Normal 6 2 3 2 3" xfId="1415" xr:uid="{00000000-0005-0000-0000-000066080000}"/>
    <cellStyle name="Normal 6 2 3 2 3 2" xfId="3694" xr:uid="{63F4F4CC-9B04-4AC6-B44D-A030F08F6396}"/>
    <cellStyle name="Normal 6 2 3 2 4" xfId="2108" xr:uid="{00000000-0005-0000-0000-000067080000}"/>
    <cellStyle name="Normal 6 2 3 2 4 2" xfId="4387" xr:uid="{1BAD5939-E811-4DAA-983F-1C3DD3B8D977}"/>
    <cellStyle name="Normal 6 2 3 2 5" xfId="2802" xr:uid="{7162C462-C6FD-4824-8B0D-AA87231BC1B6}"/>
    <cellStyle name="Normal 6 2 3 3" xfId="661" xr:uid="{00000000-0005-0000-0000-000068080000}"/>
    <cellStyle name="Normal 6 2 3 3 2" xfId="1590" xr:uid="{00000000-0005-0000-0000-000069080000}"/>
    <cellStyle name="Normal 6 2 3 3 2 2" xfId="3869" xr:uid="{CDB24834-0A70-402C-9934-9A0F609A8DB6}"/>
    <cellStyle name="Normal 6 2 3 3 3" xfId="2283" xr:uid="{00000000-0005-0000-0000-00006A080000}"/>
    <cellStyle name="Normal 6 2 3 3 3 2" xfId="4562" xr:uid="{4215C9C6-700C-41CA-8B8C-5F70F7713726}"/>
    <cellStyle name="Normal 6 2 3 3 4" xfId="2977" xr:uid="{EAA126EF-DC65-4C2C-B07A-3EDFAC738C48}"/>
    <cellStyle name="Normal 6 2 3 4" xfId="1059" xr:uid="{00000000-0005-0000-0000-00006B080000}"/>
    <cellStyle name="Normal 6 2 3 4 2" xfId="3346" xr:uid="{FDC04697-C198-4BB7-8452-97329A1D2D23}"/>
    <cellStyle name="Normal 6 2 3 5" xfId="1243" xr:uid="{00000000-0005-0000-0000-00006C080000}"/>
    <cellStyle name="Normal 6 2 3 5 2" xfId="3522" xr:uid="{62D94049-585B-4770-A28D-FE79222251BC}"/>
    <cellStyle name="Normal 6 2 3 6" xfId="1936" xr:uid="{00000000-0005-0000-0000-00006D080000}"/>
    <cellStyle name="Normal 6 2 3 6 2" xfId="4215" xr:uid="{2581DB97-1A22-444D-978E-93E86E76F26C}"/>
    <cellStyle name="Normal 6 2 3 7" xfId="2630" xr:uid="{6496AFC2-8D76-4BDD-BAA0-DC6BCA54915E}"/>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2 2" xfId="4042" xr:uid="{170AE096-FC38-4378-B7B5-707BB3F0B765}"/>
    <cellStyle name="Normal 6 3 2 2 2 3" xfId="2456" xr:uid="{00000000-0005-0000-0000-000073080000}"/>
    <cellStyle name="Normal 6 3 2 2 2 3 2" xfId="4735" xr:uid="{A0A116E5-E4FF-4597-86D7-91BE1C1EF83D}"/>
    <cellStyle name="Normal 6 3 2 2 2 4" xfId="3150" xr:uid="{4544A07C-C028-4D7B-981D-CB5B8BD6A041}"/>
    <cellStyle name="Normal 6 3 2 2 3" xfId="1416" xr:uid="{00000000-0005-0000-0000-000074080000}"/>
    <cellStyle name="Normal 6 3 2 2 3 2" xfId="3695" xr:uid="{EC85E47E-D198-4022-9D52-07C586C600C9}"/>
    <cellStyle name="Normal 6 3 2 2 4" xfId="2109" xr:uid="{00000000-0005-0000-0000-000075080000}"/>
    <cellStyle name="Normal 6 3 2 2 4 2" xfId="4388" xr:uid="{6B4F1FD1-8625-4B9F-8900-F5A6EE33DF47}"/>
    <cellStyle name="Normal 6 3 2 2 5" xfId="2803" xr:uid="{9FBE65C3-3FE1-4BD6-B679-CD42A9C983B0}"/>
    <cellStyle name="Normal 6 3 2 3" xfId="662" xr:uid="{00000000-0005-0000-0000-000076080000}"/>
    <cellStyle name="Normal 6 3 2 3 2" xfId="1591" xr:uid="{00000000-0005-0000-0000-000077080000}"/>
    <cellStyle name="Normal 6 3 2 3 2 2" xfId="3870" xr:uid="{A2205F56-08BF-4E3E-8D45-287638553E61}"/>
    <cellStyle name="Normal 6 3 2 3 3" xfId="2284" xr:uid="{00000000-0005-0000-0000-000078080000}"/>
    <cellStyle name="Normal 6 3 2 3 3 2" xfId="4563" xr:uid="{CF27C0CA-399C-435F-9D80-F83ED30AB381}"/>
    <cellStyle name="Normal 6 3 2 3 4" xfId="2978" xr:uid="{20C10C1D-11B8-46F5-973C-5C8C95ADC0CD}"/>
    <cellStyle name="Normal 6 3 2 4" xfId="1060" xr:uid="{00000000-0005-0000-0000-000079080000}"/>
    <cellStyle name="Normal 6 3 2 4 2" xfId="3347" xr:uid="{0D15E812-AD2D-4FB2-AF13-75ECC8FE6D7D}"/>
    <cellStyle name="Normal 6 3 2 5" xfId="1244" xr:uid="{00000000-0005-0000-0000-00007A080000}"/>
    <cellStyle name="Normal 6 3 2 5 2" xfId="3523" xr:uid="{3F1F6313-9F81-4B97-A488-84BD333E578D}"/>
    <cellStyle name="Normal 6 3 2 6" xfId="1937" xr:uid="{00000000-0005-0000-0000-00007B080000}"/>
    <cellStyle name="Normal 6 3 2 6 2" xfId="4216" xr:uid="{F137103F-CE2B-4EA7-96DA-1DE18EF86824}"/>
    <cellStyle name="Normal 6 3 2 7" xfId="2631" xr:uid="{C13E346F-9B36-430A-8EAF-7A99D76257EA}"/>
    <cellStyle name="Normal 6 3 3" xfId="389" xr:uid="{00000000-0005-0000-0000-00007C080000}"/>
    <cellStyle name="Normal 6 3 3 2" xfId="767" xr:uid="{00000000-0005-0000-0000-00007D080000}"/>
    <cellStyle name="Normal 6 3 3 2 2" xfId="1673" xr:uid="{00000000-0005-0000-0000-00007E080000}"/>
    <cellStyle name="Normal 6 3 3 2 2 2" xfId="3952" xr:uid="{1A2B396F-2143-45CC-B4B8-49889A3842D9}"/>
    <cellStyle name="Normal 6 3 3 2 3" xfId="2366" xr:uid="{00000000-0005-0000-0000-00007F080000}"/>
    <cellStyle name="Normal 6 3 3 2 3 2" xfId="4645" xr:uid="{6BFBEF57-DA83-49C9-B422-FB45B843B21A}"/>
    <cellStyle name="Normal 6 3 3 2 4" xfId="3060" xr:uid="{F3A2B0D6-2E68-4E99-9609-2AF19A0B4D90}"/>
    <cellStyle name="Normal 6 3 3 3" xfId="1326" xr:uid="{00000000-0005-0000-0000-000080080000}"/>
    <cellStyle name="Normal 6 3 3 3 2" xfId="3605" xr:uid="{25E1DFE8-FE08-4853-AB0E-E1E775C5BC5D}"/>
    <cellStyle name="Normal 6 3 3 4" xfId="2019" xr:uid="{00000000-0005-0000-0000-000081080000}"/>
    <cellStyle name="Normal 6 3 3 4 2" xfId="4298" xr:uid="{53D2C09A-DFAB-43A0-B25B-475A8256E076}"/>
    <cellStyle name="Normal 6 3 3 5" xfId="2713" xr:uid="{B25C6B31-443F-4736-AC72-19DBE7ACBF09}"/>
    <cellStyle name="Normal 6 3 4" xfId="572" xr:uid="{00000000-0005-0000-0000-000082080000}"/>
    <cellStyle name="Normal 6 3 4 2" xfId="1501" xr:uid="{00000000-0005-0000-0000-000083080000}"/>
    <cellStyle name="Normal 6 3 4 2 2" xfId="3780" xr:uid="{3E537262-000C-4AB3-9917-EBD9DC69B710}"/>
    <cellStyle name="Normal 6 3 4 3" xfId="2194" xr:uid="{00000000-0005-0000-0000-000084080000}"/>
    <cellStyle name="Normal 6 3 4 3 2" xfId="4473" xr:uid="{8B3AD05C-08CC-4E75-BBE0-4D6CE768634A}"/>
    <cellStyle name="Normal 6 3 4 4" xfId="2888" xr:uid="{53605D70-8810-41DF-89BA-90AB64843FB4}"/>
    <cellStyle name="Normal 6 3 5" xfId="969" xr:uid="{00000000-0005-0000-0000-000085080000}"/>
    <cellStyle name="Normal 6 3 5 2" xfId="3257" xr:uid="{639D5785-C834-4822-BC52-B087AB476ABE}"/>
    <cellStyle name="Normal 6 3 6" xfId="1154" xr:uid="{00000000-0005-0000-0000-000086080000}"/>
    <cellStyle name="Normal 6 3 6 2" xfId="3433" xr:uid="{29D56F70-8B97-48A8-BCB3-35C924689608}"/>
    <cellStyle name="Normal 6 3 7" xfId="1847" xr:uid="{00000000-0005-0000-0000-000087080000}"/>
    <cellStyle name="Normal 6 3 7 2" xfId="4126" xr:uid="{9D794FDA-C305-4215-8DF9-6BD60C564B06}"/>
    <cellStyle name="Normal 6 3 8" xfId="2541" xr:uid="{C2B878F7-6AC3-453A-A98F-5A2B1180DE98}"/>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2 2" xfId="4043" xr:uid="{0A74524A-6C96-4B95-B1E5-5CCA2E6FD373}"/>
    <cellStyle name="Normal 6 4 2 2 3" xfId="2457" xr:uid="{00000000-0005-0000-0000-00008C080000}"/>
    <cellStyle name="Normal 6 4 2 2 3 2" xfId="4736" xr:uid="{D64D0C15-B1E4-4E48-BC2B-77F160E2F56C}"/>
    <cellStyle name="Normal 6 4 2 2 4" xfId="3151" xr:uid="{564DF66B-7326-4073-A35E-6AC71F5C1607}"/>
    <cellStyle name="Normal 6 4 2 3" xfId="1417" xr:uid="{00000000-0005-0000-0000-00008D080000}"/>
    <cellStyle name="Normal 6 4 2 3 2" xfId="3696" xr:uid="{99E01500-65DA-45FB-8BCD-4BB3824B2062}"/>
    <cellStyle name="Normal 6 4 2 4" xfId="2110" xr:uid="{00000000-0005-0000-0000-00008E080000}"/>
    <cellStyle name="Normal 6 4 2 4 2" xfId="4389" xr:uid="{58E9B5C6-BC0A-4C04-B5A0-AB3DB2428160}"/>
    <cellStyle name="Normal 6 4 2 5" xfId="2804" xr:uid="{417E01AA-8F7F-4474-A590-4EFAFB5F2D09}"/>
    <cellStyle name="Normal 6 4 3" xfId="663" xr:uid="{00000000-0005-0000-0000-00008F080000}"/>
    <cellStyle name="Normal 6 4 3 2" xfId="1592" xr:uid="{00000000-0005-0000-0000-000090080000}"/>
    <cellStyle name="Normal 6 4 3 2 2" xfId="3871" xr:uid="{254B1ABE-CC87-442B-9911-62480BC9D290}"/>
    <cellStyle name="Normal 6 4 3 3" xfId="2285" xr:uid="{00000000-0005-0000-0000-000091080000}"/>
    <cellStyle name="Normal 6 4 3 3 2" xfId="4564" xr:uid="{EE786F29-16F6-4FF4-A80E-C3A0B9A51734}"/>
    <cellStyle name="Normal 6 4 3 4" xfId="2979" xr:uid="{F6D88B7C-D711-4072-8528-7B4422423E6D}"/>
    <cellStyle name="Normal 6 4 4" xfId="1061" xr:uid="{00000000-0005-0000-0000-000092080000}"/>
    <cellStyle name="Normal 6 4 4 2" xfId="3348" xr:uid="{B5E7F73F-84F8-4D1B-9EAB-06E900FC78CC}"/>
    <cellStyle name="Normal 6 4 5" xfId="1245" xr:uid="{00000000-0005-0000-0000-000093080000}"/>
    <cellStyle name="Normal 6 4 5 2" xfId="3524" xr:uid="{DE87E5EA-E0EC-48BE-84E9-78499ECBDD99}"/>
    <cellStyle name="Normal 6 4 6" xfId="1938" xr:uid="{00000000-0005-0000-0000-000094080000}"/>
    <cellStyle name="Normal 6 4 6 2" xfId="4217" xr:uid="{C5E749CE-A726-4A12-AA13-86070B6AD5FC}"/>
    <cellStyle name="Normal 6 4 7" xfId="2632" xr:uid="{7D05655A-A927-4303-9B88-CD62A6E92788}"/>
    <cellStyle name="Normal 6 5" xfId="329" xr:uid="{00000000-0005-0000-0000-000095080000}"/>
    <cellStyle name="Normal 6 5 2" xfId="710" xr:uid="{00000000-0005-0000-0000-000096080000}"/>
    <cellStyle name="Normal 6 5 2 2" xfId="1627" xr:uid="{00000000-0005-0000-0000-000097080000}"/>
    <cellStyle name="Normal 6 5 2 2 2" xfId="3906" xr:uid="{86BA140F-AD49-4ABD-93D9-CD4330E92521}"/>
    <cellStyle name="Normal 6 5 2 3" xfId="2320" xr:uid="{00000000-0005-0000-0000-000098080000}"/>
    <cellStyle name="Normal 6 5 2 3 2" xfId="4599" xr:uid="{FB87C863-9181-4D5A-877C-781E7B07864D}"/>
    <cellStyle name="Normal 6 5 2 4" xfId="3014" xr:uid="{671B3415-0A4D-4770-8D7A-0CECB84AEC42}"/>
    <cellStyle name="Normal 6 5 3" xfId="1280" xr:uid="{00000000-0005-0000-0000-000099080000}"/>
    <cellStyle name="Normal 6 5 3 2" xfId="3559" xr:uid="{A5473C4B-C95F-4DC4-A2F3-6836D799BECA}"/>
    <cellStyle name="Normal 6 5 4" xfId="1973" xr:uid="{00000000-0005-0000-0000-00009A080000}"/>
    <cellStyle name="Normal 6 5 4 2" xfId="4252" xr:uid="{A2033AC3-5DFD-4556-801E-78F347F71473}"/>
    <cellStyle name="Normal 6 5 5" xfId="2667" xr:uid="{85050FA9-5D28-4A9C-8310-90543627506A}"/>
    <cellStyle name="Normal 6 6" xfId="526" xr:uid="{00000000-0005-0000-0000-00009B080000}"/>
    <cellStyle name="Normal 6 6 2" xfId="1455" xr:uid="{00000000-0005-0000-0000-00009C080000}"/>
    <cellStyle name="Normal 6 6 2 2" xfId="3734" xr:uid="{D9172DF2-1B61-4640-A69C-A90E52347D11}"/>
    <cellStyle name="Normal 6 6 3" xfId="2148" xr:uid="{00000000-0005-0000-0000-00009D080000}"/>
    <cellStyle name="Normal 6 6 3 2" xfId="4427" xr:uid="{D9F21C90-FDCB-449C-9611-10EBC3A2A8E5}"/>
    <cellStyle name="Normal 6 6 4" xfId="2842" xr:uid="{C9EFBDE8-4EE0-4666-97D4-D7E260CE729A}"/>
    <cellStyle name="Normal 6 7" xfId="910" xr:uid="{00000000-0005-0000-0000-00009E080000}"/>
    <cellStyle name="Normal 6 7 2" xfId="3200" xr:uid="{387DE8F0-C439-43BA-9E15-A07A74EF02AC}"/>
    <cellStyle name="Normal 6 8" xfId="1108" xr:uid="{00000000-0005-0000-0000-00009F080000}"/>
    <cellStyle name="Normal 6 8 2" xfId="3387" xr:uid="{E7C25F34-8A65-4869-B32C-2737DD301442}"/>
    <cellStyle name="Normal 6 9" xfId="1801" xr:uid="{00000000-0005-0000-0000-0000A0080000}"/>
    <cellStyle name="Normal 6 9 2" xfId="4080" xr:uid="{D7FD058F-B02F-42F3-9C53-93CD29430AA3}"/>
    <cellStyle name="Normal 6_Balanse - eiendeler" xfId="113" xr:uid="{00000000-0005-0000-0000-0000A1080000}"/>
    <cellStyle name="Normal 60 2" xfId="1083" xr:uid="{00000000-0005-0000-0000-0000A2080000}"/>
    <cellStyle name="Normal 7" xfId="266" xr:uid="{00000000-0005-0000-0000-0000A3080000}"/>
    <cellStyle name="Normal 7 10" xfId="2633" xr:uid="{188795B5-F1D1-4B69-BDCC-4DFD5E4F0C8B}"/>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2 2" xfId="4047" xr:uid="{6886190A-82CE-41F8-B09B-D509A63A7770}"/>
    <cellStyle name="Normal 7 2 2 2 2 2 3" xfId="2461" xr:uid="{00000000-0005-0000-0000-0000AA080000}"/>
    <cellStyle name="Normal 7 2 2 2 2 2 3 2" xfId="4740" xr:uid="{932E3735-6485-4DAA-8590-B63C05A7C850}"/>
    <cellStyle name="Normal 7 2 2 2 2 2 4" xfId="3155" xr:uid="{A0484226-108F-49A8-B6DF-1C120FC0D3C3}"/>
    <cellStyle name="Normal 7 2 2 2 2 3" xfId="1421" xr:uid="{00000000-0005-0000-0000-0000AB080000}"/>
    <cellStyle name="Normal 7 2 2 2 2 3 2" xfId="3700" xr:uid="{D8682C9B-AFE0-4F66-903F-1FE2EC769BBF}"/>
    <cellStyle name="Normal 7 2 2 2 2 4" xfId="2114" xr:uid="{00000000-0005-0000-0000-0000AC080000}"/>
    <cellStyle name="Normal 7 2 2 2 2 4 2" xfId="4393" xr:uid="{F7F3A7CF-B9BF-41E8-8A21-A37661EEDB43}"/>
    <cellStyle name="Normal 7 2 2 2 2 5" xfId="2808" xr:uid="{DD0CFAC6-CA72-4237-88F0-D2F93D85CEA6}"/>
    <cellStyle name="Normal 7 2 2 2 3" xfId="667" xr:uid="{00000000-0005-0000-0000-0000AD080000}"/>
    <cellStyle name="Normal 7 2 2 2 3 2" xfId="1596" xr:uid="{00000000-0005-0000-0000-0000AE080000}"/>
    <cellStyle name="Normal 7 2 2 2 3 2 2" xfId="3875" xr:uid="{F9FF3B10-BA99-466B-8800-49359F1DEE43}"/>
    <cellStyle name="Normal 7 2 2 2 3 3" xfId="2289" xr:uid="{00000000-0005-0000-0000-0000AF080000}"/>
    <cellStyle name="Normal 7 2 2 2 3 3 2" xfId="4568" xr:uid="{106E62EF-F8AA-4F09-B83D-A63ACDFC4815}"/>
    <cellStyle name="Normal 7 2 2 2 3 4" xfId="2983" xr:uid="{D13FD854-E1E5-4BB0-9CF9-64CD02A3426E}"/>
    <cellStyle name="Normal 7 2 2 2 4" xfId="1065" xr:uid="{00000000-0005-0000-0000-0000B0080000}"/>
    <cellStyle name="Normal 7 2 2 2 4 2" xfId="3352" xr:uid="{79BB94F7-DA41-4A89-BEB4-ACE8548A0B46}"/>
    <cellStyle name="Normal 7 2 2 2 5" xfId="1249" xr:uid="{00000000-0005-0000-0000-0000B1080000}"/>
    <cellStyle name="Normal 7 2 2 2 5 2" xfId="3528" xr:uid="{CD9CFB2B-CCA9-4D20-8560-662B7CDC8221}"/>
    <cellStyle name="Normal 7 2 2 2 6" xfId="1942" xr:uid="{00000000-0005-0000-0000-0000B2080000}"/>
    <cellStyle name="Normal 7 2 2 2 6 2" xfId="4221" xr:uid="{D902C354-BE6D-42A2-8046-11E9F1BE146E}"/>
    <cellStyle name="Normal 7 2 2 2 7" xfId="2636" xr:uid="{657ACD02-6DA2-4ECC-BA9E-5F45AED39FB7}"/>
    <cellStyle name="Normal 7 2 2 3" xfId="488" xr:uid="{00000000-0005-0000-0000-0000B3080000}"/>
    <cellStyle name="Normal 7 2 2 3 2" xfId="861" xr:uid="{00000000-0005-0000-0000-0000B4080000}"/>
    <cellStyle name="Normal 7 2 2 3 2 2" xfId="1767" xr:uid="{00000000-0005-0000-0000-0000B5080000}"/>
    <cellStyle name="Normal 7 2 2 3 2 2 2" xfId="4046" xr:uid="{C348C36D-3E78-4AD2-AA54-F1C8777D4040}"/>
    <cellStyle name="Normal 7 2 2 3 2 3" xfId="2460" xr:uid="{00000000-0005-0000-0000-0000B6080000}"/>
    <cellStyle name="Normal 7 2 2 3 2 3 2" xfId="4739" xr:uid="{F315071F-1782-4509-8665-0211BC37B297}"/>
    <cellStyle name="Normal 7 2 2 3 2 4" xfId="3154" xr:uid="{182D853B-0207-4723-A11E-2F7B18EBC1DB}"/>
    <cellStyle name="Normal 7 2 2 3 3" xfId="1420" xr:uid="{00000000-0005-0000-0000-0000B7080000}"/>
    <cellStyle name="Normal 7 2 2 3 3 2" xfId="3699" xr:uid="{59434CBB-BB97-455D-B635-644DA31FE2DF}"/>
    <cellStyle name="Normal 7 2 2 3 4" xfId="2113" xr:uid="{00000000-0005-0000-0000-0000B8080000}"/>
    <cellStyle name="Normal 7 2 2 3 4 2" xfId="4392" xr:uid="{4F41586B-97C2-4216-ABFD-BD95ACD25106}"/>
    <cellStyle name="Normal 7 2 2 3 5" xfId="2807" xr:uid="{DA68770D-21E6-4CC5-9633-E98EA474EF6B}"/>
    <cellStyle name="Normal 7 2 2 4" xfId="666" xr:uid="{00000000-0005-0000-0000-0000B9080000}"/>
    <cellStyle name="Normal 7 2 2 4 2" xfId="1595" xr:uid="{00000000-0005-0000-0000-0000BA080000}"/>
    <cellStyle name="Normal 7 2 2 4 2 2" xfId="3874" xr:uid="{5F14617B-52C6-43C3-8C94-DC951CE45363}"/>
    <cellStyle name="Normal 7 2 2 4 3" xfId="2288" xr:uid="{00000000-0005-0000-0000-0000BB080000}"/>
    <cellStyle name="Normal 7 2 2 4 3 2" xfId="4567" xr:uid="{C5FCC8E1-160B-41EF-BB14-BED2B718B85F}"/>
    <cellStyle name="Normal 7 2 2 4 4" xfId="2982" xr:uid="{BFFB4A69-93A8-41F4-B584-6D5C191E75C7}"/>
    <cellStyle name="Normal 7 2 2 5" xfId="1064" xr:uid="{00000000-0005-0000-0000-0000BC080000}"/>
    <cellStyle name="Normal 7 2 2 5 2" xfId="3351" xr:uid="{99434C41-E923-41A8-BC24-99E51A6ACB9B}"/>
    <cellStyle name="Normal 7 2 2 6" xfId="1248" xr:uid="{00000000-0005-0000-0000-0000BD080000}"/>
    <cellStyle name="Normal 7 2 2 6 2" xfId="3527" xr:uid="{DB99BCFD-5E24-43A2-BDAC-7785F19BCA4E}"/>
    <cellStyle name="Normal 7 2 2 7" xfId="1941" xr:uid="{00000000-0005-0000-0000-0000BE080000}"/>
    <cellStyle name="Normal 7 2 2 7 2" xfId="4220" xr:uid="{F45CEC8C-CD8A-4727-A855-06F331FFB5DC}"/>
    <cellStyle name="Normal 7 2 2 8" xfId="2635" xr:uid="{4DD7C68B-6805-4105-A56C-ABC18A064C22}"/>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2 2" xfId="4048" xr:uid="{F2FB1693-C3D8-4A1E-9F6A-FFA7E9B01CEB}"/>
    <cellStyle name="Normal 7 2 3 2 2 3" xfId="2462" xr:uid="{00000000-0005-0000-0000-0000C3080000}"/>
    <cellStyle name="Normal 7 2 3 2 2 3 2" xfId="4741" xr:uid="{EBB3ED73-04CB-49CF-BA43-6925D32605C9}"/>
    <cellStyle name="Normal 7 2 3 2 2 4" xfId="3156" xr:uid="{C9351C3C-76AB-4435-A32E-533353B4D4B2}"/>
    <cellStyle name="Normal 7 2 3 2 3" xfId="1422" xr:uid="{00000000-0005-0000-0000-0000C4080000}"/>
    <cellStyle name="Normal 7 2 3 2 3 2" xfId="3701" xr:uid="{67DAFD9D-D4B2-44D4-AA9D-38A0EF0510BB}"/>
    <cellStyle name="Normal 7 2 3 2 4" xfId="2115" xr:uid="{00000000-0005-0000-0000-0000C5080000}"/>
    <cellStyle name="Normal 7 2 3 2 4 2" xfId="4394" xr:uid="{0B47B909-8974-4515-A64B-315B179D103E}"/>
    <cellStyle name="Normal 7 2 3 2 5" xfId="2809" xr:uid="{F9BE4AC2-EA9B-461D-9503-964FA1506D34}"/>
    <cellStyle name="Normal 7 2 3 3" xfId="668" xr:uid="{00000000-0005-0000-0000-0000C6080000}"/>
    <cellStyle name="Normal 7 2 3 3 2" xfId="1597" xr:uid="{00000000-0005-0000-0000-0000C7080000}"/>
    <cellStyle name="Normal 7 2 3 3 2 2" xfId="3876" xr:uid="{FDD73BF9-C72C-40A5-A5D5-73F841A210AE}"/>
    <cellStyle name="Normal 7 2 3 3 3" xfId="2290" xr:uid="{00000000-0005-0000-0000-0000C8080000}"/>
    <cellStyle name="Normal 7 2 3 3 3 2" xfId="4569" xr:uid="{E04ACCFF-8ED2-4120-8CF9-0513E8D84DD6}"/>
    <cellStyle name="Normal 7 2 3 3 4" xfId="2984" xr:uid="{9484BFBE-623B-4508-8EA1-D7FB15D4AA10}"/>
    <cellStyle name="Normal 7 2 3 4" xfId="1066" xr:uid="{00000000-0005-0000-0000-0000C9080000}"/>
    <cellStyle name="Normal 7 2 3 4 2" xfId="3353" xr:uid="{B8719625-E279-4874-A5B2-EC78E7D59C64}"/>
    <cellStyle name="Normal 7 2 3 5" xfId="1250" xr:uid="{00000000-0005-0000-0000-0000CA080000}"/>
    <cellStyle name="Normal 7 2 3 5 2" xfId="3529" xr:uid="{2B7666EB-F5A1-4CDC-B3E0-4062BBEC2A63}"/>
    <cellStyle name="Normal 7 2 3 6" xfId="1943" xr:uid="{00000000-0005-0000-0000-0000CB080000}"/>
    <cellStyle name="Normal 7 2 3 6 2" xfId="4222" xr:uid="{BBE3E2D5-3ED3-4F6F-86A8-A55D1F0A5C00}"/>
    <cellStyle name="Normal 7 2 3 7" xfId="2637" xr:uid="{227FCDE1-53AA-40E6-B86A-8B6E14BF63AB}"/>
    <cellStyle name="Normal 7 2 4" xfId="487" xr:uid="{00000000-0005-0000-0000-0000CC080000}"/>
    <cellStyle name="Normal 7 2 4 2" xfId="860" xr:uid="{00000000-0005-0000-0000-0000CD080000}"/>
    <cellStyle name="Normal 7 2 4 2 2" xfId="1766" xr:uid="{00000000-0005-0000-0000-0000CE080000}"/>
    <cellStyle name="Normal 7 2 4 2 2 2" xfId="4045" xr:uid="{E113A54E-CF2B-4955-8AF9-0123019EE17B}"/>
    <cellStyle name="Normal 7 2 4 2 3" xfId="2459" xr:uid="{00000000-0005-0000-0000-0000CF080000}"/>
    <cellStyle name="Normal 7 2 4 2 3 2" xfId="4738" xr:uid="{EDF315FF-3F1D-4B5A-ACE4-B682810799FD}"/>
    <cellStyle name="Normal 7 2 4 2 4" xfId="3153" xr:uid="{98E3224F-79EF-4A72-936F-591242488B90}"/>
    <cellStyle name="Normal 7 2 4 3" xfId="1419" xr:uid="{00000000-0005-0000-0000-0000D0080000}"/>
    <cellStyle name="Normal 7 2 4 3 2" xfId="3698" xr:uid="{794502DD-0D24-4BFA-97B2-E0345EA4A7E3}"/>
    <cellStyle name="Normal 7 2 4 4" xfId="2112" xr:uid="{00000000-0005-0000-0000-0000D1080000}"/>
    <cellStyle name="Normal 7 2 4 4 2" xfId="4391" xr:uid="{C3687280-55F5-4D61-B0CE-D9F424B74AC5}"/>
    <cellStyle name="Normal 7 2 4 5" xfId="2806" xr:uid="{037DC67C-6C2E-4AC5-92A9-0819A11CF907}"/>
    <cellStyle name="Normal 7 2 5" xfId="665" xr:uid="{00000000-0005-0000-0000-0000D2080000}"/>
    <cellStyle name="Normal 7 2 5 2" xfId="1594" xr:uid="{00000000-0005-0000-0000-0000D3080000}"/>
    <cellStyle name="Normal 7 2 5 2 2" xfId="3873" xr:uid="{1B9063E1-08A0-45E2-ABE2-92F9CB8093E4}"/>
    <cellStyle name="Normal 7 2 5 3" xfId="2287" xr:uid="{00000000-0005-0000-0000-0000D4080000}"/>
    <cellStyle name="Normal 7 2 5 3 2" xfId="4566" xr:uid="{7849C1FC-54EC-4753-9677-056DB755CCCF}"/>
    <cellStyle name="Normal 7 2 5 4" xfId="2981" xr:uid="{97AD17A4-F5CF-4880-B68C-8699915BBACB}"/>
    <cellStyle name="Normal 7 2 6" xfId="1063" xr:uid="{00000000-0005-0000-0000-0000D5080000}"/>
    <cellStyle name="Normal 7 2 6 2" xfId="3350" xr:uid="{91B4BD92-A2C0-4CB5-9577-E85D0EDF45B1}"/>
    <cellStyle name="Normal 7 2 7" xfId="1247" xr:uid="{00000000-0005-0000-0000-0000D6080000}"/>
    <cellStyle name="Normal 7 2 7 2" xfId="3526" xr:uid="{2E29B1CA-3E80-4C44-908D-9F049F14EA97}"/>
    <cellStyle name="Normal 7 2 8" xfId="1940" xr:uid="{00000000-0005-0000-0000-0000D7080000}"/>
    <cellStyle name="Normal 7 2 8 2" xfId="4219" xr:uid="{6B39210C-1F86-47C0-9538-F80AFE59929B}"/>
    <cellStyle name="Normal 7 2 9" xfId="2634" xr:uid="{1AC6A1DE-CD42-407E-90F1-4549BF0FF0F8}"/>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2 2" xfId="4050" xr:uid="{1BCF6E6B-13C2-4E51-9BA8-FD00628336E5}"/>
    <cellStyle name="Normal 7 3 2 2 2 3" xfId="2464" xr:uid="{00000000-0005-0000-0000-0000DD080000}"/>
    <cellStyle name="Normal 7 3 2 2 2 3 2" xfId="4743" xr:uid="{1D46503C-A308-492F-86B6-95CAD453CDCA}"/>
    <cellStyle name="Normal 7 3 2 2 2 4" xfId="3158" xr:uid="{407F50D9-DB75-4609-AE9B-6AC7E62B01D5}"/>
    <cellStyle name="Normal 7 3 2 2 3" xfId="1424" xr:uid="{00000000-0005-0000-0000-0000DE080000}"/>
    <cellStyle name="Normal 7 3 2 2 3 2" xfId="3703" xr:uid="{DCA7F8FE-64E0-4E7C-80F3-B83CCE2F69AD}"/>
    <cellStyle name="Normal 7 3 2 2 4" xfId="2117" xr:uid="{00000000-0005-0000-0000-0000DF080000}"/>
    <cellStyle name="Normal 7 3 2 2 4 2" xfId="4396" xr:uid="{A70668E4-8C22-4925-8C8D-20A021C9BE04}"/>
    <cellStyle name="Normal 7 3 2 2 5" xfId="2811" xr:uid="{40346D0C-3894-4DB3-8BF0-8BB3DC90460B}"/>
    <cellStyle name="Normal 7 3 2 3" xfId="670" xr:uid="{00000000-0005-0000-0000-0000E0080000}"/>
    <cellStyle name="Normal 7 3 2 3 2" xfId="1599" xr:uid="{00000000-0005-0000-0000-0000E1080000}"/>
    <cellStyle name="Normal 7 3 2 3 2 2" xfId="3878" xr:uid="{9F13DF9E-AC95-4646-A3BB-319BB7159609}"/>
    <cellStyle name="Normal 7 3 2 3 3" xfId="2292" xr:uid="{00000000-0005-0000-0000-0000E2080000}"/>
    <cellStyle name="Normal 7 3 2 3 3 2" xfId="4571" xr:uid="{E7BD7FAB-7E70-4A1D-9B5C-486B7203FEFD}"/>
    <cellStyle name="Normal 7 3 2 3 4" xfId="2986" xr:uid="{BF74F1F4-28E5-4739-89E8-05C31C1D7FD9}"/>
    <cellStyle name="Normal 7 3 2 4" xfId="1068" xr:uid="{00000000-0005-0000-0000-0000E3080000}"/>
    <cellStyle name="Normal 7 3 2 4 2" xfId="3355" xr:uid="{8E6E578A-DFBD-4280-ABB0-414C81DA3C25}"/>
    <cellStyle name="Normal 7 3 2 5" xfId="1252" xr:uid="{00000000-0005-0000-0000-0000E4080000}"/>
    <cellStyle name="Normal 7 3 2 5 2" xfId="3531" xr:uid="{ACD52976-27E5-4A4F-8703-1E6E1A334850}"/>
    <cellStyle name="Normal 7 3 2 6" xfId="1945" xr:uid="{00000000-0005-0000-0000-0000E5080000}"/>
    <cellStyle name="Normal 7 3 2 6 2" xfId="4224" xr:uid="{3F6036A9-FA58-4F1C-9D6C-D2ACBA20BF48}"/>
    <cellStyle name="Normal 7 3 2 7" xfId="2639" xr:uid="{9FBC21F2-54D1-4274-9A13-8E1DFE95DA49}"/>
    <cellStyle name="Normal 7 3 3" xfId="491" xr:uid="{00000000-0005-0000-0000-0000E6080000}"/>
    <cellStyle name="Normal 7 3 3 2" xfId="864" xr:uid="{00000000-0005-0000-0000-0000E7080000}"/>
    <cellStyle name="Normal 7 3 3 2 2" xfId="1770" xr:uid="{00000000-0005-0000-0000-0000E8080000}"/>
    <cellStyle name="Normal 7 3 3 2 2 2" xfId="4049" xr:uid="{44283EBD-302F-430E-8C7F-736F2803A19D}"/>
    <cellStyle name="Normal 7 3 3 2 3" xfId="2463" xr:uid="{00000000-0005-0000-0000-0000E9080000}"/>
    <cellStyle name="Normal 7 3 3 2 3 2" xfId="4742" xr:uid="{40D76669-9CDC-4C08-BE0C-41584EECEC0E}"/>
    <cellStyle name="Normal 7 3 3 2 4" xfId="3157" xr:uid="{D8EA8188-E084-4300-9C6A-20C10B073C1E}"/>
    <cellStyle name="Normal 7 3 3 3" xfId="1423" xr:uid="{00000000-0005-0000-0000-0000EA080000}"/>
    <cellStyle name="Normal 7 3 3 3 2" xfId="3702" xr:uid="{084CBC00-AA11-4019-B6D2-67A4AE0B1A72}"/>
    <cellStyle name="Normal 7 3 3 4" xfId="2116" xr:uid="{00000000-0005-0000-0000-0000EB080000}"/>
    <cellStyle name="Normal 7 3 3 4 2" xfId="4395" xr:uid="{225FB58E-6F95-493B-97AA-8FF09F1D2FCB}"/>
    <cellStyle name="Normal 7 3 3 5" xfId="2810" xr:uid="{E74A2E8B-F67D-4FA1-9057-0886E7A65530}"/>
    <cellStyle name="Normal 7 3 4" xfId="669" xr:uid="{00000000-0005-0000-0000-0000EC080000}"/>
    <cellStyle name="Normal 7 3 4 2" xfId="1598" xr:uid="{00000000-0005-0000-0000-0000ED080000}"/>
    <cellStyle name="Normal 7 3 4 2 2" xfId="3877" xr:uid="{57085186-B8B3-462F-BA64-DBA2E5D8F1B0}"/>
    <cellStyle name="Normal 7 3 4 3" xfId="2291" xr:uid="{00000000-0005-0000-0000-0000EE080000}"/>
    <cellStyle name="Normal 7 3 4 3 2" xfId="4570" xr:uid="{08FD1F25-C9DA-4C35-8574-3A7FEA270935}"/>
    <cellStyle name="Normal 7 3 4 4" xfId="2985" xr:uid="{73F3074A-BEF2-4915-A53E-D61F5EC718B1}"/>
    <cellStyle name="Normal 7 3 5" xfId="1067" xr:uid="{00000000-0005-0000-0000-0000EF080000}"/>
    <cellStyle name="Normal 7 3 5 2" xfId="3354" xr:uid="{BEBD31C2-29E8-4F53-AE0B-1B567A1D70CE}"/>
    <cellStyle name="Normal 7 3 6" xfId="1251" xr:uid="{00000000-0005-0000-0000-0000F0080000}"/>
    <cellStyle name="Normal 7 3 6 2" xfId="3530" xr:uid="{02AB2638-1D02-476D-AD0B-8A2E68ED5868}"/>
    <cellStyle name="Normal 7 3 7" xfId="1944" xr:uid="{00000000-0005-0000-0000-0000F1080000}"/>
    <cellStyle name="Normal 7 3 7 2" xfId="4223" xr:uid="{D4A2C831-CF97-4EDB-9C0D-FA75C2F2782D}"/>
    <cellStyle name="Normal 7 3 8" xfId="2638" xr:uid="{ECDDCDA9-C978-4CF6-9D47-FED9938F288A}"/>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2 2" xfId="4051" xr:uid="{BA299E2A-7765-48C7-BF38-E33D484380CB}"/>
    <cellStyle name="Normal 7 4 2 2 3" xfId="2465" xr:uid="{00000000-0005-0000-0000-0000F6080000}"/>
    <cellStyle name="Normal 7 4 2 2 3 2" xfId="4744" xr:uid="{CD7FD2B6-E52E-4A82-8C72-394174B9F88C}"/>
    <cellStyle name="Normal 7 4 2 2 4" xfId="3159" xr:uid="{665FCB67-16D8-4274-89D1-D427A59D208B}"/>
    <cellStyle name="Normal 7 4 2 3" xfId="1425" xr:uid="{00000000-0005-0000-0000-0000F7080000}"/>
    <cellStyle name="Normal 7 4 2 3 2" xfId="3704" xr:uid="{5A030709-3745-4210-9EC4-2891DB065E1D}"/>
    <cellStyle name="Normal 7 4 2 4" xfId="2118" xr:uid="{00000000-0005-0000-0000-0000F8080000}"/>
    <cellStyle name="Normal 7 4 2 4 2" xfId="4397" xr:uid="{F06506C2-3B7D-4157-85FE-0C6B64E0F938}"/>
    <cellStyle name="Normal 7 4 2 5" xfId="2812" xr:uid="{DC1519B0-4775-42A9-AE53-9B192AFD68DB}"/>
    <cellStyle name="Normal 7 4 3" xfId="671" xr:uid="{00000000-0005-0000-0000-0000F9080000}"/>
    <cellStyle name="Normal 7 4 3 2" xfId="1600" xr:uid="{00000000-0005-0000-0000-0000FA080000}"/>
    <cellStyle name="Normal 7 4 3 2 2" xfId="3879" xr:uid="{92EEBCE1-9C0F-423E-BB86-F893D1EBE333}"/>
    <cellStyle name="Normal 7 4 3 3" xfId="2293" xr:uid="{00000000-0005-0000-0000-0000FB080000}"/>
    <cellStyle name="Normal 7 4 3 3 2" xfId="4572" xr:uid="{9DF2B5B0-4498-4295-A649-F2305EF6C57B}"/>
    <cellStyle name="Normal 7 4 3 4" xfId="2987" xr:uid="{CFD8E2C6-0C44-4A68-AC4B-A7AF4F6A5C71}"/>
    <cellStyle name="Normal 7 4 4" xfId="1069" xr:uid="{00000000-0005-0000-0000-0000FC080000}"/>
    <cellStyle name="Normal 7 4 4 2" xfId="3356" xr:uid="{8FBAD663-65DE-4334-A9F3-890579A33AE8}"/>
    <cellStyle name="Normal 7 4 5" xfId="1253" xr:uid="{00000000-0005-0000-0000-0000FD080000}"/>
    <cellStyle name="Normal 7 4 5 2" xfId="3532" xr:uid="{63C9C36F-718B-4D04-AE52-EEBF090C8443}"/>
    <cellStyle name="Normal 7 4 6" xfId="1946" xr:uid="{00000000-0005-0000-0000-0000FE080000}"/>
    <cellStyle name="Normal 7 4 6 2" xfId="4225" xr:uid="{D6098FBD-2553-4B37-8769-EF61F6F86213}"/>
    <cellStyle name="Normal 7 4 7" xfId="2640" xr:uid="{87A57571-7FA8-40E2-A4B6-A9F83851D78D}"/>
    <cellStyle name="Normal 7 5" xfId="486" xr:uid="{00000000-0005-0000-0000-0000FF080000}"/>
    <cellStyle name="Normal 7 5 2" xfId="859" xr:uid="{00000000-0005-0000-0000-000000090000}"/>
    <cellStyle name="Normal 7 5 2 2" xfId="1765" xr:uid="{00000000-0005-0000-0000-000001090000}"/>
    <cellStyle name="Normal 7 5 2 2 2" xfId="4044" xr:uid="{85ABF52A-CD86-4949-AD8B-8B60D5CCCB05}"/>
    <cellStyle name="Normal 7 5 2 3" xfId="2458" xr:uid="{00000000-0005-0000-0000-000002090000}"/>
    <cellStyle name="Normal 7 5 2 3 2" xfId="4737" xr:uid="{821DE33C-BBE5-4C18-8CFF-46CC2036845F}"/>
    <cellStyle name="Normal 7 5 2 4" xfId="3152" xr:uid="{2540B226-871F-44B9-A7C2-0AD337C36B62}"/>
    <cellStyle name="Normal 7 5 3" xfId="1418" xr:uid="{00000000-0005-0000-0000-000003090000}"/>
    <cellStyle name="Normal 7 5 3 2" xfId="3697" xr:uid="{E89AC598-E9A2-4C09-8619-4E437DCC3118}"/>
    <cellStyle name="Normal 7 5 4" xfId="2111" xr:uid="{00000000-0005-0000-0000-000004090000}"/>
    <cellStyle name="Normal 7 5 4 2" xfId="4390" xr:uid="{F0B93C33-C09D-4209-9BFE-B6692CA89BBF}"/>
    <cellStyle name="Normal 7 5 5" xfId="2805" xr:uid="{760B8B46-3532-44A5-9D45-A15C8CA65BC3}"/>
    <cellStyle name="Normal 7 6" xfId="664" xr:uid="{00000000-0005-0000-0000-000005090000}"/>
    <cellStyle name="Normal 7 6 2" xfId="1593" xr:uid="{00000000-0005-0000-0000-000006090000}"/>
    <cellStyle name="Normal 7 6 2 2" xfId="3872" xr:uid="{D11FCE1D-A727-4E58-B777-2730471BC406}"/>
    <cellStyle name="Normal 7 6 3" xfId="2286" xr:uid="{00000000-0005-0000-0000-000007090000}"/>
    <cellStyle name="Normal 7 6 3 2" xfId="4565" xr:uid="{1373E22F-B40F-4AF6-9946-DB6312B8F85B}"/>
    <cellStyle name="Normal 7 6 4" xfId="2980" xr:uid="{5F43A6AD-06AB-4ABE-91ED-1C8A72096BC9}"/>
    <cellStyle name="Normal 7 7" xfId="1062" xr:uid="{00000000-0005-0000-0000-000008090000}"/>
    <cellStyle name="Normal 7 7 2" xfId="3349" xr:uid="{BFA1BBC7-F065-45CA-85B8-DF5F0CD8E30A}"/>
    <cellStyle name="Normal 7 8" xfId="1246" xr:uid="{00000000-0005-0000-0000-000009090000}"/>
    <cellStyle name="Normal 7 8 2" xfId="3525" xr:uid="{2E0C8ACC-A33E-473D-80B4-8437321CF18C}"/>
    <cellStyle name="Normal 7 9" xfId="1939" xr:uid="{00000000-0005-0000-0000-00000A090000}"/>
    <cellStyle name="Normal 7 9 2" xfId="4218" xr:uid="{78EBBCD7-E1B4-4B2D-A12D-F503F8C767C6}"/>
    <cellStyle name="Normal 8" xfId="274" xr:uid="{00000000-0005-0000-0000-00000B090000}"/>
    <cellStyle name="Normal 9" xfId="275" xr:uid="{00000000-0005-0000-0000-00000C090000}"/>
    <cellStyle name="Normal 9 10" xfId="2641" xr:uid="{5537A6BC-9582-4695-972F-3547A92BFE40}"/>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2 2" xfId="4054" xr:uid="{80207491-A50A-478D-9DEB-DF96AD255A48}"/>
    <cellStyle name="Normal 9 2 2 2 2 3" xfId="2468" xr:uid="{00000000-0005-0000-0000-000012090000}"/>
    <cellStyle name="Normal 9 2 2 2 2 3 2" xfId="4747" xr:uid="{1121E378-CFFC-4F50-8772-C796A7BA9105}"/>
    <cellStyle name="Normal 9 2 2 2 2 4" xfId="3162" xr:uid="{138C2F2F-FFDA-4635-91EF-ABEE063F3E57}"/>
    <cellStyle name="Normal 9 2 2 2 3" xfId="1428" xr:uid="{00000000-0005-0000-0000-000013090000}"/>
    <cellStyle name="Normal 9 2 2 2 3 2" xfId="3707" xr:uid="{9C3A8086-6452-4789-A298-3D91935ACB95}"/>
    <cellStyle name="Normal 9 2 2 2 4" xfId="2121" xr:uid="{00000000-0005-0000-0000-000014090000}"/>
    <cellStyle name="Normal 9 2 2 2 4 2" xfId="4400" xr:uid="{327AF1BA-384F-4B79-B065-41E3287EA8D0}"/>
    <cellStyle name="Normal 9 2 2 2 5" xfId="2815" xr:uid="{EE4CA5C4-67AE-4FDF-BD7D-2B9C85E2CC8E}"/>
    <cellStyle name="Normal 9 2 2 3" xfId="674" xr:uid="{00000000-0005-0000-0000-000015090000}"/>
    <cellStyle name="Normal 9 2 2 3 2" xfId="1603" xr:uid="{00000000-0005-0000-0000-000016090000}"/>
    <cellStyle name="Normal 9 2 2 3 2 2" xfId="3882" xr:uid="{8CAF3650-B9F2-48C9-BB5A-7984AF7B9837}"/>
    <cellStyle name="Normal 9 2 2 3 3" xfId="2296" xr:uid="{00000000-0005-0000-0000-000017090000}"/>
    <cellStyle name="Normal 9 2 2 3 3 2" xfId="4575" xr:uid="{FFF5C4C4-501B-4C5C-A310-7B53598390E2}"/>
    <cellStyle name="Normal 9 2 2 3 4" xfId="2990" xr:uid="{700DFCC6-B2EA-40B5-98CD-C2C90E5F34AE}"/>
    <cellStyle name="Normal 9 2 2 4" xfId="1072" xr:uid="{00000000-0005-0000-0000-000018090000}"/>
    <cellStyle name="Normal 9 2 2 4 2" xfId="3359" xr:uid="{4770AEC6-E07F-4FA1-890C-7D716BC3CC70}"/>
    <cellStyle name="Normal 9 2 2 5" xfId="1256" xr:uid="{00000000-0005-0000-0000-000019090000}"/>
    <cellStyle name="Normal 9 2 2 5 2" xfId="3535" xr:uid="{6117E98D-587B-44E3-A185-3BB5101ED6DF}"/>
    <cellStyle name="Normal 9 2 2 6" xfId="1949" xr:uid="{00000000-0005-0000-0000-00001A090000}"/>
    <cellStyle name="Normal 9 2 2 6 2" xfId="4228" xr:uid="{DB897DA2-E3FC-451F-BA29-EEF5588253A7}"/>
    <cellStyle name="Normal 9 2 2 7" xfId="2643" xr:uid="{BEBE3225-3058-4234-8C0F-CB91548F7422}"/>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2 2" xfId="4058" xr:uid="{A5F0A8BA-BB1D-42A8-B7EE-C459D2EFB197}"/>
    <cellStyle name="Normal 9 2 3 2 2 2 3" xfId="2472" xr:uid="{00000000-0005-0000-0000-000020090000}"/>
    <cellStyle name="Normal 9 2 3 2 2 2 3 2" xfId="4751" xr:uid="{C846264B-F1B2-447E-A78C-42F932D2B8D8}"/>
    <cellStyle name="Normal 9 2 3 2 2 2 4" xfId="3166" xr:uid="{FF11AF05-8756-4353-ADF6-BD31EFD50756}"/>
    <cellStyle name="Normal 9 2 3 2 2 3" xfId="1432" xr:uid="{00000000-0005-0000-0000-000021090000}"/>
    <cellStyle name="Normal 9 2 3 2 2 3 2" xfId="3711" xr:uid="{15A89175-2F67-4B48-AB1C-4DCAED7E8824}"/>
    <cellStyle name="Normal 9 2 3 2 2 4" xfId="2125" xr:uid="{00000000-0005-0000-0000-000022090000}"/>
    <cellStyle name="Normal 9 2 3 2 2 4 2" xfId="4404" xr:uid="{038872EA-E104-4973-825C-1C7F5F90C949}"/>
    <cellStyle name="Normal 9 2 3 2 2 5" xfId="2819" xr:uid="{9F23DBED-0215-433F-808A-6B1A0CE3C822}"/>
    <cellStyle name="Normal 9 2 3 2 3" xfId="678" xr:uid="{00000000-0005-0000-0000-000023090000}"/>
    <cellStyle name="Normal 9 2 3 2 3 2" xfId="1607" xr:uid="{00000000-0005-0000-0000-000024090000}"/>
    <cellStyle name="Normal 9 2 3 2 3 2 2" xfId="3886" xr:uid="{E52B37EA-17DC-490E-AAE5-003191C5ED91}"/>
    <cellStyle name="Normal 9 2 3 2 3 3" xfId="2300" xr:uid="{00000000-0005-0000-0000-000025090000}"/>
    <cellStyle name="Normal 9 2 3 2 3 3 2" xfId="4579" xr:uid="{F9BC91E9-6295-46A1-B2D5-E709F318A4BA}"/>
    <cellStyle name="Normal 9 2 3 2 3 4" xfId="2994" xr:uid="{E186AEC7-5774-41E6-97A7-6BD31016455C}"/>
    <cellStyle name="Normal 9 2 3 2 4" xfId="1076" xr:uid="{00000000-0005-0000-0000-000026090000}"/>
    <cellStyle name="Normal 9 2 3 2 4 2" xfId="3363" xr:uid="{ABF99879-865A-4912-8944-D2306947CA36}"/>
    <cellStyle name="Normal 9 2 3 2 5" xfId="1260" xr:uid="{00000000-0005-0000-0000-000027090000}"/>
    <cellStyle name="Normal 9 2 3 2 5 2" xfId="3539" xr:uid="{33FCAF53-A739-4FB7-985D-DD6E49BE757C}"/>
    <cellStyle name="Normal 9 2 3 2 6" xfId="1953" xr:uid="{00000000-0005-0000-0000-000028090000}"/>
    <cellStyle name="Normal 9 2 3 2 6 2" xfId="4232" xr:uid="{76BA4236-6046-4EE2-A3F5-5F2574550BEF}"/>
    <cellStyle name="Normal 9 2 3 2 7" xfId="2647" xr:uid="{4F22A4E1-8604-4F7C-8B2C-0659DAA4D8FF}"/>
    <cellStyle name="Normal 9 2 3 3" xfId="497" xr:uid="{00000000-0005-0000-0000-000029090000}"/>
    <cellStyle name="Normal 9 2 3 3 2" xfId="870" xr:uid="{00000000-0005-0000-0000-00002A090000}"/>
    <cellStyle name="Normal 9 2 3 3 2 2" xfId="1776" xr:uid="{00000000-0005-0000-0000-00002B090000}"/>
    <cellStyle name="Normal 9 2 3 3 2 2 2" xfId="4055" xr:uid="{23EE1F88-A4DD-4EB2-9202-CFE7E2427A2D}"/>
    <cellStyle name="Normal 9 2 3 3 2 3" xfId="2469" xr:uid="{00000000-0005-0000-0000-00002C090000}"/>
    <cellStyle name="Normal 9 2 3 3 2 3 2" xfId="4748" xr:uid="{D03446F0-FCFE-4733-8590-9A5C37ADEE62}"/>
    <cellStyle name="Normal 9 2 3 3 2 4" xfId="3163" xr:uid="{1287EAE6-6F04-4086-97AE-4FCBFCB0DF9B}"/>
    <cellStyle name="Normal 9 2 3 3 3" xfId="1429" xr:uid="{00000000-0005-0000-0000-00002D090000}"/>
    <cellStyle name="Normal 9 2 3 3 3 2" xfId="3708" xr:uid="{13D2E22D-BB46-46AB-A340-B0439AF31E01}"/>
    <cellStyle name="Normal 9 2 3 3 4" xfId="2122" xr:uid="{00000000-0005-0000-0000-00002E090000}"/>
    <cellStyle name="Normal 9 2 3 3 4 2" xfId="4401" xr:uid="{2435838A-EA76-4599-951A-3997BCE6A9C0}"/>
    <cellStyle name="Normal 9 2 3 3 5" xfId="2816" xr:uid="{AD5EA902-3C67-4727-B54B-2AD5369B8838}"/>
    <cellStyle name="Normal 9 2 3 4" xfId="675" xr:uid="{00000000-0005-0000-0000-00002F090000}"/>
    <cellStyle name="Normal 9 2 3 4 2" xfId="1604" xr:uid="{00000000-0005-0000-0000-000030090000}"/>
    <cellStyle name="Normal 9 2 3 4 2 2" xfId="3883" xr:uid="{05682A58-C691-47DE-B601-67B7B5970349}"/>
    <cellStyle name="Normal 9 2 3 4 3" xfId="2297" xr:uid="{00000000-0005-0000-0000-000031090000}"/>
    <cellStyle name="Normal 9 2 3 4 3 2" xfId="4576" xr:uid="{EE855D5B-0DCA-4DF4-8F1E-2234DB83B974}"/>
    <cellStyle name="Normal 9 2 3 4 4" xfId="2991" xr:uid="{D03B989D-1D27-45ED-8054-43E509581EBB}"/>
    <cellStyle name="Normal 9 2 3 5" xfId="1073" xr:uid="{00000000-0005-0000-0000-000032090000}"/>
    <cellStyle name="Normal 9 2 3 5 2" xfId="3360" xr:uid="{CE92D17A-B4EC-4FC5-BC38-F0B6A4DF52CA}"/>
    <cellStyle name="Normal 9 2 3 6" xfId="1257" xr:uid="{00000000-0005-0000-0000-000033090000}"/>
    <cellStyle name="Normal 9 2 3 6 2" xfId="3536" xr:uid="{93F56DEE-8C70-4005-9CED-4B67C7396911}"/>
    <cellStyle name="Normal 9 2 3 7" xfId="1950" xr:uid="{00000000-0005-0000-0000-000034090000}"/>
    <cellStyle name="Normal 9 2 3 7 2" xfId="4229" xr:uid="{5B1EF30C-CB70-4975-91EF-858F4EA9DB9D}"/>
    <cellStyle name="Normal 9 2 3 8" xfId="2644" xr:uid="{8B5ED1C2-01E5-4DE5-9E2E-1E019589ECA9}"/>
    <cellStyle name="Normal 9 2 4" xfId="495" xr:uid="{00000000-0005-0000-0000-000035090000}"/>
    <cellStyle name="Normal 9 2 4 2" xfId="868" xr:uid="{00000000-0005-0000-0000-000036090000}"/>
    <cellStyle name="Normal 9 2 4 2 2" xfId="1774" xr:uid="{00000000-0005-0000-0000-000037090000}"/>
    <cellStyle name="Normal 9 2 4 2 2 2" xfId="4053" xr:uid="{0CAE3802-92B5-46BF-96B7-F0640DF8FCEA}"/>
    <cellStyle name="Normal 9 2 4 2 3" xfId="2467" xr:uid="{00000000-0005-0000-0000-000038090000}"/>
    <cellStyle name="Normal 9 2 4 2 3 2" xfId="4746" xr:uid="{18E4EC63-8B9A-4E2A-B22B-C8126162DC94}"/>
    <cellStyle name="Normal 9 2 4 2 4" xfId="3161" xr:uid="{87E252BE-6C64-4F65-954B-D47E3707E567}"/>
    <cellStyle name="Normal 9 2 4 3" xfId="1427" xr:uid="{00000000-0005-0000-0000-000039090000}"/>
    <cellStyle name="Normal 9 2 4 3 2" xfId="3706" xr:uid="{BF643C88-8E08-4C92-BAE4-F08E15257BD3}"/>
    <cellStyle name="Normal 9 2 4 4" xfId="2120" xr:uid="{00000000-0005-0000-0000-00003A090000}"/>
    <cellStyle name="Normal 9 2 4 4 2" xfId="4399" xr:uid="{5579463A-2268-44FB-B042-3B318A27B8CA}"/>
    <cellStyle name="Normal 9 2 4 5" xfId="2814" xr:uid="{E7E2D7B2-BBEE-433C-BD63-BC3A8119BFD9}"/>
    <cellStyle name="Normal 9 2 5" xfId="673" xr:uid="{00000000-0005-0000-0000-00003B090000}"/>
    <cellStyle name="Normal 9 2 5 2" xfId="1602" xr:uid="{00000000-0005-0000-0000-00003C090000}"/>
    <cellStyle name="Normal 9 2 5 2 2" xfId="3881" xr:uid="{2D1E6588-9231-418E-ACD0-E8713ED9DAA3}"/>
    <cellStyle name="Normal 9 2 5 3" xfId="2295" xr:uid="{00000000-0005-0000-0000-00003D090000}"/>
    <cellStyle name="Normal 9 2 5 3 2" xfId="4574" xr:uid="{96D13E94-4427-48D0-AF8F-9A42953E1D78}"/>
    <cellStyle name="Normal 9 2 5 4" xfId="2989" xr:uid="{384D44DB-297E-441A-9FE0-266E1380B5E0}"/>
    <cellStyle name="Normal 9 2 6" xfId="1071" xr:uid="{00000000-0005-0000-0000-00003E090000}"/>
    <cellStyle name="Normal 9 2 6 2" xfId="3358" xr:uid="{3BF15532-E912-45A4-90F6-A9B6AC69D725}"/>
    <cellStyle name="Normal 9 2 7" xfId="1255" xr:uid="{00000000-0005-0000-0000-00003F090000}"/>
    <cellStyle name="Normal 9 2 7 2" xfId="3534" xr:uid="{5F8BA314-4671-4030-84DB-7EB46CDCC4FC}"/>
    <cellStyle name="Normal 9 2 8" xfId="1948" xr:uid="{00000000-0005-0000-0000-000040090000}"/>
    <cellStyle name="Normal 9 2 8 2" xfId="4227" xr:uid="{562946E8-590E-46F3-A1A8-7133AFEB9D71}"/>
    <cellStyle name="Normal 9 2 9" xfId="2642" xr:uid="{9827171A-83C4-4649-BA10-1831045B7BFD}"/>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2 2" xfId="4056" xr:uid="{66558376-72F5-4181-9950-F469553454DA}"/>
    <cellStyle name="Normal 9 3 2 2 3" xfId="2470" xr:uid="{00000000-0005-0000-0000-000045090000}"/>
    <cellStyle name="Normal 9 3 2 2 3 2" xfId="4749" xr:uid="{4BCA7C80-B965-44BB-AC84-567275E8EB3F}"/>
    <cellStyle name="Normal 9 3 2 2 4" xfId="3164" xr:uid="{C5403F41-B4F3-4617-BF24-E4323D0649C1}"/>
    <cellStyle name="Normal 9 3 2 3" xfId="1430" xr:uid="{00000000-0005-0000-0000-000046090000}"/>
    <cellStyle name="Normal 9 3 2 3 2" xfId="3709" xr:uid="{241D8A2B-1BB5-4895-A780-FFCD0EC6668E}"/>
    <cellStyle name="Normal 9 3 2 4" xfId="2123" xr:uid="{00000000-0005-0000-0000-000047090000}"/>
    <cellStyle name="Normal 9 3 2 4 2" xfId="4402" xr:uid="{5F7E0C94-7A6D-4D9C-991A-64C966A4A912}"/>
    <cellStyle name="Normal 9 3 2 5" xfId="2817" xr:uid="{6BF63C2D-84C7-4A9E-883A-42B90325107A}"/>
    <cellStyle name="Normal 9 3 3" xfId="676" xr:uid="{00000000-0005-0000-0000-000048090000}"/>
    <cellStyle name="Normal 9 3 3 2" xfId="1605" xr:uid="{00000000-0005-0000-0000-000049090000}"/>
    <cellStyle name="Normal 9 3 3 2 2" xfId="3884" xr:uid="{6B9BBFCE-D30B-4139-90D5-7DFA5103FF9E}"/>
    <cellStyle name="Normal 9 3 3 3" xfId="2298" xr:uid="{00000000-0005-0000-0000-00004A090000}"/>
    <cellStyle name="Normal 9 3 3 3 2" xfId="4577" xr:uid="{A376D094-CA2F-4C1B-AD7B-E22BCECA5F33}"/>
    <cellStyle name="Normal 9 3 3 4" xfId="2992" xr:uid="{731B132D-78EC-4836-8281-99D97433A304}"/>
    <cellStyle name="Normal 9 3 4" xfId="1074" xr:uid="{00000000-0005-0000-0000-00004B090000}"/>
    <cellStyle name="Normal 9 3 4 2" xfId="3361" xr:uid="{7D88BD56-CB71-4FEC-B166-1EF5DF3AFE7A}"/>
    <cellStyle name="Normal 9 3 5" xfId="1258" xr:uid="{00000000-0005-0000-0000-00004C090000}"/>
    <cellStyle name="Normal 9 3 5 2" xfId="3537" xr:uid="{AB3145E3-7F8E-4844-8855-ADE41F5F3965}"/>
    <cellStyle name="Normal 9 3 6" xfId="1951" xr:uid="{00000000-0005-0000-0000-00004D090000}"/>
    <cellStyle name="Normal 9 3 6 2" xfId="4230" xr:uid="{BF62DDDC-01D9-4B33-B76D-07BF9B8BFC31}"/>
    <cellStyle name="Normal 9 3 7" xfId="2645" xr:uid="{DACA5C1A-3434-4761-9780-7C21686BB039}"/>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2 2" xfId="4057" xr:uid="{EFF694F6-91F9-4A36-99C4-CBC42432BF6B}"/>
    <cellStyle name="Normal 9 4 2 2 3" xfId="2471" xr:uid="{00000000-0005-0000-0000-000052090000}"/>
    <cellStyle name="Normal 9 4 2 2 3 2" xfId="4750" xr:uid="{E24AB572-572C-456C-9AA3-5BFC86E03F10}"/>
    <cellStyle name="Normal 9 4 2 2 4" xfId="3165" xr:uid="{A2BFC20B-4567-49ED-8C3E-E09EF2019EAB}"/>
    <cellStyle name="Normal 9 4 2 3" xfId="1431" xr:uid="{00000000-0005-0000-0000-000053090000}"/>
    <cellStyle name="Normal 9 4 2 3 2" xfId="3710" xr:uid="{96061BDA-4069-4B26-9DF1-6BBCAC976F1F}"/>
    <cellStyle name="Normal 9 4 2 4" xfId="2124" xr:uid="{00000000-0005-0000-0000-000054090000}"/>
    <cellStyle name="Normal 9 4 2 4 2" xfId="4403" xr:uid="{B2C1B6A5-46C9-4581-BFCC-C682968B3457}"/>
    <cellStyle name="Normal 9 4 2 5" xfId="2818" xr:uid="{9A990A4F-8437-47F1-89E6-0B0047BE1D29}"/>
    <cellStyle name="Normal 9 4 3" xfId="677" xr:uid="{00000000-0005-0000-0000-000055090000}"/>
    <cellStyle name="Normal 9 4 3 2" xfId="1606" xr:uid="{00000000-0005-0000-0000-000056090000}"/>
    <cellStyle name="Normal 9 4 3 2 2" xfId="3885" xr:uid="{10A20B2E-4F8C-4C61-AE28-BBB1BC1B5602}"/>
    <cellStyle name="Normal 9 4 3 3" xfId="2299" xr:uid="{00000000-0005-0000-0000-000057090000}"/>
    <cellStyle name="Normal 9 4 3 3 2" xfId="4578" xr:uid="{9EE9901D-08DD-4B0F-86D7-4443C9C93A81}"/>
    <cellStyle name="Normal 9 4 3 4" xfId="2993" xr:uid="{AB95EF85-1D25-4EE4-8A69-70EC5A4A88A6}"/>
    <cellStyle name="Normal 9 4 4" xfId="1075" xr:uid="{00000000-0005-0000-0000-000058090000}"/>
    <cellStyle name="Normal 9 4 4 2" xfId="3362" xr:uid="{329B4942-7E0F-45D4-AFFB-7EF6D7F24F85}"/>
    <cellStyle name="Normal 9 4 5" xfId="1259" xr:uid="{00000000-0005-0000-0000-000059090000}"/>
    <cellStyle name="Normal 9 4 5 2" xfId="3538" xr:uid="{2D6DDEA2-6574-48EA-BEF7-D3E196FCAA01}"/>
    <cellStyle name="Normal 9 4 6" xfId="1952" xr:uid="{00000000-0005-0000-0000-00005A090000}"/>
    <cellStyle name="Normal 9 4 6 2" xfId="4231" xr:uid="{B1376139-C919-4CE9-93BF-DEC27CA92E48}"/>
    <cellStyle name="Normal 9 4 7" xfId="2646" xr:uid="{F456C675-D8C0-41F7-B9BF-0DABCB6A0D39}"/>
    <cellStyle name="Normal 9 5" xfId="494" xr:uid="{00000000-0005-0000-0000-00005B090000}"/>
    <cellStyle name="Normal 9 5 2" xfId="867" xr:uid="{00000000-0005-0000-0000-00005C090000}"/>
    <cellStyle name="Normal 9 5 2 2" xfId="1773" xr:uid="{00000000-0005-0000-0000-00005D090000}"/>
    <cellStyle name="Normal 9 5 2 2 2" xfId="4052" xr:uid="{6B0574ED-2727-47FB-9CC5-6138DE4F49E7}"/>
    <cellStyle name="Normal 9 5 2 3" xfId="2466" xr:uid="{00000000-0005-0000-0000-00005E090000}"/>
    <cellStyle name="Normal 9 5 2 3 2" xfId="4745" xr:uid="{E38C8E18-CAF2-47F6-A66B-031EC21A1C5A}"/>
    <cellStyle name="Normal 9 5 2 4" xfId="3160" xr:uid="{B239BC79-78BA-4CCD-8F8A-A55ABD012C63}"/>
    <cellStyle name="Normal 9 5 3" xfId="1426" xr:uid="{00000000-0005-0000-0000-00005F090000}"/>
    <cellStyle name="Normal 9 5 3 2" xfId="3705" xr:uid="{757BA57F-C446-416B-BBD1-C1BEF3E09D27}"/>
    <cellStyle name="Normal 9 5 4" xfId="2119" xr:uid="{00000000-0005-0000-0000-000060090000}"/>
    <cellStyle name="Normal 9 5 4 2" xfId="4398" xr:uid="{08968778-63A8-4B1A-BB35-8DCE5F327E49}"/>
    <cellStyle name="Normal 9 5 5" xfId="2813" xr:uid="{3D4CCF3F-C401-4F5E-A136-0AD53B07863E}"/>
    <cellStyle name="Normal 9 6" xfId="672" xr:uid="{00000000-0005-0000-0000-000061090000}"/>
    <cellStyle name="Normal 9 6 2" xfId="1601" xr:uid="{00000000-0005-0000-0000-000062090000}"/>
    <cellStyle name="Normal 9 6 2 2" xfId="3880" xr:uid="{009E7E5A-A4E8-4156-B584-B8B60989C157}"/>
    <cellStyle name="Normal 9 6 3" xfId="2294" xr:uid="{00000000-0005-0000-0000-000063090000}"/>
    <cellStyle name="Normal 9 6 3 2" xfId="4573" xr:uid="{361DF25F-9003-4B5B-8AB9-A8BCEBB26F10}"/>
    <cellStyle name="Normal 9 6 4" xfId="2988" xr:uid="{6542560A-237E-4FA6-A5DA-6DF49685F3E4}"/>
    <cellStyle name="Normal 9 7" xfId="1070" xr:uid="{00000000-0005-0000-0000-000064090000}"/>
    <cellStyle name="Normal 9 7 2" xfId="3357" xr:uid="{56CC791B-A432-4D9B-BA18-976972D877EB}"/>
    <cellStyle name="Normal 9 8" xfId="1254" xr:uid="{00000000-0005-0000-0000-000065090000}"/>
    <cellStyle name="Normal 9 8 2" xfId="3533" xr:uid="{EC5AFF48-67EE-4FD0-B366-C5FBBD943800}"/>
    <cellStyle name="Normal 9 9" xfId="1947" xr:uid="{00000000-0005-0000-0000-000066090000}"/>
    <cellStyle name="Normal 9 9 2" xfId="4226" xr:uid="{BD8F14A8-F227-499E-B035-96FDA102E63C}"/>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2 2" xfId="3965" xr:uid="{016C2A8D-A813-4B60-98EC-580C95DF953B}"/>
    <cellStyle name="Note 2 2 2 3" xfId="2379" xr:uid="{00000000-0005-0000-0000-00006C090000}"/>
    <cellStyle name="Note 2 2 2 3 2" xfId="4658" xr:uid="{C0874F2D-7D36-482A-B310-F8AA4A7A738F}"/>
    <cellStyle name="Note 2 2 2 4" xfId="3073" xr:uid="{683F5770-E74C-4ABE-8223-58C0F0AE2B4A}"/>
    <cellStyle name="Note 2 2 3" xfId="1339" xr:uid="{00000000-0005-0000-0000-00006D090000}"/>
    <cellStyle name="Note 2 2 3 2" xfId="3618" xr:uid="{8DB1048A-074D-43DD-B7CB-A0A09A69DC42}"/>
    <cellStyle name="Note 2 2 4" xfId="2032" xr:uid="{00000000-0005-0000-0000-00006E090000}"/>
    <cellStyle name="Note 2 2 4 2" xfId="4311" xr:uid="{5D84801E-3ED1-443D-ADAE-8FF7EDC426F0}"/>
    <cellStyle name="Note 2 2 5" xfId="2726" xr:uid="{5D66575D-A030-4EE7-8648-F21C59FB6CA1}"/>
    <cellStyle name="Note 2 3" xfId="585" xr:uid="{00000000-0005-0000-0000-00006F090000}"/>
    <cellStyle name="Note 2 3 2" xfId="1514" xr:uid="{00000000-0005-0000-0000-000070090000}"/>
    <cellStyle name="Note 2 3 2 2" xfId="3793" xr:uid="{E2AD5A82-7E5B-46AC-BA14-A41065580F74}"/>
    <cellStyle name="Note 2 3 3" xfId="2207" xr:uid="{00000000-0005-0000-0000-000071090000}"/>
    <cellStyle name="Note 2 3 3 2" xfId="4486" xr:uid="{FECB766E-4BC7-4A24-ADF9-0C442D0E1E05}"/>
    <cellStyle name="Note 2 3 4" xfId="2901" xr:uid="{EC200DFF-80E1-4912-8108-DBEA64D1E89E}"/>
    <cellStyle name="Note 2 4" xfId="982" xr:uid="{00000000-0005-0000-0000-000072090000}"/>
    <cellStyle name="Note 2 4 2" xfId="3270" xr:uid="{3D8D607C-5273-448C-AAF1-26F370C33163}"/>
    <cellStyle name="Note 2 5" xfId="1167" xr:uid="{00000000-0005-0000-0000-000073090000}"/>
    <cellStyle name="Note 2 5 2" xfId="3446" xr:uid="{35492D07-F83A-455D-9BFD-85E5FEBBA318}"/>
    <cellStyle name="Note 2 6" xfId="1860" xr:uid="{00000000-0005-0000-0000-000074090000}"/>
    <cellStyle name="Note 2 6 2" xfId="4139" xr:uid="{117C68F5-726E-4A9A-BC3E-74A94A189A9F}"/>
    <cellStyle name="Note 2 7" xfId="2554" xr:uid="{088B0CA9-48F9-4F23-B70A-352E8F7ACB30}"/>
    <cellStyle name="Note 3" xfId="344" xr:uid="{00000000-0005-0000-0000-000075090000}"/>
    <cellStyle name="Note 3 2" xfId="725" xr:uid="{00000000-0005-0000-0000-000076090000}"/>
    <cellStyle name="Note 3 2 2" xfId="1640" xr:uid="{00000000-0005-0000-0000-000077090000}"/>
    <cellStyle name="Note 3 2 2 2" xfId="3919" xr:uid="{2DF383A2-954E-4E70-9A67-84D83A65700B}"/>
    <cellStyle name="Note 3 2 3" xfId="2333" xr:uid="{00000000-0005-0000-0000-000078090000}"/>
    <cellStyle name="Note 3 2 3 2" xfId="4612" xr:uid="{7640DD35-4BC7-410E-B4CF-E5DDDAB9132B}"/>
    <cellStyle name="Note 3 2 4" xfId="3027" xr:uid="{79C8D544-2FDD-46C9-89C2-4DED4E24AA4F}"/>
    <cellStyle name="Note 3 3" xfId="1293" xr:uid="{00000000-0005-0000-0000-000079090000}"/>
    <cellStyle name="Note 3 3 2" xfId="3572" xr:uid="{7A2C6BC7-029D-41DB-AF4C-7019BAE58B4E}"/>
    <cellStyle name="Note 3 4" xfId="1986" xr:uid="{00000000-0005-0000-0000-00007A090000}"/>
    <cellStyle name="Note 3 4 2" xfId="4265" xr:uid="{B93E461B-5551-4981-A545-89658DB788D7}"/>
    <cellStyle name="Note 3 5" xfId="2680" xr:uid="{C4257783-942E-44D4-8969-E85014E17ECD}"/>
    <cellStyle name="Note 4" xfId="539" xr:uid="{00000000-0005-0000-0000-00007B090000}"/>
    <cellStyle name="Note 4 2" xfId="1468" xr:uid="{00000000-0005-0000-0000-00007C090000}"/>
    <cellStyle name="Note 4 2 2" xfId="3747" xr:uid="{5C4A6705-C709-4D80-9F8A-5DEF60D7C407}"/>
    <cellStyle name="Note 4 3" xfId="2161" xr:uid="{00000000-0005-0000-0000-00007D090000}"/>
    <cellStyle name="Note 4 3 2" xfId="4440" xr:uid="{27C03783-4C3B-4D50-89B7-CEC4D0AE4D92}"/>
    <cellStyle name="Note 4 4" xfId="2855" xr:uid="{F2CA93A4-147C-48B3-A495-C7D606D0E935}"/>
    <cellStyle name="Note 5" xfId="926" xr:uid="{00000000-0005-0000-0000-00007E090000}"/>
    <cellStyle name="Note 5 2" xfId="3215" xr:uid="{EBCB3925-3235-4A16-B46D-7079A686372C}"/>
    <cellStyle name="Note 6" xfId="1121" xr:uid="{00000000-0005-0000-0000-00007F090000}"/>
    <cellStyle name="Note 6 2" xfId="3400" xr:uid="{4576237D-A1F9-4D5F-B7B8-3E5F7785C48E}"/>
    <cellStyle name="Note 7" xfId="1814" xr:uid="{00000000-0005-0000-0000-000080090000}"/>
    <cellStyle name="Note 7 2" xfId="4093" xr:uid="{054C15B3-128B-4E53-876E-BC1A4C862FF9}"/>
    <cellStyle name="Note 8" xfId="2508" xr:uid="{D53A4921-3F1D-4B9C-8C0E-83C3C6140849}"/>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2 3 2" xfId="3228" xr:uid="{B7B5EDFE-D3DD-4EE5-87AE-F33ACC2976DE}"/>
    <cellStyle name="Tusenskille 2 3" xfId="330" xr:uid="{00000000-0005-0000-0000-000097090000}"/>
    <cellStyle name="Tusenskille 2 3 2" xfId="711" xr:uid="{00000000-0005-0000-0000-000098090000}"/>
    <cellStyle name="Tusenskille 2 4" xfId="911" xr:uid="{00000000-0005-0000-0000-000099090000}"/>
    <cellStyle name="Tusenskille 2 4 2" xfId="3201" xr:uid="{9CFADA51-8FDB-4EA9-A0C6-900A8C0EA7CB}"/>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3 3 2" xfId="3198" xr:uid="{E8A3DEF9-9CCF-4B15-952E-B44F99C8A045}"/>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Tusenskille 4 3 2" xfId="3199" xr:uid="{ABED1256-3DCB-4DC7-8C42-68CC80F7F4D7}"/>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workbookViewId="0">
      <selection activeCell="C10" sqref="C10"/>
    </sheetView>
  </sheetViews>
  <sheetFormatPr baseColWidth="10" defaultColWidth="17.28515625" defaultRowHeight="15.75" customHeight="1" x14ac:dyDescent="0.25"/>
  <cols>
    <col min="1" max="1" width="46.5703125" style="40" customWidth="1"/>
    <col min="2" max="2" width="10.7109375" style="40" customWidth="1"/>
    <col min="3" max="3" width="26.7109375" style="40" customWidth="1"/>
    <col min="4" max="6" width="10.7109375" style="40" customWidth="1"/>
    <col min="7" max="16384" width="17.28515625" style="40"/>
  </cols>
  <sheetData>
    <row r="1" spans="1:6" ht="12.75" customHeight="1" x14ac:dyDescent="0.25">
      <c r="A1" s="2"/>
    </row>
    <row r="2" spans="1:6" ht="15" customHeight="1" x14ac:dyDescent="0.25">
      <c r="A2" s="3" t="s">
        <v>801</v>
      </c>
      <c r="B2" s="4"/>
      <c r="C2" s="5"/>
      <c r="D2" s="1"/>
      <c r="E2" s="1"/>
      <c r="F2" s="1"/>
    </row>
    <row r="3" spans="1:6" ht="15" customHeight="1" x14ac:dyDescent="0.25">
      <c r="A3" s="6"/>
      <c r="B3" s="7"/>
      <c r="C3" s="1"/>
      <c r="D3" s="1"/>
      <c r="E3" s="1"/>
      <c r="F3" s="1"/>
    </row>
    <row r="4" spans="1:6" ht="15" customHeight="1" x14ac:dyDescent="0.25">
      <c r="A4" s="8" t="s">
        <v>0</v>
      </c>
      <c r="B4" s="1"/>
      <c r="C4" s="1"/>
      <c r="D4" s="1"/>
      <c r="E4" s="1"/>
      <c r="F4" s="1"/>
    </row>
    <row r="5" spans="1:6" ht="15" customHeight="1" x14ac:dyDescent="0.25">
      <c r="A5" s="9"/>
      <c r="B5" s="1"/>
      <c r="C5" s="1"/>
      <c r="D5" s="1"/>
      <c r="E5" s="1"/>
      <c r="F5" s="1"/>
    </row>
    <row r="6" spans="1:6" ht="12.75" customHeight="1" x14ac:dyDescent="0.25">
      <c r="A6" s="527" t="s">
        <v>1</v>
      </c>
      <c r="B6" s="527"/>
      <c r="C6" s="527"/>
      <c r="D6" s="1"/>
      <c r="E6" s="1"/>
      <c r="F6" s="1"/>
    </row>
    <row r="7" spans="1:6" ht="12.75" customHeight="1" x14ac:dyDescent="0.25">
      <c r="A7" s="527"/>
      <c r="B7" s="527"/>
      <c r="C7" s="527"/>
      <c r="D7" s="1"/>
      <c r="E7" s="1"/>
      <c r="F7" s="1"/>
    </row>
    <row r="8" spans="1:6" ht="15" customHeight="1" x14ac:dyDescent="0.25">
      <c r="A8" s="527"/>
      <c r="B8" s="527"/>
      <c r="C8" s="527"/>
      <c r="D8" s="1"/>
      <c r="E8" s="1"/>
      <c r="F8" s="1"/>
    </row>
    <row r="9" spans="1:6" ht="15" customHeight="1" x14ac:dyDescent="0.25">
      <c r="A9" s="10"/>
      <c r="B9" s="10"/>
      <c r="C9" s="10"/>
      <c r="D9" s="1"/>
      <c r="E9" s="1"/>
      <c r="F9" s="1"/>
    </row>
    <row r="10" spans="1:6" ht="15" customHeight="1" x14ac:dyDescent="0.25">
      <c r="A10" s="8" t="s">
        <v>2</v>
      </c>
      <c r="B10" s="11"/>
      <c r="C10" s="11"/>
      <c r="D10" s="1"/>
      <c r="E10" s="1"/>
      <c r="F10" s="1"/>
    </row>
    <row r="11" spans="1:6" ht="15" customHeight="1" x14ac:dyDescent="0.25">
      <c r="A11" s="11"/>
      <c r="B11" s="1"/>
      <c r="C11" s="1"/>
      <c r="D11" s="1"/>
      <c r="E11" s="1"/>
      <c r="F11" s="1"/>
    </row>
    <row r="12" spans="1:6" ht="15" customHeight="1" x14ac:dyDescent="0.25">
      <c r="A12" s="12" t="s">
        <v>3</v>
      </c>
      <c r="B12" s="11"/>
      <c r="C12" s="1"/>
      <c r="D12" s="1"/>
      <c r="E12" s="1"/>
      <c r="F12" s="1"/>
    </row>
    <row r="13" spans="1:6" ht="15" customHeight="1" x14ac:dyDescent="0.25">
      <c r="A13" s="527" t="s">
        <v>454</v>
      </c>
      <c r="B13" s="527"/>
      <c r="C13" s="527"/>
      <c r="D13" s="1"/>
      <c r="E13" s="1"/>
      <c r="F13" s="1"/>
    </row>
    <row r="14" spans="1:6" ht="15" customHeight="1" x14ac:dyDescent="0.25">
      <c r="A14" s="527"/>
      <c r="B14" s="527"/>
      <c r="C14" s="527"/>
      <c r="D14" s="1"/>
      <c r="E14" s="1"/>
      <c r="F14" s="1"/>
    </row>
    <row r="15" spans="1:6" ht="15" customHeight="1" x14ac:dyDescent="0.25">
      <c r="A15" s="527"/>
      <c r="B15" s="527"/>
      <c r="C15" s="527"/>
      <c r="D15" s="1"/>
      <c r="E15" s="1"/>
      <c r="F15" s="1"/>
    </row>
    <row r="16" spans="1:6" ht="15" customHeight="1" x14ac:dyDescent="0.25">
      <c r="A16" s="527"/>
      <c r="B16" s="527"/>
      <c r="C16" s="527"/>
      <c r="D16" s="1"/>
      <c r="E16" s="1"/>
      <c r="F16" s="1"/>
    </row>
    <row r="17" spans="1:6" ht="15" customHeight="1" x14ac:dyDescent="0.25">
      <c r="A17" s="317"/>
      <c r="B17" s="317"/>
      <c r="C17" s="317"/>
      <c r="D17" s="1"/>
      <c r="E17" s="1"/>
      <c r="F17" s="1"/>
    </row>
    <row r="18" spans="1:6" ht="15" customHeight="1" x14ac:dyDescent="0.25">
      <c r="A18" s="12" t="s">
        <v>4</v>
      </c>
      <c r="B18" s="11"/>
      <c r="C18" s="1"/>
      <c r="D18" s="1"/>
      <c r="E18" s="1"/>
      <c r="F18" s="1"/>
    </row>
    <row r="19" spans="1:6" ht="15" customHeight="1" x14ac:dyDescent="0.25">
      <c r="A19" s="527" t="s">
        <v>5</v>
      </c>
      <c r="B19" s="527"/>
      <c r="C19" s="527"/>
      <c r="D19" s="1"/>
      <c r="E19" s="1"/>
      <c r="F19" s="1"/>
    </row>
    <row r="20" spans="1:6" ht="15" customHeight="1" x14ac:dyDescent="0.25">
      <c r="A20" s="527"/>
      <c r="B20" s="527"/>
      <c r="C20" s="527"/>
      <c r="D20" s="1"/>
      <c r="E20" s="1"/>
      <c r="F20" s="1"/>
    </row>
    <row r="21" spans="1:6" ht="15" customHeight="1" x14ac:dyDescent="0.25">
      <c r="A21" s="527"/>
      <c r="B21" s="527"/>
      <c r="C21" s="527"/>
      <c r="D21" s="1"/>
      <c r="E21" s="1"/>
      <c r="F21" s="1"/>
    </row>
    <row r="22" spans="1:6" ht="15" customHeight="1" x14ac:dyDescent="0.25">
      <c r="A22" s="527"/>
      <c r="B22" s="527"/>
      <c r="C22" s="527"/>
      <c r="D22" s="1"/>
      <c r="E22" s="1"/>
      <c r="F22" s="1"/>
    </row>
    <row r="23" spans="1:6" ht="15" customHeight="1" x14ac:dyDescent="0.25">
      <c r="A23" s="13"/>
      <c r="B23" s="11"/>
      <c r="C23" s="1"/>
      <c r="D23" s="1"/>
      <c r="E23" s="1"/>
      <c r="F23" s="1"/>
    </row>
    <row r="24" spans="1:6" ht="15" customHeight="1" x14ac:dyDescent="0.25">
      <c r="A24" s="12" t="s">
        <v>6</v>
      </c>
      <c r="B24" s="11"/>
      <c r="C24" s="1"/>
      <c r="D24" s="1"/>
      <c r="E24" s="1"/>
      <c r="F24" s="1"/>
    </row>
    <row r="25" spans="1:6" ht="15" customHeight="1" x14ac:dyDescent="0.25">
      <c r="A25" s="527" t="s">
        <v>7</v>
      </c>
      <c r="B25" s="527"/>
      <c r="C25" s="527"/>
      <c r="D25" s="1"/>
      <c r="E25" s="1"/>
      <c r="F25" s="1"/>
    </row>
    <row r="26" spans="1:6" ht="15" customHeight="1" x14ac:dyDescent="0.25">
      <c r="A26" s="527"/>
      <c r="B26" s="527"/>
      <c r="C26" s="527"/>
      <c r="D26" s="1"/>
      <c r="E26" s="1"/>
      <c r="F26" s="1"/>
    </row>
    <row r="27" spans="1:6" ht="15" customHeight="1" x14ac:dyDescent="0.25">
      <c r="A27" s="527"/>
      <c r="B27" s="527"/>
      <c r="C27" s="527"/>
      <c r="D27" s="1"/>
      <c r="E27" s="1"/>
      <c r="F27" s="1"/>
    </row>
    <row r="28" spans="1:6" ht="15" customHeight="1" x14ac:dyDescent="0.25">
      <c r="A28" s="527"/>
      <c r="B28" s="527"/>
      <c r="C28" s="527"/>
      <c r="D28" s="1"/>
      <c r="E28" s="1"/>
      <c r="F28" s="1"/>
    </row>
    <row r="29" spans="1:6" ht="15" customHeight="1" x14ac:dyDescent="0.25">
      <c r="A29" s="317"/>
      <c r="B29" s="317"/>
      <c r="C29" s="317"/>
      <c r="D29" s="1"/>
      <c r="E29" s="1"/>
      <c r="F29" s="1"/>
    </row>
    <row r="30" spans="1:6" ht="15" customHeight="1" x14ac:dyDescent="0.25">
      <c r="A30" s="12" t="s">
        <v>8</v>
      </c>
      <c r="B30" s="11"/>
      <c r="C30" s="1"/>
      <c r="D30" s="1"/>
      <c r="E30" s="1"/>
      <c r="F30" s="1"/>
    </row>
    <row r="31" spans="1:6" ht="15" customHeight="1" x14ac:dyDescent="0.25">
      <c r="A31" s="527" t="s">
        <v>9</v>
      </c>
      <c r="B31" s="527"/>
      <c r="C31" s="527"/>
      <c r="D31" s="1"/>
      <c r="E31" s="1"/>
      <c r="F31" s="1"/>
    </row>
    <row r="32" spans="1:6" ht="15" customHeight="1" x14ac:dyDescent="0.25">
      <c r="A32" s="527"/>
      <c r="B32" s="527"/>
      <c r="C32" s="527"/>
      <c r="D32" s="1"/>
      <c r="E32" s="1"/>
      <c r="F32" s="1"/>
    </row>
    <row r="33" spans="1:6" ht="15" customHeight="1" x14ac:dyDescent="0.25">
      <c r="A33" s="527"/>
      <c r="B33" s="527"/>
      <c r="C33" s="527"/>
      <c r="D33" s="1"/>
      <c r="E33" s="1"/>
      <c r="F33" s="1"/>
    </row>
    <row r="34" spans="1:6" ht="15" customHeight="1" x14ac:dyDescent="0.25">
      <c r="A34" s="527"/>
      <c r="B34" s="527"/>
      <c r="C34" s="527"/>
      <c r="D34" s="1"/>
      <c r="E34" s="1"/>
      <c r="F34" s="1"/>
    </row>
    <row r="35" spans="1:6" ht="15" customHeight="1" x14ac:dyDescent="0.25">
      <c r="A35" s="527"/>
      <c r="B35" s="527"/>
      <c r="C35" s="527"/>
      <c r="D35" s="1"/>
      <c r="E35" s="1"/>
      <c r="F35" s="1"/>
    </row>
    <row r="36" spans="1:6" ht="15" customHeight="1" x14ac:dyDescent="0.25">
      <c r="A36" s="527"/>
      <c r="B36" s="527"/>
      <c r="C36" s="527"/>
      <c r="D36" s="1"/>
      <c r="E36" s="1"/>
      <c r="F36" s="1"/>
    </row>
    <row r="37" spans="1:6" ht="15" customHeight="1" x14ac:dyDescent="0.25">
      <c r="A37" s="13"/>
      <c r="B37" s="11"/>
      <c r="C37" s="1"/>
      <c r="D37" s="1"/>
      <c r="E37" s="1"/>
      <c r="F37" s="1"/>
    </row>
    <row r="38" spans="1:6" ht="15" customHeight="1" x14ac:dyDescent="0.25">
      <c r="A38" s="12" t="s">
        <v>10</v>
      </c>
      <c r="B38" s="11"/>
      <c r="C38" s="1"/>
      <c r="D38" s="1"/>
      <c r="E38" s="1"/>
      <c r="F38" s="1"/>
    </row>
    <row r="39" spans="1:6" ht="15" customHeight="1" x14ac:dyDescent="0.25">
      <c r="A39" s="526" t="s">
        <v>11</v>
      </c>
      <c r="B39" s="526"/>
      <c r="C39" s="526"/>
      <c r="D39" s="1"/>
      <c r="E39" s="1"/>
      <c r="F39" s="1"/>
    </row>
    <row r="40" spans="1:6" ht="15" customHeight="1" x14ac:dyDescent="0.25">
      <c r="A40" s="526"/>
      <c r="B40" s="526"/>
      <c r="C40" s="526"/>
      <c r="D40" s="1"/>
      <c r="E40" s="1"/>
      <c r="F40" s="1"/>
    </row>
    <row r="41" spans="1:6" ht="15" customHeight="1" x14ac:dyDescent="0.25">
      <c r="A41" s="526"/>
      <c r="B41" s="526"/>
      <c r="C41" s="526"/>
      <c r="D41" s="1"/>
      <c r="E41" s="1"/>
      <c r="F41" s="1"/>
    </row>
    <row r="42" spans="1:6" ht="15" customHeight="1" x14ac:dyDescent="0.25">
      <c r="A42" s="13"/>
      <c r="B42" s="11"/>
      <c r="C42" s="1"/>
      <c r="D42" s="1"/>
      <c r="E42" s="1"/>
      <c r="F42" s="1"/>
    </row>
    <row r="43" spans="1:6" ht="15" customHeight="1" x14ac:dyDescent="0.25">
      <c r="A43" s="12" t="s">
        <v>12</v>
      </c>
      <c r="B43" s="11"/>
      <c r="C43" s="1"/>
      <c r="D43" s="1"/>
      <c r="E43" s="1"/>
      <c r="F43" s="1"/>
    </row>
    <row r="44" spans="1:6" ht="15" customHeight="1" x14ac:dyDescent="0.25">
      <c r="A44" s="527" t="s">
        <v>13</v>
      </c>
      <c r="B44" s="527"/>
      <c r="C44" s="527"/>
      <c r="D44" s="1"/>
      <c r="E44" s="1"/>
      <c r="F44" s="1"/>
    </row>
    <row r="45" spans="1:6" ht="15" customHeight="1" x14ac:dyDescent="0.25">
      <c r="A45" s="314"/>
      <c r="B45" s="314"/>
      <c r="C45" s="314"/>
      <c r="D45" s="1"/>
      <c r="E45" s="1"/>
      <c r="F45" s="1"/>
    </row>
    <row r="46" spans="1:6" ht="15" customHeight="1" x14ac:dyDescent="0.25">
      <c r="A46" s="12" t="s">
        <v>14</v>
      </c>
      <c r="B46" s="11"/>
      <c r="C46" s="1"/>
      <c r="D46" s="1"/>
      <c r="E46" s="1"/>
      <c r="F46" s="1"/>
    </row>
    <row r="47" spans="1:6" ht="15" customHeight="1" x14ac:dyDescent="0.25">
      <c r="A47" s="527" t="s">
        <v>15</v>
      </c>
      <c r="B47" s="527"/>
      <c r="C47" s="527"/>
      <c r="D47" s="1"/>
      <c r="E47" s="1"/>
      <c r="F47" s="1"/>
    </row>
    <row r="48" spans="1:6" ht="15" customHeight="1" x14ac:dyDescent="0.25">
      <c r="A48" s="527"/>
      <c r="B48" s="527"/>
      <c r="C48" s="527"/>
      <c r="D48" s="1"/>
      <c r="E48" s="1"/>
      <c r="F48" s="1"/>
    </row>
    <row r="49" spans="1:6" ht="15" customHeight="1" x14ac:dyDescent="0.25">
      <c r="A49" s="314"/>
      <c r="B49" s="314"/>
      <c r="C49" s="314"/>
      <c r="D49" s="1"/>
      <c r="E49" s="1"/>
      <c r="F49" s="1"/>
    </row>
    <row r="50" spans="1:6" ht="15" customHeight="1" x14ac:dyDescent="0.25">
      <c r="A50" s="12" t="s">
        <v>16</v>
      </c>
      <c r="B50" s="11"/>
      <c r="C50" s="1"/>
      <c r="D50" s="1"/>
      <c r="E50" s="1"/>
      <c r="F50" s="1"/>
    </row>
    <row r="51" spans="1:6" ht="15" customHeight="1" x14ac:dyDescent="0.25">
      <c r="A51" s="527" t="s">
        <v>17</v>
      </c>
      <c r="B51" s="527"/>
      <c r="C51" s="527"/>
      <c r="D51" s="1"/>
      <c r="E51" s="1"/>
      <c r="F51" s="1"/>
    </row>
    <row r="52" spans="1:6" ht="15" customHeight="1" x14ac:dyDescent="0.25">
      <c r="A52" s="527"/>
      <c r="B52" s="527"/>
      <c r="C52" s="527"/>
      <c r="D52" s="1"/>
      <c r="E52" s="1"/>
      <c r="F52" s="1"/>
    </row>
    <row r="53" spans="1:6" ht="15" customHeight="1" x14ac:dyDescent="0.25">
      <c r="A53" s="527"/>
      <c r="B53" s="527"/>
      <c r="C53" s="527"/>
      <c r="D53" s="1"/>
      <c r="E53" s="1"/>
      <c r="F53" s="1"/>
    </row>
    <row r="54" spans="1:6" ht="15" customHeight="1" x14ac:dyDescent="0.25">
      <c r="A54" s="13"/>
      <c r="B54" s="11"/>
      <c r="C54" s="1"/>
      <c r="D54" s="1"/>
      <c r="E54" s="14"/>
      <c r="F54" s="1"/>
    </row>
    <row r="55" spans="1:6" ht="15" customHeight="1" x14ac:dyDescent="0.25">
      <c r="A55" s="12" t="s">
        <v>18</v>
      </c>
      <c r="B55" s="11"/>
      <c r="C55" s="1"/>
      <c r="D55" s="1"/>
      <c r="E55" s="1"/>
      <c r="F55" s="1"/>
    </row>
    <row r="56" spans="1:6" ht="15" customHeight="1" x14ac:dyDescent="0.25">
      <c r="A56" s="527" t="s">
        <v>363</v>
      </c>
      <c r="B56" s="527"/>
      <c r="C56" s="527"/>
      <c r="D56" s="1"/>
      <c r="E56" s="1"/>
      <c r="F56" s="1"/>
    </row>
    <row r="57" spans="1:6" ht="15" customHeight="1" x14ac:dyDescent="0.25">
      <c r="A57" s="527"/>
      <c r="B57" s="527"/>
      <c r="C57" s="527"/>
      <c r="D57" s="1"/>
      <c r="E57" s="1"/>
      <c r="F57" s="1"/>
    </row>
    <row r="58" spans="1:6" ht="15" customHeight="1" x14ac:dyDescent="0.25">
      <c r="A58" s="527"/>
      <c r="B58" s="527"/>
      <c r="C58" s="527"/>
      <c r="D58" s="1"/>
      <c r="E58" s="1"/>
      <c r="F58" s="1"/>
    </row>
    <row r="59" spans="1:6" ht="15" customHeight="1" x14ac:dyDescent="0.25">
      <c r="A59" s="527"/>
      <c r="B59" s="527"/>
      <c r="C59" s="527"/>
      <c r="D59" s="1"/>
      <c r="E59" s="1"/>
      <c r="F59" s="1"/>
    </row>
    <row r="60" spans="1:6" ht="15" customHeight="1" x14ac:dyDescent="0.25">
      <c r="A60" s="318"/>
      <c r="B60" s="318"/>
      <c r="C60" s="318"/>
      <c r="D60" s="1"/>
      <c r="E60" s="1"/>
      <c r="F60" s="1"/>
    </row>
    <row r="61" spans="1:6" ht="15" customHeight="1" x14ac:dyDescent="0.25">
      <c r="A61" s="12" t="s">
        <v>19</v>
      </c>
      <c r="B61" s="11"/>
      <c r="C61" s="1"/>
      <c r="D61" s="1"/>
      <c r="E61" s="1"/>
      <c r="F61" s="1"/>
    </row>
    <row r="62" spans="1:6" ht="33" customHeight="1" x14ac:dyDescent="0.25">
      <c r="A62" s="527" t="s">
        <v>20</v>
      </c>
      <c r="B62" s="527"/>
      <c r="C62" s="527"/>
      <c r="D62" s="1"/>
      <c r="E62" s="1"/>
      <c r="F62" s="1"/>
    </row>
    <row r="63" spans="1:6" ht="15" customHeight="1" x14ac:dyDescent="0.25">
      <c r="A63" s="13"/>
      <c r="B63" s="11"/>
      <c r="C63" s="1"/>
      <c r="D63" s="1"/>
      <c r="E63" s="1"/>
      <c r="F63" s="1"/>
    </row>
    <row r="64" spans="1:6" ht="15" customHeight="1" x14ac:dyDescent="0.25">
      <c r="A64" s="15" t="s">
        <v>21</v>
      </c>
      <c r="B64" s="11"/>
      <c r="C64" s="1"/>
      <c r="D64" s="1"/>
      <c r="E64" s="1"/>
      <c r="F64" s="1"/>
    </row>
    <row r="65" spans="1:6" ht="15" customHeight="1" x14ac:dyDescent="0.25">
      <c r="A65" s="528" t="s">
        <v>463</v>
      </c>
      <c r="B65" s="528"/>
      <c r="C65" s="528"/>
      <c r="D65" s="1"/>
      <c r="E65" s="1"/>
      <c r="F65" s="1"/>
    </row>
    <row r="66" spans="1:6" ht="15" customHeight="1" x14ac:dyDescent="0.25">
      <c r="A66" s="16"/>
      <c r="B66" s="11"/>
      <c r="C66" s="1"/>
      <c r="D66" s="1"/>
      <c r="E66" s="1"/>
      <c r="F66" s="1"/>
    </row>
    <row r="67" spans="1:6" ht="15" customHeight="1" x14ac:dyDescent="0.25">
      <c r="A67" s="15" t="s">
        <v>22</v>
      </c>
      <c r="B67" s="11"/>
      <c r="C67" s="1"/>
      <c r="D67" s="1"/>
      <c r="E67" s="1"/>
      <c r="F67" s="1"/>
    </row>
    <row r="68" spans="1:6" ht="15" customHeight="1" x14ac:dyDescent="0.25">
      <c r="A68" s="528" t="s">
        <v>23</v>
      </c>
      <c r="B68" s="528"/>
      <c r="C68" s="528"/>
      <c r="D68" s="1"/>
      <c r="E68" s="1"/>
      <c r="F68" s="1"/>
    </row>
    <row r="69" spans="1:6" ht="15" customHeight="1" x14ac:dyDescent="0.25">
      <c r="A69" s="193"/>
      <c r="B69" s="193"/>
      <c r="C69" s="193"/>
      <c r="D69" s="1"/>
      <c r="E69" s="1"/>
      <c r="F69" s="1"/>
    </row>
    <row r="70" spans="1:6" ht="15" customHeight="1" x14ac:dyDescent="0.25">
      <c r="A70" s="15" t="s">
        <v>24</v>
      </c>
      <c r="B70" s="11"/>
      <c r="C70" s="1"/>
      <c r="D70" s="1"/>
      <c r="E70" s="1"/>
      <c r="F70" s="1"/>
    </row>
    <row r="71" spans="1:6" ht="15" customHeight="1" x14ac:dyDescent="0.25">
      <c r="A71" s="526" t="s">
        <v>25</v>
      </c>
      <c r="B71" s="526"/>
      <c r="C71" s="526"/>
      <c r="D71" s="1"/>
      <c r="E71" s="1"/>
      <c r="F71" s="1"/>
    </row>
  </sheetData>
  <sheetProtection formatCells="0" formatColumns="0" formatRows="0" insertColumns="0" insertRows="0"/>
  <mergeCells count="14">
    <mergeCell ref="A68:C68"/>
    <mergeCell ref="A71:C71"/>
    <mergeCell ref="A44:C44"/>
    <mergeCell ref="A47:C48"/>
    <mergeCell ref="A51:C53"/>
    <mergeCell ref="A56:C59"/>
    <mergeCell ref="A62:C62"/>
    <mergeCell ref="A65:C65"/>
    <mergeCell ref="A39:C41"/>
    <mergeCell ref="A6:C8"/>
    <mergeCell ref="A13:C16"/>
    <mergeCell ref="A19:C22"/>
    <mergeCell ref="A25:C28"/>
    <mergeCell ref="A31:C36"/>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105"/>
  <sheetViews>
    <sheetView workbookViewId="0">
      <selection activeCell="D6" sqref="D6"/>
    </sheetView>
  </sheetViews>
  <sheetFormatPr baseColWidth="10" defaultColWidth="17.28515625" defaultRowHeight="15.75" customHeight="1" x14ac:dyDescent="0.25"/>
  <cols>
    <col min="1" max="1" width="67.5703125" style="91" customWidth="1"/>
    <col min="2" max="2" width="16.7109375" style="91" customWidth="1"/>
    <col min="3" max="3" width="15" style="91" customWidth="1"/>
    <col min="4" max="4" width="17.5703125" style="91" customWidth="1"/>
    <col min="5" max="5" width="15.7109375" style="91" customWidth="1"/>
    <col min="6" max="6" width="14.28515625" style="161" customWidth="1"/>
    <col min="7" max="8" width="10.7109375" style="40" customWidth="1"/>
    <col min="9" max="16384" width="17.28515625" style="40"/>
  </cols>
  <sheetData>
    <row r="1" spans="1:8" ht="12.75" customHeight="1" x14ac:dyDescent="0.25">
      <c r="A1" s="102"/>
      <c r="B1" s="320"/>
      <c r="C1" s="320"/>
      <c r="D1" s="320"/>
      <c r="E1" s="320"/>
    </row>
    <row r="2" spans="1:8" ht="15" x14ac:dyDescent="0.25">
      <c r="A2" s="319" t="str">
        <f>Resultatregnskap!A2</f>
        <v>Virksomhetens navn: Høyskolen Kristiania</v>
      </c>
      <c r="B2" s="319"/>
      <c r="C2" s="319"/>
      <c r="D2" s="319"/>
      <c r="E2" s="319"/>
      <c r="F2" s="156"/>
      <c r="G2" s="1"/>
      <c r="H2" s="1"/>
    </row>
    <row r="3" spans="1:8" ht="15" x14ac:dyDescent="0.25">
      <c r="A3" s="320"/>
      <c r="B3" s="320"/>
      <c r="C3" s="320"/>
      <c r="D3" s="320"/>
      <c r="E3" s="320"/>
    </row>
    <row r="4" spans="1:8" ht="14.25" customHeight="1" x14ac:dyDescent="0.25">
      <c r="A4" s="321" t="s">
        <v>753</v>
      </c>
      <c r="B4" s="99"/>
      <c r="C4" s="99"/>
      <c r="D4" s="99"/>
      <c r="E4" s="99"/>
      <c r="F4" s="99"/>
      <c r="G4" s="1"/>
      <c r="H4" s="1"/>
    </row>
    <row r="5" spans="1:8" ht="14.25" customHeight="1" x14ac:dyDescent="0.25">
      <c r="A5" s="98" t="str">
        <f>Resultatregnskap!A6</f>
        <v>Beløp i 1000 kroner</v>
      </c>
      <c r="B5" s="320"/>
      <c r="C5" s="320"/>
      <c r="D5" s="320"/>
      <c r="E5" s="320"/>
      <c r="F5" s="156"/>
      <c r="G5" s="1"/>
      <c r="H5" s="1"/>
    </row>
    <row r="6" spans="1:8" ht="12.75" customHeight="1" x14ac:dyDescent="0.25">
      <c r="A6" s="320"/>
      <c r="B6" s="320"/>
      <c r="C6" s="320"/>
      <c r="D6" s="320"/>
      <c r="E6" s="320"/>
    </row>
    <row r="7" spans="1:8" ht="20.100000000000001" customHeight="1" x14ac:dyDescent="0.25">
      <c r="A7" s="383" t="s">
        <v>483</v>
      </c>
      <c r="B7" s="534">
        <f>Resultatregnskap!C8</f>
        <v>45657</v>
      </c>
      <c r="C7" s="535"/>
      <c r="D7" s="536">
        <f>Resultatregnskap!D8</f>
        <v>45291</v>
      </c>
      <c r="E7" s="537"/>
      <c r="F7" s="389"/>
    </row>
    <row r="8" spans="1:8" ht="30" customHeight="1" x14ac:dyDescent="0.25">
      <c r="A8" s="384"/>
      <c r="B8" s="381" t="s">
        <v>749</v>
      </c>
      <c r="C8" s="382" t="s">
        <v>739</v>
      </c>
      <c r="D8" s="381" t="s">
        <v>749</v>
      </c>
      <c r="E8" s="381" t="s">
        <v>739</v>
      </c>
      <c r="F8" s="393" t="s">
        <v>466</v>
      </c>
    </row>
    <row r="9" spans="1:8" ht="15" customHeight="1" x14ac:dyDescent="0.25">
      <c r="A9" s="320" t="s">
        <v>891</v>
      </c>
      <c r="B9" s="157">
        <v>15927</v>
      </c>
      <c r="C9" s="157"/>
      <c r="D9" s="157">
        <v>10904</v>
      </c>
      <c r="E9" s="199"/>
      <c r="F9" s="204" t="s">
        <v>486</v>
      </c>
    </row>
    <row r="10" spans="1:8" ht="15" customHeight="1" x14ac:dyDescent="0.25">
      <c r="A10" s="320" t="s">
        <v>892</v>
      </c>
      <c r="B10" s="199">
        <v>76855</v>
      </c>
      <c r="C10" s="199"/>
      <c r="D10" s="199">
        <v>64107</v>
      </c>
      <c r="E10" s="199"/>
      <c r="F10" s="204" t="s">
        <v>487</v>
      </c>
    </row>
    <row r="11" spans="1:8" ht="15" customHeight="1" x14ac:dyDescent="0.25">
      <c r="A11" s="320" t="s">
        <v>893</v>
      </c>
      <c r="B11" s="158">
        <v>100</v>
      </c>
      <c r="C11" s="158"/>
      <c r="D11" s="158">
        <v>150</v>
      </c>
      <c r="E11" s="199"/>
      <c r="F11" s="204" t="s">
        <v>488</v>
      </c>
    </row>
    <row r="12" spans="1:8" ht="15" customHeight="1" x14ac:dyDescent="0.25">
      <c r="A12" s="153" t="s">
        <v>479</v>
      </c>
      <c r="B12" s="200">
        <f>SUM(B9:B11)</f>
        <v>92882</v>
      </c>
      <c r="C12" s="200">
        <f>SUM(C9:C11)</f>
        <v>0</v>
      </c>
      <c r="D12" s="201">
        <f>SUM(D9:D11)</f>
        <v>75161</v>
      </c>
      <c r="E12" s="201">
        <f>SUM(E9:E11)</f>
        <v>0</v>
      </c>
      <c r="F12" s="203" t="s">
        <v>489</v>
      </c>
    </row>
    <row r="13" spans="1:8" ht="15" customHeight="1" x14ac:dyDescent="0.25">
      <c r="A13" s="320"/>
      <c r="B13" s="202"/>
      <c r="C13" s="202"/>
      <c r="D13" s="202"/>
      <c r="E13" s="202"/>
      <c r="F13" s="70"/>
    </row>
    <row r="14" spans="1:8" ht="15" customHeight="1" x14ac:dyDescent="0.25">
      <c r="A14" s="320"/>
      <c r="B14" s="320"/>
      <c r="C14" s="320"/>
      <c r="D14" s="320"/>
      <c r="E14" s="320"/>
      <c r="F14" s="40"/>
    </row>
    <row r="15" spans="1:8" ht="20.100000000000001" customHeight="1" x14ac:dyDescent="0.25">
      <c r="A15" s="383" t="s">
        <v>484</v>
      </c>
      <c r="B15" s="534">
        <f>B7</f>
        <v>45657</v>
      </c>
      <c r="C15" s="535"/>
      <c r="D15" s="536">
        <f>D7</f>
        <v>45291</v>
      </c>
      <c r="E15" s="537"/>
      <c r="F15" s="389"/>
    </row>
    <row r="16" spans="1:8" ht="30" customHeight="1" x14ac:dyDescent="0.25">
      <c r="A16" s="384"/>
      <c r="B16" s="381" t="s">
        <v>749</v>
      </c>
      <c r="C16" s="382" t="s">
        <v>739</v>
      </c>
      <c r="D16" s="381" t="s">
        <v>749</v>
      </c>
      <c r="E16" s="381" t="s">
        <v>739</v>
      </c>
      <c r="F16" s="393" t="s">
        <v>466</v>
      </c>
    </row>
    <row r="17" spans="1:6" ht="15" customHeight="1" x14ac:dyDescent="0.25">
      <c r="A17" s="320" t="s">
        <v>894</v>
      </c>
      <c r="B17" s="157">
        <v>21188</v>
      </c>
      <c r="C17" s="157"/>
      <c r="D17" s="157">
        <v>20373</v>
      </c>
      <c r="E17" s="199"/>
      <c r="F17" s="204" t="s">
        <v>490</v>
      </c>
    </row>
    <row r="18" spans="1:6" ht="15" customHeight="1" x14ac:dyDescent="0.25">
      <c r="A18" s="320" t="s">
        <v>781</v>
      </c>
      <c r="B18" s="199"/>
      <c r="C18" s="199"/>
      <c r="D18" s="199"/>
      <c r="E18" s="199"/>
      <c r="F18" s="204" t="s">
        <v>491</v>
      </c>
    </row>
    <row r="19" spans="1:6" ht="15" customHeight="1" x14ac:dyDescent="0.25">
      <c r="A19" s="320" t="s">
        <v>782</v>
      </c>
      <c r="B19" s="158"/>
      <c r="C19" s="158"/>
      <c r="D19" s="158"/>
      <c r="E19" s="199"/>
      <c r="F19" s="204" t="s">
        <v>492</v>
      </c>
    </row>
    <row r="20" spans="1:6" ht="15" customHeight="1" x14ac:dyDescent="0.25">
      <c r="A20" s="153" t="s">
        <v>480</v>
      </c>
      <c r="B20" s="200">
        <f>SUM(B17:B19)</f>
        <v>21188</v>
      </c>
      <c r="C20" s="200">
        <f>SUM(C17:C19)</f>
        <v>0</v>
      </c>
      <c r="D20" s="201">
        <f>SUM(D17:D19)</f>
        <v>20373</v>
      </c>
      <c r="E20" s="201">
        <f>SUM(E17:E19)</f>
        <v>0</v>
      </c>
      <c r="F20" s="203" t="s">
        <v>493</v>
      </c>
    </row>
    <row r="21" spans="1:6" ht="15" customHeight="1" x14ac:dyDescent="0.25">
      <c r="A21" s="320"/>
      <c r="B21" s="320"/>
      <c r="C21" s="320"/>
      <c r="D21" s="320"/>
      <c r="E21" s="320"/>
    </row>
    <row r="22" spans="1:6" ht="15" customHeight="1" x14ac:dyDescent="0.25">
      <c r="A22" s="532" t="s">
        <v>827</v>
      </c>
      <c r="B22" s="532"/>
      <c r="C22" s="532"/>
      <c r="D22" s="532"/>
      <c r="E22" s="532"/>
      <c r="F22" s="532"/>
    </row>
    <row r="23" spans="1:6" ht="15" customHeight="1" x14ac:dyDescent="0.25">
      <c r="A23" s="540" t="s">
        <v>828</v>
      </c>
      <c r="B23" s="541"/>
      <c r="C23" s="542"/>
      <c r="D23" s="460">
        <v>45657</v>
      </c>
      <c r="E23" s="461">
        <v>45291</v>
      </c>
      <c r="F23" s="462"/>
    </row>
    <row r="24" spans="1:6" ht="33" customHeight="1" x14ac:dyDescent="0.25">
      <c r="A24" s="463" t="s">
        <v>829</v>
      </c>
      <c r="B24" s="543" t="s">
        <v>830</v>
      </c>
      <c r="C24" s="544"/>
      <c r="D24" s="464" t="s">
        <v>831</v>
      </c>
      <c r="E24" s="465" t="s">
        <v>831</v>
      </c>
      <c r="F24" s="466" t="s">
        <v>466</v>
      </c>
    </row>
    <row r="25" spans="1:6" ht="15" customHeight="1" x14ac:dyDescent="0.25">
      <c r="A25" s="467"/>
      <c r="B25" s="545"/>
      <c r="C25" s="546"/>
      <c r="D25" s="468"/>
      <c r="E25" s="469"/>
      <c r="F25" s="483" t="s">
        <v>881</v>
      </c>
    </row>
    <row r="26" spans="1:6" ht="15" customHeight="1" x14ac:dyDescent="0.25">
      <c r="A26" s="467"/>
      <c r="B26" s="547"/>
      <c r="C26" s="548"/>
      <c r="D26" s="469"/>
      <c r="E26" s="469"/>
      <c r="F26" s="483" t="s">
        <v>882</v>
      </c>
    </row>
    <row r="27" spans="1:6" ht="15" customHeight="1" x14ac:dyDescent="0.25">
      <c r="A27" s="467"/>
      <c r="B27" s="549"/>
      <c r="C27" s="550"/>
      <c r="D27" s="470"/>
      <c r="E27" s="469"/>
      <c r="F27" s="483" t="s">
        <v>883</v>
      </c>
    </row>
    <row r="28" spans="1:6" ht="15" customHeight="1" x14ac:dyDescent="0.25">
      <c r="A28" s="463" t="s">
        <v>832</v>
      </c>
      <c r="B28" s="549"/>
      <c r="C28" s="550"/>
      <c r="D28" s="471">
        <f>SUM(D25:D27)</f>
        <v>0</v>
      </c>
      <c r="E28" s="472">
        <f>SUM(E25:E27)</f>
        <v>0</v>
      </c>
      <c r="F28" s="484" t="s">
        <v>884</v>
      </c>
    </row>
    <row r="29" spans="1:6" ht="15" customHeight="1" x14ac:dyDescent="0.25">
      <c r="A29" s="459"/>
      <c r="B29" s="459"/>
      <c r="C29" s="459"/>
      <c r="D29" s="459"/>
      <c r="E29" s="459"/>
      <c r="F29" s="459"/>
    </row>
    <row r="30" spans="1:6" ht="15.75" customHeight="1" x14ac:dyDescent="0.25">
      <c r="A30" s="321" t="s">
        <v>754</v>
      </c>
      <c r="B30" s="321"/>
      <c r="C30" s="321"/>
      <c r="D30" s="321"/>
      <c r="E30" s="321"/>
      <c r="F30" s="321"/>
    </row>
    <row r="31" spans="1:6" ht="15.75" customHeight="1" x14ac:dyDescent="0.25">
      <c r="A31" s="98" t="s">
        <v>589</v>
      </c>
      <c r="B31" s="320"/>
      <c r="C31" s="320"/>
      <c r="D31" s="320"/>
      <c r="E31" s="320"/>
      <c r="F31" s="320"/>
    </row>
    <row r="32" spans="1:6" ht="15.75" customHeight="1" x14ac:dyDescent="0.25">
      <c r="F32" s="320"/>
    </row>
    <row r="33" spans="1:6" ht="15.75" customHeight="1" x14ac:dyDescent="0.25">
      <c r="A33" s="153" t="s">
        <v>750</v>
      </c>
      <c r="B33" s="534">
        <f>B15</f>
        <v>45657</v>
      </c>
      <c r="C33" s="535"/>
      <c r="D33" s="536">
        <f>'Balanse - eiendeler'!D7</f>
        <v>45291</v>
      </c>
      <c r="E33" s="537"/>
      <c r="F33" s="358"/>
    </row>
    <row r="34" spans="1:6" ht="30" customHeight="1" x14ac:dyDescent="0.25">
      <c r="A34" s="386"/>
      <c r="B34" s="381" t="s">
        <v>749</v>
      </c>
      <c r="C34" s="387" t="s">
        <v>739</v>
      </c>
      <c r="D34" s="381" t="s">
        <v>749</v>
      </c>
      <c r="E34" s="381" t="s">
        <v>739</v>
      </c>
      <c r="F34" s="393" t="s">
        <v>466</v>
      </c>
    </row>
    <row r="35" spans="1:6" ht="15.75" customHeight="1" x14ac:dyDescent="0.25">
      <c r="A35" s="222" t="s">
        <v>472</v>
      </c>
      <c r="B35" s="157">
        <v>0</v>
      </c>
      <c r="C35" s="157">
        <v>0</v>
      </c>
      <c r="D35" s="157">
        <v>0</v>
      </c>
      <c r="E35" s="199">
        <v>0</v>
      </c>
      <c r="F35" s="162" t="s">
        <v>494</v>
      </c>
    </row>
    <row r="36" spans="1:6" ht="15.75" customHeight="1" x14ac:dyDescent="0.25">
      <c r="A36" s="222" t="s">
        <v>470</v>
      </c>
      <c r="B36" s="158">
        <v>0</v>
      </c>
      <c r="C36" s="158">
        <v>0</v>
      </c>
      <c r="D36" s="158">
        <v>0</v>
      </c>
      <c r="E36" s="199">
        <v>0</v>
      </c>
      <c r="F36" s="162" t="s">
        <v>495</v>
      </c>
    </row>
    <row r="37" spans="1:6" ht="15.75" customHeight="1" x14ac:dyDescent="0.25">
      <c r="A37" s="153" t="s">
        <v>471</v>
      </c>
      <c r="B37" s="200">
        <f>SUM(B35:B36)</f>
        <v>0</v>
      </c>
      <c r="C37" s="200">
        <f>SUM(C35:C36)</f>
        <v>0</v>
      </c>
      <c r="D37" s="201">
        <f>SUM(D35:D36)</f>
        <v>0</v>
      </c>
      <c r="E37" s="201">
        <f>SUM(E35:E36)</f>
        <v>0</v>
      </c>
      <c r="F37" s="148" t="s">
        <v>496</v>
      </c>
    </row>
    <row r="38" spans="1:6" ht="15.75" customHeight="1" x14ac:dyDescent="0.25">
      <c r="A38" s="222"/>
      <c r="B38" s="202"/>
      <c r="C38" s="202"/>
      <c r="D38" s="202"/>
      <c r="E38" s="202"/>
      <c r="F38" s="91"/>
    </row>
    <row r="39" spans="1:6" ht="15.75" customHeight="1" x14ac:dyDescent="0.25">
      <c r="A39" s="153" t="s">
        <v>481</v>
      </c>
      <c r="B39" s="534">
        <f>B33</f>
        <v>45657</v>
      </c>
      <c r="C39" s="535"/>
      <c r="D39" s="536">
        <f>D33</f>
        <v>45291</v>
      </c>
      <c r="E39" s="537"/>
      <c r="F39" s="358"/>
    </row>
    <row r="40" spans="1:6" ht="30" customHeight="1" x14ac:dyDescent="0.25">
      <c r="A40" s="153"/>
      <c r="B40" s="381" t="s">
        <v>749</v>
      </c>
      <c r="C40" s="387" t="s">
        <v>739</v>
      </c>
      <c r="D40" s="381" t="s">
        <v>749</v>
      </c>
      <c r="E40" s="381" t="s">
        <v>739</v>
      </c>
      <c r="F40" s="393" t="s">
        <v>466</v>
      </c>
    </row>
    <row r="41" spans="1:6" ht="15.75" customHeight="1" x14ac:dyDescent="0.25">
      <c r="A41" s="222" t="s">
        <v>473</v>
      </c>
      <c r="B41" s="157">
        <v>243420</v>
      </c>
      <c r="C41" s="157">
        <v>0</v>
      </c>
      <c r="D41" s="157">
        <v>243420</v>
      </c>
      <c r="E41" s="199">
        <v>0</v>
      </c>
      <c r="F41" s="162" t="s">
        <v>497</v>
      </c>
    </row>
    <row r="42" spans="1:6" ht="15.75" customHeight="1" x14ac:dyDescent="0.25">
      <c r="A42" s="222" t="s">
        <v>474</v>
      </c>
      <c r="B42" s="158">
        <v>33676</v>
      </c>
      <c r="C42" s="158">
        <v>0</v>
      </c>
      <c r="D42" s="158">
        <v>3127</v>
      </c>
      <c r="E42" s="199">
        <v>0</v>
      </c>
      <c r="F42" s="162" t="s">
        <v>498</v>
      </c>
    </row>
    <row r="43" spans="1:6" ht="15.75" customHeight="1" x14ac:dyDescent="0.25">
      <c r="A43" s="153" t="s">
        <v>475</v>
      </c>
      <c r="B43" s="200">
        <f>SUM(B41:B42)</f>
        <v>277096</v>
      </c>
      <c r="C43" s="200">
        <f>SUM(C41:C42)</f>
        <v>0</v>
      </c>
      <c r="D43" s="201">
        <f>SUM(D41:D42)</f>
        <v>246547</v>
      </c>
      <c r="E43" s="201">
        <f>SUM(E41:E42)</f>
        <v>0</v>
      </c>
      <c r="F43" s="148" t="s">
        <v>499</v>
      </c>
    </row>
    <row r="44" spans="1:6" ht="15.75" customHeight="1" x14ac:dyDescent="0.25">
      <c r="A44" s="222"/>
      <c r="B44" s="202"/>
      <c r="C44" s="202"/>
      <c r="D44" s="202"/>
      <c r="E44" s="202"/>
      <c r="F44" s="91"/>
    </row>
    <row r="45" spans="1:6" ht="15.75" customHeight="1" x14ac:dyDescent="0.25">
      <c r="A45" s="153" t="s">
        <v>510</v>
      </c>
      <c r="B45" s="534">
        <f>B33</f>
        <v>45657</v>
      </c>
      <c r="C45" s="535"/>
      <c r="D45" s="536">
        <f>D33</f>
        <v>45291</v>
      </c>
      <c r="E45" s="538"/>
      <c r="F45" s="388"/>
    </row>
    <row r="46" spans="1:6" ht="30" customHeight="1" x14ac:dyDescent="0.25">
      <c r="A46" s="153"/>
      <c r="B46" s="381" t="s">
        <v>749</v>
      </c>
      <c r="C46" s="387" t="s">
        <v>739</v>
      </c>
      <c r="D46" s="381" t="s">
        <v>749</v>
      </c>
      <c r="E46" s="381" t="s">
        <v>739</v>
      </c>
      <c r="F46" s="393" t="s">
        <v>466</v>
      </c>
    </row>
    <row r="47" spans="1:6" ht="15.75" customHeight="1" x14ac:dyDescent="0.25">
      <c r="A47" s="222" t="s">
        <v>507</v>
      </c>
      <c r="B47" s="157">
        <v>0</v>
      </c>
      <c r="C47" s="157">
        <v>0</v>
      </c>
      <c r="D47" s="157">
        <v>0</v>
      </c>
      <c r="E47" s="199">
        <v>0</v>
      </c>
      <c r="F47" s="162" t="s">
        <v>500</v>
      </c>
    </row>
    <row r="48" spans="1:6" ht="15.75" customHeight="1" x14ac:dyDescent="0.25">
      <c r="A48" s="222" t="s">
        <v>508</v>
      </c>
      <c r="B48" s="158">
        <v>0</v>
      </c>
      <c r="C48" s="158">
        <v>0</v>
      </c>
      <c r="D48" s="158">
        <v>0</v>
      </c>
      <c r="E48" s="199">
        <v>0</v>
      </c>
      <c r="F48" s="162" t="s">
        <v>501</v>
      </c>
    </row>
    <row r="49" spans="1:10" ht="15.75" customHeight="1" x14ac:dyDescent="0.25">
      <c r="A49" s="153" t="s">
        <v>509</v>
      </c>
      <c r="B49" s="200">
        <f>SUM(B47:B48)</f>
        <v>0</v>
      </c>
      <c r="C49" s="200">
        <f>SUM(C47:C48)</f>
        <v>0</v>
      </c>
      <c r="D49" s="201">
        <f>SUM(D47:D48)</f>
        <v>0</v>
      </c>
      <c r="E49" s="201">
        <f>SUM(E47:E48)</f>
        <v>0</v>
      </c>
      <c r="F49" s="148" t="s">
        <v>502</v>
      </c>
    </row>
    <row r="50" spans="1:10" ht="15.75" customHeight="1" x14ac:dyDescent="0.25">
      <c r="A50" s="223"/>
      <c r="B50" s="205"/>
      <c r="C50" s="205"/>
      <c r="D50" s="205"/>
      <c r="E50" s="205"/>
      <c r="F50" s="91"/>
    </row>
    <row r="51" spans="1:10" ht="15.75" customHeight="1" x14ac:dyDescent="0.25">
      <c r="A51" s="153" t="s">
        <v>482</v>
      </c>
      <c r="B51" s="197">
        <f>B33</f>
        <v>45657</v>
      </c>
      <c r="C51" s="197"/>
      <c r="D51" s="536">
        <f>D33</f>
        <v>45291</v>
      </c>
      <c r="E51" s="537"/>
      <c r="F51" s="358"/>
    </row>
    <row r="52" spans="1:10" ht="30" customHeight="1" x14ac:dyDescent="0.25">
      <c r="A52" s="153"/>
      <c r="B52" s="381" t="s">
        <v>749</v>
      </c>
      <c r="C52" s="387" t="s">
        <v>739</v>
      </c>
      <c r="D52" s="381" t="s">
        <v>749</v>
      </c>
      <c r="E52" s="381" t="s">
        <v>739</v>
      </c>
      <c r="F52" s="393" t="s">
        <v>466</v>
      </c>
    </row>
    <row r="53" spans="1:10" ht="15.75" customHeight="1" x14ac:dyDescent="0.25">
      <c r="A53" s="222" t="s">
        <v>477</v>
      </c>
      <c r="B53" s="157">
        <v>0</v>
      </c>
      <c r="C53" s="157">
        <v>0</v>
      </c>
      <c r="D53" s="157">
        <v>0</v>
      </c>
      <c r="E53" s="199">
        <v>0</v>
      </c>
      <c r="F53" s="162" t="s">
        <v>503</v>
      </c>
    </row>
    <row r="54" spans="1:10" ht="15.75" customHeight="1" x14ac:dyDescent="0.25">
      <c r="A54" s="222" t="s">
        <v>478</v>
      </c>
      <c r="B54" s="158">
        <v>0</v>
      </c>
      <c r="C54" s="158">
        <v>0</v>
      </c>
      <c r="D54" s="158">
        <v>0</v>
      </c>
      <c r="E54" s="199">
        <v>0</v>
      </c>
      <c r="F54" s="162" t="s">
        <v>504</v>
      </c>
    </row>
    <row r="55" spans="1:10" ht="15.75" customHeight="1" x14ac:dyDescent="0.25">
      <c r="A55" s="153" t="s">
        <v>476</v>
      </c>
      <c r="B55" s="200">
        <f>SUM(B53:B54)</f>
        <v>0</v>
      </c>
      <c r="C55" s="200">
        <f>SUM(C53:C54)</f>
        <v>0</v>
      </c>
      <c r="D55" s="201">
        <f>SUM(D53:D54)</f>
        <v>0</v>
      </c>
      <c r="E55" s="201">
        <f>SUM(E53:E54)</f>
        <v>0</v>
      </c>
      <c r="F55" s="148" t="s">
        <v>505</v>
      </c>
    </row>
    <row r="56" spans="1:10" ht="15.75" customHeight="1" x14ac:dyDescent="0.25">
      <c r="A56" s="100"/>
      <c r="B56" s="473"/>
      <c r="C56" s="473"/>
      <c r="D56" s="202"/>
      <c r="E56" s="202"/>
      <c r="F56" s="91"/>
    </row>
    <row r="57" spans="1:10" ht="15.75" customHeight="1" x14ac:dyDescent="0.25">
      <c r="A57" s="539" t="s">
        <v>833</v>
      </c>
      <c r="B57" s="539"/>
      <c r="C57" s="539"/>
      <c r="D57" s="539"/>
      <c r="E57" s="539"/>
      <c r="F57" s="539"/>
    </row>
    <row r="58" spans="1:10" ht="15.75" customHeight="1" x14ac:dyDescent="0.25">
      <c r="A58" s="540" t="s">
        <v>834</v>
      </c>
      <c r="B58" s="541"/>
      <c r="C58" s="542"/>
      <c r="D58" s="460">
        <v>45657</v>
      </c>
      <c r="E58" s="461">
        <v>45291</v>
      </c>
      <c r="F58" s="462"/>
    </row>
    <row r="59" spans="1:10" ht="36.75" customHeight="1" x14ac:dyDescent="0.25">
      <c r="A59" s="463" t="s">
        <v>835</v>
      </c>
      <c r="B59" s="543" t="s">
        <v>836</v>
      </c>
      <c r="C59" s="544"/>
      <c r="D59" s="464" t="s">
        <v>831</v>
      </c>
      <c r="E59" s="465" t="s">
        <v>831</v>
      </c>
      <c r="F59" s="466" t="s">
        <v>466</v>
      </c>
    </row>
    <row r="60" spans="1:10" ht="15.75" customHeight="1" x14ac:dyDescent="0.25">
      <c r="A60" s="467"/>
      <c r="B60" s="545"/>
      <c r="C60" s="546"/>
      <c r="D60" s="468"/>
      <c r="E60" s="469"/>
      <c r="F60" s="485" t="s">
        <v>885</v>
      </c>
      <c r="J60"/>
    </row>
    <row r="61" spans="1:10" ht="15.75" customHeight="1" x14ac:dyDescent="0.25">
      <c r="A61" s="467"/>
      <c r="B61" s="547"/>
      <c r="C61" s="548"/>
      <c r="D61" s="469"/>
      <c r="E61" s="469"/>
      <c r="F61" s="485" t="s">
        <v>886</v>
      </c>
      <c r="J61"/>
    </row>
    <row r="62" spans="1:10" ht="15.75" customHeight="1" x14ac:dyDescent="0.25">
      <c r="A62" s="467"/>
      <c r="B62" s="549"/>
      <c r="C62" s="550"/>
      <c r="D62" s="470"/>
      <c r="E62" s="469"/>
      <c r="F62" s="485" t="s">
        <v>887</v>
      </c>
      <c r="J62"/>
    </row>
    <row r="63" spans="1:10" ht="33.75" customHeight="1" x14ac:dyDescent="0.25">
      <c r="A63" s="474" t="s">
        <v>837</v>
      </c>
      <c r="B63" s="549"/>
      <c r="C63" s="550"/>
      <c r="D63" s="471">
        <f>SUM(D60:D62)</f>
        <v>0</v>
      </c>
      <c r="E63" s="472">
        <f>SUM(E60:E62)</f>
        <v>0</v>
      </c>
      <c r="F63" s="486" t="s">
        <v>888</v>
      </c>
      <c r="J63"/>
    </row>
    <row r="64" spans="1:10" ht="15.75" customHeight="1" x14ac:dyDescent="0.25">
      <c r="F64" s="91"/>
    </row>
    <row r="65" spans="1:6" ht="15.75" customHeight="1" x14ac:dyDescent="0.25">
      <c r="A65" s="531" t="s">
        <v>838</v>
      </c>
      <c r="B65" s="531"/>
      <c r="C65" s="531"/>
      <c r="D65" s="531"/>
      <c r="E65" s="531"/>
      <c r="F65" s="531"/>
    </row>
    <row r="66" spans="1:6" ht="27.6" customHeight="1" x14ac:dyDescent="0.25">
      <c r="A66" s="531"/>
      <c r="B66" s="531"/>
      <c r="C66" s="531"/>
      <c r="D66" s="531"/>
      <c r="E66" s="531"/>
      <c r="F66" s="531"/>
    </row>
    <row r="67" spans="1:6" ht="15.75" customHeight="1" x14ac:dyDescent="0.25">
      <c r="A67" s="533" t="s">
        <v>511</v>
      </c>
      <c r="B67" s="533"/>
      <c r="C67" s="533"/>
      <c r="D67" s="533"/>
      <c r="E67" s="533"/>
      <c r="F67" s="533"/>
    </row>
    <row r="68" spans="1:6" ht="17.25" customHeight="1" x14ac:dyDescent="0.25">
      <c r="A68" s="531" t="s">
        <v>751</v>
      </c>
      <c r="B68" s="531"/>
      <c r="C68" s="531"/>
      <c r="D68" s="531"/>
      <c r="E68" s="531"/>
      <c r="F68" s="531"/>
    </row>
    <row r="69" spans="1:6" ht="17.25" customHeight="1" x14ac:dyDescent="0.25">
      <c r="A69" s="531"/>
      <c r="B69" s="531"/>
      <c r="C69" s="531"/>
      <c r="D69" s="531"/>
      <c r="E69" s="531"/>
      <c r="F69" s="531"/>
    </row>
    <row r="70" spans="1:6" ht="15.75" customHeight="1" x14ac:dyDescent="0.25">
      <c r="A70" s="531" t="s">
        <v>755</v>
      </c>
      <c r="B70" s="531"/>
      <c r="C70" s="531"/>
      <c r="D70" s="531"/>
      <c r="E70" s="531"/>
      <c r="F70" s="531"/>
    </row>
    <row r="71" spans="1:6" ht="15.75" customHeight="1" x14ac:dyDescent="0.25">
      <c r="A71" s="531"/>
      <c r="B71" s="531"/>
      <c r="C71" s="531"/>
      <c r="D71" s="531"/>
      <c r="E71" s="531"/>
      <c r="F71" s="531"/>
    </row>
    <row r="73" spans="1:6" ht="15.75" customHeight="1" x14ac:dyDescent="0.25">
      <c r="A73" s="487" t="s">
        <v>895</v>
      </c>
      <c r="B73" s="488"/>
      <c r="C73" s="489"/>
    </row>
    <row r="74" spans="1:6" ht="15.75" customHeight="1" x14ac:dyDescent="0.25">
      <c r="A74" s="490"/>
      <c r="B74" s="491">
        <v>45657</v>
      </c>
      <c r="C74" s="492">
        <v>45291</v>
      </c>
    </row>
    <row r="75" spans="1:6" ht="15.75" customHeight="1" x14ac:dyDescent="0.25">
      <c r="A75" s="493" t="s">
        <v>896</v>
      </c>
      <c r="B75" s="494"/>
      <c r="C75" s="148"/>
    </row>
    <row r="76" spans="1:6" ht="15.75" customHeight="1" x14ac:dyDescent="0.25">
      <c r="A76" s="162" t="s">
        <v>897</v>
      </c>
      <c r="B76" s="495">
        <v>10</v>
      </c>
      <c r="C76" s="496">
        <v>10</v>
      </c>
    </row>
    <row r="77" spans="1:6" ht="15.75" customHeight="1" x14ac:dyDescent="0.25">
      <c r="A77" s="162" t="s">
        <v>898</v>
      </c>
      <c r="B77" s="495">
        <v>100</v>
      </c>
      <c r="C77" s="496">
        <v>100</v>
      </c>
    </row>
    <row r="78" spans="1:6" ht="15.75" customHeight="1" x14ac:dyDescent="0.25">
      <c r="A78" s="162" t="s">
        <v>899</v>
      </c>
      <c r="B78" s="495">
        <v>0</v>
      </c>
      <c r="C78" s="496">
        <v>50</v>
      </c>
    </row>
    <row r="79" spans="1:6" ht="15.75" customHeight="1" x14ac:dyDescent="0.25">
      <c r="A79" s="162" t="s">
        <v>900</v>
      </c>
      <c r="B79" s="495">
        <v>30131</v>
      </c>
      <c r="C79" s="496">
        <v>20773</v>
      </c>
    </row>
    <row r="80" spans="1:6" ht="15.75" customHeight="1" x14ac:dyDescent="0.25">
      <c r="A80" s="497" t="s">
        <v>901</v>
      </c>
      <c r="B80" s="498">
        <f>SUM(B76:B79)</f>
        <v>30241</v>
      </c>
      <c r="C80" s="499">
        <f>SUM(C76:C79)</f>
        <v>20933</v>
      </c>
    </row>
    <row r="81" spans="1:3" ht="15.75" customHeight="1" x14ac:dyDescent="0.25">
      <c r="A81" s="162" t="s">
        <v>902</v>
      </c>
      <c r="B81" s="495">
        <v>26794</v>
      </c>
      <c r="C81" s="496">
        <v>24203</v>
      </c>
    </row>
    <row r="82" spans="1:3" ht="15.75" customHeight="1" x14ac:dyDescent="0.25">
      <c r="A82" s="162" t="s">
        <v>903</v>
      </c>
      <c r="B82" s="495">
        <v>14882</v>
      </c>
      <c r="C82" s="496">
        <v>12582</v>
      </c>
    </row>
    <row r="83" spans="1:3" ht="15.75" customHeight="1" x14ac:dyDescent="0.25">
      <c r="A83" s="162" t="s">
        <v>904</v>
      </c>
      <c r="B83" s="495">
        <v>1440</v>
      </c>
      <c r="C83" s="496">
        <v>3322</v>
      </c>
    </row>
    <row r="84" spans="1:3" ht="15.75" customHeight="1" x14ac:dyDescent="0.25">
      <c r="A84" s="162" t="s">
        <v>905</v>
      </c>
      <c r="B84" s="495">
        <v>2199</v>
      </c>
      <c r="C84" s="496">
        <v>2011</v>
      </c>
    </row>
    <row r="85" spans="1:3" ht="15.75" customHeight="1" x14ac:dyDescent="0.25">
      <c r="A85" s="162" t="s">
        <v>906</v>
      </c>
      <c r="B85" s="495">
        <v>1409</v>
      </c>
      <c r="C85" s="496">
        <v>1616</v>
      </c>
    </row>
    <row r="86" spans="1:3" ht="15.75" customHeight="1" x14ac:dyDescent="0.25">
      <c r="A86" s="500" t="s">
        <v>907</v>
      </c>
      <c r="B86" s="501">
        <v>15917</v>
      </c>
      <c r="C86" s="502">
        <v>10894</v>
      </c>
    </row>
    <row r="87" spans="1:3" ht="15.75" customHeight="1" x14ac:dyDescent="0.25">
      <c r="A87" s="497" t="s">
        <v>908</v>
      </c>
      <c r="B87" s="498">
        <f>SUM(B81:B86)</f>
        <v>62641</v>
      </c>
      <c r="C87" s="499">
        <f>SUM(C81:C86)</f>
        <v>54628</v>
      </c>
    </row>
    <row r="88" spans="1:3" ht="15.75" customHeight="1" x14ac:dyDescent="0.25">
      <c r="A88" s="503"/>
      <c r="B88" s="504"/>
      <c r="C88" s="503"/>
    </row>
    <row r="89" spans="1:3" ht="15.75" customHeight="1" x14ac:dyDescent="0.25">
      <c r="A89" s="493" t="s">
        <v>909</v>
      </c>
      <c r="B89" s="505"/>
      <c r="C89" s="500"/>
    </row>
    <row r="90" spans="1:3" ht="15.75" customHeight="1" x14ac:dyDescent="0.25">
      <c r="A90" s="162" t="s">
        <v>910</v>
      </c>
      <c r="B90" s="495">
        <v>21188</v>
      </c>
      <c r="C90" s="496">
        <v>20373</v>
      </c>
    </row>
    <row r="91" spans="1:3" ht="15.75" customHeight="1" x14ac:dyDescent="0.25">
      <c r="A91" s="500" t="s">
        <v>911</v>
      </c>
      <c r="B91" s="501">
        <v>0</v>
      </c>
      <c r="C91" s="502">
        <v>0</v>
      </c>
    </row>
    <row r="92" spans="1:3" ht="15.75" customHeight="1" x14ac:dyDescent="0.25">
      <c r="A92" s="497" t="s">
        <v>901</v>
      </c>
      <c r="B92" s="498">
        <f>SUM(B90:B91)</f>
        <v>21188</v>
      </c>
      <c r="C92" s="499">
        <f>SUM(C90:C91)</f>
        <v>20373</v>
      </c>
    </row>
    <row r="93" spans="1:3" ht="15.75" customHeight="1" thickBot="1" x14ac:dyDescent="0.3">
      <c r="A93" s="503"/>
      <c r="B93" s="504"/>
      <c r="C93" s="503"/>
    </row>
    <row r="94" spans="1:3" ht="15.75" customHeight="1" x14ac:dyDescent="0.25">
      <c r="A94" s="506" t="s">
        <v>912</v>
      </c>
      <c r="B94" s="507"/>
      <c r="C94" s="508"/>
    </row>
    <row r="95" spans="1:3" ht="15.75" customHeight="1" x14ac:dyDescent="0.25">
      <c r="A95" s="509"/>
      <c r="B95" s="510">
        <f>+B74</f>
        <v>45657</v>
      </c>
      <c r="C95" s="511">
        <f>+C74</f>
        <v>45291</v>
      </c>
    </row>
    <row r="96" spans="1:3" ht="15.75" customHeight="1" x14ac:dyDescent="0.25">
      <c r="A96" s="264"/>
      <c r="B96" s="512"/>
      <c r="C96" s="162"/>
    </row>
    <row r="97" spans="1:3" ht="15.75" customHeight="1" x14ac:dyDescent="0.25">
      <c r="A97" s="264" t="s">
        <v>913</v>
      </c>
      <c r="B97" s="512"/>
      <c r="C97" s="162"/>
    </row>
    <row r="98" spans="1:3" ht="15.75" customHeight="1" x14ac:dyDescent="0.25">
      <c r="A98" s="281" t="s">
        <v>914</v>
      </c>
      <c r="B98" s="513">
        <v>243200</v>
      </c>
      <c r="C98" s="514">
        <v>243420</v>
      </c>
    </row>
    <row r="99" spans="1:3" ht="15.75" customHeight="1" x14ac:dyDescent="0.25">
      <c r="A99" s="281" t="s">
        <v>915</v>
      </c>
      <c r="B99" s="513">
        <v>0</v>
      </c>
      <c r="C99" s="514">
        <v>2</v>
      </c>
    </row>
    <row r="100" spans="1:3" ht="15.75" customHeight="1" x14ac:dyDescent="0.25">
      <c r="A100" s="242" t="s">
        <v>916</v>
      </c>
      <c r="B100" s="513">
        <v>10</v>
      </c>
      <c r="C100" s="514">
        <v>27</v>
      </c>
    </row>
    <row r="101" spans="1:3" ht="15.75" customHeight="1" x14ac:dyDescent="0.25">
      <c r="A101" s="242" t="s">
        <v>917</v>
      </c>
      <c r="B101" s="513">
        <v>100</v>
      </c>
      <c r="C101" s="514">
        <v>89</v>
      </c>
    </row>
    <row r="102" spans="1:3" ht="15.75" customHeight="1" x14ac:dyDescent="0.25">
      <c r="A102" s="242" t="s">
        <v>918</v>
      </c>
      <c r="B102" s="513">
        <v>33566</v>
      </c>
      <c r="C102" s="514">
        <v>3009</v>
      </c>
    </row>
    <row r="103" spans="1:3" ht="15.75" customHeight="1" x14ac:dyDescent="0.25">
      <c r="A103" s="153" t="s">
        <v>114</v>
      </c>
      <c r="B103" s="515">
        <f>SUM(B98:B102)</f>
        <v>276876</v>
      </c>
      <c r="C103" s="354">
        <f>SUM(C98:C102)</f>
        <v>246547</v>
      </c>
    </row>
    <row r="105" spans="1:3" ht="15.75" customHeight="1" x14ac:dyDescent="0.25">
      <c r="A105" s="516" t="s">
        <v>919</v>
      </c>
    </row>
  </sheetData>
  <sheetProtection formatCells="0" formatColumns="0" formatRows="0" insertColumns="0" insertRows="0"/>
  <mergeCells count="29">
    <mergeCell ref="A65:F66"/>
    <mergeCell ref="B7:C7"/>
    <mergeCell ref="D7:E7"/>
    <mergeCell ref="B15:C15"/>
    <mergeCell ref="D15:E15"/>
    <mergeCell ref="D33:E33"/>
    <mergeCell ref="B33:C33"/>
    <mergeCell ref="A23:C23"/>
    <mergeCell ref="B24:C24"/>
    <mergeCell ref="B25:C25"/>
    <mergeCell ref="B26:C26"/>
    <mergeCell ref="B27:C27"/>
    <mergeCell ref="B28:C28"/>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s>
  <pageMargins left="0.7" right="0.7"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8"/>
  <sheetViews>
    <sheetView workbookViewId="0">
      <selection activeCell="B13" sqref="B13"/>
    </sheetView>
  </sheetViews>
  <sheetFormatPr baseColWidth="10" defaultRowHeight="12.75" x14ac:dyDescent="0.2"/>
  <cols>
    <col min="1" max="1" width="49.28515625" style="346" customWidth="1"/>
    <col min="2" max="2" width="13.42578125" customWidth="1"/>
    <col min="3" max="3" width="13" customWidth="1"/>
    <col min="6" max="6" width="9.7109375" customWidth="1"/>
  </cols>
  <sheetData>
    <row r="1" spans="1:8" s="314" customFormat="1" ht="15" customHeight="1" x14ac:dyDescent="0.25">
      <c r="A1" s="339"/>
    </row>
    <row r="2" spans="1:8" s="314" customFormat="1" ht="15" customHeight="1" x14ac:dyDescent="0.25">
      <c r="A2" s="340" t="str">
        <f>Resultatregnskap!A2</f>
        <v>Virksomhetens navn: Høyskolen Kristiania</v>
      </c>
      <c r="B2" s="322"/>
      <c r="C2" s="322"/>
      <c r="D2" s="322"/>
      <c r="E2" s="322"/>
    </row>
    <row r="3" spans="1:8" s="314" customFormat="1" ht="15" customHeight="1" x14ac:dyDescent="0.25">
      <c r="A3" s="339"/>
    </row>
    <row r="4" spans="1:8" s="314" customFormat="1" ht="15" customHeight="1" x14ac:dyDescent="0.25">
      <c r="A4" s="341" t="s">
        <v>867</v>
      </c>
      <c r="B4" s="221"/>
      <c r="C4" s="221"/>
      <c r="D4" s="221"/>
      <c r="E4" s="221"/>
      <c r="F4" s="221"/>
    </row>
    <row r="5" spans="1:8" s="314" customFormat="1" ht="15" customHeight="1" x14ac:dyDescent="0.25">
      <c r="A5" s="342" t="str">
        <f>Resultatregnskap!A6</f>
        <v>Beløp i 1000 kroner</v>
      </c>
    </row>
    <row r="6" spans="1:8" s="314" customFormat="1" ht="30" customHeight="1" x14ac:dyDescent="0.25">
      <c r="A6" s="347"/>
      <c r="B6" s="348" t="s">
        <v>526</v>
      </c>
      <c r="C6" s="348" t="s">
        <v>527</v>
      </c>
      <c r="D6" s="348" t="s">
        <v>528</v>
      </c>
      <c r="E6" s="348" t="s">
        <v>336</v>
      </c>
      <c r="F6" s="349" t="s">
        <v>466</v>
      </c>
    </row>
    <row r="7" spans="1:8" s="314" customFormat="1" ht="15" customHeight="1" x14ac:dyDescent="0.25">
      <c r="A7" s="343" t="s">
        <v>843</v>
      </c>
      <c r="B7" s="329">
        <v>39746</v>
      </c>
      <c r="C7" s="329">
        <v>1593</v>
      </c>
      <c r="D7" s="329">
        <v>0</v>
      </c>
      <c r="E7" s="329">
        <f t="shared" ref="E7:E16" si="0">SUM(B7:D7)</f>
        <v>41339</v>
      </c>
      <c r="F7" s="236" t="s">
        <v>326</v>
      </c>
    </row>
    <row r="8" spans="1:8" s="314" customFormat="1" ht="15" customHeight="1" x14ac:dyDescent="0.25">
      <c r="A8" s="344" t="s">
        <v>844</v>
      </c>
      <c r="B8" s="329">
        <v>7811</v>
      </c>
      <c r="C8" s="329">
        <v>0</v>
      </c>
      <c r="D8" s="329">
        <v>6124</v>
      </c>
      <c r="E8" s="329">
        <f t="shared" si="0"/>
        <v>13935</v>
      </c>
      <c r="F8" s="236" t="s">
        <v>328</v>
      </c>
      <c r="G8" s="399"/>
      <c r="H8" s="399"/>
    </row>
    <row r="9" spans="1:8" s="314" customFormat="1" ht="15" customHeight="1" x14ac:dyDescent="0.25">
      <c r="A9" s="344" t="s">
        <v>845</v>
      </c>
      <c r="B9" s="329">
        <v>0</v>
      </c>
      <c r="C9" s="329">
        <v>0</v>
      </c>
      <c r="D9" s="329">
        <v>0</v>
      </c>
      <c r="E9" s="329">
        <f t="shared" si="0"/>
        <v>0</v>
      </c>
      <c r="F9" s="236" t="s">
        <v>530</v>
      </c>
      <c r="G9" s="399"/>
    </row>
    <row r="10" spans="1:8" s="314" customFormat="1" ht="15" customHeight="1" x14ac:dyDescent="0.25">
      <c r="A10" s="344" t="s">
        <v>529</v>
      </c>
      <c r="B10" s="329">
        <v>0</v>
      </c>
      <c r="C10" s="329">
        <v>0</v>
      </c>
      <c r="D10" s="329">
        <v>0</v>
      </c>
      <c r="E10" s="329">
        <f t="shared" si="0"/>
        <v>0</v>
      </c>
      <c r="F10" s="236" t="s">
        <v>531</v>
      </c>
    </row>
    <row r="11" spans="1:8" s="314" customFormat="1" ht="15" customHeight="1" x14ac:dyDescent="0.25">
      <c r="A11" s="364" t="s">
        <v>846</v>
      </c>
      <c r="B11" s="446">
        <f>SUBTOTAL(9,B7:B10)</f>
        <v>47557</v>
      </c>
      <c r="C11" s="446">
        <f t="shared" ref="C11:D11" si="1">SUBTOTAL(9,C7:C10)</f>
        <v>1593</v>
      </c>
      <c r="D11" s="446">
        <f t="shared" si="1"/>
        <v>6124</v>
      </c>
      <c r="E11" s="446">
        <f t="shared" si="0"/>
        <v>55274</v>
      </c>
      <c r="F11" s="182" t="s">
        <v>330</v>
      </c>
    </row>
    <row r="12" spans="1:8" s="314" customFormat="1" ht="15" customHeight="1" x14ac:dyDescent="0.25">
      <c r="A12" s="345" t="s">
        <v>847</v>
      </c>
      <c r="B12" s="329">
        <v>0</v>
      </c>
      <c r="C12" s="329">
        <v>0</v>
      </c>
      <c r="D12" s="329">
        <v>0</v>
      </c>
      <c r="E12" s="329">
        <f t="shared" si="0"/>
        <v>0</v>
      </c>
      <c r="F12" s="236" t="s">
        <v>467</v>
      </c>
    </row>
    <row r="13" spans="1:8" s="314" customFormat="1" ht="15" customHeight="1" x14ac:dyDescent="0.25">
      <c r="A13" s="345" t="s">
        <v>851</v>
      </c>
      <c r="B13" s="329">
        <v>0</v>
      </c>
      <c r="C13" s="329">
        <v>0</v>
      </c>
      <c r="D13" s="329">
        <v>0</v>
      </c>
      <c r="E13" s="329">
        <f t="shared" si="0"/>
        <v>0</v>
      </c>
      <c r="F13" s="236" t="s">
        <v>468</v>
      </c>
    </row>
    <row r="14" spans="1:8" s="314" customFormat="1" ht="15" customHeight="1" x14ac:dyDescent="0.25">
      <c r="A14" s="345" t="s">
        <v>848</v>
      </c>
      <c r="B14" s="329">
        <v>-17954</v>
      </c>
      <c r="C14" s="329">
        <v>0</v>
      </c>
      <c r="D14" s="329">
        <v>0</v>
      </c>
      <c r="E14" s="329">
        <f t="shared" si="0"/>
        <v>-17954</v>
      </c>
      <c r="F14" s="236" t="s">
        <v>532</v>
      </c>
    </row>
    <row r="15" spans="1:8" s="314" customFormat="1" ht="15" customHeight="1" x14ac:dyDescent="0.25">
      <c r="A15" s="345" t="s">
        <v>849</v>
      </c>
      <c r="B15" s="329">
        <v>-8600</v>
      </c>
      <c r="C15" s="329">
        <v>0</v>
      </c>
      <c r="D15" s="329">
        <v>0</v>
      </c>
      <c r="E15" s="329">
        <f t="shared" si="0"/>
        <v>-8600</v>
      </c>
      <c r="F15" s="236" t="s">
        <v>533</v>
      </c>
    </row>
    <row r="16" spans="1:8" s="314" customFormat="1" ht="15" customHeight="1" x14ac:dyDescent="0.25">
      <c r="A16" s="345" t="s">
        <v>872</v>
      </c>
      <c r="B16" s="329">
        <v>0</v>
      </c>
      <c r="C16" s="329">
        <v>0</v>
      </c>
      <c r="D16" s="329">
        <v>0</v>
      </c>
      <c r="E16" s="329">
        <f t="shared" si="0"/>
        <v>0</v>
      </c>
      <c r="F16" s="236" t="s">
        <v>534</v>
      </c>
    </row>
    <row r="17" spans="1:6" s="314" customFormat="1" ht="15" customHeight="1" x14ac:dyDescent="0.25">
      <c r="A17" s="364" t="s">
        <v>850</v>
      </c>
      <c r="B17" s="446">
        <f>SUBTOTAL(9,B7:B16)</f>
        <v>21003</v>
      </c>
      <c r="C17" s="446">
        <f>SUBTOTAL(9,C7:C16)</f>
        <v>1593</v>
      </c>
      <c r="D17" s="446">
        <f>SUBTOTAL(9,D7:D16)</f>
        <v>6124</v>
      </c>
      <c r="E17" s="446">
        <f>SUM(B17:D17)</f>
        <v>28720</v>
      </c>
      <c r="F17" s="182" t="s">
        <v>485</v>
      </c>
    </row>
    <row r="18" spans="1:6" s="314" customFormat="1" ht="15" customHeight="1" x14ac:dyDescent="0.25">
      <c r="A18" s="339"/>
    </row>
  </sheetData>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22"/>
  <sheetViews>
    <sheetView zoomScale="90" zoomScaleNormal="90" workbookViewId="0">
      <selection activeCell="B19" sqref="B19"/>
    </sheetView>
  </sheetViews>
  <sheetFormatPr baseColWidth="10" defaultRowHeight="12.75" x14ac:dyDescent="0.2"/>
  <cols>
    <col min="1" max="1" width="51" customWidth="1"/>
    <col min="2" max="2" width="10.7109375" customWidth="1"/>
    <col min="3" max="3" width="14" customWidth="1"/>
    <col min="4" max="4" width="13.28515625" customWidth="1"/>
    <col min="5" max="5" width="15.42578125" customWidth="1"/>
    <col min="6" max="6" width="14.7109375" customWidth="1"/>
    <col min="7" max="7" width="13.28515625" customWidth="1"/>
    <col min="8" max="8" width="10.5703125" customWidth="1"/>
  </cols>
  <sheetData>
    <row r="1" spans="1:10" s="314" customFormat="1" ht="15" customHeight="1" x14ac:dyDescent="0.25"/>
    <row r="2" spans="1:10" s="314" customFormat="1" ht="15" customHeight="1" x14ac:dyDescent="0.25">
      <c r="A2" s="314" t="str">
        <f>Resultatregnskap!A2</f>
        <v>Virksomhetens navn: Høyskolen Kristiania</v>
      </c>
    </row>
    <row r="3" spans="1:10" s="314" customFormat="1" ht="15" customHeight="1" x14ac:dyDescent="0.25"/>
    <row r="4" spans="1:10" s="314" customFormat="1" ht="15" customHeight="1" x14ac:dyDescent="0.25">
      <c r="A4" s="183" t="s">
        <v>535</v>
      </c>
      <c r="B4" s="183"/>
      <c r="C4" s="183"/>
      <c r="D4" s="183"/>
      <c r="E4" s="183"/>
      <c r="F4" s="183"/>
      <c r="G4" s="183"/>
      <c r="H4" s="183"/>
    </row>
    <row r="5" spans="1:10" s="314" customFormat="1" ht="15" customHeight="1" x14ac:dyDescent="0.25">
      <c r="A5" s="174" t="str">
        <f>Resultatregnskap!A6</f>
        <v>Beløp i 1000 kroner</v>
      </c>
      <c r="B5" s="174"/>
    </row>
    <row r="6" spans="1:10" s="314" customFormat="1" ht="45" x14ac:dyDescent="0.25">
      <c r="A6" s="347"/>
      <c r="B6" s="347" t="s">
        <v>82</v>
      </c>
      <c r="C6" s="348" t="s">
        <v>84</v>
      </c>
      <c r="D6" s="348" t="s">
        <v>89</v>
      </c>
      <c r="E6" s="348" t="s">
        <v>536</v>
      </c>
      <c r="F6" s="348" t="s">
        <v>807</v>
      </c>
      <c r="G6" s="347" t="s">
        <v>336</v>
      </c>
      <c r="H6" s="349" t="s">
        <v>594</v>
      </c>
    </row>
    <row r="7" spans="1:10" s="314" customFormat="1" ht="15" customHeight="1" x14ac:dyDescent="0.25">
      <c r="A7" s="236" t="s">
        <v>843</v>
      </c>
      <c r="B7" s="329">
        <v>0</v>
      </c>
      <c r="C7" s="329">
        <v>0</v>
      </c>
      <c r="D7" s="329">
        <v>0</v>
      </c>
      <c r="E7" s="329">
        <v>1041</v>
      </c>
      <c r="F7" s="329">
        <v>402610</v>
      </c>
      <c r="G7" s="329">
        <f t="shared" ref="G7:G17" si="0">SUM(B7:F7)</f>
        <v>403651</v>
      </c>
      <c r="H7" s="236" t="s">
        <v>537</v>
      </c>
    </row>
    <row r="8" spans="1:10" s="314" customFormat="1" ht="15" customHeight="1" x14ac:dyDescent="0.25">
      <c r="A8" s="238" t="s">
        <v>844</v>
      </c>
      <c r="B8" s="329">
        <v>0</v>
      </c>
      <c r="C8" s="329">
        <v>0</v>
      </c>
      <c r="D8" s="329">
        <v>0</v>
      </c>
      <c r="E8" s="329">
        <v>0</v>
      </c>
      <c r="F8" s="329">
        <v>48914</v>
      </c>
      <c r="G8" s="329">
        <f t="shared" si="0"/>
        <v>48914</v>
      </c>
      <c r="H8" s="236" t="s">
        <v>538</v>
      </c>
      <c r="J8" s="399"/>
    </row>
    <row r="9" spans="1:10" s="314" customFormat="1" ht="15" customHeight="1" x14ac:dyDescent="0.25">
      <c r="A9" s="238" t="s">
        <v>845</v>
      </c>
      <c r="B9" s="329">
        <v>0</v>
      </c>
      <c r="C9" s="329">
        <v>0</v>
      </c>
      <c r="D9" s="329">
        <v>0</v>
      </c>
      <c r="E9" s="329">
        <v>0</v>
      </c>
      <c r="F9" s="329">
        <v>0</v>
      </c>
      <c r="G9" s="329">
        <f t="shared" si="0"/>
        <v>0</v>
      </c>
      <c r="H9" s="236" t="s">
        <v>539</v>
      </c>
      <c r="I9" s="399"/>
    </row>
    <row r="10" spans="1:10" s="314" customFormat="1" ht="15" customHeight="1" x14ac:dyDescent="0.25">
      <c r="A10" s="238" t="s">
        <v>529</v>
      </c>
      <c r="B10" s="329">
        <v>0</v>
      </c>
      <c r="C10" s="329">
        <v>0</v>
      </c>
      <c r="D10" s="329">
        <v>0</v>
      </c>
      <c r="E10" s="329">
        <v>0</v>
      </c>
      <c r="F10" s="329">
        <v>0</v>
      </c>
      <c r="G10" s="329">
        <f t="shared" si="0"/>
        <v>0</v>
      </c>
      <c r="H10" s="236" t="s">
        <v>540</v>
      </c>
    </row>
    <row r="11" spans="1:10" s="314" customFormat="1" ht="15" customHeight="1" x14ac:dyDescent="0.25">
      <c r="A11" s="274" t="s">
        <v>846</v>
      </c>
      <c r="B11" s="446">
        <f>SUBTOTAL(9,B7:B10)</f>
        <v>0</v>
      </c>
      <c r="C11" s="446">
        <f t="shared" ref="C11:F11" si="1">SUBTOTAL(9,C7:C10)</f>
        <v>0</v>
      </c>
      <c r="D11" s="446">
        <f t="shared" si="1"/>
        <v>0</v>
      </c>
      <c r="E11" s="446">
        <f t="shared" si="1"/>
        <v>1041</v>
      </c>
      <c r="F11" s="446">
        <f t="shared" si="1"/>
        <v>451524</v>
      </c>
      <c r="G11" s="446">
        <f t="shared" si="0"/>
        <v>452565</v>
      </c>
      <c r="H11" s="182" t="s">
        <v>541</v>
      </c>
    </row>
    <row r="12" spans="1:10" s="314" customFormat="1" ht="15" customHeight="1" x14ac:dyDescent="0.25">
      <c r="A12" s="239" t="s">
        <v>847</v>
      </c>
      <c r="B12" s="329">
        <v>0</v>
      </c>
      <c r="C12" s="329">
        <v>0</v>
      </c>
      <c r="D12" s="329">
        <v>0</v>
      </c>
      <c r="E12" s="329">
        <v>0</v>
      </c>
      <c r="F12" s="329">
        <v>-6009</v>
      </c>
      <c r="G12" s="329">
        <f t="shared" si="0"/>
        <v>-6009</v>
      </c>
      <c r="H12" s="236" t="s">
        <v>542</v>
      </c>
    </row>
    <row r="13" spans="1:10" s="314" customFormat="1" ht="15" customHeight="1" x14ac:dyDescent="0.25">
      <c r="A13" s="239" t="s">
        <v>851</v>
      </c>
      <c r="B13" s="329">
        <v>0</v>
      </c>
      <c r="C13" s="329">
        <v>0</v>
      </c>
      <c r="D13" s="329">
        <v>0</v>
      </c>
      <c r="E13" s="329">
        <v>0</v>
      </c>
      <c r="F13" s="329">
        <v>-1713</v>
      </c>
      <c r="G13" s="329">
        <f t="shared" si="0"/>
        <v>-1713</v>
      </c>
      <c r="H13" s="236" t="s">
        <v>543</v>
      </c>
    </row>
    <row r="14" spans="1:10" s="314" customFormat="1" ht="15" customHeight="1" x14ac:dyDescent="0.25">
      <c r="A14" s="239" t="s">
        <v>848</v>
      </c>
      <c r="B14" s="329">
        <v>0</v>
      </c>
      <c r="C14" s="329">
        <v>0</v>
      </c>
      <c r="D14" s="329">
        <v>0</v>
      </c>
      <c r="E14" s="329">
        <v>-646</v>
      </c>
      <c r="F14" s="329">
        <v>-306117</v>
      </c>
      <c r="G14" s="329">
        <f t="shared" si="0"/>
        <v>-306763</v>
      </c>
      <c r="H14" s="236" t="s">
        <v>544</v>
      </c>
    </row>
    <row r="15" spans="1:10" s="314" customFormat="1" ht="15" customHeight="1" x14ac:dyDescent="0.25">
      <c r="A15" s="239" t="s">
        <v>849</v>
      </c>
      <c r="B15" s="329">
        <v>0</v>
      </c>
      <c r="C15" s="329">
        <v>0</v>
      </c>
      <c r="D15" s="329">
        <v>0</v>
      </c>
      <c r="E15" s="329">
        <v>-165</v>
      </c>
      <c r="F15" s="329">
        <v>-36912</v>
      </c>
      <c r="G15" s="329">
        <f t="shared" si="0"/>
        <v>-37077</v>
      </c>
      <c r="H15" s="236" t="s">
        <v>545</v>
      </c>
    </row>
    <row r="16" spans="1:10" s="314" customFormat="1" ht="15" customHeight="1" x14ac:dyDescent="0.25">
      <c r="A16" s="239" t="s">
        <v>873</v>
      </c>
      <c r="B16" s="329">
        <v>0</v>
      </c>
      <c r="C16" s="329">
        <v>0</v>
      </c>
      <c r="D16" s="329">
        <v>0</v>
      </c>
      <c r="E16" s="329">
        <v>0</v>
      </c>
      <c r="F16" s="329">
        <v>0</v>
      </c>
      <c r="G16" s="329">
        <f t="shared" si="0"/>
        <v>0</v>
      </c>
      <c r="H16" s="236" t="s">
        <v>546</v>
      </c>
    </row>
    <row r="17" spans="1:8" s="314" customFormat="1" ht="15" customHeight="1" x14ac:dyDescent="0.25">
      <c r="A17" s="274" t="s">
        <v>850</v>
      </c>
      <c r="B17" s="446">
        <f>SUBTOTAL(9,B7:B16)</f>
        <v>0</v>
      </c>
      <c r="C17" s="446">
        <f t="shared" ref="C17:F17" si="2">SUBTOTAL(9,C7:C16)</f>
        <v>0</v>
      </c>
      <c r="D17" s="446">
        <f>SUBTOTAL(9,D7:D16)</f>
        <v>0</v>
      </c>
      <c r="E17" s="446">
        <f t="shared" si="2"/>
        <v>230</v>
      </c>
      <c r="F17" s="446">
        <f t="shared" si="2"/>
        <v>100773</v>
      </c>
      <c r="G17" s="446">
        <f t="shared" si="0"/>
        <v>101003</v>
      </c>
      <c r="H17" s="182" t="s">
        <v>547</v>
      </c>
    </row>
    <row r="18" spans="1:8" s="314" customFormat="1" ht="15" customHeight="1" x14ac:dyDescent="0.25"/>
    <row r="19" spans="1:8" s="314" customFormat="1" ht="15" customHeight="1" x14ac:dyDescent="0.25"/>
    <row r="20" spans="1:8" s="314" customFormat="1" ht="15" customHeight="1" x14ac:dyDescent="0.25"/>
    <row r="21" spans="1:8" s="314" customFormat="1" ht="15" customHeight="1" x14ac:dyDescent="0.25"/>
    <row r="22" spans="1:8" s="314" customFormat="1" ht="15" customHeight="1" x14ac:dyDescent="0.25"/>
  </sheetData>
  <pageMargins left="0.51181102362204722" right="0.31496062992125984" top="0.74803149606299213" bottom="0.74803149606299213" header="0.31496062992125984" footer="0.31496062992125984"/>
  <pageSetup paperSize="9" scale="9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9"/>
  <sheetViews>
    <sheetView workbookViewId="0">
      <selection activeCell="A16" sqref="A16:C25"/>
    </sheetView>
  </sheetViews>
  <sheetFormatPr baseColWidth="10" defaultColWidth="17.28515625" defaultRowHeight="15.75" customHeight="1" x14ac:dyDescent="0.25"/>
  <cols>
    <col min="1" max="1" width="43.28515625" style="40" customWidth="1"/>
    <col min="2" max="3" width="15.7109375" style="91" customWidth="1"/>
    <col min="4" max="4" width="13.7109375" style="70" customWidth="1"/>
    <col min="5" max="6" width="10.7109375" style="40" customWidth="1"/>
    <col min="7" max="16384" width="17.28515625" style="40"/>
  </cols>
  <sheetData>
    <row r="1" spans="1:9" ht="15" customHeight="1" x14ac:dyDescent="0.25">
      <c r="B1" s="320"/>
      <c r="C1" s="320"/>
      <c r="D1" s="69"/>
      <c r="E1" s="1"/>
      <c r="F1" s="1"/>
    </row>
    <row r="2" spans="1:9" ht="15" x14ac:dyDescent="0.25">
      <c r="A2" s="316" t="str">
        <f>Resultatregnskap!A2</f>
        <v>Virksomhetens navn: Høyskolen Kristiania</v>
      </c>
      <c r="B2" s="102"/>
      <c r="C2" s="102"/>
      <c r="D2" s="69"/>
      <c r="E2" s="1"/>
      <c r="F2" s="1"/>
    </row>
    <row r="3" spans="1:9" ht="12" customHeight="1" x14ac:dyDescent="0.25">
      <c r="A3" s="1"/>
      <c r="B3" s="102"/>
      <c r="C3" s="320"/>
      <c r="D3" s="69"/>
      <c r="E3" s="1"/>
      <c r="F3" s="1"/>
    </row>
    <row r="4" spans="1:9" ht="15" customHeight="1" x14ac:dyDescent="0.25">
      <c r="A4" s="328" t="s">
        <v>548</v>
      </c>
      <c r="B4" s="103"/>
      <c r="C4" s="99"/>
      <c r="D4" s="99"/>
      <c r="E4" s="1"/>
      <c r="F4" s="1"/>
    </row>
    <row r="5" spans="1:9" ht="15" customHeight="1" x14ac:dyDescent="0.25">
      <c r="A5" s="12" t="str">
        <f>Resultatregnskap!A6</f>
        <v>Beløp i 1000 kroner</v>
      </c>
      <c r="B5" s="68"/>
      <c r="C5" s="320"/>
      <c r="D5" s="178"/>
      <c r="E5" s="1"/>
      <c r="F5" s="1"/>
    </row>
    <row r="6" spans="1:9" ht="16.5" customHeight="1" x14ac:dyDescent="0.25">
      <c r="A6" s="155" t="s">
        <v>109</v>
      </c>
      <c r="B6" s="296">
        <f>Resultatregnskap!C8</f>
        <v>45657</v>
      </c>
      <c r="C6" s="297">
        <f>'Balanse - eiendeler'!D7</f>
        <v>45291</v>
      </c>
      <c r="D6" s="129" t="str">
        <f>Resultatregnskap!E8</f>
        <v>DBH-referanse</v>
      </c>
      <c r="E6" s="1"/>
      <c r="F6" s="1"/>
      <c r="G6" s="1"/>
      <c r="H6" s="1"/>
      <c r="I6" s="1"/>
    </row>
    <row r="7" spans="1:9" ht="15" customHeight="1" x14ac:dyDescent="0.25">
      <c r="A7" s="224" t="s">
        <v>325</v>
      </c>
      <c r="B7" s="157">
        <v>82756</v>
      </c>
      <c r="C7" s="157">
        <v>75397</v>
      </c>
      <c r="D7" s="211" t="s">
        <v>549</v>
      </c>
      <c r="E7" s="1"/>
      <c r="F7" s="1"/>
      <c r="G7" s="1"/>
      <c r="H7" s="1"/>
    </row>
    <row r="8" spans="1:9" ht="15" customHeight="1" x14ac:dyDescent="0.25">
      <c r="A8" s="224" t="s">
        <v>327</v>
      </c>
      <c r="B8" s="158">
        <v>-43428</v>
      </c>
      <c r="C8" s="158">
        <v>-38378</v>
      </c>
      <c r="D8" s="212" t="s">
        <v>550</v>
      </c>
      <c r="E8" s="1"/>
      <c r="F8" s="1"/>
      <c r="G8" s="1"/>
      <c r="H8" s="1"/>
    </row>
    <row r="9" spans="1:9" ht="15" customHeight="1" x14ac:dyDescent="0.25">
      <c r="A9" s="225" t="s">
        <v>329</v>
      </c>
      <c r="B9" s="159">
        <f>SUM(B7:B8)</f>
        <v>39328</v>
      </c>
      <c r="C9" s="160">
        <f>SUM(C7:C8)</f>
        <v>37019</v>
      </c>
      <c r="D9" s="213" t="s">
        <v>551</v>
      </c>
      <c r="E9" s="1"/>
      <c r="F9" s="1"/>
      <c r="G9" s="1"/>
      <c r="H9" s="1"/>
    </row>
    <row r="10" spans="1:9" ht="15" customHeight="1" x14ac:dyDescent="0.25">
      <c r="A10" s="226"/>
      <c r="B10" s="202"/>
      <c r="C10" s="202"/>
      <c r="D10" s="69"/>
      <c r="E10" s="1"/>
      <c r="F10" s="1"/>
      <c r="G10" s="1"/>
      <c r="H10" s="1"/>
    </row>
    <row r="11" spans="1:9" ht="20.100000000000001" customHeight="1" x14ac:dyDescent="0.25">
      <c r="A11" s="155" t="s">
        <v>111</v>
      </c>
      <c r="B11" s="208">
        <f>B6</f>
        <v>45657</v>
      </c>
      <c r="C11" s="209">
        <f>C6</f>
        <v>45291</v>
      </c>
      <c r="D11" s="214" t="s">
        <v>466</v>
      </c>
      <c r="E11" s="1"/>
      <c r="F11" s="1"/>
      <c r="G11" s="1"/>
      <c r="H11" s="1"/>
    </row>
    <row r="12" spans="1:9" ht="15" customHeight="1" x14ac:dyDescent="0.25">
      <c r="A12" s="227" t="s">
        <v>111</v>
      </c>
      <c r="B12" s="157">
        <v>80636</v>
      </c>
      <c r="C12" s="157">
        <v>48654</v>
      </c>
      <c r="D12" s="215" t="s">
        <v>552</v>
      </c>
      <c r="E12" s="1"/>
      <c r="F12" s="1"/>
      <c r="G12" s="1"/>
      <c r="H12" s="1"/>
    </row>
    <row r="13" spans="1:9" ht="15" customHeight="1" x14ac:dyDescent="0.25">
      <c r="A13" s="228" t="s">
        <v>327</v>
      </c>
      <c r="B13" s="333">
        <v>0</v>
      </c>
      <c r="C13" s="333">
        <v>0</v>
      </c>
      <c r="D13" s="334" t="s">
        <v>553</v>
      </c>
      <c r="E13" s="1"/>
      <c r="F13" s="1"/>
      <c r="G13" s="1"/>
      <c r="H13" s="1"/>
    </row>
    <row r="14" spans="1:9" ht="15" customHeight="1" x14ac:dyDescent="0.25">
      <c r="A14" s="229" t="s">
        <v>469</v>
      </c>
      <c r="B14" s="200">
        <f>SUM(B12:B13)</f>
        <v>80636</v>
      </c>
      <c r="C14" s="201">
        <f>SUM(C12:C13)</f>
        <v>48654</v>
      </c>
      <c r="D14" s="216" t="s">
        <v>554</v>
      </c>
      <c r="E14" s="1"/>
      <c r="F14" s="1"/>
      <c r="G14" s="1"/>
      <c r="H14" s="1"/>
    </row>
    <row r="15" spans="1:9" ht="15" customHeight="1" x14ac:dyDescent="0.25">
      <c r="A15" s="1"/>
      <c r="B15" s="320"/>
      <c r="C15" s="320"/>
      <c r="E15" s="1"/>
      <c r="F15" s="1"/>
      <c r="G15" s="1"/>
      <c r="H15" s="1"/>
    </row>
    <row r="16" spans="1:9" ht="15" customHeight="1" x14ac:dyDescent="0.25">
      <c r="A16" s="66" t="s">
        <v>920</v>
      </c>
      <c r="B16" s="517">
        <v>45657</v>
      </c>
      <c r="C16" s="517">
        <v>45291</v>
      </c>
      <c r="E16" s="1"/>
      <c r="F16" s="1"/>
      <c r="G16" s="1"/>
      <c r="H16" s="1"/>
    </row>
    <row r="17" spans="1:8" ht="15" customHeight="1" x14ac:dyDescent="0.25">
      <c r="A17" s="1" t="s">
        <v>921</v>
      </c>
      <c r="B17" s="320">
        <v>0</v>
      </c>
      <c r="C17" s="320">
        <v>0</v>
      </c>
      <c r="E17" s="1"/>
      <c r="F17" s="1"/>
      <c r="G17" s="1"/>
      <c r="H17" s="1"/>
    </row>
    <row r="18" spans="1:8" ht="15" customHeight="1" x14ac:dyDescent="0.25">
      <c r="A18" s="1" t="s">
        <v>922</v>
      </c>
      <c r="B18" s="320">
        <v>0</v>
      </c>
      <c r="C18" s="320">
        <v>27</v>
      </c>
      <c r="E18" s="1"/>
      <c r="F18" s="1"/>
      <c r="G18" s="1"/>
      <c r="H18" s="1"/>
    </row>
    <row r="19" spans="1:8" ht="15" customHeight="1" x14ac:dyDescent="0.25">
      <c r="A19" s="1" t="s">
        <v>923</v>
      </c>
      <c r="B19" s="320">
        <v>0</v>
      </c>
      <c r="C19" s="320">
        <v>89</v>
      </c>
      <c r="E19" s="1"/>
      <c r="F19" s="1"/>
      <c r="G19" s="1"/>
      <c r="H19" s="1"/>
    </row>
    <row r="20" spans="1:8" ht="15" customHeight="1" x14ac:dyDescent="0.25">
      <c r="A20" s="1" t="s">
        <v>924</v>
      </c>
      <c r="B20" s="320">
        <v>33566</v>
      </c>
      <c r="C20" s="320">
        <v>3009</v>
      </c>
      <c r="E20" s="1"/>
      <c r="F20" s="1"/>
      <c r="G20" s="1"/>
      <c r="H20" s="1"/>
    </row>
    <row r="21" spans="1:8" ht="15" customHeight="1" x14ac:dyDescent="0.25">
      <c r="A21" s="1" t="s">
        <v>925</v>
      </c>
      <c r="B21" s="320">
        <v>13</v>
      </c>
      <c r="C21" s="320">
        <v>2</v>
      </c>
      <c r="E21" s="1"/>
      <c r="F21" s="1"/>
      <c r="G21" s="1"/>
      <c r="H21" s="1"/>
    </row>
    <row r="22" spans="1:8" ht="15" customHeight="1" x14ac:dyDescent="0.25">
      <c r="A22" s="1" t="s">
        <v>111</v>
      </c>
      <c r="B22" s="91">
        <v>47057</v>
      </c>
      <c r="C22" s="91">
        <v>45527</v>
      </c>
      <c r="E22" s="1"/>
      <c r="F22" s="1"/>
      <c r="G22" s="1"/>
      <c r="H22" s="1"/>
    </row>
    <row r="23" spans="1:8" ht="15" customHeight="1" x14ac:dyDescent="0.25">
      <c r="A23" s="1"/>
      <c r="B23" s="320"/>
      <c r="C23" s="320"/>
      <c r="E23" s="1"/>
      <c r="F23" s="1"/>
      <c r="G23" s="1"/>
      <c r="H23" s="1"/>
    </row>
    <row r="24" spans="1:8" ht="15" customHeight="1" thickBot="1" x14ac:dyDescent="0.3">
      <c r="A24" s="518" t="s">
        <v>469</v>
      </c>
      <c r="B24" s="519">
        <f>SUM(B17:B22)</f>
        <v>80636</v>
      </c>
      <c r="C24" s="519">
        <f>SUM(C17:C23)</f>
        <v>48654</v>
      </c>
      <c r="E24" s="1"/>
      <c r="F24" s="1"/>
      <c r="G24" s="1"/>
      <c r="H24" s="1"/>
    </row>
    <row r="25" spans="1:8" ht="15" customHeight="1" thickBot="1" x14ac:dyDescent="0.3">
      <c r="A25" s="520" t="s">
        <v>114</v>
      </c>
      <c r="B25" s="521">
        <f>+B24+B9</f>
        <v>119964</v>
      </c>
      <c r="C25" s="521">
        <f>+C24+C9</f>
        <v>85673</v>
      </c>
      <c r="E25" s="1"/>
      <c r="F25" s="1"/>
      <c r="G25" s="1"/>
      <c r="H25" s="1"/>
    </row>
    <row r="26" spans="1:8" ht="15" customHeight="1" x14ac:dyDescent="0.25">
      <c r="A26" s="1"/>
      <c r="B26" s="320"/>
      <c r="C26" s="320"/>
      <c r="E26" s="1"/>
      <c r="F26" s="1"/>
      <c r="G26" s="1"/>
      <c r="H26" s="1"/>
    </row>
    <row r="27" spans="1:8" ht="15" customHeight="1" x14ac:dyDescent="0.25">
      <c r="A27" s="1"/>
      <c r="B27" s="320"/>
      <c r="C27" s="320"/>
      <c r="E27" s="1"/>
      <c r="F27" s="1"/>
      <c r="G27" s="1"/>
      <c r="H27" s="1"/>
    </row>
    <row r="28" spans="1:8" ht="15" customHeight="1" x14ac:dyDescent="0.25">
      <c r="A28" s="1"/>
      <c r="B28" s="320"/>
      <c r="C28" s="320"/>
      <c r="E28" s="1"/>
      <c r="F28" s="1"/>
      <c r="G28" s="1"/>
      <c r="H28" s="1"/>
    </row>
    <row r="29" spans="1:8" ht="15" customHeight="1" x14ac:dyDescent="0.25">
      <c r="A29" s="323" t="s">
        <v>736</v>
      </c>
      <c r="B29" s="323"/>
      <c r="C29" s="323"/>
      <c r="D29" s="323"/>
      <c r="E29" s="1"/>
      <c r="F29" s="1"/>
      <c r="G29" s="1"/>
      <c r="H29" s="1"/>
    </row>
    <row r="30" spans="1:8" ht="15.75" customHeight="1" x14ac:dyDescent="0.25">
      <c r="A30" s="12" t="s">
        <v>589</v>
      </c>
      <c r="B30"/>
      <c r="C30"/>
      <c r="D30"/>
      <c r="E30" s="1"/>
      <c r="F30" s="1"/>
      <c r="G30" s="1"/>
      <c r="H30" s="1"/>
    </row>
    <row r="31" spans="1:8" ht="15.75" customHeight="1" x14ac:dyDescent="0.25">
      <c r="A31" s="170"/>
      <c r="B31" s="179">
        <f>B11</f>
        <v>45657</v>
      </c>
      <c r="C31" s="180">
        <f>C11</f>
        <v>45291</v>
      </c>
      <c r="D31" s="230" t="s">
        <v>466</v>
      </c>
      <c r="E31" s="1"/>
      <c r="F31" s="1"/>
      <c r="G31" s="1"/>
      <c r="H31" s="1"/>
    </row>
    <row r="32" spans="1:8" ht="15.75" customHeight="1" x14ac:dyDescent="0.25">
      <c r="A32" s="171" t="s">
        <v>737</v>
      </c>
      <c r="B32" s="448">
        <v>0</v>
      </c>
      <c r="C32" s="448">
        <v>0</v>
      </c>
      <c r="D32" s="215" t="s">
        <v>595</v>
      </c>
      <c r="E32" s="1"/>
      <c r="F32" s="1"/>
      <c r="G32" s="1"/>
      <c r="H32" s="1"/>
    </row>
    <row r="33" spans="1:8" ht="15.75" customHeight="1" x14ac:dyDescent="0.25">
      <c r="A33" s="171" t="s">
        <v>738</v>
      </c>
      <c r="B33" s="448">
        <v>0</v>
      </c>
      <c r="C33" s="448">
        <v>0</v>
      </c>
      <c r="D33" s="215" t="s">
        <v>735</v>
      </c>
      <c r="E33" s="1"/>
      <c r="F33" s="1"/>
      <c r="G33" s="1"/>
      <c r="H33" s="1"/>
    </row>
    <row r="34" spans="1:8" ht="15.75" customHeight="1" x14ac:dyDescent="0.25">
      <c r="A34" s="172" t="s">
        <v>689</v>
      </c>
      <c r="B34" s="448">
        <v>0</v>
      </c>
      <c r="C34" s="448">
        <v>0</v>
      </c>
      <c r="D34" s="215" t="s">
        <v>596</v>
      </c>
      <c r="E34" s="1"/>
      <c r="F34" s="1"/>
      <c r="G34" s="1"/>
      <c r="H34" s="1"/>
    </row>
    <row r="35" spans="1:8" ht="15.75" customHeight="1" x14ac:dyDescent="0.25">
      <c r="A35" s="172" t="s">
        <v>430</v>
      </c>
      <c r="B35" s="200">
        <f>SUM(B32:B34)</f>
        <v>0</v>
      </c>
      <c r="C35" s="201">
        <f>SUM(C32:C34)</f>
        <v>0</v>
      </c>
      <c r="D35" s="216" t="s">
        <v>597</v>
      </c>
      <c r="E35" s="1"/>
      <c r="F35" s="1"/>
      <c r="G35" s="1"/>
      <c r="H35" s="1"/>
    </row>
    <row r="36" spans="1:8" ht="15.75" customHeight="1" x14ac:dyDescent="0.25">
      <c r="A36"/>
      <c r="B36"/>
      <c r="C36"/>
      <c r="D36"/>
    </row>
    <row r="37" spans="1:8" ht="15.75" customHeight="1" x14ac:dyDescent="0.25">
      <c r="A37" s="551" t="s">
        <v>798</v>
      </c>
      <c r="B37" s="551"/>
      <c r="C37" s="551"/>
      <c r="D37" s="551"/>
    </row>
    <row r="39" spans="1:8" ht="15.75" customHeight="1" x14ac:dyDescent="0.25">
      <c r="A39" s="337"/>
    </row>
  </sheetData>
  <sheetProtection formatCells="0" formatColumns="0" formatRows="0" insertColumns="0" insertRows="0"/>
  <mergeCells count="1">
    <mergeCell ref="A37:D3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19"/>
  <sheetViews>
    <sheetView workbookViewId="0">
      <selection activeCell="B7" sqref="B7"/>
    </sheetView>
  </sheetViews>
  <sheetFormatPr baseColWidth="10" defaultRowHeight="12.75" x14ac:dyDescent="0.2"/>
  <cols>
    <col min="1" max="1" width="34.28515625" customWidth="1"/>
    <col min="2" max="4" width="15.7109375" customWidth="1"/>
  </cols>
  <sheetData>
    <row r="2" spans="1:7" ht="15" x14ac:dyDescent="0.25">
      <c r="A2" s="322" t="str">
        <f>Resultatregnskap!A2</f>
        <v>Virksomhetens navn: Høyskolen Kristiania</v>
      </c>
      <c r="B2" s="322"/>
      <c r="C2" s="322"/>
      <c r="D2" s="322"/>
      <c r="E2" s="314"/>
      <c r="F2" s="314"/>
      <c r="G2" s="314"/>
    </row>
    <row r="4" spans="1:7" x14ac:dyDescent="0.2">
      <c r="A4" s="323" t="s">
        <v>587</v>
      </c>
      <c r="B4" s="323"/>
      <c r="C4" s="323"/>
      <c r="D4" s="323"/>
    </row>
    <row r="5" spans="1:7" ht="15" x14ac:dyDescent="0.25">
      <c r="A5" s="174" t="s">
        <v>589</v>
      </c>
      <c r="B5" s="181"/>
      <c r="C5" s="181"/>
      <c r="D5" s="181"/>
    </row>
    <row r="6" spans="1:7" ht="15" x14ac:dyDescent="0.25">
      <c r="A6" s="182"/>
      <c r="B6" s="296">
        <f>Resultatregnskap!C8</f>
        <v>45657</v>
      </c>
      <c r="C6" s="297">
        <f>'Balanse - eiendeler'!D7</f>
        <v>45291</v>
      </c>
      <c r="D6" s="327" t="str">
        <f>'Balanse - eiendeler'!E7</f>
        <v>DBH-referanse</v>
      </c>
    </row>
    <row r="7" spans="1:7" ht="15" x14ac:dyDescent="0.25">
      <c r="A7" s="147" t="s">
        <v>512</v>
      </c>
      <c r="B7" s="447">
        <v>65914</v>
      </c>
      <c r="C7" s="447">
        <v>60515</v>
      </c>
      <c r="D7" s="215" t="s">
        <v>598</v>
      </c>
    </row>
    <row r="8" spans="1:7" ht="15" x14ac:dyDescent="0.25">
      <c r="A8" s="147" t="s">
        <v>513</v>
      </c>
      <c r="B8" s="447">
        <v>0</v>
      </c>
      <c r="C8" s="447">
        <v>0</v>
      </c>
      <c r="D8" s="215" t="s">
        <v>599</v>
      </c>
    </row>
    <row r="9" spans="1:7" ht="15" x14ac:dyDescent="0.25">
      <c r="A9" s="147" t="s">
        <v>514</v>
      </c>
      <c r="B9" s="447">
        <v>0</v>
      </c>
      <c r="C9" s="447">
        <v>0</v>
      </c>
      <c r="D9" s="215" t="s">
        <v>600</v>
      </c>
    </row>
    <row r="10" spans="1:7" ht="15" x14ac:dyDescent="0.25">
      <c r="A10" s="147" t="s">
        <v>515</v>
      </c>
      <c r="B10" s="447">
        <v>63138</v>
      </c>
      <c r="C10" s="447">
        <v>96320</v>
      </c>
      <c r="D10" s="215" t="s">
        <v>601</v>
      </c>
    </row>
    <row r="11" spans="1:7" ht="17.25" x14ac:dyDescent="0.25">
      <c r="A11" s="147" t="s">
        <v>691</v>
      </c>
      <c r="B11" s="447">
        <v>101184</v>
      </c>
      <c r="C11" s="447">
        <v>70549</v>
      </c>
      <c r="D11" s="215" t="s">
        <v>602</v>
      </c>
    </row>
    <row r="12" spans="1:7" ht="15" x14ac:dyDescent="0.25">
      <c r="A12" s="147" t="s">
        <v>621</v>
      </c>
      <c r="B12" s="447">
        <v>0</v>
      </c>
      <c r="C12" s="447">
        <v>0</v>
      </c>
      <c r="D12" s="215" t="s">
        <v>603</v>
      </c>
    </row>
    <row r="13" spans="1:7" ht="15" x14ac:dyDescent="0.25">
      <c r="A13" s="362" t="s">
        <v>690</v>
      </c>
      <c r="B13" s="446">
        <f>SUBTOTAL(9,B7:B12)</f>
        <v>230236</v>
      </c>
      <c r="C13" s="447">
        <f>SUBTOTAL(9,C7:C12)</f>
        <v>227384</v>
      </c>
      <c r="D13" s="332" t="s">
        <v>604</v>
      </c>
    </row>
    <row r="14" spans="1:7" ht="15" x14ac:dyDescent="0.25">
      <c r="A14" s="314"/>
      <c r="B14" s="314"/>
      <c r="C14" s="314"/>
    </row>
    <row r="15" spans="1:7" ht="15" x14ac:dyDescent="0.25">
      <c r="A15" s="324"/>
      <c r="B15" s="324"/>
      <c r="C15" s="324"/>
      <c r="D15" s="324"/>
    </row>
    <row r="16" spans="1:7" ht="15" x14ac:dyDescent="0.25">
      <c r="A16" s="552" t="s">
        <v>783</v>
      </c>
      <c r="B16" s="552"/>
      <c r="C16" s="552"/>
      <c r="D16" s="552"/>
    </row>
    <row r="19" spans="1:1" x14ac:dyDescent="0.2">
      <c r="A19" s="338"/>
    </row>
  </sheetData>
  <sheetProtection selectLockedCells="1" selectUnlockedCells="1"/>
  <mergeCells count="1">
    <mergeCell ref="A16:D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I17"/>
  <sheetViews>
    <sheetView workbookViewId="0">
      <selection activeCell="D20" sqref="D20"/>
    </sheetView>
  </sheetViews>
  <sheetFormatPr baseColWidth="10" defaultRowHeight="12.75" x14ac:dyDescent="0.2"/>
  <cols>
    <col min="1" max="1" width="27.42578125" customWidth="1"/>
    <col min="2" max="2" width="17.7109375" customWidth="1"/>
    <col min="3" max="3" width="13.7109375" customWidth="1"/>
    <col min="4" max="4" width="16.7109375" customWidth="1"/>
    <col min="5" max="5" width="13.7109375" customWidth="1"/>
    <col min="6" max="6" width="16.7109375" customWidth="1"/>
    <col min="7" max="8" width="13.7109375" customWidth="1"/>
    <col min="9" max="9" width="13.5703125" customWidth="1"/>
  </cols>
  <sheetData>
    <row r="2" spans="1:9" x14ac:dyDescent="0.2">
      <c r="A2" s="553" t="str">
        <f>Resultatregnskap!A2</f>
        <v>Virksomhetens navn: Høyskolen Kristiania</v>
      </c>
      <c r="B2" s="553"/>
      <c r="C2" s="553"/>
      <c r="D2" s="553"/>
      <c r="E2" s="553"/>
      <c r="F2" s="553"/>
      <c r="G2" s="553"/>
      <c r="H2" s="553"/>
    </row>
    <row r="4" spans="1:9" x14ac:dyDescent="0.2">
      <c r="A4" s="323" t="s">
        <v>685</v>
      </c>
      <c r="B4" s="323"/>
      <c r="C4" s="323"/>
      <c r="D4" s="323"/>
      <c r="E4" s="323"/>
      <c r="F4" s="323"/>
      <c r="G4" s="323"/>
      <c r="H4" s="323"/>
      <c r="I4" s="323"/>
    </row>
    <row r="5" spans="1:9" x14ac:dyDescent="0.2">
      <c r="A5" s="185" t="s">
        <v>589</v>
      </c>
      <c r="B5" s="181"/>
      <c r="C5" s="181"/>
      <c r="D5" s="181"/>
      <c r="E5" s="181"/>
      <c r="F5" s="181"/>
      <c r="G5" s="181"/>
      <c r="H5" s="181"/>
    </row>
    <row r="7" spans="1:9" ht="12.75" customHeight="1" x14ac:dyDescent="0.2">
      <c r="A7" s="379"/>
      <c r="B7" s="558" t="s">
        <v>852</v>
      </c>
      <c r="C7" s="559"/>
      <c r="D7" s="558" t="s">
        <v>853</v>
      </c>
      <c r="E7" s="559"/>
      <c r="F7" s="562" t="s">
        <v>854</v>
      </c>
      <c r="G7" s="563"/>
      <c r="H7" s="564"/>
      <c r="I7" s="363"/>
    </row>
    <row r="8" spans="1:9" ht="12.75" customHeight="1" x14ac:dyDescent="0.2">
      <c r="B8" s="560"/>
      <c r="C8" s="561"/>
      <c r="D8" s="560"/>
      <c r="E8" s="561"/>
      <c r="F8" s="565"/>
      <c r="G8" s="566"/>
      <c r="H8" s="567"/>
      <c r="I8" s="168"/>
    </row>
    <row r="9" spans="1:9" ht="12.75" customHeight="1" x14ac:dyDescent="0.2">
      <c r="B9" s="554" t="s">
        <v>749</v>
      </c>
      <c r="C9" s="556" t="s">
        <v>739</v>
      </c>
      <c r="D9" s="554" t="s">
        <v>749</v>
      </c>
      <c r="E9" s="556" t="s">
        <v>739</v>
      </c>
      <c r="F9" s="554" t="s">
        <v>749</v>
      </c>
      <c r="G9" s="556" t="s">
        <v>739</v>
      </c>
      <c r="H9" s="568" t="s">
        <v>740</v>
      </c>
      <c r="I9" s="390" t="s">
        <v>466</v>
      </c>
    </row>
    <row r="10" spans="1:9" ht="12.75" customHeight="1" x14ac:dyDescent="0.2">
      <c r="A10" s="380"/>
      <c r="B10" s="555"/>
      <c r="C10" s="557"/>
      <c r="D10" s="555"/>
      <c r="E10" s="557"/>
      <c r="F10" s="555"/>
      <c r="G10" s="557"/>
      <c r="H10" s="569"/>
      <c r="I10" s="169"/>
    </row>
    <row r="11" spans="1:9" x14ac:dyDescent="0.2">
      <c r="B11" s="451"/>
      <c r="C11" s="522"/>
      <c r="D11" s="451"/>
      <c r="E11" s="522"/>
      <c r="F11" s="451"/>
      <c r="G11" s="522"/>
      <c r="H11" s="453"/>
      <c r="I11" s="168"/>
    </row>
    <row r="12" spans="1:9" x14ac:dyDescent="0.2">
      <c r="A12" s="181" t="s">
        <v>135</v>
      </c>
      <c r="B12" s="451">
        <v>10100</v>
      </c>
      <c r="C12" s="522">
        <v>0</v>
      </c>
      <c r="D12" s="451">
        <v>0</v>
      </c>
      <c r="E12" s="522">
        <v>0</v>
      </c>
      <c r="F12" s="451">
        <f>B12+D12</f>
        <v>10100</v>
      </c>
      <c r="G12" s="522">
        <f>C12+E12</f>
        <v>0</v>
      </c>
      <c r="H12" s="453">
        <f>SUBTOTAL(9,F12:G12)</f>
        <v>10100</v>
      </c>
      <c r="I12" s="168" t="s">
        <v>741</v>
      </c>
    </row>
    <row r="13" spans="1:9" x14ac:dyDescent="0.2">
      <c r="A13" s="181" t="s">
        <v>137</v>
      </c>
      <c r="B13" s="451">
        <v>0</v>
      </c>
      <c r="C13" s="522">
        <v>0</v>
      </c>
      <c r="D13" s="451">
        <v>0</v>
      </c>
      <c r="E13" s="522">
        <v>0</v>
      </c>
      <c r="F13" s="451">
        <f t="shared" ref="F13:F16" si="0">B13+D13</f>
        <v>0</v>
      </c>
      <c r="G13" s="522">
        <f t="shared" ref="G13:G16" si="1">C13+E13</f>
        <v>0</v>
      </c>
      <c r="H13" s="453">
        <f t="shared" ref="H13:H16" si="2">SUBTOTAL(9,F13:G13)</f>
        <v>0</v>
      </c>
      <c r="I13" s="168" t="s">
        <v>742</v>
      </c>
    </row>
    <row r="14" spans="1:9" x14ac:dyDescent="0.2">
      <c r="A14" s="181" t="s">
        <v>139</v>
      </c>
      <c r="B14" s="451">
        <v>0</v>
      </c>
      <c r="C14" s="522">
        <v>0</v>
      </c>
      <c r="D14" s="451">
        <v>0</v>
      </c>
      <c r="E14" s="522">
        <v>0</v>
      </c>
      <c r="F14" s="451">
        <f t="shared" si="0"/>
        <v>0</v>
      </c>
      <c r="G14" s="522">
        <f t="shared" si="1"/>
        <v>0</v>
      </c>
      <c r="H14" s="453">
        <f>SUBTOTAL(9,F14:G14)</f>
        <v>0</v>
      </c>
      <c r="I14" s="168" t="s">
        <v>743</v>
      </c>
    </row>
    <row r="15" spans="1:9" x14ac:dyDescent="0.2">
      <c r="A15" s="181" t="s">
        <v>871</v>
      </c>
      <c r="B15" s="451">
        <v>3000</v>
      </c>
      <c r="C15" s="522">
        <v>0</v>
      </c>
      <c r="D15" s="451">
        <v>3000</v>
      </c>
      <c r="E15" s="522">
        <v>0</v>
      </c>
      <c r="F15" s="451">
        <f t="shared" si="0"/>
        <v>6000</v>
      </c>
      <c r="G15" s="522">
        <f t="shared" si="1"/>
        <v>0</v>
      </c>
      <c r="H15" s="453">
        <f t="shared" si="2"/>
        <v>6000</v>
      </c>
      <c r="I15" s="168" t="s">
        <v>744</v>
      </c>
    </row>
    <row r="16" spans="1:9" x14ac:dyDescent="0.2">
      <c r="A16" s="181" t="s">
        <v>686</v>
      </c>
      <c r="B16" s="451">
        <f>660008-3000</f>
        <v>657008</v>
      </c>
      <c r="C16" s="522">
        <v>0</v>
      </c>
      <c r="D16" s="451">
        <f>117215-3000</f>
        <v>114215</v>
      </c>
      <c r="E16" s="522">
        <v>0</v>
      </c>
      <c r="F16" s="451">
        <f t="shared" si="0"/>
        <v>771223</v>
      </c>
      <c r="G16" s="522">
        <f t="shared" si="1"/>
        <v>0</v>
      </c>
      <c r="H16" s="453">
        <f t="shared" si="2"/>
        <v>771223</v>
      </c>
      <c r="I16" s="169" t="s">
        <v>745</v>
      </c>
    </row>
    <row r="17" spans="1:9" x14ac:dyDescent="0.2">
      <c r="A17" s="385" t="s">
        <v>336</v>
      </c>
      <c r="B17" s="523">
        <f>SUBTOTAL(9,B12:B16)</f>
        <v>670108</v>
      </c>
      <c r="C17" s="524">
        <f t="shared" ref="C17:E17" si="3">SUBTOTAL(9,C12:C16)</f>
        <v>0</v>
      </c>
      <c r="D17" s="523">
        <f t="shared" si="3"/>
        <v>117215</v>
      </c>
      <c r="E17" s="524">
        <f t="shared" si="3"/>
        <v>0</v>
      </c>
      <c r="F17" s="523">
        <f>SUBTOTAL(9,F12:F16)</f>
        <v>787323</v>
      </c>
      <c r="G17" s="524">
        <f>SUBTOTAL(9,G12:G16)</f>
        <v>0</v>
      </c>
      <c r="H17" s="525">
        <f>SUM(H12:H16)</f>
        <v>787323</v>
      </c>
      <c r="I17" s="170" t="s">
        <v>746</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5"/>
  <sheetViews>
    <sheetView workbookViewId="0">
      <selection activeCell="C6" sqref="C6"/>
    </sheetView>
  </sheetViews>
  <sheetFormatPr baseColWidth="10" defaultRowHeight="12.75" x14ac:dyDescent="0.2"/>
  <cols>
    <col min="1" max="1" width="35.42578125" customWidth="1"/>
    <col min="2" max="4" width="15.7109375" customWidth="1"/>
  </cols>
  <sheetData>
    <row r="2" spans="1:5" ht="30" x14ac:dyDescent="0.25">
      <c r="A2" s="316" t="str">
        <f>Resultatregnskap!A2</f>
        <v>Virksomhetens navn: Høyskolen Kristiania</v>
      </c>
    </row>
    <row r="3" spans="1:5" ht="15" x14ac:dyDescent="0.25">
      <c r="A3" s="316"/>
    </row>
    <row r="4" spans="1:5" x14ac:dyDescent="0.2">
      <c r="A4" s="323" t="s">
        <v>586</v>
      </c>
      <c r="B4" s="323"/>
      <c r="C4" s="323"/>
      <c r="D4" s="323"/>
    </row>
    <row r="5" spans="1:5" x14ac:dyDescent="0.2">
      <c r="A5" s="185" t="s">
        <v>589</v>
      </c>
    </row>
    <row r="6" spans="1:5" ht="15" x14ac:dyDescent="0.25">
      <c r="A6" s="170"/>
      <c r="B6" s="296">
        <f>Resultatregnskap!C8</f>
        <v>45657</v>
      </c>
      <c r="C6" s="297">
        <f>'Balanse - eiendeler'!D7</f>
        <v>45291</v>
      </c>
      <c r="D6" s="327" t="str">
        <f>'Balanse - eiendeler'!E7</f>
        <v>DBH-referanse</v>
      </c>
    </row>
    <row r="7" spans="1:5" ht="15" x14ac:dyDescent="0.25">
      <c r="A7" s="190" t="s">
        <v>578</v>
      </c>
      <c r="B7" s="449">
        <v>0</v>
      </c>
      <c r="C7" s="449">
        <v>0</v>
      </c>
      <c r="D7" s="217" t="s">
        <v>583</v>
      </c>
    </row>
    <row r="8" spans="1:5" ht="15" x14ac:dyDescent="0.25">
      <c r="A8" s="190" t="s">
        <v>579</v>
      </c>
      <c r="B8" s="449">
        <v>0</v>
      </c>
      <c r="C8" s="449">
        <v>0</v>
      </c>
      <c r="D8" s="217" t="s">
        <v>583</v>
      </c>
    </row>
    <row r="9" spans="1:5" ht="15" x14ac:dyDescent="0.25">
      <c r="A9" s="190" t="s">
        <v>580</v>
      </c>
      <c r="B9" s="449">
        <v>0</v>
      </c>
      <c r="C9" s="449">
        <v>0</v>
      </c>
      <c r="D9" s="217" t="s">
        <v>583</v>
      </c>
    </row>
    <row r="10" spans="1:5" ht="15" x14ac:dyDescent="0.25">
      <c r="A10" s="190" t="s">
        <v>581</v>
      </c>
      <c r="B10" s="449">
        <v>0</v>
      </c>
      <c r="C10" s="449">
        <v>0</v>
      </c>
      <c r="D10" s="217" t="s">
        <v>585</v>
      </c>
    </row>
    <row r="11" spans="1:5" ht="15" x14ac:dyDescent="0.25">
      <c r="A11" s="191" t="s">
        <v>582</v>
      </c>
      <c r="B11" s="450">
        <f>SUBTOTAL(9,B7:B10)</f>
        <v>0</v>
      </c>
      <c r="C11" s="449">
        <f>SUBTOTAL(9,C7:C10)</f>
        <v>0</v>
      </c>
      <c r="D11" s="217" t="s">
        <v>584</v>
      </c>
    </row>
    <row r="13" spans="1:5" x14ac:dyDescent="0.2">
      <c r="A13" s="336" t="s">
        <v>619</v>
      </c>
      <c r="B13" s="336"/>
      <c r="C13" s="336"/>
      <c r="D13" s="336"/>
      <c r="E13" s="336"/>
    </row>
    <row r="14" spans="1:5" ht="15" x14ac:dyDescent="0.25">
      <c r="A14" s="40"/>
      <c r="B14" s="91"/>
      <c r="C14" s="91"/>
      <c r="D14" s="70"/>
    </row>
    <row r="15" spans="1:5" x14ac:dyDescent="0.2">
      <c r="A15" s="33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M51"/>
  <sheetViews>
    <sheetView workbookViewId="0">
      <selection activeCell="B40" sqref="B40:B42"/>
    </sheetView>
  </sheetViews>
  <sheetFormatPr baseColWidth="10" defaultRowHeight="12.75" x14ac:dyDescent="0.2"/>
  <cols>
    <col min="1" max="1" width="42" customWidth="1"/>
    <col min="2" max="3" width="15.7109375" customWidth="1"/>
    <col min="4" max="4" width="15.5703125" customWidth="1"/>
    <col min="5" max="5" width="21.42578125" bestFit="1" customWidth="1"/>
  </cols>
  <sheetData>
    <row r="2" spans="1:8" x14ac:dyDescent="0.2">
      <c r="A2" s="181" t="str">
        <f>Resultatregnskap!A2</f>
        <v>Virksomhetens navn: Høyskolen Kristiania</v>
      </c>
      <c r="B2" s="181"/>
      <c r="C2" s="181"/>
      <c r="D2" s="181"/>
      <c r="E2" s="181"/>
      <c r="F2" s="181"/>
      <c r="G2" s="181"/>
      <c r="H2" s="181"/>
    </row>
    <row r="4" spans="1:8" ht="14.25" x14ac:dyDescent="0.2">
      <c r="A4" s="323" t="s">
        <v>799</v>
      </c>
      <c r="B4" s="323"/>
      <c r="C4" s="323"/>
      <c r="D4" s="323"/>
      <c r="E4" s="323"/>
      <c r="F4" s="323"/>
      <c r="G4" s="181"/>
    </row>
    <row r="5" spans="1:8" x14ac:dyDescent="0.2">
      <c r="A5" s="185" t="s">
        <v>589</v>
      </c>
    </row>
    <row r="6" spans="1:8" x14ac:dyDescent="0.2">
      <c r="A6" s="185"/>
    </row>
    <row r="7" spans="1:8" ht="26.25" customHeight="1" x14ac:dyDescent="0.25">
      <c r="A7" s="391"/>
      <c r="B7" s="568" t="s">
        <v>747</v>
      </c>
      <c r="C7" s="568" t="s">
        <v>748</v>
      </c>
      <c r="D7" s="572" t="s">
        <v>839</v>
      </c>
      <c r="E7" s="578" t="s">
        <v>842</v>
      </c>
      <c r="F7" s="572" t="s">
        <v>466</v>
      </c>
    </row>
    <row r="8" spans="1:8" ht="18.95" customHeight="1" x14ac:dyDescent="0.25">
      <c r="A8" s="392"/>
      <c r="B8" s="571"/>
      <c r="C8" s="571"/>
      <c r="D8" s="573"/>
      <c r="E8" s="579"/>
      <c r="F8" s="574"/>
    </row>
    <row r="9" spans="1:8" ht="15" x14ac:dyDescent="0.25">
      <c r="A9" s="43" t="s">
        <v>28</v>
      </c>
      <c r="B9" s="167"/>
      <c r="C9" s="167"/>
      <c r="D9" s="168"/>
      <c r="E9" s="168"/>
      <c r="F9" s="363"/>
    </row>
    <row r="10" spans="1:8" ht="15" x14ac:dyDescent="0.25">
      <c r="A10" s="163" t="s">
        <v>29</v>
      </c>
      <c r="B10" s="451">
        <v>418591</v>
      </c>
      <c r="C10" s="451">
        <v>0</v>
      </c>
      <c r="D10" s="184"/>
      <c r="E10" s="453">
        <f>SUM(B10:D10)</f>
        <v>418591</v>
      </c>
      <c r="F10" s="168" t="s">
        <v>694</v>
      </c>
    </row>
    <row r="11" spans="1:8" ht="15" x14ac:dyDescent="0.25">
      <c r="A11" s="365" t="s">
        <v>687</v>
      </c>
      <c r="B11" s="451">
        <v>6491</v>
      </c>
      <c r="C11" s="451">
        <v>0</v>
      </c>
      <c r="D11" s="453">
        <v>0</v>
      </c>
      <c r="E11" s="453">
        <f>SUM(B11:D11)</f>
        <v>6491</v>
      </c>
      <c r="F11" s="168" t="s">
        <v>695</v>
      </c>
    </row>
    <row r="12" spans="1:8" ht="15" x14ac:dyDescent="0.25">
      <c r="A12" s="163" t="s">
        <v>31</v>
      </c>
      <c r="B12" s="451">
        <v>995169</v>
      </c>
      <c r="C12" s="451">
        <v>0</v>
      </c>
      <c r="D12" s="453">
        <v>0</v>
      </c>
      <c r="E12" s="453">
        <f t="shared" ref="E12:E13" si="0">SUM(B12:D12)</f>
        <v>995169</v>
      </c>
      <c r="F12" s="168" t="s">
        <v>696</v>
      </c>
    </row>
    <row r="13" spans="1:8" ht="15" x14ac:dyDescent="0.25">
      <c r="A13" s="48" t="s">
        <v>33</v>
      </c>
      <c r="B13" s="451">
        <v>11026</v>
      </c>
      <c r="C13" s="451">
        <v>0</v>
      </c>
      <c r="D13" s="453">
        <v>0</v>
      </c>
      <c r="E13" s="453">
        <f t="shared" si="0"/>
        <v>11026</v>
      </c>
      <c r="F13" s="168" t="s">
        <v>697</v>
      </c>
    </row>
    <row r="14" spans="1:8" ht="15" x14ac:dyDescent="0.25">
      <c r="A14" s="52" t="s">
        <v>35</v>
      </c>
      <c r="B14" s="452">
        <f>SUM(B10:B13)</f>
        <v>1431277</v>
      </c>
      <c r="C14" s="448">
        <f>SUM(C10:C13)</f>
        <v>0</v>
      </c>
      <c r="D14" s="448">
        <f>SUM(D11:D13)</f>
        <v>0</v>
      </c>
      <c r="E14" s="448">
        <f>SUM(E10:E13)</f>
        <v>1431277</v>
      </c>
      <c r="F14" s="170" t="s">
        <v>698</v>
      </c>
    </row>
    <row r="15" spans="1:8" ht="15" x14ac:dyDescent="0.25">
      <c r="A15" s="46"/>
      <c r="B15" s="167"/>
      <c r="C15" s="167"/>
      <c r="D15" s="168"/>
      <c r="E15" s="168"/>
      <c r="F15" s="168"/>
    </row>
    <row r="16" spans="1:8" ht="15" x14ac:dyDescent="0.25">
      <c r="A16" s="164" t="s">
        <v>37</v>
      </c>
      <c r="B16" s="167"/>
      <c r="C16" s="167"/>
      <c r="D16" s="168"/>
      <c r="E16" s="168"/>
      <c r="F16" s="168"/>
    </row>
    <row r="17" spans="1:13" ht="15" x14ac:dyDescent="0.25">
      <c r="A17" s="47" t="s">
        <v>38</v>
      </c>
      <c r="B17" s="451">
        <v>53462</v>
      </c>
      <c r="C17" s="451">
        <v>0</v>
      </c>
      <c r="D17" s="453">
        <v>0</v>
      </c>
      <c r="E17" s="453">
        <f>SUM(B17:D17)</f>
        <v>53462</v>
      </c>
      <c r="F17" s="168" t="s">
        <v>699</v>
      </c>
    </row>
    <row r="18" spans="1:13" ht="15" x14ac:dyDescent="0.25">
      <c r="A18" s="47" t="s">
        <v>344</v>
      </c>
      <c r="B18" s="451">
        <v>741306</v>
      </c>
      <c r="C18" s="451">
        <v>0</v>
      </c>
      <c r="D18" s="453">
        <v>0</v>
      </c>
      <c r="E18" s="453">
        <f t="shared" ref="E18:E21" si="1">SUM(B18:D18)</f>
        <v>741306</v>
      </c>
      <c r="F18" s="168" t="s">
        <v>700</v>
      </c>
    </row>
    <row r="19" spans="1:13" ht="15" x14ac:dyDescent="0.25">
      <c r="A19" s="47" t="s">
        <v>41</v>
      </c>
      <c r="B19" s="451">
        <v>45677</v>
      </c>
      <c r="C19" s="451">
        <v>0</v>
      </c>
      <c r="D19" s="453">
        <v>0</v>
      </c>
      <c r="E19" s="453">
        <f t="shared" si="1"/>
        <v>45677</v>
      </c>
      <c r="F19" s="168" t="s">
        <v>701</v>
      </c>
    </row>
    <row r="20" spans="1:13" ht="15" x14ac:dyDescent="0.25">
      <c r="A20" s="47" t="s">
        <v>43</v>
      </c>
      <c r="B20" s="451">
        <v>1713</v>
      </c>
      <c r="C20" s="451">
        <v>0</v>
      </c>
      <c r="D20" s="453">
        <v>0</v>
      </c>
      <c r="E20" s="453">
        <f t="shared" si="1"/>
        <v>1713</v>
      </c>
      <c r="F20" s="168" t="s">
        <v>702</v>
      </c>
    </row>
    <row r="21" spans="1:13" ht="15" x14ac:dyDescent="0.25">
      <c r="A21" s="48" t="s">
        <v>45</v>
      </c>
      <c r="B21" s="451">
        <v>539372</v>
      </c>
      <c r="C21" s="451">
        <v>0</v>
      </c>
      <c r="D21" s="453">
        <v>0</v>
      </c>
      <c r="E21" s="453">
        <f t="shared" si="1"/>
        <v>539372</v>
      </c>
      <c r="F21" s="168" t="s">
        <v>703</v>
      </c>
    </row>
    <row r="22" spans="1:13" ht="15" x14ac:dyDescent="0.25">
      <c r="A22" s="52" t="s">
        <v>47</v>
      </c>
      <c r="B22" s="452">
        <f>SUM(B17:B21)</f>
        <v>1381530</v>
      </c>
      <c r="C22" s="452">
        <f>SUM(C17:C21)</f>
        <v>0</v>
      </c>
      <c r="D22" s="448">
        <f>SUM(D17:D21)</f>
        <v>0</v>
      </c>
      <c r="E22" s="448">
        <f>SUM(E17:E21)</f>
        <v>1381530</v>
      </c>
      <c r="F22" s="170" t="s">
        <v>704</v>
      </c>
    </row>
    <row r="23" spans="1:13" ht="15" x14ac:dyDescent="0.25">
      <c r="A23" s="46"/>
      <c r="B23" s="167"/>
      <c r="C23" s="167"/>
      <c r="D23" s="168"/>
      <c r="E23" s="168"/>
      <c r="F23" s="168"/>
    </row>
    <row r="24" spans="1:13" ht="15" x14ac:dyDescent="0.25">
      <c r="A24" s="52" t="s">
        <v>49</v>
      </c>
      <c r="B24" s="454">
        <f>B14-B22</f>
        <v>49747</v>
      </c>
      <c r="C24" s="454">
        <f>C14-C22</f>
        <v>0</v>
      </c>
      <c r="D24" s="455">
        <f>D14-D22</f>
        <v>0</v>
      </c>
      <c r="E24" s="455">
        <f>SUM(B24:D24)</f>
        <v>49747</v>
      </c>
      <c r="F24" s="169" t="s">
        <v>705</v>
      </c>
    </row>
    <row r="25" spans="1:13" ht="15" x14ac:dyDescent="0.25">
      <c r="A25" s="46"/>
      <c r="B25" s="167"/>
      <c r="C25" s="167"/>
      <c r="D25" s="168"/>
      <c r="E25" s="168"/>
      <c r="F25" s="168"/>
    </row>
    <row r="26" spans="1:13" ht="15" x14ac:dyDescent="0.25">
      <c r="A26" s="43" t="s">
        <v>51</v>
      </c>
      <c r="B26" s="167"/>
      <c r="C26" s="167"/>
      <c r="D26" s="168"/>
      <c r="E26" s="168"/>
      <c r="F26" s="168"/>
      <c r="I26" s="315"/>
      <c r="M26" s="478"/>
    </row>
    <row r="27" spans="1:13" ht="15" x14ac:dyDescent="0.25">
      <c r="A27" s="47" t="s">
        <v>857</v>
      </c>
      <c r="B27" s="167">
        <v>15907</v>
      </c>
      <c r="C27" s="167">
        <v>0</v>
      </c>
      <c r="D27" s="168">
        <v>0</v>
      </c>
      <c r="E27" s="453">
        <f>SUM(B27:D27)</f>
        <v>15907</v>
      </c>
      <c r="F27" s="168" t="s">
        <v>876</v>
      </c>
      <c r="I27" s="315"/>
      <c r="M27" s="478"/>
    </row>
    <row r="28" spans="1:13" ht="15" x14ac:dyDescent="0.25">
      <c r="A28" s="47" t="s">
        <v>52</v>
      </c>
      <c r="B28" s="451">
        <v>56761</v>
      </c>
      <c r="C28" s="451">
        <v>0</v>
      </c>
      <c r="D28" s="453">
        <v>0</v>
      </c>
      <c r="E28" s="453">
        <f>SUM(B28:D28)</f>
        <v>56761</v>
      </c>
      <c r="F28" s="168" t="s">
        <v>706</v>
      </c>
      <c r="I28" s="127"/>
      <c r="M28" s="478"/>
    </row>
    <row r="29" spans="1:13" ht="15" x14ac:dyDescent="0.25">
      <c r="A29" s="47" t="s">
        <v>875</v>
      </c>
      <c r="B29" s="451">
        <v>0</v>
      </c>
      <c r="C29" s="451">
        <v>0</v>
      </c>
      <c r="D29" s="453">
        <v>0</v>
      </c>
      <c r="E29" s="453">
        <f>SUM(B29:D29)</f>
        <v>0</v>
      </c>
      <c r="F29" s="168" t="s">
        <v>877</v>
      </c>
      <c r="I29" s="127"/>
      <c r="M29" s="478"/>
    </row>
    <row r="30" spans="1:13" ht="15" x14ac:dyDescent="0.25">
      <c r="A30" s="48" t="s">
        <v>54</v>
      </c>
      <c r="B30" s="451">
        <v>5200</v>
      </c>
      <c r="C30" s="451">
        <v>0</v>
      </c>
      <c r="D30" s="453">
        <v>0</v>
      </c>
      <c r="E30" s="453">
        <f>SUM(B30:D30)</f>
        <v>5200</v>
      </c>
      <c r="F30" s="168" t="s">
        <v>707</v>
      </c>
      <c r="I30" s="127"/>
      <c r="M30" s="478"/>
    </row>
    <row r="31" spans="1:13" ht="15" x14ac:dyDescent="0.25">
      <c r="A31" s="49" t="s">
        <v>56</v>
      </c>
      <c r="B31" s="452">
        <f>B27+B28-B29-B30</f>
        <v>67468</v>
      </c>
      <c r="C31" s="452">
        <f t="shared" ref="C31:D31" si="2">C27+C28-C29-C30</f>
        <v>0</v>
      </c>
      <c r="D31" s="452">
        <f t="shared" si="2"/>
        <v>0</v>
      </c>
      <c r="E31" s="448">
        <f>SUM(B31:D31)</f>
        <v>67468</v>
      </c>
      <c r="F31" s="170" t="s">
        <v>708</v>
      </c>
      <c r="I31" s="127"/>
    </row>
    <row r="32" spans="1:13" ht="15" x14ac:dyDescent="0.25">
      <c r="A32" s="165"/>
      <c r="B32" s="167"/>
      <c r="C32" s="167"/>
      <c r="D32" s="168"/>
      <c r="E32" s="168"/>
      <c r="F32" s="168"/>
      <c r="I32" s="127"/>
    </row>
    <row r="33" spans="1:12" ht="15" x14ac:dyDescent="0.25">
      <c r="A33" s="49" t="s">
        <v>58</v>
      </c>
      <c r="B33" s="452">
        <f>B24+B31</f>
        <v>117215</v>
      </c>
      <c r="C33" s="452">
        <f>C24+C31</f>
        <v>0</v>
      </c>
      <c r="D33" s="448">
        <f>D24+D31</f>
        <v>0</v>
      </c>
      <c r="E33" s="448">
        <f>SUM(B33:D33)</f>
        <v>117215</v>
      </c>
      <c r="F33" s="170" t="s">
        <v>709</v>
      </c>
    </row>
    <row r="34" spans="1:12" ht="15" x14ac:dyDescent="0.25">
      <c r="A34" s="46"/>
      <c r="B34" s="167"/>
      <c r="C34" s="167"/>
      <c r="D34" s="168"/>
      <c r="E34" s="168"/>
      <c r="F34" s="168"/>
    </row>
    <row r="35" spans="1:12" ht="15" x14ac:dyDescent="0.25">
      <c r="A35" s="47" t="s">
        <v>60</v>
      </c>
      <c r="B35" s="451">
        <v>0</v>
      </c>
      <c r="C35" s="451">
        <v>0</v>
      </c>
      <c r="D35" s="453">
        <v>0</v>
      </c>
      <c r="E35" s="453">
        <f>SUM(B35:D35)</f>
        <v>0</v>
      </c>
      <c r="F35" s="168" t="s">
        <v>710</v>
      </c>
    </row>
    <row r="36" spans="1:12" ht="15" x14ac:dyDescent="0.25">
      <c r="A36" s="166"/>
      <c r="B36" s="167"/>
      <c r="C36" s="167"/>
      <c r="D36" s="168"/>
      <c r="E36" s="168"/>
      <c r="F36" s="168"/>
    </row>
    <row r="37" spans="1:12" ht="15" x14ac:dyDescent="0.25">
      <c r="A37" s="49" t="s">
        <v>62</v>
      </c>
      <c r="B37" s="452">
        <f>B33-B35</f>
        <v>117215</v>
      </c>
      <c r="C37" s="452">
        <f>C33-C35</f>
        <v>0</v>
      </c>
      <c r="D37" s="448">
        <f>D33-D35</f>
        <v>0</v>
      </c>
      <c r="E37" s="448">
        <f>SUM(B37:D37)</f>
        <v>117215</v>
      </c>
      <c r="F37" s="170" t="s">
        <v>711</v>
      </c>
    </row>
    <row r="38" spans="1:12" ht="15" x14ac:dyDescent="0.25">
      <c r="A38" s="46"/>
      <c r="B38" s="167"/>
      <c r="C38" s="167"/>
      <c r="D38" s="168"/>
      <c r="E38" s="168"/>
      <c r="F38" s="168"/>
    </row>
    <row r="39" spans="1:12" ht="15" x14ac:dyDescent="0.25">
      <c r="A39" s="43" t="s">
        <v>64</v>
      </c>
      <c r="B39" s="167"/>
      <c r="C39" s="167"/>
      <c r="D39" s="168"/>
      <c r="E39" s="168"/>
      <c r="F39" s="168"/>
    </row>
    <row r="40" spans="1:12" ht="15" x14ac:dyDescent="0.25">
      <c r="A40" s="47" t="s">
        <v>762</v>
      </c>
      <c r="B40" s="451">
        <v>114215</v>
      </c>
      <c r="C40" s="451">
        <v>0</v>
      </c>
      <c r="D40" s="453">
        <v>0</v>
      </c>
      <c r="E40" s="453">
        <f>SUM(B40:D40)</f>
        <v>114215</v>
      </c>
      <c r="F40" s="168" t="s">
        <v>712</v>
      </c>
    </row>
    <row r="41" spans="1:12" ht="15" x14ac:dyDescent="0.25">
      <c r="A41" s="47" t="s">
        <v>66</v>
      </c>
      <c r="B41" s="451">
        <v>0</v>
      </c>
      <c r="C41" s="451">
        <v>0</v>
      </c>
      <c r="D41" s="453">
        <v>0</v>
      </c>
      <c r="E41" s="453">
        <f>SUM(B41:D41)</f>
        <v>0</v>
      </c>
      <c r="F41" s="168" t="s">
        <v>713</v>
      </c>
    </row>
    <row r="42" spans="1:12" ht="15" x14ac:dyDescent="0.25">
      <c r="A42" s="48" t="s">
        <v>68</v>
      </c>
      <c r="B42" s="451">
        <v>3000</v>
      </c>
      <c r="C42" s="451">
        <v>0</v>
      </c>
      <c r="D42" s="453">
        <v>0</v>
      </c>
      <c r="E42" s="453">
        <f>SUM(B42:D42)</f>
        <v>3000</v>
      </c>
      <c r="F42" s="168" t="s">
        <v>714</v>
      </c>
    </row>
    <row r="43" spans="1:12" ht="15" x14ac:dyDescent="0.25">
      <c r="A43" s="52" t="s">
        <v>70</v>
      </c>
      <c r="B43" s="452">
        <f>SUM(B40:B42)</f>
        <v>117215</v>
      </c>
      <c r="C43" s="452">
        <f>SUM(C40:C42)</f>
        <v>0</v>
      </c>
      <c r="D43" s="448">
        <f>SUM(D40:D42)</f>
        <v>0</v>
      </c>
      <c r="E43" s="448">
        <f>SUM(E40:E42)</f>
        <v>117215</v>
      </c>
      <c r="F43" s="170" t="s">
        <v>715</v>
      </c>
    </row>
    <row r="45" spans="1:12" ht="48" customHeight="1" x14ac:dyDescent="0.25">
      <c r="A45" s="475" t="s">
        <v>840</v>
      </c>
      <c r="B45" s="575"/>
      <c r="C45" s="576"/>
      <c r="D45" s="576"/>
      <c r="E45" s="576"/>
      <c r="F45" s="577"/>
    </row>
    <row r="47" spans="1:12" x14ac:dyDescent="0.2">
      <c r="A47" s="570" t="s">
        <v>855</v>
      </c>
      <c r="B47" s="570"/>
      <c r="C47" s="570"/>
      <c r="D47" s="570"/>
      <c r="E47" s="570"/>
      <c r="F47" s="570"/>
    </row>
    <row r="48" spans="1:12" x14ac:dyDescent="0.2">
      <c r="G48" s="570"/>
      <c r="H48" s="570"/>
      <c r="I48" s="570"/>
      <c r="J48" s="570"/>
      <c r="K48" s="570"/>
      <c r="L48" s="570"/>
    </row>
    <row r="49" spans="1:7" x14ac:dyDescent="0.2">
      <c r="A49" s="570" t="s">
        <v>752</v>
      </c>
      <c r="B49" s="570"/>
      <c r="C49" s="570"/>
      <c r="D49" s="570"/>
      <c r="E49" s="570"/>
      <c r="F49" s="570"/>
      <c r="G49" s="477"/>
    </row>
    <row r="51" spans="1:7" x14ac:dyDescent="0.2">
      <c r="A51" t="s">
        <v>800</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I45"/>
  <sheetViews>
    <sheetView topLeftCell="A3" zoomScaleNormal="100" workbookViewId="0">
      <selection activeCell="F11" sqref="F11"/>
    </sheetView>
  </sheetViews>
  <sheetFormatPr baseColWidth="10" defaultColWidth="17.28515625" defaultRowHeight="15.75" customHeight="1" x14ac:dyDescent="0.25"/>
  <cols>
    <col min="1" max="1" width="69.140625" style="40" customWidth="1"/>
    <col min="2" max="3" width="14.7109375" style="91" customWidth="1"/>
    <col min="4" max="4" width="13.7109375" style="154" customWidth="1"/>
    <col min="5" max="5" width="11.42578125" style="40" customWidth="1"/>
    <col min="6" max="6" width="49.5703125" style="40" customWidth="1"/>
    <col min="7" max="16384" width="17.28515625" style="40"/>
  </cols>
  <sheetData>
    <row r="2" spans="1:9" ht="15.75" customHeight="1" x14ac:dyDescent="0.25">
      <c r="A2" s="325" t="str">
        <f>Resultatregnskap!A2</f>
        <v>Virksomhetens navn: Høyskolen Kristiania</v>
      </c>
      <c r="B2" s="325"/>
      <c r="C2" s="325"/>
      <c r="D2" s="325"/>
    </row>
    <row r="4" spans="1:9" ht="14.25" customHeight="1" x14ac:dyDescent="0.25">
      <c r="A4" s="56" t="s">
        <v>557</v>
      </c>
      <c r="B4" s="104"/>
      <c r="C4" s="104"/>
      <c r="D4" s="104"/>
      <c r="E4" s="1"/>
      <c r="F4" s="1"/>
    </row>
    <row r="5" spans="1:9" ht="15" customHeight="1" x14ac:dyDescent="0.25">
      <c r="A5" s="1"/>
      <c r="B5" s="320"/>
      <c r="C5" s="320"/>
      <c r="D5" s="10"/>
      <c r="E5" s="1"/>
      <c r="F5" s="1"/>
    </row>
    <row r="6" spans="1:9" ht="15" customHeight="1" x14ac:dyDescent="0.25">
      <c r="A6" s="20" t="s">
        <v>339</v>
      </c>
      <c r="B6" s="68"/>
      <c r="C6" s="68"/>
      <c r="D6" s="10"/>
      <c r="E6" s="1"/>
      <c r="F6" s="1"/>
    </row>
    <row r="7" spans="1:9" ht="15" customHeight="1" x14ac:dyDescent="0.25">
      <c r="A7" s="20" t="s">
        <v>340</v>
      </c>
      <c r="B7" s="68"/>
      <c r="C7" s="68"/>
      <c r="D7" s="10"/>
      <c r="E7" s="1"/>
      <c r="F7" s="1"/>
    </row>
    <row r="8" spans="1:9" ht="15" customHeight="1" x14ac:dyDescent="0.25">
      <c r="A8" s="20" t="s">
        <v>341</v>
      </c>
      <c r="B8" s="68"/>
      <c r="C8" s="68"/>
      <c r="D8" s="10"/>
      <c r="E8" s="1"/>
      <c r="F8" s="1"/>
    </row>
    <row r="9" spans="1:9" ht="15" x14ac:dyDescent="0.25">
      <c r="A9" s="122"/>
      <c r="B9" s="314"/>
      <c r="C9" s="314"/>
      <c r="D9" s="192"/>
      <c r="E9" s="1"/>
      <c r="F9" s="1"/>
    </row>
    <row r="10" spans="1:9" ht="22.5" customHeight="1" x14ac:dyDescent="0.25">
      <c r="A10" s="120" t="s">
        <v>342</v>
      </c>
      <c r="B10" s="272">
        <f>Resultatregnskap!C8</f>
        <v>45657</v>
      </c>
      <c r="C10" s="218">
        <f>+Resultatregnskap!D8</f>
        <v>45291</v>
      </c>
      <c r="D10" s="216" t="s">
        <v>466</v>
      </c>
      <c r="E10" s="1"/>
      <c r="F10" s="1"/>
    </row>
    <row r="11" spans="1:9" ht="15" customHeight="1" x14ac:dyDescent="0.25">
      <c r="A11" s="38" t="s">
        <v>35</v>
      </c>
      <c r="B11" s="71">
        <f>Resultatregnskap!C14</f>
        <v>1431277</v>
      </c>
      <c r="C11" s="186">
        <f>Resultatregnskap!D14</f>
        <v>1357208.3</v>
      </c>
      <c r="D11" s="216" t="s">
        <v>559</v>
      </c>
      <c r="E11" s="1"/>
      <c r="F11" s="1"/>
      <c r="G11" s="1"/>
      <c r="H11" s="1"/>
      <c r="I11" s="1"/>
    </row>
    <row r="12" spans="1:9" ht="15" customHeight="1" x14ac:dyDescent="0.25">
      <c r="A12" s="189" t="s">
        <v>556</v>
      </c>
      <c r="B12" s="71">
        <f>'Note 1'!B8</f>
        <v>401058</v>
      </c>
      <c r="C12" s="71">
        <f>'Note 1'!C8</f>
        <v>381331</v>
      </c>
      <c r="D12" s="216" t="s">
        <v>560</v>
      </c>
      <c r="E12" s="1"/>
      <c r="F12" s="1"/>
      <c r="G12" s="1"/>
      <c r="H12" s="1"/>
      <c r="I12" s="1"/>
    </row>
    <row r="13" spans="1:9" ht="15" customHeight="1" x14ac:dyDescent="0.25">
      <c r="A13" s="38" t="s">
        <v>878</v>
      </c>
      <c r="B13" s="83">
        <f>'Note 1'!B75+'Note 1'!B76</f>
        <v>994865</v>
      </c>
      <c r="C13" s="83">
        <f>'Note 1'!C75+'Note 1'!C76</f>
        <v>942401.76978999993</v>
      </c>
      <c r="D13" s="332" t="s">
        <v>561</v>
      </c>
      <c r="E13" s="1"/>
      <c r="F13" s="1"/>
      <c r="G13" s="11"/>
      <c r="H13" s="1"/>
      <c r="I13" s="1"/>
    </row>
    <row r="14" spans="1:9" ht="15" customHeight="1" x14ac:dyDescent="0.25">
      <c r="A14" s="189" t="s">
        <v>343</v>
      </c>
      <c r="B14" s="72">
        <f>'Note 1'!B59+'Note 1'!B73</f>
        <v>6795</v>
      </c>
      <c r="C14" s="72">
        <f>'Note 1'!C59+'Note 1'!C73</f>
        <v>9670.2312899999997</v>
      </c>
      <c r="D14" s="216" t="s">
        <v>562</v>
      </c>
      <c r="E14" s="1"/>
      <c r="F14" s="1"/>
      <c r="G14" s="1"/>
      <c r="H14" s="1"/>
      <c r="I14" s="1"/>
    </row>
    <row r="15" spans="1:9" ht="15" customHeight="1" x14ac:dyDescent="0.25">
      <c r="A15" s="189" t="s">
        <v>692</v>
      </c>
      <c r="B15" s="71">
        <f>B11-B12-B13-B14</f>
        <v>28559</v>
      </c>
      <c r="C15" s="71">
        <f>C11-C12-C13-C14</f>
        <v>23805.298920000114</v>
      </c>
      <c r="D15" s="216" t="s">
        <v>693</v>
      </c>
      <c r="E15" s="1"/>
      <c r="F15" s="1"/>
      <c r="G15" s="1"/>
      <c r="H15" s="1"/>
      <c r="I15" s="1"/>
    </row>
    <row r="16" spans="1:9" ht="15" customHeight="1" x14ac:dyDescent="0.25">
      <c r="A16" s="38" t="s">
        <v>344</v>
      </c>
      <c r="B16" s="71">
        <f>Resultatregnskap!C18</f>
        <v>741306</v>
      </c>
      <c r="C16" s="186">
        <f>Resultatregnskap!D18</f>
        <v>684576</v>
      </c>
      <c r="D16" s="216" t="s">
        <v>563</v>
      </c>
      <c r="E16" s="1"/>
      <c r="F16" s="1"/>
      <c r="G16" s="1"/>
      <c r="H16" s="1"/>
      <c r="I16" s="1"/>
    </row>
    <row r="17" spans="1:9" ht="15" customHeight="1" x14ac:dyDescent="0.25">
      <c r="A17" s="38" t="s">
        <v>841</v>
      </c>
      <c r="B17" s="71">
        <f>Resultatregnskap!C22-Resultatregnskap!C18</f>
        <v>640224</v>
      </c>
      <c r="C17" s="186">
        <f>Resultatregnskap!D22-Resultatregnskap!D18</f>
        <v>555841</v>
      </c>
      <c r="D17" s="216" t="s">
        <v>564</v>
      </c>
      <c r="E17" s="1"/>
      <c r="F17" s="1"/>
      <c r="G17" s="1"/>
      <c r="H17" s="1"/>
      <c r="I17" s="1"/>
    </row>
    <row r="18" spans="1:9" ht="15" customHeight="1" x14ac:dyDescent="0.25">
      <c r="A18" s="38" t="s">
        <v>47</v>
      </c>
      <c r="B18" s="71">
        <f>Resultatregnskap!C22</f>
        <v>1381530</v>
      </c>
      <c r="C18" s="186">
        <f>Resultatregnskap!D22</f>
        <v>1240417</v>
      </c>
      <c r="D18" s="216" t="s">
        <v>565</v>
      </c>
      <c r="E18" s="1"/>
      <c r="F18" s="1"/>
      <c r="G18" s="1"/>
      <c r="H18" s="1"/>
      <c r="I18" s="1"/>
    </row>
    <row r="19" spans="1:9" ht="15" customHeight="1" x14ac:dyDescent="0.25">
      <c r="A19" s="38" t="s">
        <v>49</v>
      </c>
      <c r="B19" s="71">
        <f>Resultatregnskap!C24</f>
        <v>49747</v>
      </c>
      <c r="C19" s="186">
        <f>Resultatregnskap!D24</f>
        <v>116791.30000000005</v>
      </c>
      <c r="D19" s="216" t="s">
        <v>566</v>
      </c>
      <c r="E19" s="1"/>
      <c r="F19" s="1"/>
      <c r="G19" s="1"/>
      <c r="H19" s="1"/>
      <c r="I19" s="1"/>
    </row>
    <row r="20" spans="1:9" ht="15" customHeight="1" x14ac:dyDescent="0.25">
      <c r="A20" s="38" t="s">
        <v>62</v>
      </c>
      <c r="B20" s="71">
        <f>Resultatregnskap!C37</f>
        <v>117215</v>
      </c>
      <c r="C20" s="186">
        <f>Resultatregnskap!D37</f>
        <v>167052.30000000005</v>
      </c>
      <c r="D20" s="216" t="s">
        <v>567</v>
      </c>
      <c r="E20" s="1"/>
      <c r="F20" s="1"/>
      <c r="G20" s="1"/>
      <c r="H20" s="1"/>
      <c r="I20" s="1"/>
    </row>
    <row r="21" spans="1:9" ht="15" customHeight="1" x14ac:dyDescent="0.25">
      <c r="A21" s="19"/>
      <c r="B21" s="73"/>
      <c r="C21" s="187"/>
      <c r="D21" s="216"/>
      <c r="E21" s="1"/>
      <c r="F21" s="1"/>
      <c r="G21" s="1"/>
      <c r="H21" s="1"/>
      <c r="I21" s="1"/>
    </row>
    <row r="22" spans="1:9" ht="15" customHeight="1" x14ac:dyDescent="0.25">
      <c r="A22" s="36" t="s">
        <v>345</v>
      </c>
      <c r="B22" s="73"/>
      <c r="C22" s="187"/>
      <c r="D22" s="216"/>
      <c r="E22" s="1"/>
      <c r="F22" s="1"/>
      <c r="G22" s="1"/>
      <c r="H22" s="1"/>
      <c r="I22" s="1"/>
    </row>
    <row r="23" spans="1:9" ht="15" customHeight="1" x14ac:dyDescent="0.25">
      <c r="A23" s="38" t="s">
        <v>346</v>
      </c>
      <c r="B23" s="71">
        <f>('Balanse - eiendeler'!C14+'Balanse - eiendeler'!C21)+'Balanse - eiendeler'!C32</f>
        <v>502801</v>
      </c>
      <c r="C23" s="186">
        <f>('Balanse - eiendeler'!D14+'Balanse - eiendeler'!D21)+'Balanse - eiendeler'!D32</f>
        <v>418969</v>
      </c>
      <c r="D23" s="216" t="s">
        <v>568</v>
      </c>
      <c r="E23" s="1"/>
      <c r="F23" s="1"/>
      <c r="G23" s="1"/>
      <c r="H23" s="1"/>
      <c r="I23" s="1"/>
    </row>
    <row r="24" spans="1:9" ht="15" customHeight="1" x14ac:dyDescent="0.25">
      <c r="A24" s="38" t="s">
        <v>347</v>
      </c>
      <c r="B24" s="71">
        <f>(('Balanse - eiendeler'!C38+'Balanse - eiendeler'!C44)+'Balanse - eiendeler'!C52)+'Balanse - eiendeler'!C57</f>
        <v>627377</v>
      </c>
      <c r="C24" s="186">
        <f>(('Balanse - eiendeler'!D38+'Balanse - eiendeler'!D44)+'Balanse - eiendeler'!D52)+'Balanse - eiendeler'!D57</f>
        <v>587729</v>
      </c>
      <c r="D24" s="216" t="s">
        <v>569</v>
      </c>
      <c r="E24" s="1"/>
      <c r="F24" s="1"/>
      <c r="G24" s="1"/>
      <c r="H24" s="1"/>
      <c r="I24" s="1"/>
    </row>
    <row r="25" spans="1:9" ht="15" customHeight="1" x14ac:dyDescent="0.25">
      <c r="A25" s="38" t="s">
        <v>348</v>
      </c>
      <c r="B25" s="71">
        <f>'Balanse - eiendeler'!C59</f>
        <v>1130178</v>
      </c>
      <c r="C25" s="186">
        <f>'Balanse - eiendeler'!D59</f>
        <v>1006698</v>
      </c>
      <c r="D25" s="216" t="s">
        <v>570</v>
      </c>
      <c r="E25" s="1"/>
      <c r="F25" s="1"/>
      <c r="G25" s="1"/>
      <c r="H25" s="1"/>
      <c r="I25" s="1"/>
    </row>
    <row r="26" spans="1:9" ht="15" customHeight="1" x14ac:dyDescent="0.25">
      <c r="A26" s="38" t="s">
        <v>349</v>
      </c>
      <c r="B26" s="71">
        <f>'Balanse - gjeld og egenkapital'!C22</f>
        <v>787323</v>
      </c>
      <c r="C26" s="186">
        <f>'Balanse - gjeld og egenkapital'!D22</f>
        <v>670108</v>
      </c>
      <c r="D26" s="216" t="s">
        <v>571</v>
      </c>
      <c r="E26" s="1"/>
      <c r="F26" s="1"/>
      <c r="G26" s="1"/>
      <c r="H26" s="1"/>
      <c r="I26" s="1"/>
    </row>
    <row r="27" spans="1:9" ht="15" customHeight="1" x14ac:dyDescent="0.25">
      <c r="A27" s="38" t="s">
        <v>558</v>
      </c>
      <c r="B27" s="71">
        <f>'Balanse - gjeld og egenkapital'!C39+'Balanse - gjeld og egenkapital'!C32</f>
        <v>7505</v>
      </c>
      <c r="C27" s="186">
        <f>'Balanse - gjeld og egenkapital'!D39+'Balanse - gjeld og egenkapital'!D32</f>
        <v>6112</v>
      </c>
      <c r="D27" s="216" t="s">
        <v>572</v>
      </c>
      <c r="E27" s="1"/>
      <c r="F27" s="1"/>
      <c r="G27" s="1"/>
      <c r="H27" s="1"/>
      <c r="I27" s="1"/>
    </row>
    <row r="28" spans="1:9" ht="15" customHeight="1" x14ac:dyDescent="0.25">
      <c r="A28" s="38" t="s">
        <v>350</v>
      </c>
      <c r="B28" s="71">
        <f>'Balanse - gjeld og egenkapital'!C48</f>
        <v>335350</v>
      </c>
      <c r="C28" s="186">
        <f>'Balanse - gjeld og egenkapital'!D48</f>
        <v>330478</v>
      </c>
      <c r="D28" s="216" t="s">
        <v>573</v>
      </c>
      <c r="E28" s="1"/>
      <c r="F28" s="1"/>
      <c r="G28" s="1"/>
      <c r="H28" s="1"/>
      <c r="I28" s="1"/>
    </row>
    <row r="29" spans="1:9" ht="15" customHeight="1" x14ac:dyDescent="0.25">
      <c r="A29" s="38" t="s">
        <v>351</v>
      </c>
      <c r="B29" s="71">
        <f>'Balanse - gjeld og egenkapital'!C52</f>
        <v>1130178</v>
      </c>
      <c r="C29" s="186">
        <f>'Balanse - gjeld og egenkapital'!D52</f>
        <v>1006698</v>
      </c>
      <c r="D29" s="216" t="s">
        <v>574</v>
      </c>
      <c r="E29" s="1"/>
      <c r="F29" s="1"/>
      <c r="G29" s="1"/>
      <c r="H29" s="1"/>
      <c r="I29" s="1"/>
    </row>
    <row r="30" spans="1:9" ht="15" customHeight="1" x14ac:dyDescent="0.25">
      <c r="A30" s="74"/>
      <c r="B30" s="105"/>
      <c r="C30" s="105"/>
      <c r="D30" s="219"/>
      <c r="E30" s="1"/>
      <c r="F30" s="1"/>
      <c r="G30" s="1"/>
      <c r="H30" s="1"/>
      <c r="I30" s="1"/>
    </row>
    <row r="31" spans="1:9" ht="15" customHeight="1" x14ac:dyDescent="0.25">
      <c r="A31" s="75"/>
      <c r="B31" s="106"/>
      <c r="C31" s="320"/>
      <c r="D31" s="220"/>
      <c r="E31" s="1"/>
      <c r="F31" s="1"/>
      <c r="G31" s="1"/>
      <c r="H31" s="1"/>
      <c r="I31" s="1"/>
    </row>
    <row r="32" spans="1:9" ht="15" customHeight="1" x14ac:dyDescent="0.25">
      <c r="A32" s="76" t="s">
        <v>352</v>
      </c>
      <c r="B32" s="97"/>
      <c r="C32" s="188"/>
      <c r="D32" s="216"/>
      <c r="E32" s="1"/>
      <c r="F32" s="307"/>
      <c r="G32" s="1"/>
      <c r="H32" s="1"/>
      <c r="I32" s="1"/>
    </row>
    <row r="33" spans="1:9" ht="15" customHeight="1" x14ac:dyDescent="0.25">
      <c r="A33" s="77" t="s">
        <v>353</v>
      </c>
      <c r="B33" s="360">
        <f>B16/B18</f>
        <v>0.53658335323880046</v>
      </c>
      <c r="C33" s="361">
        <f>C16/C18</f>
        <v>0.55189182347549248</v>
      </c>
      <c r="D33" s="216" t="s">
        <v>575</v>
      </c>
      <c r="E33" s="1"/>
      <c r="F33" s="1"/>
      <c r="G33" s="1"/>
      <c r="H33" s="1"/>
      <c r="I33" s="1"/>
    </row>
    <row r="34" spans="1:9" ht="15" customHeight="1" x14ac:dyDescent="0.25">
      <c r="A34" s="77" t="s">
        <v>354</v>
      </c>
      <c r="B34" s="360">
        <f>B19/B11</f>
        <v>3.4757073578349965E-2</v>
      </c>
      <c r="C34" s="361">
        <f>C19/C11</f>
        <v>8.6052597821572444E-2</v>
      </c>
      <c r="D34" s="216" t="s">
        <v>576</v>
      </c>
      <c r="E34" s="1"/>
      <c r="F34" s="1"/>
      <c r="G34" s="1"/>
      <c r="H34" s="1"/>
      <c r="I34" s="1"/>
    </row>
    <row r="35" spans="1:9" ht="15" customHeight="1" x14ac:dyDescent="0.25">
      <c r="A35" s="77" t="s">
        <v>355</v>
      </c>
      <c r="B35" s="360">
        <f>B24/B28</f>
        <v>1.8708125838676011</v>
      </c>
      <c r="C35" s="361">
        <f>C24/C28</f>
        <v>1.7784209538910305</v>
      </c>
      <c r="D35" s="216" t="s">
        <v>576</v>
      </c>
      <c r="E35" s="1"/>
      <c r="F35" s="1"/>
      <c r="G35" s="1"/>
      <c r="H35" s="1"/>
      <c r="I35" s="1"/>
    </row>
    <row r="36" spans="1:9" ht="15" customHeight="1" x14ac:dyDescent="0.25">
      <c r="A36" s="77" t="s">
        <v>356</v>
      </c>
      <c r="B36" s="83">
        <f>B24-B28</f>
        <v>292027</v>
      </c>
      <c r="C36" s="111">
        <f>C24-C28</f>
        <v>257251</v>
      </c>
      <c r="D36" s="216" t="s">
        <v>576</v>
      </c>
      <c r="E36" s="1"/>
      <c r="F36" s="1"/>
      <c r="G36" s="1"/>
      <c r="H36" s="1"/>
      <c r="I36" s="1"/>
    </row>
    <row r="37" spans="1:9" ht="15" customHeight="1" x14ac:dyDescent="0.25">
      <c r="A37" s="77" t="s">
        <v>357</v>
      </c>
      <c r="B37" s="360">
        <f>B26/B29</f>
        <v>0.69663628207238149</v>
      </c>
      <c r="C37" s="361">
        <f>C26/C29</f>
        <v>0.66564947978440403</v>
      </c>
      <c r="D37" s="216" t="s">
        <v>576</v>
      </c>
      <c r="E37" s="1"/>
      <c r="F37" s="1"/>
      <c r="G37" s="1"/>
      <c r="H37" s="1"/>
      <c r="I37" s="1"/>
    </row>
    <row r="38" spans="1:9" ht="15" customHeight="1" x14ac:dyDescent="0.25">
      <c r="A38" s="77" t="s">
        <v>358</v>
      </c>
      <c r="B38" s="360">
        <f>B28/B26</f>
        <v>0.42593700425365449</v>
      </c>
      <c r="C38" s="361">
        <f>C28/C26</f>
        <v>0.49317125000746148</v>
      </c>
      <c r="D38" s="216" t="s">
        <v>576</v>
      </c>
      <c r="E38" s="1"/>
      <c r="F38" s="1"/>
      <c r="G38" s="1"/>
      <c r="H38" s="1"/>
      <c r="I38" s="1"/>
    </row>
    <row r="39" spans="1:9" ht="15" customHeight="1" x14ac:dyDescent="0.25">
      <c r="A39" s="77" t="s">
        <v>359</v>
      </c>
      <c r="B39" s="360">
        <f>B12/B11</f>
        <v>0.28020991045059762</v>
      </c>
      <c r="C39" s="361">
        <f>C12/C11</f>
        <v>0.28096718830853007</v>
      </c>
      <c r="D39" s="216" t="s">
        <v>576</v>
      </c>
      <c r="E39" s="1"/>
      <c r="F39" s="1"/>
      <c r="G39" s="1"/>
      <c r="H39" s="1"/>
      <c r="I39" s="1"/>
    </row>
    <row r="40" spans="1:9" ht="15" customHeight="1" x14ac:dyDescent="0.25">
      <c r="A40" s="77" t="s">
        <v>360</v>
      </c>
      <c r="B40" s="360">
        <f>B13/B11</f>
        <v>0.69508907080879523</v>
      </c>
      <c r="C40" s="361">
        <f>C13/C11</f>
        <v>0.69436782090855165</v>
      </c>
      <c r="D40" s="216" t="s">
        <v>576</v>
      </c>
      <c r="E40" s="1"/>
      <c r="F40" s="1"/>
      <c r="G40" s="1"/>
      <c r="H40" s="1"/>
      <c r="I40" s="1"/>
    </row>
    <row r="41" spans="1:9" ht="15" customHeight="1" x14ac:dyDescent="0.25">
      <c r="A41" s="77" t="s">
        <v>361</v>
      </c>
      <c r="B41" s="360">
        <f>'Note 25'!B14/'Note 25'!B11</f>
        <v>4.7475086932857857E-3</v>
      </c>
      <c r="C41" s="361">
        <f>'Note 25'!C14/'Note 25'!C11</f>
        <v>7.1250900027652348E-3</v>
      </c>
      <c r="D41" s="216" t="s">
        <v>576</v>
      </c>
      <c r="E41" s="1"/>
      <c r="F41" s="1"/>
      <c r="G41" s="1"/>
      <c r="H41" s="1"/>
      <c r="I41" s="1"/>
    </row>
    <row r="42" spans="1:9" ht="15" customHeight="1" x14ac:dyDescent="0.25">
      <c r="A42" s="67"/>
      <c r="B42" s="105"/>
      <c r="C42" s="105"/>
      <c r="D42" s="10"/>
      <c r="E42" s="1"/>
      <c r="F42" s="1"/>
    </row>
    <row r="43" spans="1:9" ht="15" customHeight="1" x14ac:dyDescent="0.25">
      <c r="A43" s="1"/>
      <c r="B43" s="320"/>
      <c r="C43" s="320"/>
      <c r="D43" s="10"/>
      <c r="E43" s="1"/>
      <c r="F43" s="1"/>
    </row>
    <row r="45" spans="1:9" ht="15.75" customHeight="1" x14ac:dyDescent="0.25">
      <c r="A45" s="479"/>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pageSetUpPr fitToPage="1"/>
  </sheetPr>
  <dimension ref="A1:N24"/>
  <sheetViews>
    <sheetView workbookViewId="0">
      <selection activeCell="A8" sqref="A8:G10"/>
    </sheetView>
  </sheetViews>
  <sheetFormatPr baseColWidth="10" defaultColWidth="11.5703125" defaultRowHeight="12.75" x14ac:dyDescent="0.2"/>
  <cols>
    <col min="1" max="1" width="17" customWidth="1"/>
    <col min="2" max="3" width="15.5703125" customWidth="1"/>
    <col min="4" max="4" width="16" customWidth="1"/>
    <col min="5" max="5" width="21" customWidth="1"/>
    <col min="6" max="6" width="18.140625" customWidth="1"/>
    <col min="7" max="7" width="19.28515625" customWidth="1"/>
    <col min="8" max="8" width="18.140625" customWidth="1"/>
    <col min="9" max="9" width="12.28515625" customWidth="1"/>
    <col min="10" max="10" width="9.85546875" customWidth="1"/>
  </cols>
  <sheetData>
    <row r="1" spans="1:14" x14ac:dyDescent="0.2">
      <c r="A1" s="401"/>
      <c r="B1" s="402"/>
      <c r="C1" s="402"/>
      <c r="D1" s="403"/>
      <c r="E1" s="402"/>
      <c r="F1" s="402"/>
      <c r="G1" s="402"/>
      <c r="H1" s="402"/>
      <c r="I1" s="402"/>
      <c r="J1" s="402"/>
    </row>
    <row r="2" spans="1:14" x14ac:dyDescent="0.2">
      <c r="A2" s="401" t="s">
        <v>818</v>
      </c>
      <c r="B2" s="402"/>
      <c r="C2" s="402"/>
      <c r="D2" s="403"/>
      <c r="E2" s="402"/>
      <c r="F2" s="402"/>
      <c r="G2" s="402"/>
      <c r="H2" s="402"/>
      <c r="I2" s="402"/>
      <c r="J2" s="402"/>
    </row>
    <row r="3" spans="1:14" x14ac:dyDescent="0.2">
      <c r="A3" s="402"/>
      <c r="B3" s="402"/>
      <c r="C3" s="402"/>
      <c r="D3" s="404"/>
      <c r="E3" s="402"/>
      <c r="F3" s="402"/>
      <c r="G3" s="402"/>
      <c r="H3" s="402"/>
      <c r="I3" s="402"/>
      <c r="J3" s="402"/>
    </row>
    <row r="4" spans="1:14" ht="15.75" x14ac:dyDescent="0.25">
      <c r="A4" s="405" t="s">
        <v>577</v>
      </c>
      <c r="B4" s="405"/>
      <c r="C4" s="405"/>
      <c r="D4" s="405"/>
      <c r="E4" s="405"/>
      <c r="F4" s="406"/>
      <c r="G4" s="406"/>
      <c r="H4" s="406"/>
      <c r="I4" s="407"/>
      <c r="J4" s="408"/>
    </row>
    <row r="5" spans="1:14" ht="15.75" x14ac:dyDescent="0.25">
      <c r="A5" s="409" t="s">
        <v>589</v>
      </c>
      <c r="B5" s="410"/>
      <c r="C5" s="410"/>
      <c r="D5" s="410"/>
      <c r="E5" s="410"/>
      <c r="F5" s="411"/>
      <c r="G5" s="411"/>
      <c r="H5" s="411"/>
      <c r="I5" s="412"/>
      <c r="J5" s="413"/>
    </row>
    <row r="6" spans="1:14" ht="15.75" x14ac:dyDescent="0.25">
      <c r="A6" s="414"/>
      <c r="B6" s="410"/>
      <c r="C6" s="410"/>
      <c r="D6" s="410"/>
      <c r="E6" s="410"/>
      <c r="F6" s="411"/>
      <c r="G6" s="411"/>
      <c r="H6" s="411"/>
      <c r="I6" s="412"/>
      <c r="J6" s="413"/>
    </row>
    <row r="7" spans="1:14" s="417" customFormat="1" ht="40.5" customHeight="1" x14ac:dyDescent="0.2">
      <c r="A7" s="415" t="s">
        <v>332</v>
      </c>
      <c r="B7" s="415" t="s">
        <v>331</v>
      </c>
      <c r="C7" s="415" t="s">
        <v>808</v>
      </c>
      <c r="D7" s="415" t="s">
        <v>809</v>
      </c>
      <c r="E7" s="415" t="s">
        <v>810</v>
      </c>
      <c r="F7" s="415" t="s">
        <v>811</v>
      </c>
      <c r="G7" s="415" t="s">
        <v>334</v>
      </c>
      <c r="H7" s="415" t="s">
        <v>336</v>
      </c>
      <c r="I7" s="415" t="s">
        <v>812</v>
      </c>
      <c r="J7" s="416" t="s">
        <v>813</v>
      </c>
    </row>
    <row r="8" spans="1:14" ht="25.5" x14ac:dyDescent="0.2">
      <c r="A8" s="418" t="s">
        <v>926</v>
      </c>
      <c r="B8" s="418" t="s">
        <v>927</v>
      </c>
      <c r="C8" s="456">
        <v>0</v>
      </c>
      <c r="D8" s="456">
        <v>0</v>
      </c>
      <c r="E8" s="456">
        <v>2867</v>
      </c>
      <c r="F8" s="456">
        <v>0</v>
      </c>
      <c r="G8" s="457">
        <v>0</v>
      </c>
      <c r="H8" s="457">
        <f>SUBTOTAL(9,C8:G8)</f>
        <v>2867</v>
      </c>
      <c r="I8" s="418" t="s">
        <v>814</v>
      </c>
      <c r="J8" s="419" t="s">
        <v>335</v>
      </c>
    </row>
    <row r="9" spans="1:14" ht="25.5" x14ac:dyDescent="0.2">
      <c r="A9" s="418" t="s">
        <v>928</v>
      </c>
      <c r="B9" s="418" t="s">
        <v>929</v>
      </c>
      <c r="C9" s="456">
        <v>0</v>
      </c>
      <c r="D9" s="456">
        <v>0</v>
      </c>
      <c r="E9" s="456">
        <v>0</v>
      </c>
      <c r="F9" s="456">
        <v>0</v>
      </c>
      <c r="G9" s="457">
        <v>-737</v>
      </c>
      <c r="H9" s="457">
        <f>SUBTOTAL(9,C9:G9)</f>
        <v>-737</v>
      </c>
      <c r="I9" s="418" t="s">
        <v>814</v>
      </c>
      <c r="J9" s="419" t="s">
        <v>335</v>
      </c>
      <c r="N9" s="338"/>
    </row>
    <row r="10" spans="1:14" ht="25.5" x14ac:dyDescent="0.2">
      <c r="A10" s="418" t="s">
        <v>930</v>
      </c>
      <c r="B10" s="418" t="s">
        <v>931</v>
      </c>
      <c r="C10" s="456">
        <v>920</v>
      </c>
      <c r="D10" s="456">
        <v>0</v>
      </c>
      <c r="E10" s="456">
        <v>0</v>
      </c>
      <c r="F10" s="456">
        <v>0</v>
      </c>
      <c r="G10" s="457">
        <v>0</v>
      </c>
      <c r="H10" s="457">
        <f>SUBTOTAL(9,C10:G10)</f>
        <v>920</v>
      </c>
      <c r="I10" s="418" t="s">
        <v>814</v>
      </c>
      <c r="J10" s="419" t="s">
        <v>335</v>
      </c>
    </row>
    <row r="11" spans="1:14" x14ac:dyDescent="0.2">
      <c r="A11" s="418"/>
      <c r="B11" s="418" t="s">
        <v>815</v>
      </c>
      <c r="C11" s="456">
        <v>0</v>
      </c>
      <c r="D11" s="456">
        <v>0</v>
      </c>
      <c r="E11" s="456">
        <v>0</v>
      </c>
      <c r="F11" s="456">
        <v>0</v>
      </c>
      <c r="G11" s="457">
        <v>0</v>
      </c>
      <c r="H11" s="457">
        <f>SUBTOTAL(9,C11:G11)</f>
        <v>0</v>
      </c>
      <c r="I11" s="418" t="s">
        <v>814</v>
      </c>
      <c r="J11" s="419" t="s">
        <v>335</v>
      </c>
      <c r="L11" s="420"/>
    </row>
    <row r="12" spans="1:14" x14ac:dyDescent="0.2">
      <c r="A12" s="421" t="s">
        <v>430</v>
      </c>
      <c r="B12" s="421" t="s">
        <v>430</v>
      </c>
      <c r="C12" s="458">
        <f t="shared" ref="C12:G12" si="0">SUM(C8:C11)</f>
        <v>920</v>
      </c>
      <c r="D12" s="458">
        <f t="shared" si="0"/>
        <v>0</v>
      </c>
      <c r="E12" s="458">
        <f t="shared" si="0"/>
        <v>2867</v>
      </c>
      <c r="F12" s="458">
        <f t="shared" si="0"/>
        <v>0</v>
      </c>
      <c r="G12" s="458">
        <f t="shared" si="0"/>
        <v>-737</v>
      </c>
      <c r="H12" s="458">
        <f>SUM(H8:H11)</f>
        <v>3050</v>
      </c>
      <c r="I12" s="421"/>
      <c r="J12" s="418" t="s">
        <v>337</v>
      </c>
    </row>
    <row r="13" spans="1:14" ht="15" x14ac:dyDescent="0.2">
      <c r="A13" s="422"/>
      <c r="B13" s="423"/>
      <c r="C13" s="423"/>
      <c r="D13" s="423"/>
      <c r="E13" s="423"/>
      <c r="F13" s="423"/>
      <c r="G13" s="411"/>
      <c r="H13" s="411"/>
      <c r="I13" s="424"/>
      <c r="J13" s="425"/>
    </row>
    <row r="14" spans="1:14" ht="15" x14ac:dyDescent="0.2">
      <c r="A14" s="426" t="s">
        <v>338</v>
      </c>
      <c r="B14" s="423"/>
      <c r="C14" s="423"/>
      <c r="D14" s="423"/>
      <c r="E14" s="423"/>
      <c r="F14" s="423"/>
      <c r="G14" s="411"/>
      <c r="H14" s="411"/>
      <c r="I14" s="424"/>
      <c r="J14" s="425"/>
    </row>
    <row r="15" spans="1:14" x14ac:dyDescent="0.2">
      <c r="A15" s="580" t="s">
        <v>816</v>
      </c>
      <c r="B15" s="580"/>
      <c r="C15" s="580"/>
      <c r="D15" s="580"/>
      <c r="E15" s="580"/>
      <c r="F15" s="580"/>
      <c r="G15" s="580"/>
      <c r="H15" s="580"/>
      <c r="I15" s="580"/>
      <c r="J15" s="580"/>
    </row>
    <row r="16" spans="1:14" x14ac:dyDescent="0.2">
      <c r="A16" s="580"/>
      <c r="B16" s="580"/>
      <c r="C16" s="580"/>
      <c r="D16" s="580"/>
      <c r="E16" s="580"/>
      <c r="F16" s="580"/>
      <c r="G16" s="580"/>
      <c r="H16" s="580"/>
      <c r="I16" s="580"/>
      <c r="J16" s="580"/>
    </row>
    <row r="17" spans="1:10" x14ac:dyDescent="0.2">
      <c r="A17" s="580"/>
      <c r="B17" s="580"/>
      <c r="C17" s="580"/>
      <c r="D17" s="580"/>
      <c r="E17" s="580"/>
      <c r="F17" s="580"/>
      <c r="G17" s="580"/>
      <c r="H17" s="580"/>
      <c r="I17" s="580"/>
      <c r="J17" s="580"/>
    </row>
    <row r="18" spans="1:10" ht="38.85" customHeight="1" x14ac:dyDescent="0.2">
      <c r="A18" s="580"/>
      <c r="B18" s="580"/>
      <c r="C18" s="580"/>
      <c r="D18" s="580"/>
      <c r="E18" s="580"/>
      <c r="F18" s="580"/>
      <c r="G18" s="580"/>
      <c r="H18" s="580"/>
      <c r="I18" s="580"/>
      <c r="J18" s="580"/>
    </row>
    <row r="19" spans="1:10" x14ac:dyDescent="0.2">
      <c r="A19" s="427"/>
      <c r="B19" s="427"/>
      <c r="C19" s="427"/>
      <c r="D19" s="427"/>
      <c r="E19" s="427"/>
      <c r="F19" s="427"/>
      <c r="G19" s="427"/>
      <c r="H19" s="427"/>
      <c r="I19" s="427"/>
      <c r="J19" s="427"/>
    </row>
    <row r="20" spans="1:10" x14ac:dyDescent="0.2">
      <c r="A20" s="427"/>
      <c r="B20" s="427"/>
      <c r="C20" s="427"/>
      <c r="D20" s="427"/>
      <c r="E20" s="427"/>
      <c r="F20" s="427"/>
      <c r="G20" s="427"/>
      <c r="H20" s="427"/>
      <c r="I20" s="427"/>
      <c r="J20" s="427"/>
    </row>
    <row r="21" spans="1:10" x14ac:dyDescent="0.2">
      <c r="A21" s="427"/>
      <c r="B21" s="427"/>
      <c r="C21" s="427"/>
      <c r="D21" s="427"/>
      <c r="E21" s="427"/>
      <c r="F21" s="427"/>
      <c r="G21" s="427"/>
      <c r="H21" s="427"/>
      <c r="I21" s="427"/>
      <c r="J21" s="427"/>
    </row>
    <row r="22" spans="1:10" x14ac:dyDescent="0.2">
      <c r="A22" s="427"/>
      <c r="B22" s="427"/>
      <c r="C22" s="427"/>
      <c r="D22" s="427"/>
      <c r="E22" s="427"/>
      <c r="F22" s="427"/>
      <c r="G22" s="427"/>
      <c r="H22" s="427"/>
      <c r="I22" s="427"/>
      <c r="J22" s="427"/>
    </row>
    <row r="23" spans="1:10" x14ac:dyDescent="0.2">
      <c r="A23" s="427"/>
      <c r="B23" s="427"/>
      <c r="C23" s="427"/>
      <c r="D23" s="427"/>
      <c r="E23" s="427"/>
      <c r="F23" s="427"/>
      <c r="G23" s="427"/>
      <c r="H23" s="427"/>
      <c r="I23" s="427"/>
      <c r="J23" s="427"/>
    </row>
    <row r="24" spans="1:10" x14ac:dyDescent="0.2">
      <c r="A24" s="427"/>
      <c r="B24" s="427"/>
      <c r="C24" s="427"/>
      <c r="D24" s="427"/>
      <c r="E24" s="427"/>
      <c r="F24" s="427"/>
      <c r="G24" s="427"/>
      <c r="H24" s="427"/>
      <c r="I24" s="427"/>
      <c r="J24" s="427"/>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tabSelected="1" workbookViewId="0">
      <selection activeCell="C2" sqref="C2"/>
    </sheetView>
  </sheetViews>
  <sheetFormatPr baseColWidth="10" defaultColWidth="17.28515625" defaultRowHeight="15.75" customHeight="1" x14ac:dyDescent="0.25"/>
  <cols>
    <col min="1" max="1" width="41.5703125" style="40" customWidth="1"/>
    <col min="2" max="2" width="8.7109375" style="40" customWidth="1"/>
    <col min="3" max="3" width="13.5703125" style="91" customWidth="1"/>
    <col min="4" max="4" width="13.42578125" style="91" customWidth="1"/>
    <col min="5" max="5" width="15.42578125" style="70" customWidth="1"/>
    <col min="6" max="6" width="11.42578125" style="40" customWidth="1"/>
    <col min="7" max="7" width="60.5703125" style="40" customWidth="1"/>
    <col min="8" max="16384" width="17.28515625" style="40"/>
  </cols>
  <sheetData>
    <row r="1" spans="1:10" ht="12.75" customHeight="1" x14ac:dyDescent="0.25">
      <c r="A1" s="2"/>
      <c r="B1" s="1"/>
      <c r="C1" s="320"/>
      <c r="D1" s="320"/>
      <c r="E1" s="69"/>
      <c r="F1" s="1"/>
    </row>
    <row r="2" spans="1:10" ht="15.75" customHeight="1" x14ac:dyDescent="0.25">
      <c r="A2" s="6" t="s">
        <v>890</v>
      </c>
      <c r="B2" s="6"/>
      <c r="C2" s="6"/>
      <c r="D2" s="6"/>
      <c r="E2" s="6"/>
      <c r="F2" s="1"/>
      <c r="G2" s="477"/>
    </row>
    <row r="3" spans="1:10" ht="15" customHeight="1" x14ac:dyDescent="0.25">
      <c r="A3" s="1" t="s">
        <v>889</v>
      </c>
      <c r="B3" s="1"/>
      <c r="C3" s="320"/>
      <c r="D3" s="320"/>
      <c r="E3" s="69"/>
      <c r="F3" s="1"/>
    </row>
    <row r="4" spans="1:10" ht="15" customHeight="1" x14ac:dyDescent="0.25">
      <c r="A4" s="1"/>
      <c r="B4" s="1"/>
      <c r="C4" s="320"/>
      <c r="D4" s="320"/>
      <c r="E4" s="69"/>
      <c r="F4" s="1"/>
    </row>
    <row r="5" spans="1:10" ht="15" customHeight="1" x14ac:dyDescent="0.25">
      <c r="A5" s="128" t="s">
        <v>26</v>
      </c>
      <c r="B5" s="18"/>
      <c r="C5" s="78"/>
      <c r="D5" s="78"/>
      <c r="E5" s="132"/>
      <c r="F5" s="11"/>
    </row>
    <row r="6" spans="1:10" ht="15" customHeight="1" x14ac:dyDescent="0.25">
      <c r="A6" s="12" t="s">
        <v>589</v>
      </c>
      <c r="E6" s="173"/>
      <c r="F6" s="11"/>
    </row>
    <row r="7" spans="1:10" ht="15.75" customHeight="1" x14ac:dyDescent="0.25">
      <c r="A7" s="1"/>
      <c r="B7" s="1"/>
      <c r="C7" s="320"/>
      <c r="D7" s="320"/>
      <c r="E7" s="69"/>
      <c r="F7" s="1"/>
    </row>
    <row r="8" spans="1:10" ht="22.15" customHeight="1" x14ac:dyDescent="0.25">
      <c r="A8" s="19"/>
      <c r="B8" s="42" t="s">
        <v>27</v>
      </c>
      <c r="C8" s="195">
        <v>45657</v>
      </c>
      <c r="D8" s="309">
        <v>45291</v>
      </c>
      <c r="E8" s="194" t="s">
        <v>466</v>
      </c>
      <c r="F8" s="1"/>
    </row>
    <row r="9" spans="1:10" ht="15" customHeight="1" x14ac:dyDescent="0.25">
      <c r="A9" s="21" t="s">
        <v>28</v>
      </c>
      <c r="B9" s="22"/>
      <c r="C9" s="79"/>
      <c r="D9" s="80"/>
      <c r="E9" s="133"/>
      <c r="F9" s="1"/>
    </row>
    <row r="10" spans="1:10" ht="15" customHeight="1" x14ac:dyDescent="0.25">
      <c r="A10" s="23" t="s">
        <v>29</v>
      </c>
      <c r="B10" s="24" t="s">
        <v>804</v>
      </c>
      <c r="C10" s="79">
        <v>418591</v>
      </c>
      <c r="D10" s="79">
        <v>401027.4</v>
      </c>
      <c r="E10" s="134" t="s">
        <v>30</v>
      </c>
      <c r="F10" s="1"/>
      <c r="G10" s="1"/>
      <c r="H10" s="1"/>
      <c r="I10" s="1"/>
      <c r="J10" s="1"/>
    </row>
    <row r="11" spans="1:10" ht="15" customHeight="1" x14ac:dyDescent="0.25">
      <c r="A11" s="374" t="s">
        <v>687</v>
      </c>
      <c r="B11" s="375" t="s">
        <v>804</v>
      </c>
      <c r="C11" s="376">
        <v>6491</v>
      </c>
      <c r="D11" s="376">
        <v>9517.4</v>
      </c>
      <c r="E11" s="377" t="s">
        <v>688</v>
      </c>
      <c r="F11" s="1"/>
    </row>
    <row r="12" spans="1:10" ht="15" customHeight="1" x14ac:dyDescent="0.25">
      <c r="A12" s="23" t="s">
        <v>31</v>
      </c>
      <c r="B12" s="24" t="s">
        <v>804</v>
      </c>
      <c r="C12" s="79">
        <v>995169</v>
      </c>
      <c r="D12" s="79">
        <v>942555</v>
      </c>
      <c r="E12" s="134" t="s">
        <v>32</v>
      </c>
      <c r="F12" s="1"/>
      <c r="G12" s="1"/>
      <c r="H12" s="1"/>
      <c r="I12" s="1"/>
      <c r="J12" s="1"/>
    </row>
    <row r="13" spans="1:10" ht="15" customHeight="1" x14ac:dyDescent="0.25">
      <c r="A13" s="25" t="s">
        <v>33</v>
      </c>
      <c r="B13" s="26" t="s">
        <v>804</v>
      </c>
      <c r="C13" s="79">
        <v>11026</v>
      </c>
      <c r="D13" s="79">
        <v>4108.5</v>
      </c>
      <c r="E13" s="134" t="s">
        <v>34</v>
      </c>
      <c r="F13" s="1"/>
      <c r="G13" s="1"/>
      <c r="H13" s="1"/>
      <c r="I13" s="1"/>
      <c r="J13" s="1"/>
    </row>
    <row r="14" spans="1:10" ht="15" customHeight="1" x14ac:dyDescent="0.25">
      <c r="A14" s="29" t="s">
        <v>35</v>
      </c>
      <c r="B14" s="39"/>
      <c r="C14" s="82">
        <f>SUM(C10:C13)</f>
        <v>1431277</v>
      </c>
      <c r="D14" s="83">
        <f>SUM(D10:D13)</f>
        <v>1357208.3</v>
      </c>
      <c r="E14" s="335" t="s">
        <v>36</v>
      </c>
      <c r="F14" s="1"/>
      <c r="G14" s="1"/>
      <c r="H14" s="1"/>
      <c r="I14" s="1"/>
      <c r="J14" s="1"/>
    </row>
    <row r="15" spans="1:10" ht="15" customHeight="1" x14ac:dyDescent="0.25">
      <c r="A15" s="33"/>
      <c r="B15" s="22"/>
      <c r="C15" s="84"/>
      <c r="D15" s="85"/>
      <c r="E15" s="136"/>
      <c r="F15" s="1"/>
      <c r="G15" s="1"/>
      <c r="H15" s="1"/>
      <c r="I15" s="1"/>
      <c r="J15" s="1"/>
    </row>
    <row r="16" spans="1:10" ht="15" customHeight="1" x14ac:dyDescent="0.25">
      <c r="A16" s="34" t="s">
        <v>37</v>
      </c>
      <c r="B16" s="22"/>
      <c r="C16" s="81"/>
      <c r="D16" s="80"/>
      <c r="E16" s="136"/>
      <c r="F16" s="1"/>
      <c r="G16" s="1"/>
      <c r="H16" s="1"/>
      <c r="I16" s="1"/>
      <c r="J16" s="1"/>
    </row>
    <row r="17" spans="1:10" ht="15" customHeight="1" x14ac:dyDescent="0.25">
      <c r="A17" s="35" t="s">
        <v>757</v>
      </c>
      <c r="B17" s="22"/>
      <c r="C17" s="79">
        <v>53462</v>
      </c>
      <c r="D17" s="79">
        <v>49552</v>
      </c>
      <c r="E17" s="134" t="s">
        <v>39</v>
      </c>
      <c r="F17" s="1"/>
      <c r="G17" s="1"/>
      <c r="H17" s="1"/>
      <c r="I17" s="1"/>
      <c r="J17" s="1"/>
    </row>
    <row r="18" spans="1:10" ht="15" customHeight="1" x14ac:dyDescent="0.25">
      <c r="A18" s="35" t="s">
        <v>344</v>
      </c>
      <c r="B18" s="24">
        <v>2</v>
      </c>
      <c r="C18" s="79">
        <v>741306</v>
      </c>
      <c r="D18" s="79">
        <v>684576</v>
      </c>
      <c r="E18" s="134" t="s">
        <v>40</v>
      </c>
      <c r="F18" s="1"/>
      <c r="G18" s="1"/>
      <c r="H18" s="1"/>
      <c r="I18" s="1"/>
      <c r="J18" s="1"/>
    </row>
    <row r="19" spans="1:10" ht="15" customHeight="1" x14ac:dyDescent="0.25">
      <c r="A19" s="35" t="s">
        <v>41</v>
      </c>
      <c r="B19" s="22">
        <v>7.8</v>
      </c>
      <c r="C19" s="79">
        <v>45677</v>
      </c>
      <c r="D19" s="79">
        <v>49931</v>
      </c>
      <c r="E19" s="134" t="s">
        <v>42</v>
      </c>
      <c r="F19" s="1"/>
      <c r="G19" s="1"/>
      <c r="H19" s="1"/>
      <c r="I19" s="1"/>
      <c r="J19" s="1"/>
    </row>
    <row r="20" spans="1:10" ht="15" customHeight="1" x14ac:dyDescent="0.25">
      <c r="A20" s="35" t="s">
        <v>43</v>
      </c>
      <c r="B20" s="22">
        <v>7.8</v>
      </c>
      <c r="C20" s="79">
        <v>1713</v>
      </c>
      <c r="D20" s="79">
        <v>448</v>
      </c>
      <c r="E20" s="134" t="s">
        <v>44</v>
      </c>
      <c r="F20" s="1"/>
      <c r="G20" s="1"/>
      <c r="H20" s="1"/>
      <c r="I20" s="1"/>
      <c r="J20" s="1"/>
    </row>
    <row r="21" spans="1:10" ht="15" customHeight="1" x14ac:dyDescent="0.25">
      <c r="A21" s="25" t="s">
        <v>45</v>
      </c>
      <c r="B21" s="26">
        <v>3</v>
      </c>
      <c r="C21" s="79">
        <v>539372</v>
      </c>
      <c r="D21" s="79">
        <v>455910</v>
      </c>
      <c r="E21" s="134" t="s">
        <v>46</v>
      </c>
      <c r="F21" s="1"/>
      <c r="G21" s="1"/>
      <c r="H21" s="1"/>
      <c r="I21" s="1"/>
      <c r="J21" s="1"/>
    </row>
    <row r="22" spans="1:10" ht="15" customHeight="1" x14ac:dyDescent="0.25">
      <c r="A22" s="29" t="s">
        <v>47</v>
      </c>
      <c r="B22" s="30"/>
      <c r="C22" s="82">
        <f>SUM(C17:C21)</f>
        <v>1381530</v>
      </c>
      <c r="D22" s="83">
        <f>SUM(D17:D21)</f>
        <v>1240417</v>
      </c>
      <c r="E22" s="137" t="s">
        <v>48</v>
      </c>
      <c r="F22" s="1"/>
      <c r="G22" s="1"/>
      <c r="H22" s="1"/>
      <c r="I22" s="1"/>
      <c r="J22" s="1"/>
    </row>
    <row r="23" spans="1:10" ht="15" customHeight="1" x14ac:dyDescent="0.25">
      <c r="A23" s="33"/>
      <c r="B23" s="22"/>
      <c r="C23" s="84"/>
      <c r="D23" s="85"/>
      <c r="E23" s="136"/>
      <c r="F23" s="1"/>
      <c r="G23" s="1"/>
      <c r="H23" s="1"/>
      <c r="I23" s="1"/>
      <c r="J23" s="1"/>
    </row>
    <row r="24" spans="1:10" ht="15" customHeight="1" x14ac:dyDescent="0.25">
      <c r="A24" s="29" t="s">
        <v>49</v>
      </c>
      <c r="B24" s="30"/>
      <c r="C24" s="86">
        <f>C14-C22</f>
        <v>49747</v>
      </c>
      <c r="D24" s="87">
        <f>D14-D22</f>
        <v>116791.30000000005</v>
      </c>
      <c r="E24" s="138" t="s">
        <v>50</v>
      </c>
      <c r="F24" s="1"/>
      <c r="G24" s="1"/>
      <c r="H24" s="1"/>
      <c r="I24" s="1"/>
      <c r="J24" s="1"/>
    </row>
    <row r="25" spans="1:10" ht="15" customHeight="1" x14ac:dyDescent="0.25">
      <c r="A25" s="33"/>
      <c r="B25" s="22"/>
      <c r="C25" s="81"/>
      <c r="D25" s="80"/>
      <c r="E25" s="136"/>
      <c r="F25" s="1"/>
      <c r="G25" s="1"/>
      <c r="H25" s="1"/>
      <c r="I25" s="1"/>
      <c r="J25" s="1"/>
    </row>
    <row r="26" spans="1:10" ht="15" customHeight="1" x14ac:dyDescent="0.25">
      <c r="A26" s="21" t="s">
        <v>51</v>
      </c>
      <c r="B26" s="22"/>
      <c r="C26" s="81"/>
      <c r="D26" s="80"/>
      <c r="E26" s="136"/>
      <c r="F26" s="1"/>
      <c r="G26" s="1"/>
      <c r="H26" s="1"/>
      <c r="I26" s="1"/>
      <c r="J26" s="1"/>
    </row>
    <row r="27" spans="1:10" ht="15" customHeight="1" x14ac:dyDescent="0.25">
      <c r="A27" s="35" t="s">
        <v>857</v>
      </c>
      <c r="B27" s="24">
        <v>4</v>
      </c>
      <c r="C27" s="79">
        <v>15907</v>
      </c>
      <c r="D27" s="79">
        <v>10895</v>
      </c>
      <c r="E27" s="134" t="s">
        <v>863</v>
      </c>
      <c r="F27" s="1"/>
      <c r="G27" s="1"/>
      <c r="H27" s="1"/>
      <c r="I27" s="1"/>
      <c r="J27" s="1"/>
    </row>
    <row r="28" spans="1:10" ht="15" customHeight="1" x14ac:dyDescent="0.25">
      <c r="A28" s="35" t="s">
        <v>861</v>
      </c>
      <c r="B28" s="24">
        <v>4</v>
      </c>
      <c r="C28" s="79">
        <v>56761</v>
      </c>
      <c r="D28" s="79">
        <v>51827</v>
      </c>
      <c r="E28" s="134" t="s">
        <v>53</v>
      </c>
      <c r="F28" s="1"/>
      <c r="G28" s="1"/>
      <c r="H28" s="1"/>
      <c r="I28" s="1"/>
      <c r="J28" s="1"/>
    </row>
    <row r="29" spans="1:10" ht="15" customHeight="1" x14ac:dyDescent="0.25">
      <c r="A29" s="127" t="s">
        <v>858</v>
      </c>
      <c r="B29" s="480">
        <v>4</v>
      </c>
      <c r="C29" s="481">
        <v>0</v>
      </c>
      <c r="D29" s="79">
        <v>0</v>
      </c>
      <c r="E29" s="134" t="s">
        <v>864</v>
      </c>
      <c r="F29" s="1"/>
      <c r="G29" s="1"/>
      <c r="H29" s="1"/>
      <c r="I29" s="1"/>
      <c r="J29" s="1"/>
    </row>
    <row r="30" spans="1:10" ht="15" customHeight="1" x14ac:dyDescent="0.25">
      <c r="A30" s="127" t="s">
        <v>862</v>
      </c>
      <c r="B30" s="480">
        <v>4</v>
      </c>
      <c r="C30" s="482">
        <v>5200</v>
      </c>
      <c r="D30" s="79">
        <v>12461</v>
      </c>
      <c r="E30" s="134" t="s">
        <v>55</v>
      </c>
      <c r="F30" s="1"/>
      <c r="G30" s="1"/>
      <c r="H30" s="1"/>
      <c r="I30" s="1"/>
      <c r="J30" s="1"/>
    </row>
    <row r="31" spans="1:10" ht="15" customHeight="1" x14ac:dyDescent="0.25">
      <c r="A31" s="303" t="s">
        <v>56</v>
      </c>
      <c r="B31" s="299"/>
      <c r="C31" s="82">
        <f>C27+C28-C29-C30</f>
        <v>67468</v>
      </c>
      <c r="D31" s="83">
        <f>D27+D28-D29-D30</f>
        <v>50261</v>
      </c>
      <c r="E31" s="135" t="s">
        <v>57</v>
      </c>
      <c r="F31" s="1"/>
      <c r="G31" s="1"/>
      <c r="H31" s="1"/>
      <c r="I31" s="1"/>
      <c r="J31" s="1"/>
    </row>
    <row r="32" spans="1:10" ht="15" customHeight="1" x14ac:dyDescent="0.25">
      <c r="A32" s="19"/>
      <c r="B32" s="37"/>
      <c r="C32" s="88"/>
      <c r="D32" s="88"/>
      <c r="E32" s="136"/>
      <c r="F32" s="1"/>
      <c r="G32" s="1"/>
      <c r="H32" s="1"/>
      <c r="I32" s="1"/>
      <c r="J32" s="1"/>
    </row>
    <row r="33" spans="1:10" ht="15" customHeight="1" x14ac:dyDescent="0.25">
      <c r="A33" s="36" t="s">
        <v>58</v>
      </c>
      <c r="B33" s="37"/>
      <c r="C33" s="82">
        <f>C24+C31</f>
        <v>117215</v>
      </c>
      <c r="D33" s="83">
        <f>D24+D31</f>
        <v>167052.30000000005</v>
      </c>
      <c r="E33" s="135" t="s">
        <v>59</v>
      </c>
      <c r="F33" s="1"/>
      <c r="G33" s="1"/>
      <c r="H33" s="1"/>
      <c r="I33" s="1"/>
      <c r="J33" s="1"/>
    </row>
    <row r="34" spans="1:10" ht="15" customHeight="1" x14ac:dyDescent="0.25">
      <c r="A34" s="33"/>
      <c r="B34" s="22"/>
      <c r="C34" s="84"/>
      <c r="D34" s="85"/>
      <c r="E34" s="136"/>
      <c r="F34" s="1"/>
      <c r="G34" s="1"/>
      <c r="H34" s="1"/>
      <c r="I34" s="1"/>
      <c r="J34" s="1"/>
    </row>
    <row r="35" spans="1:10" ht="15" customHeight="1" x14ac:dyDescent="0.25">
      <c r="A35" s="35" t="s">
        <v>758</v>
      </c>
      <c r="B35" s="22"/>
      <c r="C35" s="79">
        <v>0</v>
      </c>
      <c r="D35" s="79">
        <v>0</v>
      </c>
      <c r="E35" s="134" t="s">
        <v>61</v>
      </c>
      <c r="F35" s="1"/>
      <c r="G35" s="1"/>
      <c r="H35" s="1"/>
      <c r="I35" s="1"/>
      <c r="J35" s="1"/>
    </row>
    <row r="36" spans="1:10" ht="15" customHeight="1" x14ac:dyDescent="0.25">
      <c r="A36" s="39"/>
      <c r="B36" s="30"/>
      <c r="C36" s="89"/>
      <c r="D36" s="90"/>
      <c r="E36" s="136"/>
      <c r="F36" s="1"/>
      <c r="G36" s="1"/>
      <c r="H36" s="1"/>
      <c r="I36" s="1"/>
      <c r="J36" s="1"/>
    </row>
    <row r="37" spans="1:10" ht="15" customHeight="1" x14ac:dyDescent="0.25">
      <c r="A37" s="36" t="s">
        <v>62</v>
      </c>
      <c r="B37" s="37"/>
      <c r="C37" s="82">
        <f>C33-C35</f>
        <v>117215</v>
      </c>
      <c r="D37" s="83">
        <f>D33-D35</f>
        <v>167052.30000000005</v>
      </c>
      <c r="E37" s="135" t="s">
        <v>63</v>
      </c>
      <c r="F37" s="1"/>
      <c r="G37" s="1"/>
      <c r="H37" s="1"/>
      <c r="I37" s="1"/>
      <c r="J37" s="1"/>
    </row>
    <row r="38" spans="1:10" ht="15" customHeight="1" x14ac:dyDescent="0.25">
      <c r="A38" s="33"/>
      <c r="B38" s="22"/>
      <c r="C38" s="84"/>
      <c r="D38" s="85"/>
      <c r="E38" s="136"/>
      <c r="F38" s="1"/>
      <c r="G38" s="1"/>
      <c r="H38" s="1"/>
      <c r="I38" s="1"/>
      <c r="J38" s="1"/>
    </row>
    <row r="39" spans="1:10" ht="15" customHeight="1" x14ac:dyDescent="0.25">
      <c r="A39" s="21" t="s">
        <v>64</v>
      </c>
      <c r="B39" s="22"/>
      <c r="C39" s="81"/>
      <c r="D39" s="80"/>
      <c r="E39" s="136"/>
      <c r="F39" s="1"/>
      <c r="G39" s="1"/>
      <c r="H39" s="1"/>
      <c r="I39" s="1"/>
      <c r="J39" s="1"/>
    </row>
    <row r="40" spans="1:10" ht="15" customHeight="1" x14ac:dyDescent="0.25">
      <c r="A40" s="35" t="s">
        <v>762</v>
      </c>
      <c r="B40" s="308">
        <v>12</v>
      </c>
      <c r="C40" s="81">
        <v>114215</v>
      </c>
      <c r="D40" s="81">
        <v>167052</v>
      </c>
      <c r="E40" s="134" t="s">
        <v>65</v>
      </c>
      <c r="F40" s="1"/>
      <c r="G40" s="1"/>
      <c r="H40" s="1"/>
      <c r="I40" s="1"/>
      <c r="J40" s="1"/>
    </row>
    <row r="41" spans="1:10" ht="15" customHeight="1" x14ac:dyDescent="0.25">
      <c r="A41" s="35" t="s">
        <v>759</v>
      </c>
      <c r="B41" s="24"/>
      <c r="C41" s="81">
        <v>0</v>
      </c>
      <c r="D41" s="80">
        <v>0</v>
      </c>
      <c r="E41" s="134" t="s">
        <v>67</v>
      </c>
      <c r="F41" s="1"/>
      <c r="G41" s="1"/>
      <c r="H41" s="1"/>
      <c r="I41" s="1"/>
      <c r="J41" s="1"/>
    </row>
    <row r="42" spans="1:10" ht="15" customHeight="1" x14ac:dyDescent="0.25">
      <c r="A42" s="25" t="s">
        <v>760</v>
      </c>
      <c r="B42" s="26"/>
      <c r="C42" s="81">
        <v>3000</v>
      </c>
      <c r="D42" s="91">
        <v>0</v>
      </c>
      <c r="E42" s="134" t="s">
        <v>69</v>
      </c>
      <c r="F42" s="1"/>
      <c r="G42" s="1"/>
      <c r="H42" s="1"/>
      <c r="I42" s="1"/>
      <c r="J42" s="1"/>
    </row>
    <row r="43" spans="1:10" ht="15" customHeight="1" x14ac:dyDescent="0.25">
      <c r="A43" s="29" t="s">
        <v>70</v>
      </c>
      <c r="B43" s="30"/>
      <c r="C43" s="82">
        <f>SUM(C40:C42)</f>
        <v>117215</v>
      </c>
      <c r="D43" s="83">
        <f>SUM(D40:D42)</f>
        <v>167052</v>
      </c>
      <c r="E43" s="139" t="s">
        <v>71</v>
      </c>
      <c r="F43" s="1"/>
      <c r="G43" s="1"/>
      <c r="H43" s="1"/>
      <c r="I43" s="1"/>
      <c r="J43" s="1"/>
    </row>
    <row r="44" spans="1:10" ht="15" customHeight="1" x14ac:dyDescent="0.25">
      <c r="A44" s="1"/>
      <c r="B44" s="1"/>
      <c r="C44" s="320"/>
      <c r="D44" s="320"/>
      <c r="E44" s="69"/>
      <c r="F44" s="1"/>
    </row>
    <row r="45" spans="1:10" ht="15" customHeight="1" x14ac:dyDescent="0.25">
      <c r="A45" s="529" t="s">
        <v>761</v>
      </c>
      <c r="B45" s="529"/>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48"/>
  <sheetViews>
    <sheetView workbookViewId="0">
      <selection activeCell="A60" sqref="A60:XFD60"/>
    </sheetView>
  </sheetViews>
  <sheetFormatPr baseColWidth="10" defaultRowHeight="12.75" x14ac:dyDescent="0.2"/>
  <cols>
    <col min="1" max="1" width="62.7109375" customWidth="1"/>
    <col min="2" max="3" width="15.7109375" customWidth="1"/>
    <col min="4" max="4" width="13.7109375" style="145" customWidth="1"/>
  </cols>
  <sheetData>
    <row r="2" spans="1:4" ht="15" x14ac:dyDescent="0.25">
      <c r="A2" s="319" t="str">
        <f>Resultatregnskap!A2</f>
        <v>Virksomhetens navn: Høyskolen Kristiania</v>
      </c>
    </row>
    <row r="4" spans="1:4" ht="14.25" x14ac:dyDescent="0.2">
      <c r="A4" s="326" t="s">
        <v>431</v>
      </c>
      <c r="B4" s="326"/>
      <c r="C4" s="326"/>
      <c r="D4" s="326"/>
    </row>
    <row r="5" spans="1:4" ht="15" x14ac:dyDescent="0.25">
      <c r="A5" s="174" t="s">
        <v>432</v>
      </c>
    </row>
    <row r="6" spans="1:4" ht="18.600000000000001" customHeight="1" x14ac:dyDescent="0.25">
      <c r="A6" s="182" t="s">
        <v>433</v>
      </c>
      <c r="B6" s="275">
        <f>Resultatregnskap!C8</f>
        <v>45657</v>
      </c>
      <c r="C6" s="276">
        <f>Resultatregnskap!D8</f>
        <v>45291</v>
      </c>
      <c r="D6" s="276" t="str">
        <f>Resultatregnskap!E8</f>
        <v>DBH-referanse</v>
      </c>
    </row>
    <row r="7" spans="1:4" ht="15" customHeight="1" x14ac:dyDescent="0.25">
      <c r="A7" s="236"/>
      <c r="B7" s="277"/>
      <c r="C7" s="277"/>
      <c r="D7" s="232"/>
    </row>
    <row r="8" spans="1:4" ht="15" customHeight="1" x14ac:dyDescent="0.25">
      <c r="A8" s="236" t="s">
        <v>333</v>
      </c>
      <c r="B8" s="278">
        <f>'Note 1'!B43</f>
        <v>3787</v>
      </c>
      <c r="C8" s="278">
        <f>'Note 1'!C43</f>
        <v>5244.9303900000004</v>
      </c>
      <c r="D8" s="232" t="s">
        <v>444</v>
      </c>
    </row>
    <row r="9" spans="1:4" ht="15" customHeight="1" x14ac:dyDescent="0.25">
      <c r="A9" s="236" t="s">
        <v>268</v>
      </c>
      <c r="B9" s="278">
        <f>'Note 1'!B48</f>
        <v>-737</v>
      </c>
      <c r="C9" s="278">
        <f>'Note 1'!C48</f>
        <v>932.11659000000009</v>
      </c>
      <c r="D9" s="232" t="s">
        <v>445</v>
      </c>
    </row>
    <row r="10" spans="1:4" ht="15" x14ac:dyDescent="0.25">
      <c r="A10" s="274" t="s">
        <v>453</v>
      </c>
      <c r="B10" s="279">
        <f>SUBTOTAL(9,B8:B9)</f>
        <v>3050</v>
      </c>
      <c r="C10" s="279">
        <f t="shared" ref="C10" si="0">SUBTOTAL(9,C8:C9)</f>
        <v>6177.046980000001</v>
      </c>
      <c r="D10" s="233" t="s">
        <v>443</v>
      </c>
    </row>
    <row r="11" spans="1:4" ht="15" customHeight="1" x14ac:dyDescent="0.25">
      <c r="A11" s="234"/>
      <c r="B11" s="280"/>
      <c r="C11" s="280"/>
      <c r="D11" s="235"/>
    </row>
    <row r="12" spans="1:4" ht="15" x14ac:dyDescent="0.25">
      <c r="A12" s="236" t="s">
        <v>434</v>
      </c>
      <c r="B12" s="280">
        <f>'Note 1'!B22</f>
        <v>9842</v>
      </c>
      <c r="C12" s="280">
        <f>'Note 1'!C22</f>
        <v>7064.2281299999995</v>
      </c>
      <c r="D12" s="232" t="s">
        <v>446</v>
      </c>
    </row>
    <row r="13" spans="1:4" ht="15" x14ac:dyDescent="0.25">
      <c r="A13" s="236" t="s">
        <v>435</v>
      </c>
      <c r="B13" s="329">
        <f>'Note 1'!B38</f>
        <v>0</v>
      </c>
      <c r="C13" s="329">
        <f>'Note 1'!C38</f>
        <v>0</v>
      </c>
      <c r="D13" s="330" t="s">
        <v>447</v>
      </c>
    </row>
    <row r="14" spans="1:4" ht="15" x14ac:dyDescent="0.25">
      <c r="A14" s="274" t="s">
        <v>436</v>
      </c>
      <c r="B14" s="279">
        <f>SUBTOTAL(9,B12:B13)</f>
        <v>9842</v>
      </c>
      <c r="C14" s="279">
        <f t="shared" ref="C14" si="1">SUBTOTAL(9,C12:C13)</f>
        <v>7064.2281299999995</v>
      </c>
      <c r="D14" s="233" t="s">
        <v>448</v>
      </c>
    </row>
    <row r="15" spans="1:4" ht="15" x14ac:dyDescent="0.25">
      <c r="A15" s="234"/>
      <c r="B15" s="280"/>
      <c r="C15" s="280"/>
      <c r="D15" s="235"/>
    </row>
    <row r="16" spans="1:4" ht="15" x14ac:dyDescent="0.25">
      <c r="A16" s="236" t="s">
        <v>437</v>
      </c>
      <c r="B16" s="280"/>
      <c r="C16" s="280"/>
      <c r="D16" s="235"/>
    </row>
    <row r="17" spans="1:4" ht="15" x14ac:dyDescent="0.25">
      <c r="A17" s="237" t="s">
        <v>438</v>
      </c>
      <c r="B17" s="280">
        <f>'Note 1'!B56</f>
        <v>3441</v>
      </c>
      <c r="C17" s="280">
        <f>'Note 1'!C56</f>
        <v>3340.33068</v>
      </c>
      <c r="D17" s="235" t="s">
        <v>449</v>
      </c>
    </row>
    <row r="18" spans="1:4" ht="15" x14ac:dyDescent="0.25">
      <c r="A18" s="237" t="s">
        <v>439</v>
      </c>
      <c r="B18" s="280">
        <f>'Note 1'!B17</f>
        <v>7691</v>
      </c>
      <c r="C18" s="280">
        <f>'Note 1'!C17</f>
        <v>11877.537669999991</v>
      </c>
      <c r="D18" s="235" t="s">
        <v>450</v>
      </c>
    </row>
    <row r="19" spans="1:4" ht="15" x14ac:dyDescent="0.25">
      <c r="A19" s="237" t="s">
        <v>440</v>
      </c>
      <c r="B19" s="280">
        <f>'Note 1'!B73</f>
        <v>304</v>
      </c>
      <c r="C19" s="280">
        <f>'Note 1'!C73</f>
        <v>152.85363000000001</v>
      </c>
      <c r="D19" s="235" t="s">
        <v>451</v>
      </c>
    </row>
    <row r="20" spans="1:4" ht="15" x14ac:dyDescent="0.25">
      <c r="A20" s="274" t="s">
        <v>441</v>
      </c>
      <c r="B20" s="279">
        <f>SUBTOTAL(9,B17:B19)</f>
        <v>11436</v>
      </c>
      <c r="C20" s="279">
        <f t="shared" ref="C20" si="2">SUBTOTAL(9,C17:C19)</f>
        <v>15370.721979999989</v>
      </c>
      <c r="D20" s="233" t="s">
        <v>452</v>
      </c>
    </row>
    <row r="21" spans="1:4" x14ac:dyDescent="0.2">
      <c r="A21" s="121"/>
    </row>
    <row r="22" spans="1:4" ht="15" customHeight="1" x14ac:dyDescent="0.2">
      <c r="A22" s="581" t="s">
        <v>605</v>
      </c>
      <c r="B22" s="581"/>
      <c r="C22" s="581"/>
      <c r="D22" s="581"/>
    </row>
    <row r="23" spans="1:4" ht="12.75" customHeight="1" x14ac:dyDescent="0.2">
      <c r="A23" s="581"/>
      <c r="B23" s="581"/>
      <c r="C23" s="581"/>
      <c r="D23" s="581"/>
    </row>
    <row r="27" spans="1:4" x14ac:dyDescent="0.2">
      <c r="D27"/>
    </row>
    <row r="28" spans="1:4" x14ac:dyDescent="0.2">
      <c r="D28"/>
    </row>
    <row r="29" spans="1:4" x14ac:dyDescent="0.2">
      <c r="D29"/>
    </row>
    <row r="30" spans="1:4" x14ac:dyDescent="0.2">
      <c r="D30"/>
    </row>
    <row r="31" spans="1:4" x14ac:dyDescent="0.2">
      <c r="D31"/>
    </row>
    <row r="32" spans="1: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workbookViewId="0">
      <selection activeCell="C12" sqref="C12"/>
    </sheetView>
  </sheetViews>
  <sheetFormatPr baseColWidth="10" defaultColWidth="17.28515625" defaultRowHeight="15.75" customHeight="1" x14ac:dyDescent="0.25"/>
  <cols>
    <col min="1" max="1" width="51.42578125" style="40" bestFit="1" customWidth="1"/>
    <col min="2" max="2" width="8.7109375" style="154" customWidth="1"/>
    <col min="3" max="4" width="11.42578125" style="91" customWidth="1"/>
    <col min="5" max="5" width="13.7109375" style="70" bestFit="1" customWidth="1"/>
    <col min="6" max="6" width="14.42578125" style="40" customWidth="1"/>
    <col min="7" max="16384" width="17.28515625" style="40"/>
  </cols>
  <sheetData>
    <row r="2" spans="1:10" ht="15" customHeight="1" x14ac:dyDescent="0.25">
      <c r="A2" s="315" t="str">
        <f>Resultatregnskap!A2</f>
        <v>Virksomhetens navn: Høyskolen Kristiania</v>
      </c>
      <c r="E2" s="126"/>
      <c r="F2" s="1"/>
    </row>
    <row r="3" spans="1:10" ht="15" customHeight="1" x14ac:dyDescent="0.25">
      <c r="A3" s="6"/>
      <c r="E3" s="126"/>
      <c r="F3" s="1"/>
    </row>
    <row r="4" spans="1:10" ht="15" customHeight="1" x14ac:dyDescent="0.25">
      <c r="A4" s="17" t="s">
        <v>72</v>
      </c>
      <c r="B4" s="18"/>
      <c r="C4" s="78"/>
      <c r="D4" s="78"/>
      <c r="E4" s="78"/>
      <c r="F4" s="1"/>
    </row>
    <row r="5" spans="1:10" ht="15" customHeight="1" x14ac:dyDescent="0.25">
      <c r="A5" s="15" t="str">
        <f>Resultatregnskap!A6</f>
        <v>Beløp i 1000 kroner</v>
      </c>
      <c r="E5" s="91"/>
      <c r="F5" s="1"/>
    </row>
    <row r="6" spans="1:10" ht="15" customHeight="1" x14ac:dyDescent="0.25">
      <c r="A6" s="41"/>
      <c r="B6" s="7"/>
      <c r="C6" s="93"/>
      <c r="D6" s="94"/>
      <c r="E6" s="126"/>
      <c r="F6" s="1"/>
    </row>
    <row r="7" spans="1:10" ht="18" customHeight="1" x14ac:dyDescent="0.25">
      <c r="A7" s="36" t="s">
        <v>73</v>
      </c>
      <c r="B7" s="42" t="s">
        <v>27</v>
      </c>
      <c r="C7" s="398">
        <f>Resultatregnskap!C8</f>
        <v>45657</v>
      </c>
      <c r="D7" s="310">
        <v>45291</v>
      </c>
      <c r="E7" s="129" t="str">
        <f>Resultatregnskap!E8</f>
        <v>DBH-referanse</v>
      </c>
      <c r="F7" s="1"/>
      <c r="G7" s="476"/>
    </row>
    <row r="8" spans="1:10" ht="15" customHeight="1" x14ac:dyDescent="0.25">
      <c r="A8" s="43" t="s">
        <v>74</v>
      </c>
      <c r="B8" s="22"/>
      <c r="C8" s="84"/>
      <c r="D8" s="105"/>
      <c r="E8" s="130"/>
      <c r="F8" s="1"/>
      <c r="G8" s="1"/>
      <c r="H8" s="1"/>
      <c r="I8" s="1"/>
      <c r="J8" s="1"/>
    </row>
    <row r="9" spans="1:10" ht="15" customHeight="1" x14ac:dyDescent="0.25">
      <c r="A9" s="46"/>
      <c r="B9" s="22"/>
      <c r="C9" s="81"/>
      <c r="D9" s="68"/>
      <c r="E9" s="130"/>
      <c r="F9" s="1"/>
      <c r="G9" s="1"/>
      <c r="H9" s="1"/>
      <c r="I9" s="1"/>
      <c r="J9" s="1"/>
    </row>
    <row r="10" spans="1:10" ht="15" customHeight="1" x14ac:dyDescent="0.25">
      <c r="A10" s="43" t="s">
        <v>75</v>
      </c>
      <c r="B10" s="22"/>
      <c r="C10" s="81"/>
      <c r="D10" s="68"/>
      <c r="E10" s="130"/>
      <c r="F10" s="1"/>
      <c r="G10" s="1"/>
      <c r="H10" s="1"/>
      <c r="I10" s="1"/>
      <c r="J10" s="1"/>
    </row>
    <row r="11" spans="1:10" ht="15" customHeight="1" x14ac:dyDescent="0.25">
      <c r="A11" s="47" t="s">
        <v>868</v>
      </c>
      <c r="B11" s="22">
        <v>7</v>
      </c>
      <c r="C11" s="81">
        <v>28720</v>
      </c>
      <c r="D11" s="110">
        <v>23385</v>
      </c>
      <c r="E11" s="131" t="s">
        <v>76</v>
      </c>
      <c r="F11" s="1"/>
      <c r="G11" s="1"/>
      <c r="H11" s="1"/>
      <c r="I11" s="1"/>
      <c r="J11" s="1"/>
    </row>
    <row r="12" spans="1:10" ht="15" customHeight="1" x14ac:dyDescent="0.25">
      <c r="A12" s="47" t="s">
        <v>763</v>
      </c>
      <c r="B12" s="22"/>
      <c r="C12" s="81">
        <v>0</v>
      </c>
      <c r="D12" s="110">
        <v>0</v>
      </c>
      <c r="E12" s="131" t="s">
        <v>77</v>
      </c>
      <c r="F12" s="1"/>
      <c r="G12" s="1"/>
      <c r="H12" s="1"/>
      <c r="I12" s="1"/>
      <c r="J12" s="1"/>
    </row>
    <row r="13" spans="1:10" ht="15" customHeight="1" x14ac:dyDescent="0.25">
      <c r="A13" s="331" t="s">
        <v>764</v>
      </c>
      <c r="B13" s="30"/>
      <c r="C13" s="81">
        <v>0</v>
      </c>
      <c r="D13" s="110">
        <v>0</v>
      </c>
      <c r="E13" s="244" t="s">
        <v>78</v>
      </c>
      <c r="F13" s="1"/>
      <c r="G13" s="1"/>
      <c r="H13" s="1"/>
      <c r="I13" s="1"/>
      <c r="J13" s="1"/>
    </row>
    <row r="14" spans="1:10" ht="15" customHeight="1" x14ac:dyDescent="0.25">
      <c r="A14" s="49" t="s">
        <v>79</v>
      </c>
      <c r="B14" s="37"/>
      <c r="C14" s="82">
        <f>SUBTOTAL(9,C11:C13)</f>
        <v>28720</v>
      </c>
      <c r="D14" s="111">
        <f>SUBTOTAL(9,D11:D13)</f>
        <v>23385</v>
      </c>
      <c r="E14" s="129" t="s">
        <v>80</v>
      </c>
      <c r="F14" s="1"/>
      <c r="G14" s="1"/>
      <c r="H14" s="1"/>
      <c r="I14" s="1"/>
      <c r="J14" s="1"/>
    </row>
    <row r="15" spans="1:10" ht="15" customHeight="1" x14ac:dyDescent="0.25">
      <c r="A15" s="46"/>
      <c r="B15" s="22"/>
      <c r="C15" s="84"/>
      <c r="D15" s="105"/>
      <c r="E15" s="130"/>
      <c r="F15" s="1"/>
      <c r="G15" s="1"/>
      <c r="H15" s="1"/>
      <c r="I15" s="1"/>
      <c r="J15" s="1"/>
    </row>
    <row r="16" spans="1:10" ht="15" customHeight="1" x14ac:dyDescent="0.25">
      <c r="A16" s="43" t="s">
        <v>81</v>
      </c>
      <c r="B16" s="22"/>
      <c r="C16" s="81"/>
      <c r="D16" s="68"/>
      <c r="E16" s="130"/>
      <c r="F16" s="1"/>
      <c r="G16" s="1"/>
      <c r="H16" s="1"/>
      <c r="I16" s="1"/>
      <c r="J16" s="1"/>
    </row>
    <row r="17" spans="1:10" ht="15" customHeight="1" x14ac:dyDescent="0.25">
      <c r="A17" s="47" t="s">
        <v>82</v>
      </c>
      <c r="B17" s="22">
        <v>8</v>
      </c>
      <c r="C17" s="81">
        <v>0</v>
      </c>
      <c r="D17" s="110">
        <v>0</v>
      </c>
      <c r="E17" s="131" t="s">
        <v>83</v>
      </c>
      <c r="F17" s="1"/>
      <c r="G17" s="1"/>
      <c r="H17" s="1"/>
      <c r="I17" s="1"/>
      <c r="J17" s="1"/>
    </row>
    <row r="18" spans="1:10" ht="15" customHeight="1" x14ac:dyDescent="0.25">
      <c r="A18" s="47" t="s">
        <v>84</v>
      </c>
      <c r="B18" s="22">
        <v>8</v>
      </c>
      <c r="C18" s="81">
        <v>0</v>
      </c>
      <c r="D18" s="110">
        <v>0</v>
      </c>
      <c r="E18" s="131" t="s">
        <v>85</v>
      </c>
      <c r="F18" s="1"/>
      <c r="G18" s="1"/>
      <c r="H18" s="1"/>
      <c r="I18" s="1"/>
      <c r="J18" s="1"/>
    </row>
    <row r="19" spans="1:10" ht="15" customHeight="1" x14ac:dyDescent="0.25">
      <c r="A19" s="47" t="s">
        <v>86</v>
      </c>
      <c r="B19" s="22">
        <v>8</v>
      </c>
      <c r="C19" s="81">
        <v>101003</v>
      </c>
      <c r="D19" s="110">
        <v>90879</v>
      </c>
      <c r="E19" s="131" t="s">
        <v>87</v>
      </c>
      <c r="F19" s="1"/>
      <c r="G19" s="1"/>
      <c r="H19" s="1"/>
      <c r="I19" s="1"/>
      <c r="J19" s="1"/>
    </row>
    <row r="20" spans="1:10" ht="15" customHeight="1" x14ac:dyDescent="0.25">
      <c r="A20" s="47" t="s">
        <v>765</v>
      </c>
      <c r="B20" s="22">
        <v>8</v>
      </c>
      <c r="C20" s="81">
        <v>0</v>
      </c>
      <c r="D20" s="110">
        <v>0</v>
      </c>
      <c r="E20" s="131" t="s">
        <v>88</v>
      </c>
      <c r="F20" s="1"/>
      <c r="G20" s="1"/>
      <c r="H20" s="1"/>
      <c r="I20" s="1"/>
      <c r="J20" s="1"/>
    </row>
    <row r="21" spans="1:10" ht="15" customHeight="1" x14ac:dyDescent="0.25">
      <c r="A21" s="49" t="s">
        <v>90</v>
      </c>
      <c r="B21" s="37"/>
      <c r="C21" s="82">
        <f>SUBTOTAL(9,C17:C20)</f>
        <v>101003</v>
      </c>
      <c r="D21" s="111">
        <f>SUBTOTAL(9,D17:D20)</f>
        <v>90879</v>
      </c>
      <c r="E21" s="129" t="s">
        <v>91</v>
      </c>
      <c r="F21" s="1"/>
      <c r="G21" s="1"/>
      <c r="H21" s="1"/>
      <c r="I21" s="1"/>
      <c r="J21" s="1"/>
    </row>
    <row r="22" spans="1:10" ht="15" customHeight="1" x14ac:dyDescent="0.25">
      <c r="A22" s="46"/>
      <c r="B22" s="22"/>
      <c r="C22" s="84"/>
      <c r="D22" s="105"/>
      <c r="E22" s="130"/>
      <c r="F22" s="1"/>
      <c r="G22" s="1"/>
      <c r="H22" s="1"/>
      <c r="I22" s="1"/>
      <c r="J22" s="1"/>
    </row>
    <row r="23" spans="1:10" ht="15" customHeight="1" x14ac:dyDescent="0.25">
      <c r="A23" s="43" t="s">
        <v>92</v>
      </c>
      <c r="B23" s="22"/>
      <c r="C23" s="81"/>
      <c r="D23" s="68"/>
      <c r="E23" s="130"/>
      <c r="F23" s="1"/>
      <c r="G23" s="1"/>
      <c r="H23" s="1"/>
      <c r="I23" s="1"/>
      <c r="J23" s="1"/>
    </row>
    <row r="24" spans="1:10" ht="15" customHeight="1" x14ac:dyDescent="0.25">
      <c r="A24" s="47" t="s">
        <v>791</v>
      </c>
      <c r="B24" s="22"/>
      <c r="C24" s="81">
        <v>128908</v>
      </c>
      <c r="D24" s="110">
        <v>61264</v>
      </c>
      <c r="E24" s="131" t="s">
        <v>93</v>
      </c>
      <c r="F24" s="1"/>
      <c r="G24" s="1"/>
      <c r="H24" s="1"/>
      <c r="I24" s="1"/>
      <c r="J24" s="1"/>
    </row>
    <row r="25" spans="1:10" ht="15" customHeight="1" x14ac:dyDescent="0.25">
      <c r="A25" s="47" t="s">
        <v>792</v>
      </c>
      <c r="B25" s="22"/>
      <c r="C25" s="81">
        <v>0</v>
      </c>
      <c r="D25" s="110">
        <v>0</v>
      </c>
      <c r="E25" s="131" t="s">
        <v>94</v>
      </c>
      <c r="F25" s="1"/>
      <c r="G25" s="1"/>
      <c r="H25" s="1"/>
      <c r="I25" s="1"/>
      <c r="J25" s="1"/>
    </row>
    <row r="26" spans="1:10" ht="15" customHeight="1" x14ac:dyDescent="0.25">
      <c r="A26" s="47" t="s">
        <v>95</v>
      </c>
      <c r="B26" s="22">
        <v>6</v>
      </c>
      <c r="C26" s="81">
        <v>243420</v>
      </c>
      <c r="D26" s="110">
        <v>243420</v>
      </c>
      <c r="E26" s="131" t="s">
        <v>96</v>
      </c>
      <c r="F26" s="1"/>
      <c r="G26" s="1"/>
      <c r="H26" s="1"/>
      <c r="I26" s="1"/>
      <c r="J26" s="1"/>
    </row>
    <row r="27" spans="1:10" ht="15" customHeight="1" x14ac:dyDescent="0.25">
      <c r="A27" s="47" t="s">
        <v>793</v>
      </c>
      <c r="B27" s="22"/>
      <c r="C27" s="81">
        <v>750</v>
      </c>
      <c r="D27" s="110">
        <v>21</v>
      </c>
      <c r="E27" s="131" t="s">
        <v>97</v>
      </c>
      <c r="F27" s="1"/>
      <c r="G27" s="1"/>
      <c r="H27" s="1"/>
      <c r="I27" s="1"/>
      <c r="J27" s="1"/>
    </row>
    <row r="28" spans="1:10" ht="15" customHeight="1" x14ac:dyDescent="0.25">
      <c r="A28" s="47" t="s">
        <v>795</v>
      </c>
      <c r="B28" s="22">
        <v>6</v>
      </c>
      <c r="C28" s="81">
        <v>0</v>
      </c>
      <c r="D28" s="110">
        <v>0</v>
      </c>
      <c r="E28" s="131" t="s">
        <v>98</v>
      </c>
      <c r="F28" s="1"/>
      <c r="G28" s="1"/>
      <c r="H28" s="1"/>
      <c r="I28" s="1"/>
      <c r="J28" s="1"/>
    </row>
    <row r="29" spans="1:10" ht="15" customHeight="1" x14ac:dyDescent="0.25">
      <c r="A29" s="47" t="s">
        <v>794</v>
      </c>
      <c r="B29" s="22"/>
      <c r="C29" s="81">
        <v>0</v>
      </c>
      <c r="D29" s="110">
        <v>0</v>
      </c>
      <c r="E29" s="131" t="s">
        <v>99</v>
      </c>
      <c r="F29" s="1"/>
      <c r="G29" s="1"/>
      <c r="H29" s="1"/>
      <c r="I29" s="1"/>
      <c r="J29" s="1"/>
    </row>
    <row r="30" spans="1:10" ht="15" customHeight="1" x14ac:dyDescent="0.25">
      <c r="A30" s="47" t="s">
        <v>796</v>
      </c>
      <c r="B30" s="22"/>
      <c r="C30" s="81">
        <v>0</v>
      </c>
      <c r="D30" s="110">
        <v>-1.0186340659856796E-13</v>
      </c>
      <c r="E30" s="131" t="s">
        <v>100</v>
      </c>
      <c r="F30" s="1"/>
      <c r="G30" s="1"/>
      <c r="H30" s="1"/>
      <c r="I30" s="1"/>
      <c r="J30" s="1"/>
    </row>
    <row r="31" spans="1:10" ht="15" customHeight="1" x14ac:dyDescent="0.25">
      <c r="A31" s="48" t="s">
        <v>797</v>
      </c>
      <c r="B31" s="30"/>
      <c r="C31" s="81">
        <v>0</v>
      </c>
      <c r="D31" s="110">
        <v>0</v>
      </c>
      <c r="E31" s="131" t="s">
        <v>766</v>
      </c>
      <c r="F31" s="1"/>
      <c r="G31" s="1"/>
      <c r="H31" s="1"/>
      <c r="I31" s="1"/>
      <c r="J31" s="1"/>
    </row>
    <row r="32" spans="1:10" ht="15" customHeight="1" x14ac:dyDescent="0.25">
      <c r="A32" s="49" t="s">
        <v>101</v>
      </c>
      <c r="B32" s="37"/>
      <c r="C32" s="82">
        <f>SUBTOTAL(9,C24:C31)</f>
        <v>373078</v>
      </c>
      <c r="D32" s="111">
        <f>SUBTOTAL(9,D24:D31)</f>
        <v>304705</v>
      </c>
      <c r="E32" s="129" t="s">
        <v>102</v>
      </c>
      <c r="F32" s="1"/>
      <c r="G32" s="1"/>
      <c r="H32" s="1"/>
      <c r="I32" s="1"/>
      <c r="J32" s="1"/>
    </row>
    <row r="33" spans="1:10" ht="15" customHeight="1" x14ac:dyDescent="0.25">
      <c r="A33" s="46"/>
      <c r="B33" s="22"/>
      <c r="C33" s="84"/>
      <c r="D33" s="105"/>
      <c r="E33" s="130"/>
      <c r="F33" s="1"/>
      <c r="G33" s="1"/>
      <c r="H33" s="1"/>
      <c r="I33" s="1"/>
      <c r="J33" s="1"/>
    </row>
    <row r="34" spans="1:10" ht="15" customHeight="1" x14ac:dyDescent="0.25">
      <c r="A34" s="43" t="s">
        <v>103</v>
      </c>
      <c r="B34" s="22"/>
      <c r="C34" s="81"/>
      <c r="D34" s="68"/>
      <c r="E34" s="130"/>
      <c r="F34" s="1"/>
      <c r="G34" s="1"/>
      <c r="H34" s="1"/>
      <c r="I34" s="1"/>
      <c r="J34" s="1"/>
    </row>
    <row r="35" spans="1:10" ht="15" customHeight="1" x14ac:dyDescent="0.25">
      <c r="A35" s="46"/>
      <c r="B35" s="22"/>
      <c r="C35" s="81"/>
      <c r="D35" s="68"/>
      <c r="E35" s="130"/>
      <c r="F35" s="1"/>
      <c r="G35" s="1"/>
      <c r="H35" s="1"/>
      <c r="I35" s="1"/>
      <c r="J35" s="1"/>
    </row>
    <row r="36" spans="1:10" ht="15" customHeight="1" x14ac:dyDescent="0.25">
      <c r="A36" s="43" t="s">
        <v>104</v>
      </c>
      <c r="B36" s="22"/>
      <c r="C36" s="81"/>
      <c r="D36" s="68"/>
      <c r="E36" s="130"/>
      <c r="F36" s="1"/>
      <c r="G36" s="1"/>
      <c r="H36" s="1"/>
      <c r="I36" s="1"/>
      <c r="J36" s="1"/>
    </row>
    <row r="37" spans="1:10" ht="15" customHeight="1" x14ac:dyDescent="0.25">
      <c r="A37" s="47" t="s">
        <v>767</v>
      </c>
      <c r="B37" s="22"/>
      <c r="C37" s="81">
        <v>0</v>
      </c>
      <c r="D37" s="110">
        <v>0</v>
      </c>
      <c r="E37" s="131" t="s">
        <v>105</v>
      </c>
      <c r="F37" s="1"/>
      <c r="G37" s="1"/>
      <c r="H37" s="1"/>
      <c r="I37" s="1"/>
      <c r="J37" s="1"/>
    </row>
    <row r="38" spans="1:10" ht="15" customHeight="1" x14ac:dyDescent="0.25">
      <c r="A38" s="49" t="s">
        <v>106</v>
      </c>
      <c r="B38" s="37"/>
      <c r="C38" s="82">
        <f>SUBTOTAL(9,C37)</f>
        <v>0</v>
      </c>
      <c r="D38" s="111">
        <f>SUBTOTAL(9,D37)</f>
        <v>0</v>
      </c>
      <c r="E38" s="129" t="s">
        <v>107</v>
      </c>
      <c r="F38" s="1"/>
      <c r="G38" s="1"/>
      <c r="H38" s="1"/>
      <c r="I38" s="1"/>
      <c r="J38" s="1"/>
    </row>
    <row r="39" spans="1:10" ht="15" customHeight="1" x14ac:dyDescent="0.25">
      <c r="A39" s="50"/>
      <c r="B39" s="22"/>
      <c r="C39" s="95"/>
      <c r="D39" s="105"/>
      <c r="E39" s="130"/>
      <c r="F39" s="1"/>
      <c r="G39" s="1"/>
      <c r="H39" s="1"/>
      <c r="I39" s="1"/>
      <c r="J39" s="1"/>
    </row>
    <row r="40" spans="1:10" ht="15" customHeight="1" x14ac:dyDescent="0.25">
      <c r="A40" s="43" t="s">
        <v>108</v>
      </c>
      <c r="B40" s="22"/>
      <c r="C40" s="81"/>
      <c r="D40" s="68"/>
      <c r="E40" s="130"/>
      <c r="F40" s="1"/>
      <c r="G40" s="1"/>
      <c r="H40" s="1"/>
      <c r="I40" s="1"/>
      <c r="J40" s="1"/>
    </row>
    <row r="41" spans="1:10" ht="15" customHeight="1" x14ac:dyDescent="0.25">
      <c r="A41" s="47" t="s">
        <v>109</v>
      </c>
      <c r="B41" s="24">
        <v>9</v>
      </c>
      <c r="C41" s="81">
        <v>39328</v>
      </c>
      <c r="D41" s="110">
        <v>37019</v>
      </c>
      <c r="E41" s="131" t="s">
        <v>110</v>
      </c>
      <c r="F41" s="1"/>
      <c r="G41" s="1"/>
      <c r="H41" s="1"/>
      <c r="I41" s="1"/>
      <c r="J41" s="1"/>
    </row>
    <row r="42" spans="1:10" ht="15" customHeight="1" x14ac:dyDescent="0.25">
      <c r="A42" s="47" t="s">
        <v>111</v>
      </c>
      <c r="B42" s="24" t="s">
        <v>591</v>
      </c>
      <c r="C42" s="81">
        <v>80636</v>
      </c>
      <c r="D42" s="110">
        <v>48654</v>
      </c>
      <c r="E42" s="131" t="s">
        <v>112</v>
      </c>
      <c r="F42" s="1"/>
      <c r="G42" s="1"/>
      <c r="H42" s="1"/>
      <c r="I42" s="1"/>
      <c r="J42" s="1"/>
    </row>
    <row r="43" spans="1:10" ht="15" customHeight="1" x14ac:dyDescent="0.25">
      <c r="A43" s="302" t="s">
        <v>768</v>
      </c>
      <c r="B43" s="24"/>
      <c r="C43" s="81">
        <v>0</v>
      </c>
      <c r="D43" s="110">
        <v>0</v>
      </c>
      <c r="E43" s="131" t="s">
        <v>113</v>
      </c>
      <c r="F43" s="1"/>
      <c r="G43" s="1"/>
      <c r="H43" s="1"/>
      <c r="I43" s="1"/>
      <c r="J43" s="1"/>
    </row>
    <row r="44" spans="1:10" ht="15" customHeight="1" x14ac:dyDescent="0.25">
      <c r="A44" s="49" t="s">
        <v>114</v>
      </c>
      <c r="B44" s="37"/>
      <c r="C44" s="82">
        <f>SUBTOTAL(9,C41:C43)</f>
        <v>119964</v>
      </c>
      <c r="D44" s="111">
        <f>SUBTOTAL(9,D41:D43)</f>
        <v>85673</v>
      </c>
      <c r="E44" s="129" t="s">
        <v>115</v>
      </c>
      <c r="F44" s="1"/>
      <c r="G44" s="1"/>
      <c r="H44" s="1"/>
      <c r="I44" s="1"/>
      <c r="J44" s="1"/>
    </row>
    <row r="45" spans="1:10" ht="15" customHeight="1" x14ac:dyDescent="0.25">
      <c r="A45" s="46"/>
      <c r="B45" s="22"/>
      <c r="C45" s="84"/>
      <c r="D45" s="105"/>
      <c r="E45" s="130"/>
      <c r="F45" s="1"/>
      <c r="G45" s="1"/>
      <c r="H45" s="1"/>
      <c r="I45" s="1"/>
      <c r="J45" s="1"/>
    </row>
    <row r="46" spans="1:10" ht="15" customHeight="1" x14ac:dyDescent="0.25">
      <c r="A46" s="43" t="s">
        <v>116</v>
      </c>
      <c r="B46" s="22"/>
      <c r="C46" s="81"/>
      <c r="D46" s="68"/>
      <c r="E46" s="130"/>
      <c r="F46" s="1"/>
      <c r="G46" s="1"/>
      <c r="H46" s="1"/>
      <c r="I46" s="1"/>
      <c r="J46" s="1"/>
    </row>
    <row r="47" spans="1:10" ht="15" customHeight="1" x14ac:dyDescent="0.25">
      <c r="A47" s="47" t="s">
        <v>769</v>
      </c>
      <c r="B47" s="22"/>
      <c r="C47" s="81">
        <v>0</v>
      </c>
      <c r="D47" s="110">
        <v>0</v>
      </c>
      <c r="E47" s="131" t="s">
        <v>117</v>
      </c>
      <c r="F47" s="1"/>
      <c r="G47" s="1"/>
      <c r="H47" s="1"/>
      <c r="I47" s="1"/>
      <c r="J47" s="1"/>
    </row>
    <row r="48" spans="1:10" ht="15" customHeight="1" x14ac:dyDescent="0.25">
      <c r="A48" s="47" t="s">
        <v>772</v>
      </c>
      <c r="B48" s="22"/>
      <c r="C48" s="81">
        <v>0</v>
      </c>
      <c r="D48" s="110">
        <v>0</v>
      </c>
      <c r="E48" s="131" t="s">
        <v>118</v>
      </c>
      <c r="F48" s="1"/>
      <c r="G48" s="1"/>
      <c r="H48" s="1"/>
      <c r="I48" s="1"/>
      <c r="J48" s="1"/>
    </row>
    <row r="49" spans="1:10" ht="15" customHeight="1" x14ac:dyDescent="0.25">
      <c r="A49" s="47" t="s">
        <v>773</v>
      </c>
      <c r="B49" s="22"/>
      <c r="C49" s="81">
        <v>137965</v>
      </c>
      <c r="D49" s="110">
        <v>308745</v>
      </c>
      <c r="E49" s="131" t="s">
        <v>774</v>
      </c>
      <c r="F49" s="1"/>
      <c r="G49" s="1"/>
      <c r="H49" s="1"/>
      <c r="I49" s="1"/>
      <c r="J49" s="1"/>
    </row>
    <row r="50" spans="1:10" ht="15" customHeight="1" x14ac:dyDescent="0.25">
      <c r="A50" s="47" t="s">
        <v>869</v>
      </c>
      <c r="B50" s="22"/>
      <c r="C50" s="81">
        <v>0</v>
      </c>
      <c r="D50" s="110">
        <v>0</v>
      </c>
      <c r="E50" s="131" t="s">
        <v>870</v>
      </c>
      <c r="F50" s="1"/>
      <c r="G50" s="1"/>
      <c r="H50" s="1"/>
      <c r="I50" s="1"/>
      <c r="J50" s="1"/>
    </row>
    <row r="51" spans="1:10" ht="15" customHeight="1" x14ac:dyDescent="0.25">
      <c r="A51" s="48" t="s">
        <v>770</v>
      </c>
      <c r="B51" s="30"/>
      <c r="C51" s="81">
        <v>0</v>
      </c>
      <c r="D51" s="110">
        <v>0</v>
      </c>
      <c r="E51" s="131" t="s">
        <v>119</v>
      </c>
      <c r="F51" s="1"/>
      <c r="G51" s="1"/>
      <c r="H51" s="1"/>
      <c r="I51" s="1"/>
      <c r="J51" s="1"/>
    </row>
    <row r="52" spans="1:10" ht="15" customHeight="1" x14ac:dyDescent="0.25">
      <c r="A52" s="49" t="s">
        <v>120</v>
      </c>
      <c r="B52" s="37"/>
      <c r="C52" s="82">
        <f>SUBTOTAL(9,C47:C51)</f>
        <v>137965</v>
      </c>
      <c r="D52" s="111">
        <f>SUBTOTAL(9,D47:D51)</f>
        <v>308745</v>
      </c>
      <c r="E52" s="129" t="s">
        <v>121</v>
      </c>
      <c r="F52" s="1"/>
      <c r="G52" s="1"/>
      <c r="H52" s="1"/>
      <c r="I52" s="1"/>
      <c r="J52" s="1"/>
    </row>
    <row r="53" spans="1:10" ht="15" customHeight="1" x14ac:dyDescent="0.25">
      <c r="A53" s="46"/>
      <c r="B53" s="22"/>
      <c r="C53" s="84"/>
      <c r="D53" s="105"/>
      <c r="E53" s="130"/>
      <c r="F53" s="1"/>
      <c r="G53" s="1"/>
      <c r="H53" s="1"/>
      <c r="I53" s="1"/>
      <c r="J53" s="1"/>
    </row>
    <row r="54" spans="1:10" ht="15" customHeight="1" x14ac:dyDescent="0.25">
      <c r="A54" s="43" t="s">
        <v>122</v>
      </c>
      <c r="B54" s="22"/>
      <c r="C54" s="96"/>
      <c r="D54" s="68"/>
      <c r="E54" s="130"/>
      <c r="F54" s="1"/>
      <c r="G54" s="1"/>
      <c r="H54" s="1"/>
      <c r="I54" s="1"/>
      <c r="J54" s="1"/>
    </row>
    <row r="55" spans="1:10" ht="15" customHeight="1" x14ac:dyDescent="0.25">
      <c r="A55" s="47" t="s">
        <v>123</v>
      </c>
      <c r="B55" s="22"/>
      <c r="C55" s="81">
        <v>369448</v>
      </c>
      <c r="D55" s="110">
        <v>193311</v>
      </c>
      <c r="E55" s="131" t="s">
        <v>124</v>
      </c>
      <c r="F55" s="1"/>
      <c r="G55" s="1"/>
      <c r="H55" s="1"/>
      <c r="I55" s="1"/>
      <c r="J55" s="1"/>
    </row>
    <row r="56" spans="1:10" ht="15" customHeight="1" x14ac:dyDescent="0.25">
      <c r="A56" s="48" t="s">
        <v>125</v>
      </c>
      <c r="B56" s="30"/>
      <c r="C56" s="81">
        <v>0</v>
      </c>
      <c r="D56" s="110">
        <v>0</v>
      </c>
      <c r="E56" s="131" t="s">
        <v>126</v>
      </c>
      <c r="F56" s="1"/>
      <c r="G56" s="1"/>
      <c r="H56" s="1"/>
      <c r="I56" s="1"/>
      <c r="J56" s="1"/>
    </row>
    <row r="57" spans="1:10" ht="15" customHeight="1" x14ac:dyDescent="0.25">
      <c r="A57" s="49" t="s">
        <v>127</v>
      </c>
      <c r="B57" s="37"/>
      <c r="C57" s="82">
        <f>SUBTOTAL(9,C55:C56)</f>
        <v>369448</v>
      </c>
      <c r="D57" s="111">
        <f>SUBTOTAL(9,D55:D56)</f>
        <v>193311</v>
      </c>
      <c r="E57" s="129" t="s">
        <v>128</v>
      </c>
      <c r="F57" s="1"/>
      <c r="G57" s="1"/>
      <c r="H57" s="1"/>
      <c r="I57" s="1"/>
      <c r="J57" s="1"/>
    </row>
    <row r="58" spans="1:10" ht="15" customHeight="1" x14ac:dyDescent="0.25">
      <c r="A58" s="46"/>
      <c r="B58" s="22"/>
      <c r="C58" s="84"/>
      <c r="D58" s="105"/>
      <c r="E58" s="130"/>
      <c r="F58" s="1"/>
      <c r="G58" s="1"/>
      <c r="H58" s="1"/>
      <c r="I58" s="1"/>
      <c r="J58" s="1"/>
    </row>
    <row r="59" spans="1:10" ht="15" customHeight="1" x14ac:dyDescent="0.25">
      <c r="A59" s="298" t="s">
        <v>129</v>
      </c>
      <c r="B59" s="299"/>
      <c r="C59" s="300">
        <f>SUBTOTAL(9,C11:C57)</f>
        <v>1130178</v>
      </c>
      <c r="D59" s="301">
        <f>SUBTOTAL(9,D11:D57)</f>
        <v>1006698</v>
      </c>
      <c r="E59" s="129" t="s">
        <v>130</v>
      </c>
      <c r="F59" s="1"/>
      <c r="G59" s="1"/>
      <c r="H59" s="1"/>
      <c r="I59" s="1"/>
      <c r="J59" s="1"/>
    </row>
    <row r="60" spans="1:10" ht="15" customHeight="1" x14ac:dyDescent="0.25">
      <c r="A60" s="1"/>
      <c r="B60" s="10"/>
      <c r="C60" s="320"/>
      <c r="D60" s="320"/>
      <c r="E60" s="126"/>
      <c r="F60" s="1"/>
    </row>
    <row r="61" spans="1:10" ht="15" customHeight="1" x14ac:dyDescent="0.25">
      <c r="A61" s="395" t="s">
        <v>771</v>
      </c>
      <c r="B61" s="40"/>
      <c r="C61" s="40"/>
      <c r="D61" s="40"/>
      <c r="E61" s="126"/>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55"/>
  <sheetViews>
    <sheetView zoomScaleNormal="100" workbookViewId="0">
      <selection activeCell="C18" sqref="C18"/>
    </sheetView>
  </sheetViews>
  <sheetFormatPr baseColWidth="10" defaultColWidth="17.28515625" defaultRowHeight="15.75" customHeight="1" x14ac:dyDescent="0.25"/>
  <cols>
    <col min="1" max="1" width="37.5703125" style="40" customWidth="1"/>
    <col min="2" max="2" width="8" style="40" customWidth="1"/>
    <col min="3" max="3" width="12.5703125" style="40" customWidth="1"/>
    <col min="4" max="4" width="11.7109375" style="40" customWidth="1"/>
    <col min="5" max="5" width="13.7109375" style="40" bestFit="1" customWidth="1"/>
    <col min="6" max="6" width="11.42578125" style="40" customWidth="1"/>
    <col min="7" max="7" width="13" style="40" customWidth="1"/>
    <col min="8" max="9" width="11.42578125" style="40" customWidth="1"/>
    <col min="10" max="16384" width="17.28515625" style="40"/>
  </cols>
  <sheetData>
    <row r="2" spans="1:9" ht="15" customHeight="1" x14ac:dyDescent="0.25">
      <c r="A2" s="315" t="str">
        <f>Resultatregnskap!A2</f>
        <v>Virksomhetens navn: Høyskolen Kristiania</v>
      </c>
      <c r="E2" s="11"/>
      <c r="F2" s="1"/>
      <c r="G2" s="1"/>
      <c r="H2" s="1"/>
      <c r="I2" s="1"/>
    </row>
    <row r="4" spans="1:9" ht="15" customHeight="1" x14ac:dyDescent="0.25">
      <c r="A4" s="17" t="s">
        <v>131</v>
      </c>
      <c r="B4" s="18"/>
      <c r="C4" s="18"/>
      <c r="D4" s="18"/>
      <c r="E4" s="18"/>
      <c r="F4" s="1"/>
      <c r="G4" s="6"/>
      <c r="H4" s="1"/>
      <c r="I4" s="1"/>
    </row>
    <row r="5" spans="1:9" ht="15" customHeight="1" x14ac:dyDescent="0.25">
      <c r="A5" s="15" t="str">
        <f>Resultatregnskap!A6</f>
        <v>Beløp i 1000 kroner</v>
      </c>
      <c r="F5" s="1"/>
      <c r="G5" s="6"/>
      <c r="H5" s="1"/>
      <c r="I5" s="1"/>
    </row>
    <row r="6" spans="1:9" ht="15" customHeight="1" x14ac:dyDescent="0.25">
      <c r="A6" s="13"/>
      <c r="E6" s="11"/>
      <c r="F6" s="1"/>
      <c r="G6" s="1"/>
      <c r="H6" s="1"/>
      <c r="I6" s="1"/>
    </row>
    <row r="7" spans="1:9" ht="22.15" customHeight="1" x14ac:dyDescent="0.25">
      <c r="A7" s="53" t="s">
        <v>132</v>
      </c>
      <c r="B7" s="54" t="s">
        <v>27</v>
      </c>
      <c r="C7" s="152">
        <f>Resultatregnskap!C8</f>
        <v>45657</v>
      </c>
      <c r="D7" s="196">
        <f>'Balanse - eiendeler'!D7</f>
        <v>45291</v>
      </c>
      <c r="E7" s="114" t="str">
        <f>Resultatregnskap!E8</f>
        <v>DBH-referanse</v>
      </c>
      <c r="F7" s="1"/>
      <c r="G7" s="1"/>
      <c r="H7" s="1"/>
      <c r="I7" s="1"/>
    </row>
    <row r="8" spans="1:9" ht="15" customHeight="1" x14ac:dyDescent="0.25">
      <c r="A8" s="33"/>
      <c r="B8" s="33"/>
      <c r="C8" s="44"/>
      <c r="D8" s="45"/>
      <c r="E8" s="112"/>
      <c r="F8" s="1"/>
      <c r="G8" s="6"/>
      <c r="H8" s="1"/>
      <c r="I8" s="1"/>
    </row>
    <row r="9" spans="1:9" ht="15" customHeight="1" x14ac:dyDescent="0.25">
      <c r="A9" s="21" t="s">
        <v>133</v>
      </c>
      <c r="B9" s="33"/>
      <c r="C9" s="27"/>
      <c r="D9" s="28"/>
      <c r="E9" s="112"/>
      <c r="F9" s="1"/>
      <c r="G9" s="1"/>
      <c r="H9" s="1"/>
      <c r="I9" s="1"/>
    </row>
    <row r="10" spans="1:9" ht="15" customHeight="1" x14ac:dyDescent="0.25">
      <c r="A10" s="33"/>
      <c r="B10" s="33"/>
      <c r="C10" s="27"/>
      <c r="D10" s="28"/>
      <c r="E10" s="112"/>
      <c r="F10" s="1"/>
      <c r="G10" s="11"/>
      <c r="H10" s="1"/>
      <c r="I10" s="1"/>
    </row>
    <row r="11" spans="1:9" ht="15" customHeight="1" x14ac:dyDescent="0.25">
      <c r="A11" s="21" t="s">
        <v>134</v>
      </c>
      <c r="B11" s="33"/>
      <c r="C11" s="27"/>
      <c r="D11" s="28"/>
      <c r="E11" s="112"/>
      <c r="F11" s="1"/>
      <c r="G11" s="11"/>
      <c r="H11" s="1"/>
      <c r="I11" s="1"/>
    </row>
    <row r="12" spans="1:9" ht="15" customHeight="1" x14ac:dyDescent="0.25">
      <c r="A12" s="35" t="s">
        <v>135</v>
      </c>
      <c r="B12" s="367">
        <v>12</v>
      </c>
      <c r="C12" s="27">
        <v>10100</v>
      </c>
      <c r="D12" s="27">
        <v>10100</v>
      </c>
      <c r="E12" s="113" t="s">
        <v>136</v>
      </c>
      <c r="F12" s="1"/>
      <c r="G12" s="1"/>
      <c r="H12" s="1"/>
      <c r="I12" s="1"/>
    </row>
    <row r="13" spans="1:9" ht="15" customHeight="1" x14ac:dyDescent="0.25">
      <c r="A13" s="23" t="s">
        <v>775</v>
      </c>
      <c r="B13" s="367">
        <v>12</v>
      </c>
      <c r="C13" s="27">
        <v>0</v>
      </c>
      <c r="D13" s="27">
        <v>0</v>
      </c>
      <c r="E13" s="113" t="s">
        <v>138</v>
      </c>
      <c r="F13" s="1"/>
      <c r="G13" s="1"/>
      <c r="H13" s="1"/>
      <c r="I13" s="1"/>
    </row>
    <row r="14" spans="1:9" ht="15" customHeight="1" x14ac:dyDescent="0.25">
      <c r="A14" s="25" t="s">
        <v>139</v>
      </c>
      <c r="B14" s="368">
        <v>12</v>
      </c>
      <c r="C14" s="27">
        <v>0</v>
      </c>
      <c r="D14" s="27">
        <v>0</v>
      </c>
      <c r="E14" s="113" t="s">
        <v>140</v>
      </c>
      <c r="F14" s="1"/>
      <c r="G14" s="1"/>
      <c r="H14" s="1"/>
      <c r="I14" s="1"/>
    </row>
    <row r="15" spans="1:9" ht="15" customHeight="1" x14ac:dyDescent="0.25">
      <c r="A15" s="36" t="s">
        <v>141</v>
      </c>
      <c r="B15" s="19"/>
      <c r="C15" s="31">
        <f>SUBTOTAL(9,C12:C14)</f>
        <v>10100</v>
      </c>
      <c r="D15" s="32">
        <f>SUBTOTAL(9,D12:D14)</f>
        <v>10100</v>
      </c>
      <c r="E15" s="114" t="s">
        <v>142</v>
      </c>
      <c r="F15" s="1"/>
      <c r="G15" s="1"/>
      <c r="H15" s="1"/>
      <c r="I15" s="1"/>
    </row>
    <row r="16" spans="1:9" ht="15" customHeight="1" x14ac:dyDescent="0.25">
      <c r="A16" s="33"/>
      <c r="B16" s="33"/>
      <c r="C16" s="44"/>
      <c r="D16" s="45"/>
      <c r="E16" s="112"/>
      <c r="F16" s="1"/>
      <c r="G16" s="476"/>
      <c r="H16" s="1"/>
      <c r="I16" s="1"/>
    </row>
    <row r="17" spans="1:9" ht="15" customHeight="1" x14ac:dyDescent="0.25">
      <c r="A17" s="21" t="s">
        <v>143</v>
      </c>
      <c r="B17" s="33"/>
      <c r="C17" s="27"/>
      <c r="D17" s="28"/>
      <c r="E17" s="112"/>
      <c r="F17" s="1"/>
      <c r="G17" s="1"/>
      <c r="H17" s="1"/>
      <c r="I17" s="1"/>
    </row>
    <row r="18" spans="1:9" ht="15" customHeight="1" x14ac:dyDescent="0.25">
      <c r="A18" s="35" t="s">
        <v>871</v>
      </c>
      <c r="B18" s="367">
        <v>12</v>
      </c>
      <c r="C18" s="27">
        <v>6000</v>
      </c>
      <c r="D18" s="27">
        <v>3000</v>
      </c>
      <c r="E18" s="113" t="s">
        <v>802</v>
      </c>
      <c r="F18" s="1"/>
      <c r="G18" s="1"/>
      <c r="H18" s="1"/>
      <c r="I18" s="1"/>
    </row>
    <row r="19" spans="1:9" ht="15" customHeight="1" x14ac:dyDescent="0.25">
      <c r="A19" s="25" t="s">
        <v>686</v>
      </c>
      <c r="B19" s="368">
        <v>12</v>
      </c>
      <c r="C19" s="27">
        <v>771223</v>
      </c>
      <c r="D19" s="27">
        <v>657008</v>
      </c>
      <c r="E19" s="113" t="s">
        <v>803</v>
      </c>
      <c r="F19" s="1"/>
      <c r="G19" s="1"/>
      <c r="H19" s="1"/>
      <c r="I19" s="1"/>
    </row>
    <row r="20" spans="1:9" ht="15" customHeight="1" x14ac:dyDescent="0.25">
      <c r="A20" s="36" t="s">
        <v>144</v>
      </c>
      <c r="B20" s="19"/>
      <c r="C20" s="31">
        <f>SUBTOTAL(9,C18:C19)</f>
        <v>777223</v>
      </c>
      <c r="D20" s="32">
        <f>SUBTOTAL(9,D18:D19)</f>
        <v>660008</v>
      </c>
      <c r="E20" s="114" t="s">
        <v>145</v>
      </c>
      <c r="F20" s="1"/>
      <c r="G20" s="1"/>
      <c r="H20" s="1"/>
      <c r="I20" s="1"/>
    </row>
    <row r="21" spans="1:9" ht="15" customHeight="1" x14ac:dyDescent="0.25">
      <c r="A21" s="55"/>
      <c r="B21" s="33"/>
      <c r="C21" s="51"/>
      <c r="D21" s="45"/>
      <c r="E21" s="112"/>
      <c r="F21" s="1"/>
      <c r="G21" s="1"/>
      <c r="H21" s="1"/>
      <c r="I21" s="1"/>
    </row>
    <row r="22" spans="1:9" ht="15" customHeight="1" x14ac:dyDescent="0.25">
      <c r="A22" s="303" t="s">
        <v>146</v>
      </c>
      <c r="B22" s="306"/>
      <c r="C22" s="304">
        <f>SUBTOTAL(9,C12:C20)</f>
        <v>787323</v>
      </c>
      <c r="D22" s="305">
        <f>SUBTOTAL(9,D12:D20)</f>
        <v>670108</v>
      </c>
      <c r="E22" s="114" t="s">
        <v>147</v>
      </c>
      <c r="F22" s="1"/>
      <c r="G22" s="1"/>
      <c r="H22" s="1"/>
      <c r="I22" s="1"/>
    </row>
    <row r="23" spans="1:9" ht="15" customHeight="1" x14ac:dyDescent="0.25">
      <c r="A23" s="33"/>
      <c r="B23" s="33"/>
      <c r="C23" s="44"/>
      <c r="D23" s="45"/>
      <c r="E23" s="112"/>
      <c r="F23" s="1"/>
      <c r="G23" s="1"/>
      <c r="H23" s="1"/>
      <c r="I23" s="1"/>
    </row>
    <row r="24" spans="1:9" ht="15" customHeight="1" x14ac:dyDescent="0.25">
      <c r="A24" s="21" t="s">
        <v>148</v>
      </c>
      <c r="B24" s="33"/>
      <c r="C24" s="27"/>
      <c r="D24" s="28"/>
      <c r="E24" s="112"/>
      <c r="F24" s="1"/>
      <c r="G24" s="1"/>
      <c r="H24" s="1"/>
      <c r="I24" s="1"/>
    </row>
    <row r="25" spans="1:9" ht="15" customHeight="1" x14ac:dyDescent="0.25">
      <c r="A25" s="33"/>
      <c r="B25" s="33"/>
      <c r="C25" s="27"/>
      <c r="D25" s="28"/>
      <c r="E25" s="112"/>
      <c r="F25" s="1"/>
      <c r="G25" s="1"/>
      <c r="H25" s="1"/>
      <c r="I25" s="1"/>
    </row>
    <row r="26" spans="1:9" ht="15" customHeight="1" x14ac:dyDescent="0.25">
      <c r="A26" s="21" t="s">
        <v>149</v>
      </c>
      <c r="B26" s="33"/>
      <c r="C26" s="27"/>
      <c r="D26" s="28"/>
      <c r="E26" s="112"/>
      <c r="F26" s="1"/>
      <c r="G26" s="1"/>
      <c r="H26" s="1"/>
      <c r="I26" s="1"/>
    </row>
    <row r="27" spans="1:9" ht="15" customHeight="1" x14ac:dyDescent="0.25">
      <c r="A27" s="35" t="s">
        <v>776</v>
      </c>
      <c r="B27" s="33"/>
      <c r="C27" s="27">
        <v>7489</v>
      </c>
      <c r="D27" s="27">
        <v>6092</v>
      </c>
      <c r="E27" s="113" t="s">
        <v>150</v>
      </c>
      <c r="F27" s="1"/>
      <c r="G27" s="1"/>
      <c r="H27" s="1"/>
      <c r="I27" s="1"/>
    </row>
    <row r="28" spans="1:9" ht="15" customHeight="1" x14ac:dyDescent="0.25">
      <c r="A28" s="35" t="s">
        <v>790</v>
      </c>
      <c r="B28" s="33"/>
      <c r="C28" s="27">
        <v>0</v>
      </c>
      <c r="D28" s="27">
        <v>0</v>
      </c>
      <c r="E28" s="113" t="s">
        <v>151</v>
      </c>
      <c r="F28" s="1"/>
      <c r="G28" s="1"/>
      <c r="H28" s="1"/>
      <c r="I28" s="1"/>
    </row>
    <row r="29" spans="1:9" ht="15" customHeight="1" x14ac:dyDescent="0.25">
      <c r="A29" s="35" t="s">
        <v>788</v>
      </c>
      <c r="B29" s="33"/>
      <c r="C29" s="27">
        <v>0</v>
      </c>
      <c r="D29" s="27">
        <v>0</v>
      </c>
      <c r="E29" s="113" t="s">
        <v>152</v>
      </c>
      <c r="F29" s="1"/>
      <c r="G29" s="1"/>
      <c r="H29" s="1"/>
      <c r="I29" s="1"/>
    </row>
    <row r="30" spans="1:9" ht="15" customHeight="1" x14ac:dyDescent="0.25">
      <c r="A30" s="35" t="s">
        <v>789</v>
      </c>
      <c r="B30" s="33"/>
      <c r="C30" s="27">
        <v>16</v>
      </c>
      <c r="D30" s="27">
        <v>20</v>
      </c>
      <c r="E30" s="113" t="s">
        <v>153</v>
      </c>
      <c r="F30" s="1"/>
      <c r="G30" s="1"/>
      <c r="H30" s="1"/>
      <c r="I30" s="1"/>
    </row>
    <row r="31" spans="1:9" ht="15" customHeight="1" x14ac:dyDescent="0.25">
      <c r="A31" s="25" t="s">
        <v>787</v>
      </c>
      <c r="B31" s="39"/>
      <c r="C31" s="27">
        <v>0</v>
      </c>
      <c r="D31" s="27">
        <v>0</v>
      </c>
      <c r="E31" s="113" t="s">
        <v>154</v>
      </c>
      <c r="F31" s="1"/>
      <c r="G31" s="1"/>
      <c r="H31" s="1"/>
      <c r="I31" s="1"/>
    </row>
    <row r="32" spans="1:9" ht="15" customHeight="1" x14ac:dyDescent="0.25">
      <c r="A32" s="36" t="s">
        <v>155</v>
      </c>
      <c r="B32" s="19"/>
      <c r="C32" s="31">
        <f>SUBTOTAL(9,C27:C31)</f>
        <v>7505</v>
      </c>
      <c r="D32" s="32">
        <f>SUBTOTAL(9,D27:D31)</f>
        <v>6112</v>
      </c>
      <c r="E32" s="114" t="s">
        <v>156</v>
      </c>
      <c r="F32" s="108"/>
      <c r="G32" s="1"/>
      <c r="H32" s="1"/>
      <c r="I32" s="1"/>
    </row>
    <row r="33" spans="1:9" ht="15" customHeight="1" x14ac:dyDescent="0.25">
      <c r="A33" s="33"/>
      <c r="B33" s="33"/>
      <c r="C33" s="44"/>
      <c r="D33" s="45"/>
      <c r="E33" s="112"/>
      <c r="F33" s="1"/>
      <c r="G33" s="16"/>
      <c r="H33" s="1"/>
      <c r="I33" s="1"/>
    </row>
    <row r="34" spans="1:9" ht="15" customHeight="1" x14ac:dyDescent="0.25">
      <c r="A34" s="21" t="s">
        <v>157</v>
      </c>
      <c r="B34" s="33"/>
      <c r="C34" s="27"/>
      <c r="D34" s="28"/>
      <c r="E34" s="112"/>
      <c r="F34" s="1"/>
      <c r="G34" s="1"/>
      <c r="H34" s="1"/>
      <c r="I34" s="1"/>
    </row>
    <row r="35" spans="1:9" ht="15" customHeight="1" x14ac:dyDescent="0.25">
      <c r="A35" s="35" t="s">
        <v>784</v>
      </c>
      <c r="B35" s="22"/>
      <c r="C35" s="27">
        <v>0</v>
      </c>
      <c r="D35" s="27">
        <v>0</v>
      </c>
      <c r="E35" s="113" t="s">
        <v>158</v>
      </c>
      <c r="F35" s="1"/>
      <c r="G35" s="1"/>
      <c r="H35" s="1"/>
      <c r="I35" s="1"/>
    </row>
    <row r="36" spans="1:9" ht="15" customHeight="1" x14ac:dyDescent="0.25">
      <c r="A36" s="35" t="s">
        <v>786</v>
      </c>
      <c r="B36" s="22"/>
      <c r="C36" s="27">
        <v>0</v>
      </c>
      <c r="D36" s="27">
        <v>0</v>
      </c>
      <c r="E36" s="113" t="s">
        <v>159</v>
      </c>
      <c r="F36" s="1"/>
      <c r="G36" s="1"/>
      <c r="H36" s="1"/>
      <c r="I36" s="1"/>
    </row>
    <row r="37" spans="1:9" ht="15" customHeight="1" x14ac:dyDescent="0.25">
      <c r="A37" s="35" t="s">
        <v>160</v>
      </c>
      <c r="B37" s="22">
        <v>10</v>
      </c>
      <c r="C37" s="27">
        <v>0</v>
      </c>
      <c r="D37" s="27">
        <v>0</v>
      </c>
      <c r="E37" s="113" t="s">
        <v>161</v>
      </c>
      <c r="F37" s="1"/>
      <c r="G37" s="1"/>
      <c r="H37" s="1"/>
      <c r="I37" s="1"/>
    </row>
    <row r="38" spans="1:9" ht="15" customHeight="1" x14ac:dyDescent="0.25">
      <c r="A38" s="25" t="s">
        <v>162</v>
      </c>
      <c r="B38" s="308" t="s">
        <v>618</v>
      </c>
      <c r="C38" s="27">
        <v>0</v>
      </c>
      <c r="D38" s="27">
        <v>0</v>
      </c>
      <c r="E38" s="113" t="s">
        <v>163</v>
      </c>
      <c r="F38" s="307"/>
      <c r="G38" s="1"/>
      <c r="H38" s="1"/>
      <c r="I38" s="1"/>
    </row>
    <row r="39" spans="1:9" ht="15" customHeight="1" x14ac:dyDescent="0.25">
      <c r="A39" s="36" t="s">
        <v>164</v>
      </c>
      <c r="B39" s="19"/>
      <c r="C39" s="31">
        <f>SUBTOTAL(9,C35:C38)</f>
        <v>0</v>
      </c>
      <c r="D39" s="32">
        <f>SUBTOTAL(9,D35:D38)</f>
        <v>0</v>
      </c>
      <c r="E39" s="114" t="s">
        <v>165</v>
      </c>
      <c r="F39" s="1"/>
      <c r="G39" s="1"/>
      <c r="H39" s="1"/>
      <c r="I39" s="1"/>
    </row>
    <row r="40" spans="1:9" ht="15" customHeight="1" x14ac:dyDescent="0.25">
      <c r="A40" s="33"/>
      <c r="B40" s="33"/>
      <c r="C40" s="44"/>
      <c r="D40" s="45"/>
      <c r="E40" s="112"/>
      <c r="F40" s="1"/>
      <c r="G40" s="1"/>
      <c r="H40" s="1"/>
      <c r="I40" s="1"/>
    </row>
    <row r="41" spans="1:9" ht="15" customHeight="1" x14ac:dyDescent="0.25">
      <c r="A41" s="21" t="s">
        <v>166</v>
      </c>
      <c r="B41" s="33"/>
      <c r="C41" s="27"/>
      <c r="D41" s="28"/>
      <c r="E41" s="112"/>
      <c r="F41" s="1"/>
      <c r="G41" s="1"/>
      <c r="H41" s="1"/>
      <c r="I41" s="1"/>
    </row>
    <row r="42" spans="1:9" ht="15" customHeight="1" x14ac:dyDescent="0.25">
      <c r="A42" s="35" t="s">
        <v>784</v>
      </c>
      <c r="B42" s="33"/>
      <c r="C42" s="27">
        <v>0</v>
      </c>
      <c r="D42" s="27">
        <v>0</v>
      </c>
      <c r="E42" s="113" t="s">
        <v>167</v>
      </c>
      <c r="F42" s="1"/>
      <c r="G42" s="1"/>
      <c r="H42" s="1"/>
      <c r="I42" s="1"/>
    </row>
    <row r="43" spans="1:9" ht="15" customHeight="1" x14ac:dyDescent="0.25">
      <c r="A43" s="35" t="s">
        <v>160</v>
      </c>
      <c r="B43" s="22">
        <v>10</v>
      </c>
      <c r="C43" s="27">
        <v>0</v>
      </c>
      <c r="D43" s="27">
        <v>0</v>
      </c>
      <c r="E43" s="113" t="s">
        <v>168</v>
      </c>
      <c r="F43" s="1"/>
      <c r="G43" s="1"/>
      <c r="H43" s="1"/>
      <c r="I43" s="1"/>
    </row>
    <row r="44" spans="1:9" ht="15" customHeight="1" x14ac:dyDescent="0.25">
      <c r="A44" s="35" t="s">
        <v>169</v>
      </c>
      <c r="B44" s="33"/>
      <c r="C44" s="27">
        <v>59384</v>
      </c>
      <c r="D44" s="27">
        <v>56020</v>
      </c>
      <c r="E44" s="113" t="s">
        <v>170</v>
      </c>
      <c r="F44" s="1"/>
      <c r="G44" s="1"/>
      <c r="H44" s="1"/>
      <c r="I44" s="1"/>
    </row>
    <row r="45" spans="1:9" ht="15" customHeight="1" x14ac:dyDescent="0.25">
      <c r="A45" s="35" t="s">
        <v>785</v>
      </c>
      <c r="B45" s="33"/>
      <c r="C45" s="27">
        <v>0</v>
      </c>
      <c r="D45" s="27">
        <v>0</v>
      </c>
      <c r="E45" s="113" t="s">
        <v>171</v>
      </c>
      <c r="F45" s="1"/>
      <c r="G45" s="1"/>
      <c r="H45" s="1"/>
      <c r="I45" s="1"/>
    </row>
    <row r="46" spans="1:9" ht="15" customHeight="1" x14ac:dyDescent="0.25">
      <c r="A46" s="35" t="s">
        <v>172</v>
      </c>
      <c r="B46" s="33"/>
      <c r="C46" s="27">
        <v>45730</v>
      </c>
      <c r="D46" s="27">
        <v>47075</v>
      </c>
      <c r="E46" s="113" t="s">
        <v>173</v>
      </c>
      <c r="F46" s="1"/>
      <c r="G46" s="1"/>
      <c r="H46" s="1"/>
      <c r="I46" s="1"/>
    </row>
    <row r="47" spans="1:9" ht="15" customHeight="1" x14ac:dyDescent="0.25">
      <c r="A47" s="25" t="s">
        <v>174</v>
      </c>
      <c r="B47" s="30" t="s">
        <v>588</v>
      </c>
      <c r="C47" s="27">
        <v>230236</v>
      </c>
      <c r="D47" s="27">
        <v>227383</v>
      </c>
      <c r="E47" s="113" t="s">
        <v>175</v>
      </c>
      <c r="F47" s="1"/>
      <c r="G47" s="1"/>
      <c r="H47" s="1"/>
      <c r="I47" s="1"/>
    </row>
    <row r="48" spans="1:9" ht="15" customHeight="1" x14ac:dyDescent="0.25">
      <c r="A48" s="36" t="s">
        <v>176</v>
      </c>
      <c r="B48" s="19"/>
      <c r="C48" s="31">
        <f>SUBTOTAL(9,C42:C47)</f>
        <v>335350</v>
      </c>
      <c r="D48" s="32">
        <f>SUBTOTAL(9,D42:D47)</f>
        <v>330478</v>
      </c>
      <c r="E48" s="114" t="s">
        <v>177</v>
      </c>
      <c r="F48" s="1"/>
      <c r="G48" s="1"/>
      <c r="H48" s="1"/>
      <c r="I48" s="1"/>
    </row>
    <row r="49" spans="1:9" ht="15" customHeight="1" x14ac:dyDescent="0.25">
      <c r="A49" s="33"/>
      <c r="B49" s="33"/>
      <c r="C49" s="44"/>
      <c r="D49" s="45"/>
      <c r="E49" s="112"/>
      <c r="F49" s="1"/>
      <c r="G49" s="1"/>
      <c r="H49" s="1"/>
      <c r="I49" s="1"/>
    </row>
    <row r="50" spans="1:9" ht="15" customHeight="1" x14ac:dyDescent="0.25">
      <c r="A50" s="303" t="s">
        <v>178</v>
      </c>
      <c r="B50" s="304"/>
      <c r="C50" s="304">
        <f>SUBTOTAL(9,C27:C48)</f>
        <v>342855</v>
      </c>
      <c r="D50" s="305">
        <f>SUBTOTAL(9,D27:D48)</f>
        <v>336590</v>
      </c>
      <c r="E50" s="114" t="s">
        <v>179</v>
      </c>
      <c r="F50" s="1"/>
      <c r="G50" s="1"/>
      <c r="H50" s="1"/>
      <c r="I50" s="1"/>
    </row>
    <row r="51" spans="1:9" ht="13.5" customHeight="1" x14ac:dyDescent="0.25">
      <c r="A51" s="33"/>
      <c r="B51" s="33"/>
      <c r="C51" s="44"/>
      <c r="D51" s="45"/>
      <c r="E51" s="112"/>
      <c r="F51" s="1"/>
      <c r="G51" s="1"/>
      <c r="H51" s="1"/>
      <c r="I51" s="1"/>
    </row>
    <row r="52" spans="1:9" ht="15" customHeight="1" x14ac:dyDescent="0.25">
      <c r="A52" s="303" t="s">
        <v>180</v>
      </c>
      <c r="B52" s="306"/>
      <c r="C52" s="304">
        <f>SUBTOTAL(9,C12:C50)</f>
        <v>1130178</v>
      </c>
      <c r="D52" s="305">
        <f>SUBTOTAL(9,D12:D50)</f>
        <v>1006698</v>
      </c>
      <c r="E52" s="114" t="s">
        <v>181</v>
      </c>
      <c r="F52" s="1"/>
      <c r="G52" s="1"/>
      <c r="H52" s="1"/>
      <c r="I52" s="1"/>
    </row>
    <row r="53" spans="1:9" ht="15" customHeight="1" x14ac:dyDescent="0.25">
      <c r="A53" s="1"/>
      <c r="B53" s="1"/>
      <c r="C53" s="1"/>
      <c r="D53" s="1"/>
      <c r="E53" s="11"/>
      <c r="F53" s="1"/>
      <c r="G53" s="11"/>
      <c r="H53" s="11"/>
      <c r="I53" s="1"/>
    </row>
    <row r="54" spans="1:9" ht="12.75" customHeight="1" x14ac:dyDescent="0.25">
      <c r="A54" s="40" t="s">
        <v>771</v>
      </c>
      <c r="F54" s="1"/>
      <c r="G54" s="1"/>
      <c r="H54" s="1"/>
      <c r="I54" s="1"/>
    </row>
    <row r="55" spans="1:9" ht="15.75" customHeight="1" x14ac:dyDescent="0.25">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4"/>
  <sheetViews>
    <sheetView workbookViewId="0">
      <selection activeCell="C8" sqref="C8"/>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0" ht="13.5" customHeight="1" x14ac:dyDescent="0.25"/>
    <row r="2" spans="1:10" ht="15" customHeight="1" x14ac:dyDescent="0.25">
      <c r="A2" s="315" t="str">
        <f>Resultatregnskap!A2</f>
        <v>Virksomhetens navn: Høyskolen Kristiania</v>
      </c>
      <c r="E2" s="126"/>
      <c r="F2" s="1"/>
    </row>
    <row r="3" spans="1:10" ht="9.75" customHeight="1" x14ac:dyDescent="0.25"/>
    <row r="4" spans="1:10" ht="15" customHeight="1" x14ac:dyDescent="0.25">
      <c r="A4" s="56" t="s">
        <v>622</v>
      </c>
      <c r="B4" s="18"/>
      <c r="C4" s="78"/>
      <c r="D4" s="78"/>
      <c r="E4" s="132"/>
      <c r="F4" s="1"/>
    </row>
    <row r="5" spans="1:10" ht="15" customHeight="1" x14ac:dyDescent="0.25">
      <c r="A5" s="174" t="str">
        <f>Resultatregnskap!A6</f>
        <v>Beløp i 1000 kroner</v>
      </c>
      <c r="E5" s="173"/>
      <c r="F5" s="1"/>
    </row>
    <row r="6" spans="1:10" ht="11.25" customHeight="1" x14ac:dyDescent="0.25">
      <c r="A6" s="57"/>
      <c r="E6" s="126"/>
      <c r="F6" s="1"/>
    </row>
    <row r="7" spans="1:10" ht="15" customHeight="1" x14ac:dyDescent="0.25">
      <c r="A7" s="39"/>
      <c r="B7" s="58" t="s">
        <v>27</v>
      </c>
      <c r="C7" s="152">
        <f>Resultatregnskap!C8</f>
        <v>45657</v>
      </c>
      <c r="D7" s="196">
        <v>45291</v>
      </c>
      <c r="E7" s="140" t="str">
        <f>Resultatregnskap!E8</f>
        <v>DBH-referanse</v>
      </c>
      <c r="F7" s="1"/>
    </row>
    <row r="8" spans="1:10" ht="15" customHeight="1" x14ac:dyDescent="0.25">
      <c r="A8" s="21" t="s">
        <v>182</v>
      </c>
      <c r="B8" s="33"/>
      <c r="C8" s="81"/>
      <c r="D8" s="80"/>
      <c r="E8" s="141"/>
      <c r="F8" s="1"/>
      <c r="G8" s="1"/>
      <c r="H8" s="1"/>
      <c r="I8" s="1"/>
      <c r="J8" s="1"/>
    </row>
    <row r="9" spans="1:10" ht="15" customHeight="1" x14ac:dyDescent="0.25">
      <c r="A9" s="23" t="s">
        <v>58</v>
      </c>
      <c r="B9" s="33"/>
      <c r="C9" s="81">
        <v>117215</v>
      </c>
      <c r="D9" s="80">
        <v>167052.30000000005</v>
      </c>
      <c r="E9" s="142" t="s">
        <v>183</v>
      </c>
      <c r="F9" s="1"/>
      <c r="G9" s="1"/>
      <c r="H9" s="1"/>
      <c r="I9" s="1"/>
      <c r="J9" s="1"/>
    </row>
    <row r="10" spans="1:10" ht="15" customHeight="1" x14ac:dyDescent="0.25">
      <c r="A10" s="23" t="s">
        <v>184</v>
      </c>
      <c r="B10" s="33"/>
      <c r="C10" s="81">
        <v>0</v>
      </c>
      <c r="D10" s="80">
        <v>0</v>
      </c>
      <c r="E10" s="142" t="s">
        <v>185</v>
      </c>
      <c r="F10" s="1"/>
      <c r="G10" s="1"/>
      <c r="H10" s="1"/>
      <c r="I10" s="1"/>
      <c r="J10" s="1"/>
    </row>
    <row r="11" spans="1:10" ht="15" customHeight="1" x14ac:dyDescent="0.25">
      <c r="A11" s="23" t="s">
        <v>186</v>
      </c>
      <c r="B11" s="33"/>
      <c r="C11" s="81">
        <v>0</v>
      </c>
      <c r="D11" s="80">
        <v>51</v>
      </c>
      <c r="E11" s="142" t="s">
        <v>187</v>
      </c>
      <c r="F11" s="1"/>
      <c r="G11" s="1"/>
      <c r="H11" s="1"/>
      <c r="I11" s="1"/>
      <c r="J11" s="1"/>
    </row>
    <row r="12" spans="1:10" ht="15" customHeight="1" x14ac:dyDescent="0.25">
      <c r="A12" s="23" t="s">
        <v>188</v>
      </c>
      <c r="B12" s="33"/>
      <c r="C12" s="81">
        <v>45677</v>
      </c>
      <c r="D12" s="80">
        <v>49931</v>
      </c>
      <c r="E12" s="142" t="s">
        <v>189</v>
      </c>
      <c r="F12" s="1"/>
      <c r="G12" s="1"/>
      <c r="H12" s="1"/>
      <c r="I12" s="1"/>
      <c r="J12" s="1"/>
    </row>
    <row r="13" spans="1:10" ht="15" customHeight="1" x14ac:dyDescent="0.25">
      <c r="A13" s="23" t="s">
        <v>190</v>
      </c>
      <c r="B13" s="33"/>
      <c r="C13" s="81">
        <v>1713</v>
      </c>
      <c r="D13" s="80">
        <v>448</v>
      </c>
      <c r="E13" s="113" t="s">
        <v>191</v>
      </c>
      <c r="F13" s="1"/>
      <c r="G13" s="1"/>
      <c r="H13" s="1"/>
      <c r="I13" s="1"/>
      <c r="J13" s="1"/>
    </row>
    <row r="14" spans="1:10" ht="15" customHeight="1" x14ac:dyDescent="0.25">
      <c r="A14" s="23" t="s">
        <v>192</v>
      </c>
      <c r="B14" s="33"/>
      <c r="C14" s="81">
        <v>0</v>
      </c>
      <c r="D14" s="80">
        <v>0</v>
      </c>
      <c r="E14" s="142" t="s">
        <v>193</v>
      </c>
      <c r="F14" s="1"/>
      <c r="G14" s="1"/>
      <c r="H14" s="1"/>
      <c r="I14" s="1"/>
      <c r="J14" s="1"/>
    </row>
    <row r="15" spans="1:10" ht="15" customHeight="1" x14ac:dyDescent="0.25">
      <c r="A15" s="23" t="s">
        <v>194</v>
      </c>
      <c r="B15" s="33"/>
      <c r="C15" s="81">
        <v>0</v>
      </c>
      <c r="D15" s="80">
        <v>0</v>
      </c>
      <c r="E15" s="142" t="s">
        <v>195</v>
      </c>
      <c r="F15" s="1"/>
      <c r="G15" s="307"/>
      <c r="H15" s="1"/>
      <c r="I15" s="1"/>
      <c r="J15" s="1"/>
    </row>
    <row r="16" spans="1:10" ht="15" customHeight="1" x14ac:dyDescent="0.25">
      <c r="A16" s="23" t="s">
        <v>196</v>
      </c>
      <c r="B16" s="33"/>
      <c r="C16" s="81">
        <v>-2309</v>
      </c>
      <c r="D16" s="80">
        <v>-1627</v>
      </c>
      <c r="E16" s="142" t="s">
        <v>197</v>
      </c>
      <c r="F16" s="1"/>
      <c r="G16" s="307"/>
      <c r="H16" s="1"/>
      <c r="I16" s="1"/>
      <c r="J16" s="1"/>
    </row>
    <row r="17" spans="1:10" ht="15" customHeight="1" x14ac:dyDescent="0.25">
      <c r="A17" s="23" t="s">
        <v>198</v>
      </c>
      <c r="B17" s="33"/>
      <c r="C17" s="81">
        <v>3364</v>
      </c>
      <c r="D17" s="80">
        <v>6917</v>
      </c>
      <c r="E17" s="142" t="s">
        <v>199</v>
      </c>
      <c r="F17" s="1"/>
      <c r="G17" s="1"/>
      <c r="H17" s="1"/>
      <c r="I17" s="1"/>
      <c r="J17" s="1"/>
    </row>
    <row r="18" spans="1:10" ht="15" customHeight="1" x14ac:dyDescent="0.25">
      <c r="A18" s="23" t="s">
        <v>200</v>
      </c>
      <c r="B18" s="33"/>
      <c r="C18" s="81">
        <v>1397</v>
      </c>
      <c r="D18" s="80">
        <v>1122</v>
      </c>
      <c r="E18" s="142" t="s">
        <v>201</v>
      </c>
      <c r="F18" s="1"/>
      <c r="G18" s="11"/>
      <c r="H18" s="11"/>
      <c r="I18" s="1"/>
      <c r="J18" s="1"/>
    </row>
    <row r="19" spans="1:10" ht="15" customHeight="1" x14ac:dyDescent="0.25">
      <c r="A19" s="23" t="s">
        <v>202</v>
      </c>
      <c r="B19" s="33"/>
      <c r="C19" s="81">
        <v>-60224</v>
      </c>
      <c r="D19" s="80">
        <v>-117314</v>
      </c>
      <c r="E19" s="142" t="s">
        <v>203</v>
      </c>
      <c r="F19" s="1"/>
      <c r="G19" s="1"/>
      <c r="H19" s="1"/>
      <c r="I19" s="1"/>
      <c r="J19" s="1"/>
    </row>
    <row r="20" spans="1:10" ht="15" customHeight="1" x14ac:dyDescent="0.25">
      <c r="A20" s="59" t="s">
        <v>204</v>
      </c>
      <c r="B20" s="39"/>
      <c r="C20" s="81">
        <v>0</v>
      </c>
      <c r="D20" s="80">
        <v>0</v>
      </c>
      <c r="E20" s="142" t="s">
        <v>205</v>
      </c>
      <c r="F20" s="1"/>
      <c r="G20" s="1"/>
      <c r="H20" s="1"/>
      <c r="I20" s="1"/>
      <c r="J20" s="1"/>
    </row>
    <row r="21" spans="1:10" ht="15" customHeight="1" x14ac:dyDescent="0.25">
      <c r="A21" s="36" t="s">
        <v>206</v>
      </c>
      <c r="B21" s="19"/>
      <c r="C21" s="82">
        <f>SUBTOTAL(9,C9:C20)</f>
        <v>106833</v>
      </c>
      <c r="D21" s="83">
        <f>SUBTOTAL(9,D9:D20)</f>
        <v>106580.30000000005</v>
      </c>
      <c r="E21" s="140" t="s">
        <v>207</v>
      </c>
      <c r="F21" s="1"/>
      <c r="G21" s="1"/>
      <c r="H21" s="1"/>
      <c r="I21" s="1"/>
      <c r="J21" s="1"/>
    </row>
    <row r="22" spans="1:10" ht="15" customHeight="1" x14ac:dyDescent="0.25">
      <c r="A22" s="33"/>
      <c r="B22" s="33"/>
      <c r="C22" s="84"/>
      <c r="D22" s="85"/>
      <c r="E22" s="141"/>
      <c r="F22" s="1"/>
      <c r="G22" s="1"/>
      <c r="H22" s="1"/>
      <c r="I22" s="1"/>
      <c r="J22" s="1"/>
    </row>
    <row r="23" spans="1:10" ht="15" customHeight="1" x14ac:dyDescent="0.25">
      <c r="A23" s="21" t="s">
        <v>208</v>
      </c>
      <c r="B23" s="33"/>
      <c r="C23" s="81"/>
      <c r="D23" s="80"/>
      <c r="E23" s="141"/>
      <c r="F23" s="1"/>
      <c r="G23" s="1"/>
      <c r="H23" s="1"/>
      <c r="I23" s="1"/>
      <c r="J23" s="1"/>
    </row>
    <row r="24" spans="1:10" ht="15" customHeight="1" x14ac:dyDescent="0.25">
      <c r="A24" s="23" t="s">
        <v>209</v>
      </c>
      <c r="B24" s="33"/>
      <c r="C24" s="81">
        <v>0</v>
      </c>
      <c r="D24" s="80">
        <v>0</v>
      </c>
      <c r="E24" s="142" t="s">
        <v>210</v>
      </c>
      <c r="F24" s="1"/>
      <c r="G24" s="1"/>
      <c r="H24" s="1"/>
      <c r="I24" s="1"/>
      <c r="J24" s="1"/>
    </row>
    <row r="25" spans="1:10" ht="15" customHeight="1" x14ac:dyDescent="0.25">
      <c r="A25" s="23" t="s">
        <v>211</v>
      </c>
      <c r="B25" s="33"/>
      <c r="C25" s="81">
        <v>-62849</v>
      </c>
      <c r="D25" s="80">
        <v>-24066</v>
      </c>
      <c r="E25" s="142" t="s">
        <v>212</v>
      </c>
      <c r="F25" s="1"/>
      <c r="G25" s="1"/>
      <c r="H25" s="1"/>
      <c r="I25" s="1"/>
      <c r="J25" s="1"/>
    </row>
    <row r="26" spans="1:10" ht="15" customHeight="1" x14ac:dyDescent="0.25">
      <c r="A26" s="23" t="s">
        <v>213</v>
      </c>
      <c r="B26" s="33"/>
      <c r="C26" s="81">
        <v>0</v>
      </c>
      <c r="D26" s="80">
        <v>0</v>
      </c>
      <c r="E26" s="142" t="s">
        <v>214</v>
      </c>
      <c r="F26" s="1"/>
      <c r="G26" s="1"/>
      <c r="H26" s="1"/>
      <c r="I26" s="1"/>
      <c r="J26" s="1"/>
    </row>
    <row r="27" spans="1:10" ht="15" customHeight="1" x14ac:dyDescent="0.25">
      <c r="A27" s="23" t="s">
        <v>215</v>
      </c>
      <c r="B27" s="33"/>
      <c r="C27" s="81">
        <v>-67644</v>
      </c>
      <c r="D27" s="80">
        <v>-19203</v>
      </c>
      <c r="E27" s="142" t="s">
        <v>216</v>
      </c>
      <c r="F27" s="1"/>
      <c r="G27" s="1"/>
      <c r="H27" s="1"/>
      <c r="I27" s="1"/>
      <c r="J27" s="1"/>
    </row>
    <row r="28" spans="1:10" ht="15" customHeight="1" x14ac:dyDescent="0.25">
      <c r="A28" s="23" t="s">
        <v>217</v>
      </c>
      <c r="B28" s="33"/>
      <c r="C28" s="81">
        <v>0</v>
      </c>
      <c r="D28" s="80">
        <v>0</v>
      </c>
      <c r="E28" s="142" t="s">
        <v>218</v>
      </c>
      <c r="F28" s="1"/>
      <c r="G28" s="1"/>
      <c r="H28" s="1"/>
      <c r="I28" s="1"/>
      <c r="J28" s="1"/>
    </row>
    <row r="29" spans="1:10" ht="15" customHeight="1" x14ac:dyDescent="0.25">
      <c r="A29" s="23" t="s">
        <v>219</v>
      </c>
      <c r="B29" s="33"/>
      <c r="C29" s="81">
        <v>0</v>
      </c>
      <c r="D29" s="80">
        <v>0</v>
      </c>
      <c r="E29" s="142" t="s">
        <v>220</v>
      </c>
      <c r="F29" s="1"/>
      <c r="G29" s="1"/>
      <c r="H29" s="1"/>
      <c r="I29" s="1"/>
      <c r="J29" s="1"/>
    </row>
    <row r="30" spans="1:10" ht="15" customHeight="1" x14ac:dyDescent="0.25">
      <c r="A30" s="36" t="s">
        <v>221</v>
      </c>
      <c r="B30" s="19"/>
      <c r="C30" s="82">
        <f>SUBTOTAL(9,C24:C29)</f>
        <v>-130493</v>
      </c>
      <c r="D30" s="83">
        <f>SUBTOTAL(9,D24:D29)</f>
        <v>-43269</v>
      </c>
      <c r="E30" s="140" t="s">
        <v>222</v>
      </c>
      <c r="F30" s="1"/>
      <c r="G30" s="1"/>
      <c r="H30" s="1"/>
      <c r="I30" s="1"/>
      <c r="J30" s="1"/>
    </row>
    <row r="31" spans="1:10" ht="15" customHeight="1" x14ac:dyDescent="0.25">
      <c r="A31" s="33"/>
      <c r="B31" s="33"/>
      <c r="C31" s="84"/>
      <c r="D31" s="85"/>
      <c r="E31" s="141"/>
      <c r="F31" s="1"/>
      <c r="G31" s="1"/>
      <c r="H31" s="1"/>
      <c r="I31" s="1"/>
      <c r="J31" s="1"/>
    </row>
    <row r="32" spans="1:10" ht="15" customHeight="1" x14ac:dyDescent="0.25">
      <c r="A32" s="21" t="s">
        <v>223</v>
      </c>
      <c r="B32" s="33"/>
      <c r="C32" s="81"/>
      <c r="D32" s="80"/>
      <c r="E32" s="141"/>
      <c r="F32" s="1"/>
      <c r="G32" s="1"/>
      <c r="H32" s="1"/>
      <c r="I32" s="1"/>
      <c r="J32" s="1"/>
    </row>
    <row r="33" spans="1:10" ht="15" customHeight="1" x14ac:dyDescent="0.25">
      <c r="A33" s="23" t="s">
        <v>224</v>
      </c>
      <c r="B33" s="33"/>
      <c r="C33" s="81">
        <v>0</v>
      </c>
      <c r="D33" s="80">
        <v>0</v>
      </c>
      <c r="E33" s="142" t="s">
        <v>225</v>
      </c>
      <c r="F33" s="1"/>
      <c r="G33" s="1"/>
      <c r="H33" s="1"/>
      <c r="I33" s="1"/>
      <c r="J33" s="1"/>
    </row>
    <row r="34" spans="1:10" ht="15" customHeight="1" x14ac:dyDescent="0.25">
      <c r="A34" s="23" t="s">
        <v>226</v>
      </c>
      <c r="B34" s="33"/>
      <c r="C34" s="81">
        <v>0</v>
      </c>
      <c r="D34" s="80">
        <v>0</v>
      </c>
      <c r="E34" s="142" t="s">
        <v>227</v>
      </c>
      <c r="F34" s="1"/>
      <c r="G34" s="1"/>
      <c r="H34" s="1"/>
      <c r="I34" s="1"/>
      <c r="J34" s="1"/>
    </row>
    <row r="35" spans="1:10" ht="15" customHeight="1" x14ac:dyDescent="0.25">
      <c r="A35" s="23" t="s">
        <v>228</v>
      </c>
      <c r="B35" s="33"/>
      <c r="C35" s="81">
        <v>0</v>
      </c>
      <c r="D35" s="80">
        <v>0</v>
      </c>
      <c r="E35" s="142" t="s">
        <v>229</v>
      </c>
      <c r="F35" s="1"/>
      <c r="G35" s="1"/>
      <c r="H35" s="1"/>
      <c r="I35" s="1"/>
      <c r="J35" s="1"/>
    </row>
    <row r="36" spans="1:10" ht="15" customHeight="1" x14ac:dyDescent="0.25">
      <c r="A36" s="23" t="s">
        <v>230</v>
      </c>
      <c r="B36" s="33"/>
      <c r="C36" s="81">
        <v>0</v>
      </c>
      <c r="D36" s="80">
        <v>0</v>
      </c>
      <c r="E36" s="142" t="s">
        <v>231</v>
      </c>
      <c r="F36" s="1"/>
      <c r="G36" s="1"/>
      <c r="H36" s="1"/>
      <c r="I36" s="1"/>
      <c r="J36" s="1"/>
    </row>
    <row r="37" spans="1:10" ht="15" customHeight="1" x14ac:dyDescent="0.25">
      <c r="A37" s="23" t="s">
        <v>232</v>
      </c>
      <c r="B37" s="33"/>
      <c r="C37" s="81">
        <v>0</v>
      </c>
      <c r="D37" s="80">
        <v>0</v>
      </c>
      <c r="E37" s="142" t="s">
        <v>233</v>
      </c>
      <c r="F37" s="1"/>
      <c r="G37" s="1"/>
      <c r="H37" s="1"/>
      <c r="I37" s="1"/>
      <c r="J37" s="1"/>
    </row>
    <row r="38" spans="1:10" ht="15" customHeight="1" x14ac:dyDescent="0.25">
      <c r="A38" s="23" t="s">
        <v>590</v>
      </c>
      <c r="B38" s="33"/>
      <c r="C38" s="81">
        <v>0</v>
      </c>
      <c r="D38" s="80">
        <v>0</v>
      </c>
      <c r="E38" s="142" t="s">
        <v>234</v>
      </c>
      <c r="F38" s="1"/>
      <c r="G38" s="1"/>
      <c r="H38" s="1"/>
      <c r="I38" s="1"/>
      <c r="J38" s="1"/>
    </row>
    <row r="39" spans="1:10" ht="15" customHeight="1" x14ac:dyDescent="0.25">
      <c r="A39" s="23" t="s">
        <v>235</v>
      </c>
      <c r="B39" s="33"/>
      <c r="C39" s="81">
        <v>0</v>
      </c>
      <c r="D39" s="80">
        <v>0</v>
      </c>
      <c r="E39" s="142" t="s">
        <v>236</v>
      </c>
      <c r="F39" s="1"/>
      <c r="G39" s="1"/>
      <c r="H39" s="1"/>
      <c r="I39" s="1"/>
      <c r="J39" s="1"/>
    </row>
    <row r="40" spans="1:10" ht="15" customHeight="1" x14ac:dyDescent="0.25">
      <c r="A40" s="23" t="s">
        <v>237</v>
      </c>
      <c r="B40" s="33"/>
      <c r="C40" s="81">
        <v>0</v>
      </c>
      <c r="D40" s="80">
        <v>0</v>
      </c>
      <c r="E40" s="142" t="s">
        <v>238</v>
      </c>
      <c r="F40" s="1"/>
      <c r="G40" s="1"/>
      <c r="H40" s="1"/>
      <c r="I40" s="1"/>
      <c r="J40" s="1"/>
    </row>
    <row r="41" spans="1:10" ht="15" customHeight="1" x14ac:dyDescent="0.25">
      <c r="A41" s="23" t="s">
        <v>239</v>
      </c>
      <c r="B41" s="33"/>
      <c r="C41" s="81">
        <v>0</v>
      </c>
      <c r="D41" s="80">
        <v>0</v>
      </c>
      <c r="E41" s="142" t="s">
        <v>240</v>
      </c>
      <c r="F41" s="1"/>
      <c r="G41" s="1"/>
      <c r="H41" s="1"/>
      <c r="I41" s="1"/>
      <c r="J41" s="1"/>
    </row>
    <row r="42" spans="1:10" ht="15" customHeight="1" x14ac:dyDescent="0.25">
      <c r="A42" s="23" t="s">
        <v>241</v>
      </c>
      <c r="B42" s="33"/>
      <c r="C42" s="81">
        <v>0</v>
      </c>
      <c r="D42" s="80">
        <v>0</v>
      </c>
      <c r="E42" s="142" t="s">
        <v>242</v>
      </c>
      <c r="F42" s="1"/>
      <c r="G42" s="1"/>
      <c r="H42" s="1"/>
      <c r="I42" s="1"/>
      <c r="J42" s="1"/>
    </row>
    <row r="43" spans="1:10" ht="15" customHeight="1" x14ac:dyDescent="0.25">
      <c r="A43" s="23" t="s">
        <v>243</v>
      </c>
      <c r="B43" s="33"/>
      <c r="C43" s="81">
        <v>0</v>
      </c>
      <c r="D43" s="80">
        <v>0</v>
      </c>
      <c r="E43" s="142" t="s">
        <v>244</v>
      </c>
      <c r="F43" s="1"/>
      <c r="G43" s="1"/>
      <c r="H43" s="1"/>
      <c r="I43" s="1"/>
      <c r="J43" s="1"/>
    </row>
    <row r="44" spans="1:10" ht="15" customHeight="1" x14ac:dyDescent="0.25">
      <c r="A44" s="23" t="s">
        <v>245</v>
      </c>
      <c r="B44" s="33"/>
      <c r="C44" s="81">
        <v>0</v>
      </c>
      <c r="D44" s="80">
        <v>0</v>
      </c>
      <c r="E44" s="142" t="s">
        <v>246</v>
      </c>
      <c r="F44" s="1"/>
      <c r="G44" s="1"/>
      <c r="H44" s="1"/>
      <c r="I44" s="1"/>
      <c r="J44" s="1"/>
    </row>
    <row r="45" spans="1:10" ht="15" customHeight="1" x14ac:dyDescent="0.25">
      <c r="A45" s="23" t="s">
        <v>247</v>
      </c>
      <c r="B45" s="33"/>
      <c r="C45" s="81">
        <v>0</v>
      </c>
      <c r="D45" s="80">
        <v>0</v>
      </c>
      <c r="E45" s="142" t="s">
        <v>248</v>
      </c>
      <c r="F45" s="1"/>
      <c r="G45" s="1"/>
      <c r="H45" s="1"/>
      <c r="I45" s="1"/>
      <c r="J45" s="1"/>
    </row>
    <row r="46" spans="1:10" ht="15" customHeight="1" x14ac:dyDescent="0.25">
      <c r="A46" s="23" t="s">
        <v>249</v>
      </c>
      <c r="B46" s="33"/>
      <c r="C46" s="81">
        <v>-300000</v>
      </c>
      <c r="D46" s="80">
        <v>-386862</v>
      </c>
      <c r="E46" s="142" t="s">
        <v>250</v>
      </c>
      <c r="F46" s="1"/>
      <c r="G46" s="1"/>
      <c r="H46" s="1"/>
      <c r="I46" s="1"/>
      <c r="J46" s="1"/>
    </row>
    <row r="47" spans="1:10" ht="15" customHeight="1" x14ac:dyDescent="0.25">
      <c r="A47" s="23" t="s">
        <v>251</v>
      </c>
      <c r="B47" s="33"/>
      <c r="C47" s="81">
        <v>499797</v>
      </c>
      <c r="D47" s="80">
        <v>240049</v>
      </c>
      <c r="E47" s="142" t="s">
        <v>252</v>
      </c>
      <c r="F47" s="1"/>
      <c r="G47" s="1"/>
      <c r="H47" s="1"/>
      <c r="I47" s="1"/>
      <c r="J47" s="1"/>
    </row>
    <row r="48" spans="1:10" ht="15" customHeight="1" x14ac:dyDescent="0.25">
      <c r="A48" s="36" t="s">
        <v>253</v>
      </c>
      <c r="B48" s="19"/>
      <c r="C48" s="82">
        <f>SUBTOTAL(9,C33:C47)</f>
        <v>199797</v>
      </c>
      <c r="D48" s="83">
        <f>SUBTOTAL(9,D33:D47)</f>
        <v>-146813</v>
      </c>
      <c r="E48" s="140" t="s">
        <v>254</v>
      </c>
      <c r="F48" s="1"/>
      <c r="G48" s="1"/>
      <c r="H48" s="1"/>
      <c r="I48" s="1"/>
      <c r="J48" s="1"/>
    </row>
    <row r="49" spans="1:10" ht="15" x14ac:dyDescent="0.25">
      <c r="A49" s="33"/>
      <c r="B49" s="33"/>
      <c r="C49" s="84"/>
      <c r="D49" s="85"/>
      <c r="E49" s="141"/>
      <c r="F49" s="1"/>
      <c r="G49" s="1"/>
      <c r="H49" s="1"/>
      <c r="I49" s="1"/>
      <c r="J49" s="1"/>
    </row>
    <row r="50" spans="1:10" ht="15" customHeight="1" x14ac:dyDescent="0.25">
      <c r="A50" s="21" t="s">
        <v>255</v>
      </c>
      <c r="B50" s="33"/>
      <c r="C50" s="89">
        <v>0</v>
      </c>
      <c r="D50" s="90">
        <v>0</v>
      </c>
      <c r="E50" s="141" t="s">
        <v>362</v>
      </c>
      <c r="F50" s="1"/>
      <c r="G50" s="1"/>
      <c r="H50" s="1"/>
      <c r="I50" s="1"/>
      <c r="J50" s="1"/>
    </row>
    <row r="51" spans="1:10" ht="15" customHeight="1" x14ac:dyDescent="0.25">
      <c r="A51" s="38" t="s">
        <v>256</v>
      </c>
      <c r="B51" s="19"/>
      <c r="C51" s="82">
        <f>SUBTOTAL(9,C9:C48)</f>
        <v>176137</v>
      </c>
      <c r="D51" s="83">
        <f>SUBTOTAL(9,D9:D48)</f>
        <v>-83501.699999999953</v>
      </c>
      <c r="E51" s="143" t="s">
        <v>257</v>
      </c>
      <c r="F51" s="1"/>
      <c r="G51" s="1"/>
      <c r="H51" s="1"/>
      <c r="I51" s="1"/>
      <c r="J51" s="1"/>
    </row>
    <row r="52" spans="1:10" ht="15" customHeight="1" x14ac:dyDescent="0.25">
      <c r="A52" s="38" t="s">
        <v>258</v>
      </c>
      <c r="B52" s="19"/>
      <c r="C52" s="97">
        <v>193311</v>
      </c>
      <c r="D52" s="88">
        <v>276813</v>
      </c>
      <c r="E52" s="143" t="s">
        <v>259</v>
      </c>
      <c r="F52" s="1"/>
      <c r="G52" s="1"/>
      <c r="H52" s="1"/>
      <c r="I52" s="1"/>
      <c r="J52" s="1"/>
    </row>
    <row r="53" spans="1:10" ht="15" customHeight="1" x14ac:dyDescent="0.25">
      <c r="A53" s="29" t="s">
        <v>260</v>
      </c>
      <c r="B53" s="39"/>
      <c r="C53" s="82">
        <f>SUBTOTAL(9,C9:C52)</f>
        <v>369448</v>
      </c>
      <c r="D53" s="83">
        <f>SUBTOTAL(9,D9:D52)</f>
        <v>193311.30000000005</v>
      </c>
      <c r="E53" s="144" t="s">
        <v>261</v>
      </c>
      <c r="F53" s="1"/>
      <c r="G53" s="1"/>
      <c r="H53" s="1"/>
      <c r="I53" s="1"/>
      <c r="J53" s="1"/>
    </row>
    <row r="54" spans="1:10" ht="15" customHeight="1" x14ac:dyDescent="0.25">
      <c r="A54" s="1"/>
      <c r="B54" s="1"/>
      <c r="C54" s="320"/>
      <c r="D54" s="320"/>
      <c r="E54" s="126"/>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4"/>
  <sheetViews>
    <sheetView workbookViewId="0">
      <selection activeCell="I29" sqref="I29"/>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1" ht="13.5" customHeight="1" x14ac:dyDescent="0.25"/>
    <row r="2" spans="1:11" ht="15" customHeight="1" x14ac:dyDescent="0.25">
      <c r="A2" s="315" t="str">
        <f>Resultatregnskap!A2</f>
        <v>Virksomhetens navn: Høyskolen Kristiania</v>
      </c>
      <c r="E2" s="126"/>
      <c r="F2" s="1"/>
    </row>
    <row r="3" spans="1:11" ht="15" customHeight="1" x14ac:dyDescent="0.25"/>
    <row r="4" spans="1:11" ht="15" customHeight="1" x14ac:dyDescent="0.25">
      <c r="A4" s="56" t="s">
        <v>623</v>
      </c>
      <c r="B4" s="18"/>
      <c r="C4" s="78"/>
      <c r="D4" s="78"/>
      <c r="E4" s="132"/>
      <c r="F4" s="1"/>
    </row>
    <row r="5" spans="1:11" ht="15" customHeight="1" x14ac:dyDescent="0.25">
      <c r="A5" s="174" t="str">
        <f>Resultatregnskap!A6</f>
        <v>Beløp i 1000 kroner</v>
      </c>
      <c r="E5" s="173"/>
      <c r="F5" s="1"/>
    </row>
    <row r="6" spans="1:11" ht="15" customHeight="1" x14ac:dyDescent="0.25">
      <c r="A6" s="57"/>
      <c r="E6" s="126"/>
      <c r="F6" s="1"/>
    </row>
    <row r="7" spans="1:11" ht="15" customHeight="1" x14ac:dyDescent="0.25">
      <c r="A7" s="39"/>
      <c r="B7" s="58" t="s">
        <v>27</v>
      </c>
      <c r="C7" s="152">
        <f>Resultatregnskap!C8</f>
        <v>45657</v>
      </c>
      <c r="D7" s="196">
        <f>' Kontantstrøm IND'!D7</f>
        <v>45291</v>
      </c>
      <c r="E7" s="140" t="str">
        <f>Resultatregnskap!E8</f>
        <v>DBH-referanse</v>
      </c>
      <c r="F7" s="1"/>
    </row>
    <row r="8" spans="1:11" ht="15" customHeight="1" x14ac:dyDescent="0.25">
      <c r="A8" s="21" t="s">
        <v>663</v>
      </c>
      <c r="B8" s="33"/>
      <c r="C8" s="81"/>
      <c r="D8" s="80"/>
      <c r="E8" s="141"/>
      <c r="F8" s="1"/>
      <c r="G8" s="1"/>
      <c r="H8" s="1"/>
      <c r="I8" s="1"/>
      <c r="J8" s="1"/>
      <c r="K8" s="1"/>
    </row>
    <row r="9" spans="1:11" ht="15" customHeight="1" x14ac:dyDescent="0.25">
      <c r="A9" s="21" t="s">
        <v>664</v>
      </c>
      <c r="B9" s="33"/>
      <c r="C9" s="81"/>
      <c r="D9" s="80"/>
      <c r="E9" s="141"/>
      <c r="F9" s="1"/>
      <c r="G9" s="1"/>
      <c r="H9" s="1"/>
      <c r="I9" s="1"/>
      <c r="J9" s="1"/>
    </row>
    <row r="10" spans="1:11" ht="15" customHeight="1" x14ac:dyDescent="0.25">
      <c r="A10" s="351" t="s">
        <v>666</v>
      </c>
      <c r="B10" s="33"/>
      <c r="C10" s="81">
        <v>0</v>
      </c>
      <c r="D10" s="80">
        <v>0</v>
      </c>
      <c r="E10" s="142" t="s">
        <v>635</v>
      </c>
      <c r="F10" s="1"/>
      <c r="G10" s="1"/>
      <c r="H10" s="1"/>
      <c r="I10" s="1"/>
      <c r="J10" s="1"/>
    </row>
    <row r="11" spans="1:11" ht="15" customHeight="1" x14ac:dyDescent="0.25">
      <c r="A11" s="351" t="s">
        <v>667</v>
      </c>
      <c r="B11" s="33"/>
      <c r="C11" s="81">
        <v>0</v>
      </c>
      <c r="D11" s="80">
        <v>0</v>
      </c>
      <c r="E11" s="142" t="s">
        <v>624</v>
      </c>
      <c r="F11" s="1"/>
      <c r="G11" s="1"/>
      <c r="H11" s="1"/>
      <c r="I11" s="1"/>
      <c r="J11" s="1"/>
    </row>
    <row r="12" spans="1:11" ht="15" customHeight="1" x14ac:dyDescent="0.25">
      <c r="A12" s="351" t="s">
        <v>668</v>
      </c>
      <c r="B12" s="33"/>
      <c r="C12" s="81">
        <v>0</v>
      </c>
      <c r="D12" s="80">
        <v>0</v>
      </c>
      <c r="E12" s="142" t="s">
        <v>625</v>
      </c>
      <c r="F12" s="1"/>
      <c r="G12" s="1"/>
      <c r="H12" s="1"/>
      <c r="I12" s="1"/>
      <c r="J12" s="1"/>
    </row>
    <row r="13" spans="1:11" ht="15" customHeight="1" x14ac:dyDescent="0.25">
      <c r="A13" s="351" t="s">
        <v>669</v>
      </c>
      <c r="B13" s="33"/>
      <c r="C13" s="81">
        <v>0</v>
      </c>
      <c r="D13" s="80">
        <v>0</v>
      </c>
      <c r="E13" s="113" t="s">
        <v>626</v>
      </c>
      <c r="F13" s="1"/>
      <c r="G13" s="1"/>
      <c r="H13" s="1"/>
      <c r="I13" s="1"/>
      <c r="J13" s="1"/>
    </row>
    <row r="14" spans="1:11" ht="15" customHeight="1" x14ac:dyDescent="0.25">
      <c r="A14" s="351" t="s">
        <v>670</v>
      </c>
      <c r="B14" s="33"/>
      <c r="C14" s="81">
        <v>0</v>
      </c>
      <c r="D14" s="80">
        <v>0</v>
      </c>
      <c r="E14" s="142" t="s">
        <v>627</v>
      </c>
      <c r="F14" s="1"/>
      <c r="G14" s="1"/>
      <c r="H14" s="1"/>
      <c r="I14" s="1"/>
      <c r="J14" s="1"/>
    </row>
    <row r="15" spans="1:11" ht="15" customHeight="1" x14ac:dyDescent="0.25">
      <c r="A15" s="351" t="s">
        <v>671</v>
      </c>
      <c r="B15" s="33"/>
      <c r="C15" s="81">
        <v>0</v>
      </c>
      <c r="D15" s="80">
        <v>0</v>
      </c>
      <c r="E15" s="142" t="s">
        <v>628</v>
      </c>
      <c r="F15" s="1"/>
      <c r="G15" s="1"/>
      <c r="H15" s="1"/>
      <c r="I15" s="1"/>
      <c r="J15" s="1"/>
    </row>
    <row r="16" spans="1:11" ht="15" customHeight="1" x14ac:dyDescent="0.25">
      <c r="A16" s="351" t="s">
        <v>805</v>
      </c>
      <c r="B16" s="33"/>
      <c r="C16" s="81">
        <v>0</v>
      </c>
      <c r="D16" s="80">
        <v>0</v>
      </c>
      <c r="E16" s="142" t="s">
        <v>817</v>
      </c>
      <c r="F16" s="1"/>
      <c r="G16" s="1"/>
      <c r="H16" s="1"/>
      <c r="I16" s="1"/>
      <c r="J16" s="1"/>
    </row>
    <row r="17" spans="1:10" ht="15" customHeight="1" x14ac:dyDescent="0.25">
      <c r="A17" s="351" t="s">
        <v>672</v>
      </c>
      <c r="B17" s="33"/>
      <c r="C17" s="81">
        <v>0</v>
      </c>
      <c r="D17" s="80">
        <v>0</v>
      </c>
      <c r="E17" s="142" t="s">
        <v>629</v>
      </c>
      <c r="F17" s="1"/>
      <c r="G17" s="1"/>
      <c r="H17" s="1"/>
      <c r="I17" s="1"/>
      <c r="J17" s="1"/>
    </row>
    <row r="18" spans="1:10" ht="15" customHeight="1" x14ac:dyDescent="0.25">
      <c r="A18" s="353" t="s">
        <v>665</v>
      </c>
      <c r="B18" s="19"/>
      <c r="C18" s="352">
        <f>SUBTOTAL(9,C10:C17)</f>
        <v>0</v>
      </c>
      <c r="D18" s="97">
        <f>SUBTOTAL(9,D10:D17)</f>
        <v>0</v>
      </c>
      <c r="E18" s="143" t="s">
        <v>673</v>
      </c>
      <c r="F18" s="1"/>
      <c r="G18" s="1"/>
      <c r="H18" s="1"/>
      <c r="I18" s="1"/>
      <c r="J18" s="1"/>
    </row>
    <row r="19" spans="1:10" ht="15" customHeight="1" x14ac:dyDescent="0.25">
      <c r="A19" s="21" t="s">
        <v>680</v>
      </c>
      <c r="B19" s="33"/>
      <c r="C19" s="96"/>
      <c r="D19" s="80"/>
      <c r="E19" s="142"/>
      <c r="F19" s="1"/>
      <c r="G19" s="1"/>
      <c r="H19" s="1"/>
      <c r="I19" s="1"/>
      <c r="J19" s="1"/>
    </row>
    <row r="20" spans="1:10" ht="15" customHeight="1" x14ac:dyDescent="0.25">
      <c r="A20" s="351" t="s">
        <v>674</v>
      </c>
      <c r="B20" s="33"/>
      <c r="C20" s="81">
        <v>0</v>
      </c>
      <c r="D20" s="80">
        <v>0</v>
      </c>
      <c r="E20" s="142" t="s">
        <v>630</v>
      </c>
      <c r="F20" s="1"/>
      <c r="G20" s="1"/>
      <c r="H20" s="1"/>
      <c r="I20" s="1"/>
      <c r="J20" s="1"/>
    </row>
    <row r="21" spans="1:10" ht="15" customHeight="1" x14ac:dyDescent="0.25">
      <c r="A21" s="351" t="s">
        <v>675</v>
      </c>
      <c r="B21" s="33"/>
      <c r="C21" s="81">
        <v>0</v>
      </c>
      <c r="D21" s="80">
        <v>0</v>
      </c>
      <c r="E21" s="142" t="s">
        <v>631</v>
      </c>
      <c r="F21" s="1"/>
      <c r="G21" s="1"/>
      <c r="H21" s="1"/>
      <c r="I21" s="1"/>
      <c r="J21" s="1"/>
    </row>
    <row r="22" spans="1:10" ht="15" customHeight="1" x14ac:dyDescent="0.25">
      <c r="A22" s="351" t="s">
        <v>676</v>
      </c>
      <c r="B22" s="33"/>
      <c r="C22" s="81">
        <v>0</v>
      </c>
      <c r="D22" s="80">
        <v>0</v>
      </c>
      <c r="E22" s="142" t="s">
        <v>632</v>
      </c>
      <c r="F22" s="1"/>
      <c r="G22" s="1"/>
      <c r="H22" s="1"/>
      <c r="I22" s="1"/>
      <c r="J22" s="1"/>
    </row>
    <row r="23" spans="1:10" ht="15" customHeight="1" x14ac:dyDescent="0.25">
      <c r="A23" s="351" t="s">
        <v>677</v>
      </c>
      <c r="B23" s="33"/>
      <c r="C23" s="81">
        <v>0</v>
      </c>
      <c r="D23" s="80">
        <v>0</v>
      </c>
      <c r="E23" s="142" t="s">
        <v>633</v>
      </c>
      <c r="F23" s="1"/>
      <c r="G23" s="1"/>
      <c r="H23" s="1"/>
      <c r="I23" s="1"/>
      <c r="J23" s="1"/>
    </row>
    <row r="24" spans="1:10" ht="15" customHeight="1" x14ac:dyDescent="0.25">
      <c r="A24" s="351" t="s">
        <v>678</v>
      </c>
      <c r="B24" s="33"/>
      <c r="C24" s="81">
        <v>0</v>
      </c>
      <c r="D24" s="80">
        <v>0</v>
      </c>
      <c r="E24" s="142" t="s">
        <v>634</v>
      </c>
      <c r="F24" s="1"/>
      <c r="G24" s="1"/>
      <c r="H24" s="1"/>
      <c r="I24" s="1"/>
      <c r="J24" s="1"/>
    </row>
    <row r="25" spans="1:10" ht="15" customHeight="1" x14ac:dyDescent="0.25">
      <c r="A25" s="353" t="s">
        <v>679</v>
      </c>
      <c r="B25" s="19"/>
      <c r="C25" s="97">
        <f>SUBTOTAL(9,C20:C24)</f>
        <v>0</v>
      </c>
      <c r="D25" s="97">
        <f>SUBTOTAL(9,D20:D24)</f>
        <v>0</v>
      </c>
      <c r="E25" s="143" t="s">
        <v>681</v>
      </c>
      <c r="F25" s="1"/>
      <c r="G25" s="1"/>
      <c r="H25" s="1"/>
      <c r="I25" s="1"/>
      <c r="J25" s="1"/>
    </row>
    <row r="26" spans="1:10" ht="15" customHeight="1" x14ac:dyDescent="0.25">
      <c r="A26" s="23"/>
      <c r="B26" s="33"/>
      <c r="C26" s="81"/>
      <c r="D26" s="80"/>
      <c r="E26" s="142"/>
      <c r="F26" s="1"/>
      <c r="G26" s="1"/>
      <c r="H26" s="1"/>
      <c r="I26" s="1"/>
      <c r="J26" s="1"/>
    </row>
    <row r="27" spans="1:10" ht="15" customHeight="1" x14ac:dyDescent="0.25">
      <c r="A27" s="36" t="s">
        <v>684</v>
      </c>
      <c r="B27" s="19"/>
      <c r="C27" s="82">
        <f>SUBTOTAL(9,C10:C24)</f>
        <v>0</v>
      </c>
      <c r="D27" s="83">
        <f>SUBTOTAL(9,D10:D24)</f>
        <v>0</v>
      </c>
      <c r="E27" s="140" t="s">
        <v>682</v>
      </c>
      <c r="F27" s="1"/>
      <c r="G27" s="1"/>
      <c r="H27" s="1"/>
      <c r="I27" s="1"/>
      <c r="J27" s="1"/>
    </row>
    <row r="28" spans="1:10" ht="15" customHeight="1" x14ac:dyDescent="0.25">
      <c r="A28" s="33"/>
      <c r="B28" s="33"/>
      <c r="C28" s="84"/>
      <c r="D28" s="85"/>
      <c r="E28" s="141"/>
      <c r="F28" s="1"/>
      <c r="G28" s="1"/>
      <c r="H28" s="1"/>
      <c r="I28" s="1"/>
      <c r="J28" s="1"/>
    </row>
    <row r="29" spans="1:10" ht="15" customHeight="1" x14ac:dyDescent="0.25">
      <c r="A29" s="21" t="s">
        <v>208</v>
      </c>
      <c r="B29" s="33"/>
      <c r="C29" s="81"/>
      <c r="D29" s="80"/>
      <c r="E29" s="141"/>
      <c r="F29" s="1"/>
      <c r="G29" s="1"/>
      <c r="H29" s="1"/>
      <c r="I29" s="1"/>
      <c r="J29" s="1"/>
    </row>
    <row r="30" spans="1:10" ht="15" customHeight="1" x14ac:dyDescent="0.25">
      <c r="A30" s="23" t="s">
        <v>209</v>
      </c>
      <c r="B30" s="33"/>
      <c r="C30" s="81">
        <v>0</v>
      </c>
      <c r="D30" s="80">
        <v>0</v>
      </c>
      <c r="E30" s="142" t="s">
        <v>636</v>
      </c>
      <c r="F30" s="1"/>
      <c r="G30" s="1"/>
      <c r="H30" s="1"/>
      <c r="I30" s="1"/>
      <c r="J30" s="1"/>
    </row>
    <row r="31" spans="1:10" ht="15" customHeight="1" x14ac:dyDescent="0.25">
      <c r="A31" s="23" t="s">
        <v>211</v>
      </c>
      <c r="B31" s="33"/>
      <c r="C31" s="81">
        <v>0</v>
      </c>
      <c r="D31" s="80">
        <v>0</v>
      </c>
      <c r="E31" s="142" t="s">
        <v>637</v>
      </c>
      <c r="F31" s="1"/>
      <c r="G31" s="1"/>
      <c r="H31" s="1"/>
      <c r="I31" s="1"/>
      <c r="J31" s="1"/>
    </row>
    <row r="32" spans="1:10" ht="15" customHeight="1" x14ac:dyDescent="0.25">
      <c r="A32" s="23" t="s">
        <v>213</v>
      </c>
      <c r="B32" s="33"/>
      <c r="C32" s="81">
        <v>0</v>
      </c>
      <c r="D32" s="80">
        <v>0</v>
      </c>
      <c r="E32" s="142" t="s">
        <v>638</v>
      </c>
      <c r="F32" s="1"/>
      <c r="G32" s="1"/>
      <c r="H32" s="1"/>
      <c r="I32" s="1"/>
      <c r="J32" s="1"/>
    </row>
    <row r="33" spans="1:10" ht="15" customHeight="1" x14ac:dyDescent="0.25">
      <c r="A33" s="23" t="s">
        <v>215</v>
      </c>
      <c r="B33" s="33"/>
      <c r="C33" s="81">
        <v>0</v>
      </c>
      <c r="D33" s="80">
        <v>0</v>
      </c>
      <c r="E33" s="142" t="s">
        <v>639</v>
      </c>
      <c r="F33" s="1"/>
      <c r="G33" s="1"/>
      <c r="H33" s="1"/>
      <c r="I33" s="1"/>
      <c r="J33" s="1"/>
    </row>
    <row r="34" spans="1:10" ht="15" customHeight="1" x14ac:dyDescent="0.25">
      <c r="A34" s="23" t="s">
        <v>217</v>
      </c>
      <c r="B34" s="33"/>
      <c r="C34" s="81">
        <v>0</v>
      </c>
      <c r="D34" s="80">
        <v>0</v>
      </c>
      <c r="E34" s="142" t="s">
        <v>640</v>
      </c>
      <c r="F34" s="1"/>
      <c r="G34" s="1"/>
      <c r="H34" s="1"/>
      <c r="I34" s="1"/>
      <c r="J34" s="1"/>
    </row>
    <row r="35" spans="1:10" ht="15" customHeight="1" x14ac:dyDescent="0.25">
      <c r="A35" s="23" t="s">
        <v>219</v>
      </c>
      <c r="B35" s="33"/>
      <c r="C35" s="81">
        <v>0</v>
      </c>
      <c r="D35" s="80">
        <v>0</v>
      </c>
      <c r="E35" s="142" t="s">
        <v>641</v>
      </c>
      <c r="F35" s="1"/>
      <c r="G35" s="1"/>
      <c r="H35" s="1"/>
      <c r="I35" s="1"/>
      <c r="J35" s="1"/>
    </row>
    <row r="36" spans="1:10" ht="15" customHeight="1" x14ac:dyDescent="0.25">
      <c r="A36" s="36" t="s">
        <v>221</v>
      </c>
      <c r="B36" s="19"/>
      <c r="C36" s="82">
        <f>SUBTOTAL(9,C30:C35)</f>
        <v>0</v>
      </c>
      <c r="D36" s="83">
        <f>SUBTOTAL(9,D30:D35)</f>
        <v>0</v>
      </c>
      <c r="E36" s="140" t="s">
        <v>642</v>
      </c>
      <c r="F36" s="1"/>
      <c r="G36" s="1"/>
      <c r="H36" s="1"/>
      <c r="I36" s="1"/>
      <c r="J36" s="1"/>
    </row>
    <row r="37" spans="1:10" ht="15" customHeight="1" x14ac:dyDescent="0.25">
      <c r="A37" s="33"/>
      <c r="B37" s="33"/>
      <c r="C37" s="84"/>
      <c r="D37" s="85"/>
      <c r="E37" s="141"/>
      <c r="F37" s="1"/>
      <c r="G37" s="1"/>
      <c r="H37" s="1"/>
      <c r="I37" s="1"/>
      <c r="J37" s="1"/>
    </row>
    <row r="38" spans="1:10" ht="15" customHeight="1" x14ac:dyDescent="0.25">
      <c r="A38" s="21" t="s">
        <v>223</v>
      </c>
      <c r="B38" s="33"/>
      <c r="C38" s="81"/>
      <c r="D38" s="80"/>
      <c r="E38" s="141"/>
      <c r="F38" s="1"/>
      <c r="G38" s="1"/>
      <c r="H38" s="1"/>
      <c r="I38" s="1"/>
      <c r="J38" s="1"/>
    </row>
    <row r="39" spans="1:10" ht="15" customHeight="1" x14ac:dyDescent="0.25">
      <c r="A39" s="23" t="s">
        <v>224</v>
      </c>
      <c r="B39" s="33"/>
      <c r="C39" s="81">
        <v>0</v>
      </c>
      <c r="D39" s="80">
        <v>0</v>
      </c>
      <c r="E39" s="142" t="s">
        <v>643</v>
      </c>
      <c r="F39" s="1"/>
      <c r="G39" s="1"/>
      <c r="H39" s="1"/>
      <c r="I39" s="1"/>
      <c r="J39" s="1"/>
    </row>
    <row r="40" spans="1:10" ht="15" customHeight="1" x14ac:dyDescent="0.25">
      <c r="A40" s="23" t="s">
        <v>226</v>
      </c>
      <c r="B40" s="33"/>
      <c r="C40" s="81">
        <v>0</v>
      </c>
      <c r="D40" s="80">
        <v>0</v>
      </c>
      <c r="E40" s="142" t="s">
        <v>644</v>
      </c>
      <c r="F40" s="1"/>
      <c r="G40" s="1"/>
      <c r="H40" s="1"/>
      <c r="I40" s="1"/>
      <c r="J40" s="1"/>
    </row>
    <row r="41" spans="1:10" ht="15" customHeight="1" x14ac:dyDescent="0.25">
      <c r="A41" s="23" t="s">
        <v>228</v>
      </c>
      <c r="B41" s="33"/>
      <c r="C41" s="81">
        <v>0</v>
      </c>
      <c r="D41" s="80">
        <v>0</v>
      </c>
      <c r="E41" s="142" t="s">
        <v>645</v>
      </c>
      <c r="F41" s="1"/>
      <c r="G41" s="1"/>
      <c r="H41" s="1"/>
      <c r="I41" s="1"/>
      <c r="J41" s="1"/>
    </row>
    <row r="42" spans="1:10" ht="15" customHeight="1" x14ac:dyDescent="0.25">
      <c r="A42" s="23" t="s">
        <v>230</v>
      </c>
      <c r="B42" s="33"/>
      <c r="C42" s="81">
        <v>0</v>
      </c>
      <c r="D42" s="80">
        <v>0</v>
      </c>
      <c r="E42" s="142" t="s">
        <v>646</v>
      </c>
      <c r="F42" s="1"/>
      <c r="G42" s="1"/>
      <c r="H42" s="1"/>
      <c r="I42" s="1"/>
      <c r="J42" s="1"/>
    </row>
    <row r="43" spans="1:10" ht="15" customHeight="1" x14ac:dyDescent="0.25">
      <c r="A43" s="23" t="s">
        <v>232</v>
      </c>
      <c r="B43" s="33"/>
      <c r="C43" s="81">
        <v>0</v>
      </c>
      <c r="D43" s="80">
        <v>0</v>
      </c>
      <c r="E43" s="142" t="s">
        <v>647</v>
      </c>
      <c r="F43" s="1"/>
      <c r="G43" s="1"/>
      <c r="H43" s="1"/>
      <c r="I43" s="1"/>
      <c r="J43" s="1"/>
    </row>
    <row r="44" spans="1:10" ht="15" customHeight="1" x14ac:dyDescent="0.25">
      <c r="A44" s="23" t="s">
        <v>590</v>
      </c>
      <c r="B44" s="33"/>
      <c r="C44" s="81">
        <v>0</v>
      </c>
      <c r="D44" s="80">
        <v>0</v>
      </c>
      <c r="E44" s="142" t="s">
        <v>648</v>
      </c>
      <c r="F44" s="1"/>
      <c r="G44" s="1"/>
      <c r="H44" s="1"/>
      <c r="I44" s="1"/>
      <c r="J44" s="1"/>
    </row>
    <row r="45" spans="1:10" ht="15" customHeight="1" x14ac:dyDescent="0.25">
      <c r="A45" s="23" t="s">
        <v>235</v>
      </c>
      <c r="B45" s="33"/>
      <c r="C45" s="81">
        <v>0</v>
      </c>
      <c r="D45" s="80">
        <v>0</v>
      </c>
      <c r="E45" s="142" t="s">
        <v>649</v>
      </c>
      <c r="F45" s="1"/>
      <c r="G45" s="1"/>
      <c r="H45" s="1"/>
      <c r="I45" s="1"/>
      <c r="J45" s="1"/>
    </row>
    <row r="46" spans="1:10" ht="15" customHeight="1" x14ac:dyDescent="0.25">
      <c r="A46" s="23" t="s">
        <v>237</v>
      </c>
      <c r="B46" s="33"/>
      <c r="C46" s="81">
        <v>0</v>
      </c>
      <c r="D46" s="80">
        <v>0</v>
      </c>
      <c r="E46" s="142" t="s">
        <v>650</v>
      </c>
      <c r="F46" s="1"/>
      <c r="G46" s="1"/>
      <c r="H46" s="1"/>
      <c r="I46" s="1"/>
      <c r="J46" s="1"/>
    </row>
    <row r="47" spans="1:10" ht="15" customHeight="1" x14ac:dyDescent="0.25">
      <c r="A47" s="23" t="s">
        <v>239</v>
      </c>
      <c r="B47" s="33"/>
      <c r="C47" s="81">
        <v>0</v>
      </c>
      <c r="D47" s="80">
        <v>0</v>
      </c>
      <c r="E47" s="142" t="s">
        <v>651</v>
      </c>
      <c r="F47" s="1"/>
      <c r="G47" s="1"/>
      <c r="H47" s="1"/>
      <c r="I47" s="1"/>
      <c r="J47" s="1"/>
    </row>
    <row r="48" spans="1:10" ht="15" customHeight="1" x14ac:dyDescent="0.25">
      <c r="A48" s="23" t="s">
        <v>241</v>
      </c>
      <c r="B48" s="33"/>
      <c r="C48" s="81">
        <v>0</v>
      </c>
      <c r="D48" s="80">
        <v>0</v>
      </c>
      <c r="E48" s="142" t="s">
        <v>652</v>
      </c>
      <c r="F48" s="1"/>
      <c r="G48" s="1"/>
      <c r="H48" s="1"/>
      <c r="I48" s="1"/>
      <c r="J48" s="1"/>
    </row>
    <row r="49" spans="1:10" ht="15" customHeight="1" x14ac:dyDescent="0.25">
      <c r="A49" s="23" t="s">
        <v>243</v>
      </c>
      <c r="B49" s="33"/>
      <c r="C49" s="81">
        <v>0</v>
      </c>
      <c r="D49" s="80">
        <v>0</v>
      </c>
      <c r="E49" s="142" t="s">
        <v>653</v>
      </c>
      <c r="F49" s="1"/>
      <c r="G49" s="1"/>
      <c r="H49" s="1"/>
      <c r="I49" s="1"/>
      <c r="J49" s="1"/>
    </row>
    <row r="50" spans="1:10" ht="15" customHeight="1" x14ac:dyDescent="0.25">
      <c r="A50" s="23" t="s">
        <v>245</v>
      </c>
      <c r="B50" s="33"/>
      <c r="C50" s="81">
        <v>0</v>
      </c>
      <c r="D50" s="80">
        <v>0</v>
      </c>
      <c r="E50" s="142" t="s">
        <v>654</v>
      </c>
      <c r="F50" s="1"/>
      <c r="G50" s="1"/>
      <c r="H50" s="1"/>
      <c r="I50" s="1"/>
      <c r="J50" s="1"/>
    </row>
    <row r="51" spans="1:10" ht="15" customHeight="1" x14ac:dyDescent="0.25">
      <c r="A51" s="23" t="s">
        <v>247</v>
      </c>
      <c r="B51" s="33"/>
      <c r="C51" s="81">
        <v>0</v>
      </c>
      <c r="D51" s="80">
        <v>0</v>
      </c>
      <c r="E51" s="142" t="s">
        <v>655</v>
      </c>
      <c r="F51" s="1"/>
      <c r="G51" s="1"/>
      <c r="H51" s="1"/>
      <c r="I51" s="1"/>
      <c r="J51" s="1"/>
    </row>
    <row r="52" spans="1:10" ht="15" customHeight="1" x14ac:dyDescent="0.25">
      <c r="A52" s="23" t="s">
        <v>249</v>
      </c>
      <c r="B52" s="33"/>
      <c r="C52" s="81">
        <v>0</v>
      </c>
      <c r="D52" s="80">
        <v>0</v>
      </c>
      <c r="E52" s="142" t="s">
        <v>656</v>
      </c>
      <c r="F52" s="1"/>
      <c r="G52" s="1"/>
      <c r="H52" s="1"/>
      <c r="I52" s="1"/>
      <c r="J52" s="1"/>
    </row>
    <row r="53" spans="1:10" ht="15" customHeight="1" x14ac:dyDescent="0.25">
      <c r="A53" s="23" t="s">
        <v>251</v>
      </c>
      <c r="B53" s="33"/>
      <c r="C53" s="81">
        <v>0</v>
      </c>
      <c r="D53" s="80">
        <v>0</v>
      </c>
      <c r="E53" s="142" t="s">
        <v>657</v>
      </c>
      <c r="F53" s="1"/>
      <c r="G53" s="1"/>
      <c r="H53" s="1"/>
      <c r="I53" s="1"/>
      <c r="J53" s="1"/>
    </row>
    <row r="54" spans="1:10" ht="15" customHeight="1" x14ac:dyDescent="0.25">
      <c r="A54" s="36" t="s">
        <v>253</v>
      </c>
      <c r="B54" s="19"/>
      <c r="C54" s="82">
        <f>SUBTOTAL(9,C39:C53)</f>
        <v>0</v>
      </c>
      <c r="D54" s="83">
        <f>SUBTOTAL(9,D39:D53)</f>
        <v>0</v>
      </c>
      <c r="E54" s="140" t="s">
        <v>658</v>
      </c>
      <c r="F54" s="1"/>
      <c r="G54" s="1"/>
      <c r="H54" s="1"/>
      <c r="I54" s="400"/>
      <c r="J54" s="1"/>
    </row>
    <row r="55" spans="1:10" ht="15" customHeight="1" x14ac:dyDescent="0.25">
      <c r="A55" s="33"/>
      <c r="B55" s="33"/>
      <c r="C55" s="84"/>
      <c r="D55" s="85"/>
      <c r="E55" s="141"/>
      <c r="F55" s="1"/>
      <c r="G55" s="1"/>
      <c r="H55" s="1"/>
      <c r="I55" s="1"/>
      <c r="J55" s="1"/>
    </row>
    <row r="56" spans="1:10" ht="15" customHeight="1" x14ac:dyDescent="0.25">
      <c r="A56" s="23" t="s">
        <v>255</v>
      </c>
      <c r="B56" s="33"/>
      <c r="C56" s="89">
        <v>0</v>
      </c>
      <c r="D56" s="90">
        <v>0</v>
      </c>
      <c r="E56" s="141" t="s">
        <v>659</v>
      </c>
      <c r="F56" s="1"/>
      <c r="G56" s="1"/>
      <c r="H56" s="1"/>
      <c r="I56" s="1"/>
      <c r="J56" s="1"/>
    </row>
    <row r="57" spans="1:10" ht="15" customHeight="1" x14ac:dyDescent="0.25">
      <c r="A57" s="38" t="s">
        <v>256</v>
      </c>
      <c r="B57" s="19"/>
      <c r="C57" s="82">
        <f>SUBTOTAL(9,C10:C54)</f>
        <v>0</v>
      </c>
      <c r="D57" s="83">
        <f>SUBTOTAL(9,D10:D54)</f>
        <v>0</v>
      </c>
      <c r="E57" s="143" t="s">
        <v>660</v>
      </c>
      <c r="F57" s="1"/>
      <c r="G57" s="1"/>
      <c r="H57" s="1"/>
      <c r="I57" s="1"/>
      <c r="J57" s="1"/>
    </row>
    <row r="58" spans="1:10" ht="15" customHeight="1" x14ac:dyDescent="0.25">
      <c r="A58" s="38" t="s">
        <v>258</v>
      </c>
      <c r="B58" s="19"/>
      <c r="C58" s="97">
        <v>0</v>
      </c>
      <c r="D58" s="88">
        <v>0</v>
      </c>
      <c r="E58" s="143" t="s">
        <v>661</v>
      </c>
      <c r="F58" s="1"/>
      <c r="G58" s="1"/>
      <c r="H58" s="1"/>
      <c r="I58" s="1"/>
      <c r="J58" s="1"/>
    </row>
    <row r="59" spans="1:10" ht="15" customHeight="1" x14ac:dyDescent="0.25">
      <c r="A59" s="29" t="s">
        <v>260</v>
      </c>
      <c r="B59" s="39"/>
      <c r="C59" s="82">
        <f>SUBTOTAL(9,C10:C58)</f>
        <v>0</v>
      </c>
      <c r="D59" s="83">
        <f>SUBTOTAL(9,D10:D58)</f>
        <v>0</v>
      </c>
      <c r="E59" s="144" t="s">
        <v>662</v>
      </c>
      <c r="F59" s="1"/>
      <c r="G59" s="1"/>
      <c r="H59" s="1"/>
      <c r="I59" s="1"/>
      <c r="J59" s="1"/>
    </row>
    <row r="60" spans="1:10" ht="15.75" customHeight="1" x14ac:dyDescent="0.25">
      <c r="A60" s="1"/>
      <c r="B60" s="1"/>
      <c r="C60" s="320"/>
      <c r="D60" s="320"/>
      <c r="E60" s="126"/>
      <c r="F60" s="1"/>
      <c r="G60" s="1"/>
      <c r="H60" s="1"/>
      <c r="I60" s="1"/>
      <c r="J60" s="1"/>
    </row>
    <row r="61" spans="1:10" ht="15.75" customHeight="1" x14ac:dyDescent="0.25">
      <c r="A61" s="325" t="s">
        <v>683</v>
      </c>
      <c r="F61" s="1"/>
      <c r="G61" s="1"/>
      <c r="H61" s="1"/>
      <c r="I61" s="1"/>
      <c r="J61" s="1"/>
    </row>
    <row r="62" spans="1:10" ht="15.75" customHeight="1" x14ac:dyDescent="0.25">
      <c r="A62" s="355" t="s">
        <v>58</v>
      </c>
      <c r="B62" s="357"/>
      <c r="C62" s="358">
        <v>0</v>
      </c>
      <c r="D62" s="358">
        <v>0</v>
      </c>
      <c r="E62" s="358" t="s">
        <v>722</v>
      </c>
      <c r="F62" s="1"/>
      <c r="G62" s="1"/>
      <c r="H62" s="1"/>
      <c r="I62" s="1"/>
      <c r="J62" s="1"/>
    </row>
    <row r="63" spans="1:10" ht="15.75" customHeight="1" x14ac:dyDescent="0.25">
      <c r="A63" s="356" t="s">
        <v>184</v>
      </c>
      <c r="B63" s="251"/>
      <c r="C63" s="162">
        <v>0</v>
      </c>
      <c r="D63" s="162">
        <v>0</v>
      </c>
      <c r="E63" s="162" t="s">
        <v>723</v>
      </c>
      <c r="F63" s="1"/>
      <c r="G63" s="1"/>
      <c r="H63" s="1"/>
      <c r="I63" s="1"/>
      <c r="J63" s="1"/>
    </row>
    <row r="64" spans="1:10" ht="15.75" customHeight="1" x14ac:dyDescent="0.25">
      <c r="A64" s="356" t="s">
        <v>186</v>
      </c>
      <c r="B64" s="251"/>
      <c r="C64" s="162">
        <v>0</v>
      </c>
      <c r="D64" s="162">
        <v>0</v>
      </c>
      <c r="E64" s="162" t="s">
        <v>724</v>
      </c>
      <c r="F64" s="1"/>
      <c r="G64" s="1"/>
      <c r="H64" s="1"/>
      <c r="I64" s="1"/>
      <c r="J64" s="1"/>
    </row>
    <row r="65" spans="1:10" ht="15.75" customHeight="1" x14ac:dyDescent="0.25">
      <c r="A65" s="356" t="s">
        <v>188</v>
      </c>
      <c r="B65" s="251"/>
      <c r="C65" s="162">
        <v>0</v>
      </c>
      <c r="D65" s="162">
        <v>0</v>
      </c>
      <c r="E65" s="162" t="s">
        <v>725</v>
      </c>
      <c r="F65" s="1"/>
      <c r="G65" s="1"/>
      <c r="H65" s="1"/>
      <c r="I65" s="1"/>
      <c r="J65" s="1"/>
    </row>
    <row r="66" spans="1:10" ht="15.75" customHeight="1" x14ac:dyDescent="0.25">
      <c r="A66" s="356" t="s">
        <v>190</v>
      </c>
      <c r="B66" s="251"/>
      <c r="C66" s="162">
        <v>0</v>
      </c>
      <c r="D66" s="162">
        <v>0</v>
      </c>
      <c r="E66" s="162" t="s">
        <v>726</v>
      </c>
      <c r="F66" s="1"/>
      <c r="G66" s="1"/>
      <c r="H66" s="1"/>
      <c r="I66" s="1"/>
      <c r="J66" s="1"/>
    </row>
    <row r="67" spans="1:10" ht="15.75" customHeight="1" x14ac:dyDescent="0.25">
      <c r="A67" s="356" t="s">
        <v>192</v>
      </c>
      <c r="B67" s="251"/>
      <c r="C67" s="162">
        <v>0</v>
      </c>
      <c r="D67" s="162">
        <v>0</v>
      </c>
      <c r="E67" s="162" t="s">
        <v>727</v>
      </c>
      <c r="F67" s="1"/>
      <c r="G67" s="1"/>
      <c r="H67" s="1"/>
      <c r="I67" s="1"/>
      <c r="J67" s="1"/>
    </row>
    <row r="68" spans="1:10" ht="15.75" customHeight="1" x14ac:dyDescent="0.25">
      <c r="A68" s="356" t="s">
        <v>194</v>
      </c>
      <c r="B68" s="251"/>
      <c r="C68" s="162">
        <v>0</v>
      </c>
      <c r="D68" s="162">
        <v>0</v>
      </c>
      <c r="E68" s="162" t="s">
        <v>728</v>
      </c>
      <c r="F68" s="1"/>
      <c r="G68" s="1"/>
      <c r="H68" s="1"/>
      <c r="I68" s="1"/>
      <c r="J68" s="1"/>
    </row>
    <row r="69" spans="1:10" ht="15.75" customHeight="1" x14ac:dyDescent="0.25">
      <c r="A69" s="356" t="s">
        <v>196</v>
      </c>
      <c r="B69" s="251"/>
      <c r="C69" s="162">
        <v>0</v>
      </c>
      <c r="D69" s="162">
        <v>0</v>
      </c>
      <c r="E69" s="162" t="s">
        <v>729</v>
      </c>
      <c r="F69" s="1"/>
      <c r="G69" s="1"/>
      <c r="H69" s="1"/>
      <c r="I69" s="1"/>
      <c r="J69" s="1"/>
    </row>
    <row r="70" spans="1:10" ht="15.75" customHeight="1" x14ac:dyDescent="0.25">
      <c r="A70" s="356" t="s">
        <v>198</v>
      </c>
      <c r="B70" s="251"/>
      <c r="C70" s="162">
        <v>0</v>
      </c>
      <c r="D70" s="162">
        <v>0</v>
      </c>
      <c r="E70" s="162" t="s">
        <v>730</v>
      </c>
      <c r="F70" s="1"/>
      <c r="G70" s="1"/>
      <c r="H70" s="1"/>
      <c r="I70" s="1"/>
      <c r="J70" s="1"/>
    </row>
    <row r="71" spans="1:10" ht="15.75" customHeight="1" x14ac:dyDescent="0.25">
      <c r="A71" s="356" t="s">
        <v>200</v>
      </c>
      <c r="B71" s="251"/>
      <c r="C71" s="162">
        <v>0</v>
      </c>
      <c r="D71" s="162">
        <v>0</v>
      </c>
      <c r="E71" s="162" t="s">
        <v>731</v>
      </c>
      <c r="F71" s="1"/>
      <c r="G71" s="1"/>
      <c r="H71" s="1"/>
      <c r="I71" s="1"/>
      <c r="J71" s="1"/>
    </row>
    <row r="72" spans="1:10" ht="15.75" customHeight="1" x14ac:dyDescent="0.25">
      <c r="A72" s="356" t="s">
        <v>202</v>
      </c>
      <c r="B72" s="251"/>
      <c r="C72" s="162">
        <v>0</v>
      </c>
      <c r="D72" s="162">
        <v>0</v>
      </c>
      <c r="E72" s="162" t="s">
        <v>732</v>
      </c>
      <c r="F72" s="1"/>
      <c r="G72" s="1"/>
      <c r="H72" s="1"/>
      <c r="I72" s="1"/>
      <c r="J72" s="1"/>
    </row>
    <row r="73" spans="1:10" ht="15.75" customHeight="1" x14ac:dyDescent="0.25">
      <c r="A73" s="356" t="s">
        <v>204</v>
      </c>
      <c r="B73" s="251"/>
      <c r="C73" s="162">
        <v>0</v>
      </c>
      <c r="D73" s="162">
        <v>0</v>
      </c>
      <c r="E73" s="162" t="s">
        <v>733</v>
      </c>
      <c r="F73" s="1"/>
      <c r="G73" s="1"/>
      <c r="H73" s="1"/>
      <c r="I73" s="1"/>
      <c r="J73" s="1"/>
    </row>
    <row r="74" spans="1:10" ht="15.75" customHeight="1" x14ac:dyDescent="0.25">
      <c r="A74" s="359" t="s">
        <v>684</v>
      </c>
      <c r="B74" s="147"/>
      <c r="C74" s="354">
        <f>SUBTOTAL(9,C62:C73)</f>
        <v>0</v>
      </c>
      <c r="D74" s="148">
        <f>SUBTOTAL(9,D62:D73)</f>
        <v>0</v>
      </c>
      <c r="E74" s="144" t="s">
        <v>734</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94"/>
  <sheetViews>
    <sheetView zoomScaleNormal="100" workbookViewId="0">
      <selection activeCell="B3" sqref="B3"/>
    </sheetView>
  </sheetViews>
  <sheetFormatPr baseColWidth="10" defaultColWidth="17.28515625" defaultRowHeight="15.75" customHeight="1" x14ac:dyDescent="0.25"/>
  <cols>
    <col min="1" max="1" width="78" style="40" bestFit="1" customWidth="1"/>
    <col min="2" max="3" width="15.7109375" style="91" customWidth="1"/>
    <col min="4" max="4" width="13.7109375" style="70" bestFit="1" customWidth="1"/>
    <col min="5" max="6" width="10.7109375" style="40" customWidth="1"/>
    <col min="7" max="16384" width="17.28515625" style="40"/>
  </cols>
  <sheetData>
    <row r="1" spans="1:9" ht="12.75" customHeight="1" x14ac:dyDescent="0.25">
      <c r="B1" s="68"/>
      <c r="C1" s="68"/>
    </row>
    <row r="2" spans="1:9" ht="15.75" customHeight="1" x14ac:dyDescent="0.25">
      <c r="A2" s="315" t="str">
        <f>Resultatregnskap!A2</f>
        <v>Virksomhetens navn: Høyskolen Kristiania</v>
      </c>
      <c r="D2" s="126"/>
      <c r="E2" s="11"/>
      <c r="F2" s="11"/>
    </row>
    <row r="3" spans="1:9" ht="12.75" customHeight="1" x14ac:dyDescent="0.25">
      <c r="A3" s="325" t="s">
        <v>826</v>
      </c>
      <c r="B3" s="68"/>
      <c r="C3" s="68"/>
      <c r="D3" s="126"/>
      <c r="F3" s="11"/>
    </row>
    <row r="4" spans="1:9" ht="15" x14ac:dyDescent="0.25">
      <c r="A4" s="3" t="s">
        <v>262</v>
      </c>
      <c r="B4" s="103"/>
      <c r="C4" s="103"/>
      <c r="D4" s="103"/>
      <c r="E4" s="11"/>
      <c r="F4" s="11"/>
    </row>
    <row r="5" spans="1:9" ht="15" x14ac:dyDescent="0.25">
      <c r="A5" s="12" t="str">
        <f>Resultatregnskap!A6</f>
        <v>Beløp i 1000 kroner</v>
      </c>
      <c r="B5" s="175"/>
      <c r="C5" s="175"/>
      <c r="D5" s="175"/>
      <c r="E5" s="11"/>
      <c r="F5" s="11"/>
    </row>
    <row r="6" spans="1:9" ht="16.149999999999999" customHeight="1" x14ac:dyDescent="0.25">
      <c r="A6" s="396" t="s">
        <v>29</v>
      </c>
      <c r="B6" s="311">
        <f>Resultatregnskap!C8</f>
        <v>45657</v>
      </c>
      <c r="C6" s="312">
        <f>Resultatregnskap!D8</f>
        <v>45291</v>
      </c>
      <c r="D6" s="176" t="str">
        <f>Resultatregnskap!E8</f>
        <v>DBH-referanse</v>
      </c>
      <c r="E6" s="11"/>
      <c r="F6" s="11"/>
      <c r="G6" s="11"/>
      <c r="H6" s="11"/>
      <c r="I6" s="11"/>
    </row>
    <row r="7" spans="1:9" ht="15" customHeight="1" x14ac:dyDescent="0.25">
      <c r="A7" s="8"/>
      <c r="B7" s="281"/>
      <c r="C7" s="281"/>
      <c r="D7" s="130"/>
      <c r="E7" s="11"/>
      <c r="F7" s="11"/>
      <c r="G7" s="11"/>
      <c r="H7" s="11"/>
    </row>
    <row r="8" spans="1:9" ht="15" customHeight="1" x14ac:dyDescent="0.25">
      <c r="A8" s="20" t="s">
        <v>364</v>
      </c>
      <c r="B8" s="281">
        <v>401058</v>
      </c>
      <c r="C8" s="281">
        <v>381331</v>
      </c>
      <c r="D8" s="131" t="s">
        <v>263</v>
      </c>
      <c r="E8" s="11"/>
      <c r="F8" s="11"/>
      <c r="G8" s="11"/>
      <c r="H8" s="11"/>
    </row>
    <row r="9" spans="1:9" ht="15" customHeight="1" x14ac:dyDescent="0.25">
      <c r="A9" s="20" t="s">
        <v>365</v>
      </c>
      <c r="B9" s="281">
        <v>0</v>
      </c>
      <c r="C9" s="281">
        <v>754.59100000000001</v>
      </c>
      <c r="D9" s="131" t="s">
        <v>264</v>
      </c>
      <c r="E9" s="11"/>
      <c r="F9" s="11"/>
      <c r="G9" s="11"/>
      <c r="H9" s="11"/>
    </row>
    <row r="10" spans="1:9" ht="15" customHeight="1" x14ac:dyDescent="0.25">
      <c r="A10" s="117" t="s">
        <v>777</v>
      </c>
      <c r="B10" s="282">
        <f>SUBTOTAL(9,B8:B9)</f>
        <v>401058</v>
      </c>
      <c r="C10" s="282">
        <f>SUBTOTAL(9,C8:C9)</f>
        <v>382085.59100000001</v>
      </c>
      <c r="D10" s="129" t="s">
        <v>778</v>
      </c>
      <c r="E10" s="11"/>
      <c r="F10" s="11"/>
      <c r="G10" s="11"/>
      <c r="H10" s="11"/>
    </row>
    <row r="11" spans="1:9" ht="15" customHeight="1" x14ac:dyDescent="0.25">
      <c r="A11" s="20"/>
      <c r="B11" s="281"/>
      <c r="C11" s="281"/>
      <c r="D11" s="131"/>
      <c r="E11" s="11"/>
      <c r="F11" s="11"/>
      <c r="G11" s="11"/>
      <c r="H11" s="11"/>
    </row>
    <row r="12" spans="1:9" ht="15" customHeight="1" x14ac:dyDescent="0.25">
      <c r="A12" s="12" t="s">
        <v>370</v>
      </c>
      <c r="B12" s="281"/>
      <c r="C12" s="281"/>
      <c r="D12" s="131"/>
      <c r="E12" s="11"/>
      <c r="F12" s="11"/>
      <c r="G12" s="11"/>
      <c r="H12" s="11"/>
    </row>
    <row r="13" spans="1:9" ht="15" customHeight="1" x14ac:dyDescent="0.25">
      <c r="A13" s="115" t="s">
        <v>366</v>
      </c>
      <c r="B13" s="281">
        <v>7691</v>
      </c>
      <c r="C13" s="281">
        <v>11877.537669999991</v>
      </c>
      <c r="D13" s="131" t="s">
        <v>369</v>
      </c>
      <c r="E13" s="11"/>
      <c r="F13" s="11"/>
      <c r="G13" s="11"/>
      <c r="H13" s="11"/>
    </row>
    <row r="14" spans="1:9" ht="15" customHeight="1" x14ac:dyDescent="0.25">
      <c r="A14" s="115" t="s">
        <v>367</v>
      </c>
      <c r="B14" s="281">
        <v>0</v>
      </c>
      <c r="C14" s="281">
        <v>0</v>
      </c>
      <c r="D14" s="131" t="s">
        <v>372</v>
      </c>
      <c r="E14" s="11"/>
      <c r="F14" s="11"/>
      <c r="G14" s="11"/>
      <c r="H14" s="11"/>
    </row>
    <row r="15" spans="1:9" ht="15" customHeight="1" x14ac:dyDescent="0.25">
      <c r="A15" s="115" t="s">
        <v>368</v>
      </c>
      <c r="B15" s="281">
        <v>0</v>
      </c>
      <c r="C15" s="281">
        <v>0</v>
      </c>
      <c r="D15" s="131" t="s">
        <v>373</v>
      </c>
      <c r="E15" s="11"/>
      <c r="F15" s="11"/>
      <c r="G15" s="11"/>
      <c r="H15" s="11"/>
    </row>
    <row r="16" spans="1:9" ht="15" customHeight="1" x14ac:dyDescent="0.25">
      <c r="A16" s="115" t="s">
        <v>371</v>
      </c>
      <c r="B16" s="281">
        <v>0</v>
      </c>
      <c r="C16" s="281">
        <v>0</v>
      </c>
      <c r="D16" s="131" t="s">
        <v>374</v>
      </c>
      <c r="E16" s="11"/>
      <c r="F16" s="11"/>
      <c r="G16" s="11"/>
      <c r="H16" s="11"/>
    </row>
    <row r="17" spans="1:8" ht="15" customHeight="1" x14ac:dyDescent="0.25">
      <c r="A17" s="116" t="s">
        <v>465</v>
      </c>
      <c r="B17" s="282">
        <f>SUBTOTAL(9,B13:B16)</f>
        <v>7691</v>
      </c>
      <c r="C17" s="282">
        <f t="shared" ref="C17" si="0">SUBTOTAL(9,C13:C16)</f>
        <v>11877.537669999991</v>
      </c>
      <c r="D17" s="129" t="s">
        <v>265</v>
      </c>
      <c r="E17" s="11"/>
      <c r="F17" s="11"/>
      <c r="G17" s="11"/>
      <c r="H17" s="11"/>
    </row>
    <row r="18" spans="1:8" ht="15" customHeight="1" x14ac:dyDescent="0.25">
      <c r="A18" s="115"/>
      <c r="B18" s="281"/>
      <c r="C18" s="281"/>
      <c r="D18" s="131"/>
      <c r="E18" s="11"/>
      <c r="F18" s="11"/>
      <c r="G18" s="11"/>
      <c r="H18" s="11"/>
    </row>
    <row r="19" spans="1:8" ht="15" customHeight="1" x14ac:dyDescent="0.25">
      <c r="A19" s="115" t="s">
        <v>375</v>
      </c>
      <c r="B19" s="281">
        <v>9842</v>
      </c>
      <c r="C19" s="281">
        <v>7064.2281299999995</v>
      </c>
      <c r="D19" s="131" t="s">
        <v>379</v>
      </c>
      <c r="E19" s="11"/>
      <c r="F19" s="11"/>
      <c r="G19" s="11"/>
      <c r="H19" s="11"/>
    </row>
    <row r="20" spans="1:8" ht="15" customHeight="1" x14ac:dyDescent="0.25">
      <c r="A20" s="115" t="s">
        <v>376</v>
      </c>
      <c r="B20" s="281">
        <v>0</v>
      </c>
      <c r="C20" s="281">
        <v>0</v>
      </c>
      <c r="D20" s="131" t="s">
        <v>380</v>
      </c>
      <c r="E20" s="11"/>
      <c r="F20" s="11"/>
      <c r="G20" s="11"/>
      <c r="H20" s="11"/>
    </row>
    <row r="21" spans="1:8" ht="15" customHeight="1" x14ac:dyDescent="0.25">
      <c r="A21" s="115" t="s">
        <v>378</v>
      </c>
      <c r="B21" s="281">
        <v>0</v>
      </c>
      <c r="C21" s="281">
        <v>0</v>
      </c>
      <c r="D21" s="131" t="s">
        <v>381</v>
      </c>
      <c r="E21" s="11"/>
      <c r="F21" s="11"/>
      <c r="G21" s="11"/>
      <c r="H21" s="11"/>
    </row>
    <row r="22" spans="1:8" ht="15" customHeight="1" x14ac:dyDescent="0.25">
      <c r="A22" s="117" t="s">
        <v>377</v>
      </c>
      <c r="B22" s="282">
        <f>SUBTOTAL(9,B19:B21)</f>
        <v>9842</v>
      </c>
      <c r="C22" s="282">
        <f t="shared" ref="C22" si="1">SUBTOTAL(9,C19:C21)</f>
        <v>7064.2281299999995</v>
      </c>
      <c r="D22" s="129" t="s">
        <v>266</v>
      </c>
      <c r="E22" s="11"/>
      <c r="F22" s="11"/>
      <c r="G22" s="11"/>
      <c r="H22" s="11"/>
    </row>
    <row r="23" spans="1:8" ht="15" customHeight="1" x14ac:dyDescent="0.25">
      <c r="A23" s="20" t="s">
        <v>384</v>
      </c>
      <c r="B23" s="281"/>
      <c r="C23" s="281"/>
      <c r="D23" s="131" t="s">
        <v>382</v>
      </c>
      <c r="E23" s="11"/>
      <c r="F23" s="11"/>
      <c r="G23" s="11"/>
      <c r="H23" s="11"/>
    </row>
    <row r="24" spans="1:8" ht="15" customHeight="1" x14ac:dyDescent="0.25">
      <c r="A24" s="118" t="s">
        <v>383</v>
      </c>
      <c r="B24" s="282">
        <f>SUBTOTAL(9,B13:B23)</f>
        <v>17533</v>
      </c>
      <c r="C24" s="282">
        <f t="shared" ref="C24" si="2">SUBTOTAL(9,C13:C23)</f>
        <v>18941.76579999999</v>
      </c>
      <c r="D24" s="129" t="s">
        <v>386</v>
      </c>
      <c r="E24" s="11"/>
      <c r="F24" s="11"/>
      <c r="G24" s="11"/>
      <c r="H24" s="11"/>
    </row>
    <row r="25" spans="1:8" ht="15" customHeight="1" x14ac:dyDescent="0.25">
      <c r="A25" s="20"/>
      <c r="B25" s="281"/>
      <c r="C25" s="281"/>
      <c r="D25" s="131"/>
      <c r="E25" s="11"/>
      <c r="F25" s="11"/>
      <c r="G25" s="11"/>
      <c r="H25" s="11"/>
    </row>
    <row r="26" spans="1:8" ht="15" customHeight="1" x14ac:dyDescent="0.25">
      <c r="A26" s="394" t="s">
        <v>387</v>
      </c>
      <c r="B26" s="283">
        <f>SUBTOTAL(9,B8:B24)</f>
        <v>418591</v>
      </c>
      <c r="C26" s="283">
        <f>SUBTOTAL(9,C8:C24)</f>
        <v>401027.35680000001</v>
      </c>
      <c r="D26" s="129" t="s">
        <v>267</v>
      </c>
      <c r="E26" s="11"/>
      <c r="F26" s="11"/>
      <c r="G26" s="11"/>
      <c r="H26" s="11"/>
    </row>
    <row r="27" spans="1:8" ht="15" customHeight="1" x14ac:dyDescent="0.25">
      <c r="A27" s="12"/>
      <c r="B27" s="98"/>
      <c r="C27" s="98"/>
      <c r="D27" s="127"/>
      <c r="E27" s="11"/>
      <c r="F27" s="11"/>
      <c r="G27" s="11"/>
      <c r="H27" s="11"/>
    </row>
    <row r="28" spans="1:8" ht="15" customHeight="1" x14ac:dyDescent="0.25">
      <c r="A28" s="530" t="s">
        <v>820</v>
      </c>
      <c r="B28" s="530"/>
      <c r="C28" s="530"/>
      <c r="D28" s="530"/>
      <c r="E28" s="11"/>
      <c r="F28" s="11"/>
      <c r="G28" s="11"/>
      <c r="H28" s="11"/>
    </row>
    <row r="29" spans="1:8" ht="30" customHeight="1" x14ac:dyDescent="0.25">
      <c r="A29" s="530"/>
      <c r="B29" s="530"/>
      <c r="C29" s="530"/>
      <c r="D29" s="530"/>
      <c r="E29" s="11"/>
      <c r="F29" s="11"/>
      <c r="G29" s="11"/>
      <c r="H29" s="11"/>
    </row>
    <row r="30" spans="1:8" ht="15" customHeight="1" x14ac:dyDescent="0.25">
      <c r="A30" s="429"/>
      <c r="B30" s="429"/>
      <c r="C30" s="429"/>
      <c r="D30" s="429"/>
      <c r="E30" s="11"/>
      <c r="F30" s="11"/>
      <c r="G30" s="11"/>
      <c r="H30" s="11"/>
    </row>
    <row r="31" spans="1:8" ht="15" customHeight="1" x14ac:dyDescent="0.25">
      <c r="A31" s="530" t="s">
        <v>385</v>
      </c>
      <c r="B31" s="530"/>
      <c r="C31" s="530"/>
      <c r="D31" s="530"/>
      <c r="E31" s="11"/>
      <c r="F31" s="11"/>
      <c r="G31" s="11"/>
      <c r="H31" s="11"/>
    </row>
    <row r="32" spans="1:8" ht="15" customHeight="1" x14ac:dyDescent="0.25">
      <c r="A32" s="530"/>
      <c r="B32" s="530"/>
      <c r="C32" s="530"/>
      <c r="D32" s="530"/>
      <c r="E32" s="11"/>
      <c r="F32" s="11"/>
      <c r="G32" s="11"/>
      <c r="H32" s="11"/>
    </row>
    <row r="33" spans="1:8" ht="15" customHeight="1" x14ac:dyDescent="0.25">
      <c r="A33" s="429"/>
      <c r="B33" s="429"/>
      <c r="C33" s="429"/>
      <c r="D33" s="429"/>
      <c r="E33" s="11"/>
      <c r="F33" s="11"/>
      <c r="G33" s="11"/>
      <c r="H33" s="11"/>
    </row>
    <row r="34" spans="1:8" ht="15" customHeight="1" x14ac:dyDescent="0.25">
      <c r="A34" s="430" t="s">
        <v>821</v>
      </c>
      <c r="B34" s="431">
        <f>B6</f>
        <v>45657</v>
      </c>
      <c r="C34" s="432">
        <f>C6</f>
        <v>45291</v>
      </c>
      <c r="D34" s="176" t="s">
        <v>466</v>
      </c>
      <c r="E34" s="11"/>
      <c r="F34" s="11"/>
      <c r="G34" s="11"/>
      <c r="H34" s="11"/>
    </row>
    <row r="35" spans="1:8" ht="15" customHeight="1" x14ac:dyDescent="0.25">
      <c r="A35" s="429"/>
      <c r="B35" s="433"/>
      <c r="C35" s="434"/>
      <c r="D35" s="435"/>
      <c r="E35" s="11"/>
      <c r="F35" s="11"/>
      <c r="G35" s="11"/>
      <c r="H35" s="11"/>
    </row>
    <row r="36" spans="1:8" ht="15" customHeight="1" x14ac:dyDescent="0.25">
      <c r="A36" s="123" t="s">
        <v>396</v>
      </c>
      <c r="B36" s="442">
        <v>0</v>
      </c>
      <c r="C36" s="443">
        <v>0</v>
      </c>
      <c r="D36" s="131" t="s">
        <v>397</v>
      </c>
      <c r="E36" s="11"/>
      <c r="F36" s="11"/>
      <c r="G36" s="11"/>
      <c r="H36" s="11"/>
    </row>
    <row r="37" spans="1:8" ht="15" customHeight="1" x14ac:dyDescent="0.25">
      <c r="A37" s="124" t="s">
        <v>394</v>
      </c>
      <c r="B37" s="442">
        <v>0</v>
      </c>
      <c r="C37" s="443">
        <v>0</v>
      </c>
      <c r="D37" s="131" t="s">
        <v>398</v>
      </c>
      <c r="E37" s="11"/>
      <c r="F37" s="11"/>
      <c r="G37" s="11"/>
      <c r="H37" s="11"/>
    </row>
    <row r="38" spans="1:8" ht="15" customHeight="1" x14ac:dyDescent="0.25">
      <c r="A38" s="125" t="s">
        <v>395</v>
      </c>
      <c r="B38" s="444">
        <f>SUBTOTAL(9,B36:B37)</f>
        <v>0</v>
      </c>
      <c r="C38" s="445">
        <f t="shared" ref="C38" si="3">SUBTOTAL(9,C36:C37)</f>
        <v>0</v>
      </c>
      <c r="D38" s="129" t="s">
        <v>403</v>
      </c>
      <c r="E38" s="11"/>
      <c r="F38" s="11"/>
      <c r="G38" s="11"/>
      <c r="H38" s="11"/>
    </row>
    <row r="39" spans="1:8" ht="15" customHeight="1" x14ac:dyDescent="0.25">
      <c r="A39" s="429"/>
      <c r="B39" s="433"/>
      <c r="C39" s="434"/>
      <c r="D39" s="435"/>
      <c r="E39" s="11"/>
      <c r="F39" s="11"/>
      <c r="G39" s="11"/>
      <c r="H39" s="11"/>
    </row>
    <row r="40" spans="1:8" ht="15" customHeight="1" x14ac:dyDescent="0.25">
      <c r="A40" s="314" t="s">
        <v>806</v>
      </c>
      <c r="B40" s="81">
        <v>3787</v>
      </c>
      <c r="C40" s="285">
        <v>5244.9303900000004</v>
      </c>
      <c r="D40" s="131" t="s">
        <v>399</v>
      </c>
      <c r="E40" s="11"/>
      <c r="F40" s="11"/>
      <c r="G40" s="11"/>
      <c r="H40" s="11"/>
    </row>
    <row r="41" spans="1:8" ht="15" customHeight="1" x14ac:dyDescent="0.25">
      <c r="A41" s="115" t="s">
        <v>824</v>
      </c>
      <c r="B41" s="81">
        <v>0</v>
      </c>
      <c r="C41" s="285">
        <v>0</v>
      </c>
      <c r="D41" s="131" t="s">
        <v>400</v>
      </c>
      <c r="E41" s="11"/>
      <c r="F41" s="11"/>
      <c r="G41" s="11"/>
      <c r="H41" s="11"/>
    </row>
    <row r="42" spans="1:8" ht="15" customHeight="1" x14ac:dyDescent="0.25">
      <c r="A42" s="115" t="s">
        <v>825</v>
      </c>
      <c r="B42" s="81">
        <v>0</v>
      </c>
      <c r="C42" s="285">
        <v>0</v>
      </c>
      <c r="D42" s="131" t="s">
        <v>401</v>
      </c>
      <c r="E42" s="11"/>
      <c r="F42" s="11"/>
      <c r="G42" s="11"/>
      <c r="H42" s="11"/>
    </row>
    <row r="43" spans="1:8" ht="15" customHeight="1" x14ac:dyDescent="0.25">
      <c r="A43" s="117" t="s">
        <v>389</v>
      </c>
      <c r="B43" s="284">
        <f>SUBTOTAL(9,B40:B42)</f>
        <v>3787</v>
      </c>
      <c r="C43" s="286">
        <f t="shared" ref="C43" si="4">SUBTOTAL(9,C40:C42)</f>
        <v>5244.9303900000004</v>
      </c>
      <c r="D43" s="129" t="s">
        <v>402</v>
      </c>
      <c r="E43" s="11"/>
      <c r="F43" s="11"/>
      <c r="G43" s="11"/>
      <c r="H43" s="11"/>
    </row>
    <row r="44" spans="1:8" ht="15" customHeight="1" x14ac:dyDescent="0.25">
      <c r="A44" s="20"/>
      <c r="B44" s="81"/>
      <c r="C44" s="285"/>
      <c r="D44" s="131"/>
      <c r="E44" s="11"/>
      <c r="F44" s="11"/>
      <c r="G44" s="11"/>
      <c r="H44" s="11"/>
    </row>
    <row r="45" spans="1:8" ht="15" customHeight="1" x14ac:dyDescent="0.25">
      <c r="A45" s="20" t="s">
        <v>268</v>
      </c>
      <c r="B45" s="81">
        <v>-737</v>
      </c>
      <c r="C45" s="285">
        <v>932.11659000000009</v>
      </c>
      <c r="D45" s="131" t="s">
        <v>392</v>
      </c>
      <c r="E45" s="11"/>
      <c r="F45" s="11"/>
      <c r="G45" s="11"/>
      <c r="H45" s="11"/>
    </row>
    <row r="46" spans="1:8" ht="15" customHeight="1" x14ac:dyDescent="0.25">
      <c r="A46" s="115" t="s">
        <v>388</v>
      </c>
      <c r="B46" s="81">
        <v>0</v>
      </c>
      <c r="C46" s="285">
        <v>0</v>
      </c>
      <c r="D46" s="131" t="s">
        <v>393</v>
      </c>
      <c r="E46" s="11"/>
      <c r="F46" s="11"/>
      <c r="G46" s="11"/>
      <c r="H46" s="11"/>
    </row>
    <row r="47" spans="1:8" ht="15" customHeight="1" x14ac:dyDescent="0.25">
      <c r="A47" s="115" t="s">
        <v>390</v>
      </c>
      <c r="B47" s="81">
        <v>0</v>
      </c>
      <c r="C47" s="285">
        <v>0</v>
      </c>
      <c r="D47" s="131" t="s">
        <v>620</v>
      </c>
      <c r="E47" s="11"/>
      <c r="F47" s="11"/>
      <c r="G47" s="11"/>
      <c r="H47" s="11"/>
    </row>
    <row r="48" spans="1:8" ht="15" customHeight="1" x14ac:dyDescent="0.25">
      <c r="A48" s="117" t="s">
        <v>391</v>
      </c>
      <c r="B48" s="284">
        <f>SUBTOTAL(9,B45:B47)</f>
        <v>-737</v>
      </c>
      <c r="C48" s="286">
        <f t="shared" ref="C48" si="5">SUBTOTAL(9,C45:C47)</f>
        <v>932.11659000000009</v>
      </c>
      <c r="D48" s="129" t="s">
        <v>405</v>
      </c>
      <c r="E48" s="11"/>
      <c r="F48" s="11"/>
      <c r="G48" s="11"/>
      <c r="H48" s="11"/>
    </row>
    <row r="49" spans="1:8" ht="15" customHeight="1" x14ac:dyDescent="0.25">
      <c r="A49" s="20"/>
      <c r="B49" s="81"/>
      <c r="C49" s="285"/>
      <c r="D49" s="131"/>
      <c r="E49" s="11"/>
      <c r="F49" s="11"/>
      <c r="G49" s="11"/>
      <c r="H49" s="11"/>
    </row>
    <row r="50" spans="1:8" ht="15" customHeight="1" x14ac:dyDescent="0.25">
      <c r="A50" s="12" t="s">
        <v>555</v>
      </c>
      <c r="B50" s="81"/>
      <c r="C50" s="285"/>
      <c r="D50" s="131"/>
      <c r="E50" s="11"/>
      <c r="F50" s="11"/>
      <c r="G50" s="11"/>
      <c r="H50" s="11"/>
    </row>
    <row r="51" spans="1:8" ht="15" customHeight="1" x14ac:dyDescent="0.25">
      <c r="A51" s="20" t="s">
        <v>404</v>
      </c>
      <c r="B51" s="81">
        <v>630</v>
      </c>
      <c r="C51" s="285">
        <v>0</v>
      </c>
      <c r="D51" s="131" t="s">
        <v>406</v>
      </c>
      <c r="E51" s="11"/>
      <c r="F51" s="11"/>
      <c r="G51" s="11"/>
      <c r="H51" s="11"/>
    </row>
    <row r="52" spans="1:8" ht="15" customHeight="1" x14ac:dyDescent="0.25">
      <c r="A52" s="20" t="s">
        <v>407</v>
      </c>
      <c r="B52" s="81">
        <v>611</v>
      </c>
      <c r="C52" s="285">
        <v>1688.37581</v>
      </c>
      <c r="D52" s="131" t="s">
        <v>411</v>
      </c>
      <c r="E52" s="11"/>
      <c r="F52" s="11"/>
      <c r="G52" s="11"/>
      <c r="H52" s="11"/>
    </row>
    <row r="53" spans="1:8" ht="15" customHeight="1" x14ac:dyDescent="0.25">
      <c r="A53" s="20" t="s">
        <v>408</v>
      </c>
      <c r="B53" s="81">
        <v>2200</v>
      </c>
      <c r="C53" s="285">
        <v>1496.5291499999998</v>
      </c>
      <c r="D53" s="131" t="s">
        <v>412</v>
      </c>
      <c r="E53" s="11"/>
      <c r="F53" s="11"/>
      <c r="G53" s="11"/>
      <c r="H53" s="11"/>
    </row>
    <row r="54" spans="1:8" ht="15" customHeight="1" x14ac:dyDescent="0.25">
      <c r="A54" s="20" t="s">
        <v>409</v>
      </c>
      <c r="B54" s="81">
        <v>0</v>
      </c>
      <c r="C54" s="285">
        <v>155.42572000000001</v>
      </c>
      <c r="D54" s="131" t="s">
        <v>413</v>
      </c>
      <c r="E54" s="11"/>
      <c r="F54" s="11"/>
      <c r="G54" s="11"/>
      <c r="H54" s="11"/>
    </row>
    <row r="55" spans="1:8" ht="15" customHeight="1" x14ac:dyDescent="0.25">
      <c r="A55" s="20" t="s">
        <v>410</v>
      </c>
      <c r="B55" s="81">
        <v>0</v>
      </c>
      <c r="C55" s="285">
        <v>0</v>
      </c>
      <c r="D55" s="131" t="s">
        <v>414</v>
      </c>
      <c r="E55" s="11"/>
      <c r="F55" s="11"/>
      <c r="G55" s="11"/>
      <c r="H55" s="11"/>
    </row>
    <row r="56" spans="1:8" ht="15" customHeight="1" x14ac:dyDescent="0.25">
      <c r="A56" s="117" t="s">
        <v>416</v>
      </c>
      <c r="B56" s="284">
        <f>SUBTOTAL(9,B51:B55)</f>
        <v>3441</v>
      </c>
      <c r="C56" s="286">
        <f t="shared" ref="C56" si="6">SUBTOTAL(9,C51:C55)</f>
        <v>3340.33068</v>
      </c>
      <c r="D56" s="129" t="s">
        <v>415</v>
      </c>
      <c r="E56" s="11"/>
      <c r="F56" s="11"/>
      <c r="G56" s="11"/>
      <c r="H56" s="11"/>
    </row>
    <row r="57" spans="1:8" ht="15" customHeight="1" x14ac:dyDescent="0.25">
      <c r="A57" s="20"/>
      <c r="B57" s="81"/>
      <c r="C57" s="285"/>
      <c r="D57" s="131"/>
      <c r="E57" s="11"/>
      <c r="F57" s="11"/>
      <c r="G57" s="11"/>
      <c r="H57" s="11"/>
    </row>
    <row r="58" spans="1:8" ht="15" customHeight="1" x14ac:dyDescent="0.25">
      <c r="A58" s="60" t="s">
        <v>455</v>
      </c>
      <c r="B58" s="89"/>
      <c r="C58" s="287"/>
      <c r="D58" s="131" t="s">
        <v>269</v>
      </c>
      <c r="E58" s="11"/>
      <c r="F58" s="11"/>
      <c r="G58" s="11"/>
      <c r="H58" s="11"/>
    </row>
    <row r="59" spans="1:8" ht="15" customHeight="1" x14ac:dyDescent="0.25">
      <c r="A59" s="61" t="s">
        <v>721</v>
      </c>
      <c r="B59" s="82">
        <f>SUBTOTAL(9,B36:B58)</f>
        <v>6491</v>
      </c>
      <c r="C59" s="82">
        <f>SUBTOTAL(9,C36:C58)</f>
        <v>9517.3776600000001</v>
      </c>
      <c r="D59" s="129" t="s">
        <v>270</v>
      </c>
      <c r="E59" s="11"/>
      <c r="F59" s="11"/>
      <c r="G59" s="11"/>
      <c r="H59" s="11"/>
    </row>
    <row r="60" spans="1:8" ht="15" customHeight="1" x14ac:dyDescent="0.25">
      <c r="A60" s="8"/>
      <c r="B60" s="119"/>
      <c r="C60" s="109"/>
      <c r="D60" s="127"/>
      <c r="E60" s="11"/>
      <c r="F60" s="11"/>
      <c r="G60" s="11"/>
      <c r="H60" s="11"/>
    </row>
    <row r="61" spans="1:8" ht="15" customHeight="1" x14ac:dyDescent="0.25">
      <c r="A61" s="530" t="s">
        <v>822</v>
      </c>
      <c r="B61" s="530"/>
      <c r="C61" s="530"/>
      <c r="D61" s="530"/>
      <c r="E61" s="11"/>
      <c r="F61" s="11"/>
      <c r="G61" s="11"/>
      <c r="H61" s="11"/>
    </row>
    <row r="62" spans="1:8" ht="27.75" customHeight="1" x14ac:dyDescent="0.25">
      <c r="A62" s="530"/>
      <c r="B62" s="530"/>
      <c r="C62" s="530"/>
      <c r="D62" s="530"/>
      <c r="E62" s="11"/>
      <c r="F62" s="11"/>
      <c r="G62" s="11"/>
      <c r="H62" s="11"/>
    </row>
    <row r="63" spans="1:8" ht="15" customHeight="1" x14ac:dyDescent="0.25">
      <c r="A63" s="429"/>
      <c r="B63" s="429"/>
      <c r="C63" s="429"/>
      <c r="D63" s="429"/>
      <c r="E63" s="11"/>
      <c r="F63" s="11"/>
      <c r="G63" s="11"/>
      <c r="H63" s="11"/>
    </row>
    <row r="64" spans="1:8" ht="33" customHeight="1" x14ac:dyDescent="0.25">
      <c r="A64" s="530" t="s">
        <v>417</v>
      </c>
      <c r="B64" s="530"/>
      <c r="C64" s="530"/>
      <c r="D64" s="530"/>
      <c r="E64" s="11"/>
      <c r="F64" s="11"/>
      <c r="G64" s="11"/>
      <c r="H64" s="11"/>
    </row>
    <row r="65" spans="1:8" ht="15" customHeight="1" x14ac:dyDescent="0.25">
      <c r="A65" s="429"/>
      <c r="B65" s="429"/>
      <c r="C65" s="429"/>
      <c r="D65" s="429"/>
      <c r="E65" s="11"/>
      <c r="F65" s="11"/>
      <c r="G65" s="11"/>
      <c r="H65" s="11"/>
    </row>
    <row r="66" spans="1:8" ht="15" customHeight="1" x14ac:dyDescent="0.25">
      <c r="A66" s="436" t="s">
        <v>31</v>
      </c>
      <c r="B66" s="437">
        <f>B34</f>
        <v>45657</v>
      </c>
      <c r="C66" s="438">
        <f>C34</f>
        <v>45291</v>
      </c>
      <c r="D66" s="176" t="s">
        <v>466</v>
      </c>
      <c r="E66" s="11"/>
      <c r="F66" s="11"/>
      <c r="G66" s="11"/>
      <c r="H66" s="11"/>
    </row>
    <row r="67" spans="1:8" ht="15" customHeight="1" x14ac:dyDescent="0.25">
      <c r="A67" s="429" t="s">
        <v>779</v>
      </c>
      <c r="B67" s="435"/>
      <c r="C67" s="435"/>
      <c r="D67" s="435"/>
      <c r="E67" s="11"/>
      <c r="F67" s="11"/>
      <c r="G67" s="11"/>
      <c r="H67" s="11"/>
    </row>
    <row r="68" spans="1:8" ht="15" customHeight="1" x14ac:dyDescent="0.25">
      <c r="A68" s="20" t="s">
        <v>418</v>
      </c>
      <c r="B68" s="281">
        <v>0</v>
      </c>
      <c r="C68" s="281">
        <v>0</v>
      </c>
      <c r="D68" s="131" t="s">
        <v>422</v>
      </c>
      <c r="E68" s="11"/>
      <c r="F68" s="11"/>
      <c r="G68" s="11"/>
      <c r="H68" s="11"/>
    </row>
    <row r="69" spans="1:8" ht="15" customHeight="1" x14ac:dyDescent="0.25">
      <c r="A69" s="20" t="s">
        <v>419</v>
      </c>
      <c r="B69" s="281">
        <v>0</v>
      </c>
      <c r="C69" s="281">
        <v>0</v>
      </c>
      <c r="D69" s="131" t="s">
        <v>424</v>
      </c>
      <c r="E69" s="11"/>
      <c r="F69" s="11"/>
      <c r="G69" s="11"/>
      <c r="H69" s="11"/>
    </row>
    <row r="70" spans="1:8" ht="15" customHeight="1" x14ac:dyDescent="0.25">
      <c r="A70" s="20" t="s">
        <v>420</v>
      </c>
      <c r="B70" s="281">
        <v>235</v>
      </c>
      <c r="C70" s="281">
        <v>152.85363000000001</v>
      </c>
      <c r="D70" s="131" t="s">
        <v>425</v>
      </c>
      <c r="E70" s="11"/>
      <c r="F70" s="11"/>
      <c r="G70" s="11"/>
      <c r="H70" s="11"/>
    </row>
    <row r="71" spans="1:8" ht="15" customHeight="1" x14ac:dyDescent="0.25">
      <c r="A71" s="20" t="s">
        <v>421</v>
      </c>
      <c r="B71" s="281">
        <v>69</v>
      </c>
      <c r="C71" s="281">
        <v>0</v>
      </c>
      <c r="D71" s="131" t="s">
        <v>426</v>
      </c>
      <c r="E71" s="11"/>
      <c r="F71" s="11"/>
      <c r="G71" s="11"/>
      <c r="H71" s="11"/>
    </row>
    <row r="72" spans="1:8" ht="15" customHeight="1" x14ac:dyDescent="0.25">
      <c r="A72" s="20" t="s">
        <v>428</v>
      </c>
      <c r="B72" s="281">
        <v>0</v>
      </c>
      <c r="C72" s="281">
        <v>0</v>
      </c>
      <c r="D72" s="131" t="s">
        <v>427</v>
      </c>
      <c r="E72" s="11"/>
      <c r="F72" s="11"/>
      <c r="G72" s="11"/>
      <c r="H72" s="11"/>
    </row>
    <row r="73" spans="1:8" ht="15" customHeight="1" x14ac:dyDescent="0.25">
      <c r="A73" s="373" t="s">
        <v>819</v>
      </c>
      <c r="B73" s="366">
        <f>SUBTOTAL(9,B68:B72)</f>
        <v>304</v>
      </c>
      <c r="C73" s="282">
        <f t="shared" ref="C73" si="7">SUBTOTAL(9,C68:C72)</f>
        <v>152.85363000000001</v>
      </c>
      <c r="D73" s="129" t="s">
        <v>423</v>
      </c>
      <c r="E73" s="11"/>
      <c r="F73" s="11"/>
      <c r="G73" s="11"/>
      <c r="H73" s="11"/>
    </row>
    <row r="74" spans="1:8" ht="15" customHeight="1" x14ac:dyDescent="0.25">
      <c r="A74" s="428"/>
      <c r="B74" s="439"/>
      <c r="C74" s="440"/>
      <c r="D74" s="441"/>
      <c r="E74" s="11"/>
      <c r="F74" s="11"/>
      <c r="G74" s="11"/>
      <c r="H74" s="11"/>
    </row>
    <row r="75" spans="1:8" ht="15" customHeight="1" x14ac:dyDescent="0.25">
      <c r="A75" s="20" t="s">
        <v>879</v>
      </c>
      <c r="B75" s="281">
        <v>994390</v>
      </c>
      <c r="C75" s="281">
        <v>942401.76978999993</v>
      </c>
      <c r="D75" s="131" t="s">
        <v>271</v>
      </c>
      <c r="E75" s="11"/>
      <c r="F75" s="11"/>
      <c r="G75" s="11"/>
      <c r="H75" s="11"/>
    </row>
    <row r="76" spans="1:8" ht="15" customHeight="1" x14ac:dyDescent="0.25">
      <c r="A76" s="20" t="s">
        <v>880</v>
      </c>
      <c r="B76" s="281">
        <v>475</v>
      </c>
      <c r="C76" s="281">
        <v>0</v>
      </c>
      <c r="D76" s="131" t="s">
        <v>856</v>
      </c>
      <c r="E76" s="11"/>
      <c r="F76" s="11"/>
      <c r="G76" s="11"/>
      <c r="H76" s="11"/>
    </row>
    <row r="77" spans="1:8" ht="15" customHeight="1" x14ac:dyDescent="0.25">
      <c r="A77" s="20" t="s">
        <v>429</v>
      </c>
      <c r="B77" s="281">
        <v>0</v>
      </c>
      <c r="C77" s="281">
        <v>0</v>
      </c>
      <c r="D77" s="131" t="s">
        <v>272</v>
      </c>
      <c r="E77" s="11"/>
      <c r="F77" s="11"/>
      <c r="G77" s="11"/>
      <c r="H77" s="11"/>
    </row>
    <row r="78" spans="1:8" ht="15" customHeight="1" x14ac:dyDescent="0.25">
      <c r="A78" s="231" t="s">
        <v>756</v>
      </c>
      <c r="B78" s="288">
        <f>SUBTOTAL(9,B68:B77)</f>
        <v>995169</v>
      </c>
      <c r="C78" s="313">
        <f>SUBTOTAL(9,C68:C77)</f>
        <v>942554.62341999996</v>
      </c>
      <c r="D78" s="129" t="s">
        <v>273</v>
      </c>
      <c r="E78" s="11"/>
      <c r="F78" s="11"/>
      <c r="G78" s="11"/>
      <c r="H78" s="11"/>
    </row>
    <row r="79" spans="1:8" ht="15" customHeight="1" x14ac:dyDescent="0.25">
      <c r="A79" s="20"/>
      <c r="B79" s="62"/>
      <c r="C79" s="68"/>
      <c r="D79" s="126"/>
      <c r="E79" s="11"/>
      <c r="F79" s="11"/>
      <c r="G79" s="11"/>
      <c r="H79" s="11"/>
    </row>
    <row r="80" spans="1:8" ht="29.25" customHeight="1" x14ac:dyDescent="0.25">
      <c r="A80" s="530" t="s">
        <v>823</v>
      </c>
      <c r="B80" s="530"/>
      <c r="C80" s="530"/>
      <c r="D80" s="530"/>
      <c r="E80" s="11"/>
      <c r="F80" s="11"/>
      <c r="G80" s="11"/>
      <c r="H80" s="11"/>
    </row>
    <row r="81" spans="1:8" ht="15" customHeight="1" x14ac:dyDescent="0.25">
      <c r="A81" s="429"/>
      <c r="B81" s="429"/>
      <c r="C81" s="429"/>
      <c r="D81" s="429"/>
      <c r="E81" s="11"/>
      <c r="F81" s="11"/>
      <c r="G81" s="11"/>
      <c r="H81" s="11"/>
    </row>
    <row r="82" spans="1:8" ht="15" hidden="1" customHeight="1" x14ac:dyDescent="0.25">
      <c r="A82" s="429"/>
      <c r="B82" s="429"/>
      <c r="C82" s="429"/>
      <c r="D82" s="429"/>
      <c r="E82" s="11"/>
      <c r="F82" s="11"/>
      <c r="G82" s="11"/>
      <c r="H82" s="11"/>
    </row>
    <row r="83" spans="1:8" ht="27" customHeight="1" x14ac:dyDescent="0.25">
      <c r="A83" s="530" t="s">
        <v>442</v>
      </c>
      <c r="B83" s="530"/>
      <c r="C83" s="530"/>
      <c r="D83" s="530"/>
      <c r="E83" s="11"/>
      <c r="F83" s="11"/>
      <c r="G83" s="11"/>
      <c r="H83" s="11"/>
    </row>
    <row r="84" spans="1:8" ht="15" customHeight="1" x14ac:dyDescent="0.25">
      <c r="A84" s="429"/>
      <c r="B84" s="429"/>
      <c r="C84" s="429"/>
      <c r="D84" s="429"/>
      <c r="E84" s="11"/>
      <c r="F84" s="11"/>
      <c r="G84" s="11"/>
      <c r="H84" s="11"/>
    </row>
    <row r="85" spans="1:8" ht="15" customHeight="1" x14ac:dyDescent="0.25">
      <c r="A85" s="396" t="s">
        <v>33</v>
      </c>
      <c r="B85" s="437">
        <f>B66</f>
        <v>45657</v>
      </c>
      <c r="C85" s="438">
        <f>C66</f>
        <v>45291</v>
      </c>
      <c r="D85" s="176" t="s">
        <v>466</v>
      </c>
      <c r="E85" s="11"/>
      <c r="F85" s="11"/>
      <c r="G85" s="11"/>
      <c r="H85" s="11"/>
    </row>
    <row r="86" spans="1:8" ht="15" customHeight="1" x14ac:dyDescent="0.25">
      <c r="B86" s="290"/>
      <c r="C86" s="281"/>
      <c r="D86" s="130"/>
      <c r="E86" s="11"/>
      <c r="F86" s="11"/>
      <c r="G86" s="11"/>
      <c r="H86" s="11"/>
    </row>
    <row r="87" spans="1:8" ht="15" customHeight="1" x14ac:dyDescent="0.25">
      <c r="A87" s="20" t="s">
        <v>274</v>
      </c>
      <c r="B87" s="281">
        <v>0</v>
      </c>
      <c r="C87" s="281">
        <v>0</v>
      </c>
      <c r="D87" s="131" t="s">
        <v>275</v>
      </c>
      <c r="E87" s="11"/>
      <c r="F87" s="11"/>
      <c r="G87" s="11"/>
      <c r="H87" s="11"/>
    </row>
    <row r="88" spans="1:8" ht="15" customHeight="1" x14ac:dyDescent="0.25">
      <c r="A88" s="20" t="s">
        <v>276</v>
      </c>
      <c r="B88" s="281">
        <v>0</v>
      </c>
      <c r="C88" s="281">
        <v>0</v>
      </c>
      <c r="D88" s="131" t="s">
        <v>277</v>
      </c>
      <c r="E88" s="11"/>
      <c r="F88" s="11"/>
      <c r="G88" s="11"/>
      <c r="H88" s="11"/>
    </row>
    <row r="89" spans="1:8" ht="15" customHeight="1" x14ac:dyDescent="0.25">
      <c r="A89" s="20" t="s">
        <v>278</v>
      </c>
      <c r="B89" s="281">
        <v>11026</v>
      </c>
      <c r="C89" s="281">
        <v>4108.9530000000004</v>
      </c>
      <c r="D89" s="131" t="s">
        <v>279</v>
      </c>
      <c r="E89" s="11"/>
      <c r="F89" s="11"/>
      <c r="G89" s="11"/>
      <c r="H89" s="11"/>
    </row>
    <row r="90" spans="1:8" ht="15" customHeight="1" x14ac:dyDescent="0.25">
      <c r="A90" s="20" t="s">
        <v>280</v>
      </c>
      <c r="B90" s="281">
        <v>0</v>
      </c>
      <c r="C90" s="281">
        <v>0</v>
      </c>
      <c r="D90" s="131" t="s">
        <v>281</v>
      </c>
      <c r="E90" s="11"/>
      <c r="F90" s="11"/>
      <c r="G90" s="11"/>
      <c r="H90" s="11"/>
    </row>
    <row r="91" spans="1:8" ht="15" customHeight="1" x14ac:dyDescent="0.25">
      <c r="A91" s="231" t="s">
        <v>282</v>
      </c>
      <c r="B91" s="291">
        <f>SUBTOTAL(9,B87:B90)</f>
        <v>11026</v>
      </c>
      <c r="C91" s="289">
        <f>SUBTOTAL(9,C87:C90)</f>
        <v>4108.9530000000004</v>
      </c>
      <c r="D91" s="129" t="s">
        <v>283</v>
      </c>
      <c r="E91" s="11"/>
      <c r="F91" s="11"/>
      <c r="G91" s="11"/>
      <c r="H91" s="11"/>
    </row>
    <row r="92" spans="1:8" ht="15.75" customHeight="1" x14ac:dyDescent="0.25">
      <c r="A92" s="63"/>
      <c r="B92" s="292"/>
      <c r="C92" s="294"/>
      <c r="D92" s="130"/>
      <c r="E92" s="11"/>
      <c r="F92" s="11"/>
      <c r="G92" s="11"/>
      <c r="H92" s="11"/>
    </row>
    <row r="93" spans="1:8" ht="15.75" customHeight="1" x14ac:dyDescent="0.25">
      <c r="A93" s="64" t="s">
        <v>35</v>
      </c>
      <c r="B93" s="293">
        <f>B26+B59+B78+B91</f>
        <v>1431277</v>
      </c>
      <c r="C93" s="293">
        <f>C26+C59+C78+C91</f>
        <v>1357208.31088</v>
      </c>
      <c r="D93" s="129" t="s">
        <v>284</v>
      </c>
      <c r="E93" s="11"/>
      <c r="F93" s="11"/>
      <c r="G93" s="11"/>
      <c r="H93" s="11"/>
    </row>
    <row r="94" spans="1:8" ht="15.75" customHeight="1" x14ac:dyDescent="0.25">
      <c r="A94" s="11"/>
      <c r="B94" s="68"/>
      <c r="C94" s="68"/>
      <c r="D94" s="126"/>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0"/>
  <sheetViews>
    <sheetView zoomScaleNormal="100" workbookViewId="0">
      <selection activeCell="B4" sqref="B4"/>
    </sheetView>
  </sheetViews>
  <sheetFormatPr baseColWidth="10" defaultColWidth="17.28515625" defaultRowHeight="15.75" customHeight="1" x14ac:dyDescent="0.25"/>
  <cols>
    <col min="1" max="1" width="53.28515625" style="40" customWidth="1"/>
    <col min="2" max="2" width="12" style="91" customWidth="1"/>
    <col min="3" max="3" width="12.28515625" style="91" customWidth="1"/>
    <col min="4" max="4" width="13.7109375" style="91" customWidth="1"/>
    <col min="5" max="5" width="13.7109375" style="40" bestFit="1" customWidth="1"/>
    <col min="6" max="7" width="10.7109375" style="40" customWidth="1"/>
    <col min="8" max="16384" width="17.28515625" style="40"/>
  </cols>
  <sheetData>
    <row r="1" spans="1:8" ht="15" customHeight="1" x14ac:dyDescent="0.25">
      <c r="A1" s="2"/>
      <c r="B1" s="320"/>
      <c r="C1" s="320"/>
      <c r="D1" s="320"/>
      <c r="E1" s="1"/>
      <c r="F1" s="1"/>
      <c r="G1" s="1"/>
    </row>
    <row r="2" spans="1:8" ht="15" customHeight="1" x14ac:dyDescent="0.25">
      <c r="A2" s="316" t="str">
        <f>Resultatregnskap!A2</f>
        <v>Virksomhetens navn: Høyskolen Kristiania</v>
      </c>
      <c r="B2" s="102"/>
      <c r="C2" s="102"/>
      <c r="D2" s="102"/>
      <c r="E2" s="1"/>
      <c r="F2" s="1"/>
      <c r="G2" s="1"/>
    </row>
    <row r="3" spans="1:8" ht="15" customHeight="1" x14ac:dyDescent="0.25">
      <c r="A3" s="1"/>
      <c r="B3" s="320"/>
      <c r="C3" s="320"/>
      <c r="D3" s="320"/>
      <c r="E3" s="1"/>
      <c r="F3" s="1"/>
      <c r="G3" s="1"/>
    </row>
    <row r="4" spans="1:8" ht="15" x14ac:dyDescent="0.25">
      <c r="A4" s="65" t="s">
        <v>285</v>
      </c>
      <c r="B4" s="99"/>
      <c r="C4" s="99"/>
      <c r="D4" s="99"/>
      <c r="E4" s="1"/>
      <c r="F4" s="1"/>
    </row>
    <row r="5" spans="1:8" ht="15" x14ac:dyDescent="0.25">
      <c r="A5" s="177" t="str">
        <f>Resultatregnskap!A6</f>
        <v>Beløp i 1000 kroner</v>
      </c>
      <c r="B5" s="320"/>
      <c r="C5" s="320"/>
      <c r="D5" s="320"/>
      <c r="E5" s="1"/>
      <c r="F5" s="1"/>
    </row>
    <row r="6" spans="1:8" ht="15" x14ac:dyDescent="0.25">
      <c r="A6" s="151"/>
      <c r="B6" s="320"/>
      <c r="C6" s="320"/>
      <c r="D6" s="320"/>
      <c r="E6" s="1"/>
      <c r="F6" s="1"/>
    </row>
    <row r="7" spans="1:8" ht="15" x14ac:dyDescent="0.25">
      <c r="A7" s="151" t="s">
        <v>461</v>
      </c>
      <c r="B7" s="320"/>
      <c r="C7" s="320"/>
      <c r="D7" s="320"/>
      <c r="E7" s="1"/>
      <c r="F7" s="1"/>
    </row>
    <row r="8" spans="1:8" ht="15" x14ac:dyDescent="0.25">
      <c r="A8" s="350"/>
      <c r="B8" s="197">
        <f>Resultatregnskap!C8</f>
        <v>45657</v>
      </c>
      <c r="C8" s="198">
        <f>Resultatregnskap!D8</f>
        <v>45291</v>
      </c>
      <c r="D8" s="263" t="str">
        <f>Resultatregnskap!E8</f>
        <v>DBH-referanse</v>
      </c>
      <c r="E8" s="1"/>
      <c r="F8" s="1"/>
      <c r="G8" s="1"/>
      <c r="H8" s="1"/>
    </row>
    <row r="9" spans="1:8" ht="15" customHeight="1" x14ac:dyDescent="0.25">
      <c r="A9" s="253" t="s">
        <v>458</v>
      </c>
      <c r="B9" s="264">
        <v>523223</v>
      </c>
      <c r="C9" s="242">
        <v>485553</v>
      </c>
      <c r="D9" s="253" t="s">
        <v>286</v>
      </c>
      <c r="E9" s="1"/>
      <c r="F9" s="1"/>
      <c r="G9" s="1"/>
      <c r="H9" s="1"/>
    </row>
    <row r="10" spans="1:8" ht="15" customHeight="1" x14ac:dyDescent="0.25">
      <c r="A10" s="253" t="s">
        <v>287</v>
      </c>
      <c r="B10" s="264">
        <v>65509</v>
      </c>
      <c r="C10" s="242">
        <v>62001</v>
      </c>
      <c r="D10" s="253" t="s">
        <v>288</v>
      </c>
      <c r="E10" s="1"/>
      <c r="F10" s="1"/>
      <c r="G10" s="1"/>
      <c r="H10" s="1"/>
    </row>
    <row r="11" spans="1:8" ht="15" customHeight="1" x14ac:dyDescent="0.25">
      <c r="A11" s="253" t="s">
        <v>289</v>
      </c>
      <c r="B11" s="264">
        <v>92387</v>
      </c>
      <c r="C11" s="242">
        <v>87504</v>
      </c>
      <c r="D11" s="253" t="s">
        <v>290</v>
      </c>
      <c r="E11" s="1"/>
      <c r="F11" s="1"/>
      <c r="G11" s="1"/>
      <c r="H11" s="1"/>
    </row>
    <row r="12" spans="1:8" ht="15" customHeight="1" x14ac:dyDescent="0.25">
      <c r="A12" s="253" t="s">
        <v>291</v>
      </c>
      <c r="B12" s="264">
        <v>47128</v>
      </c>
      <c r="C12" s="242">
        <v>43694</v>
      </c>
      <c r="D12" s="253" t="s">
        <v>292</v>
      </c>
      <c r="E12" s="1"/>
      <c r="F12" s="1"/>
      <c r="G12" s="1"/>
      <c r="H12" s="1"/>
    </row>
    <row r="13" spans="1:8" ht="15" customHeight="1" x14ac:dyDescent="0.25">
      <c r="A13" s="253" t="s">
        <v>293</v>
      </c>
      <c r="B13" s="264">
        <v>-21071</v>
      </c>
      <c r="C13" s="242">
        <v>-20019</v>
      </c>
      <c r="D13" s="253" t="s">
        <v>294</v>
      </c>
      <c r="E13" s="1"/>
      <c r="F13" s="1"/>
      <c r="G13" s="1"/>
      <c r="H13" s="1"/>
    </row>
    <row r="14" spans="1:8" ht="15" customHeight="1" x14ac:dyDescent="0.25">
      <c r="A14" s="254" t="s">
        <v>295</v>
      </c>
      <c r="B14" s="264">
        <v>34130</v>
      </c>
      <c r="C14" s="242">
        <v>25843</v>
      </c>
      <c r="D14" s="253" t="s">
        <v>296</v>
      </c>
      <c r="E14" s="1"/>
      <c r="F14" s="1"/>
      <c r="G14" s="1"/>
      <c r="H14" s="1"/>
    </row>
    <row r="15" spans="1:8" ht="15" customHeight="1" x14ac:dyDescent="0.25">
      <c r="A15" s="265" t="s">
        <v>297</v>
      </c>
      <c r="B15" s="261">
        <f>SUBTOTAL(9,B9:B14)</f>
        <v>741306</v>
      </c>
      <c r="C15" s="262">
        <f>SUBTOTAL(9,C9:C14)</f>
        <v>684576</v>
      </c>
      <c r="D15" s="266" t="s">
        <v>298</v>
      </c>
      <c r="E15" s="1"/>
      <c r="F15" s="1"/>
      <c r="G15" s="1"/>
      <c r="H15" s="1"/>
    </row>
    <row r="16" spans="1:8" ht="15" customHeight="1" x14ac:dyDescent="0.25">
      <c r="A16" s="66"/>
      <c r="B16" s="100"/>
      <c r="C16" s="320"/>
      <c r="D16" s="1"/>
      <c r="E16" s="1"/>
      <c r="F16" s="1"/>
      <c r="G16" s="1"/>
      <c r="H16" s="1"/>
    </row>
    <row r="17" spans="1:8" ht="12.75" customHeight="1" x14ac:dyDescent="0.25">
      <c r="A17" s="1"/>
      <c r="B17" s="100"/>
      <c r="C17" s="320"/>
      <c r="D17" s="1"/>
      <c r="E17" s="1"/>
      <c r="F17" s="1"/>
      <c r="G17" s="1"/>
      <c r="H17" s="1"/>
    </row>
    <row r="18" spans="1:8" ht="15" customHeight="1" x14ac:dyDescent="0.25">
      <c r="A18" s="266" t="s">
        <v>299</v>
      </c>
      <c r="B18" s="153">
        <v>645</v>
      </c>
      <c r="C18" s="295">
        <v>630</v>
      </c>
      <c r="D18" s="266" t="s">
        <v>300</v>
      </c>
      <c r="E18" s="1"/>
      <c r="F18" s="1"/>
      <c r="G18" s="1"/>
      <c r="H18" s="1"/>
    </row>
    <row r="19" spans="1:8" ht="15.75" customHeight="1" x14ac:dyDescent="0.25">
      <c r="D19" s="40"/>
      <c r="E19" s="1"/>
      <c r="F19" s="1"/>
      <c r="G19" s="1"/>
      <c r="H19" s="1"/>
    </row>
    <row r="20" spans="1:8" ht="15.75" customHeight="1" x14ac:dyDescent="0.25">
      <c r="A20" s="325" t="s">
        <v>456</v>
      </c>
      <c r="E20" s="1"/>
      <c r="F20" s="1"/>
      <c r="G20" s="1"/>
      <c r="H20" s="1"/>
    </row>
    <row r="21" spans="1:8" ht="29.65" customHeight="1" x14ac:dyDescent="0.25">
      <c r="A21" s="149" t="s">
        <v>457</v>
      </c>
      <c r="B21" s="150" t="s">
        <v>458</v>
      </c>
      <c r="C21" s="146" t="s">
        <v>459</v>
      </c>
      <c r="D21" s="378" t="s">
        <v>466</v>
      </c>
      <c r="E21" s="1"/>
      <c r="F21" s="1"/>
      <c r="G21" s="1"/>
      <c r="H21" s="1"/>
    </row>
    <row r="22" spans="1:8" ht="15.75" customHeight="1" x14ac:dyDescent="0.25">
      <c r="A22" s="147"/>
      <c r="B22" s="148"/>
      <c r="C22" s="148"/>
      <c r="D22" s="148"/>
      <c r="E22" s="1"/>
      <c r="F22" s="1"/>
      <c r="G22" s="1"/>
      <c r="H22" s="1"/>
    </row>
    <row r="23" spans="1:8" ht="15.75" customHeight="1" x14ac:dyDescent="0.25">
      <c r="A23" s="147" t="s">
        <v>460</v>
      </c>
      <c r="B23" s="148">
        <v>1918</v>
      </c>
      <c r="C23" s="148">
        <v>9</v>
      </c>
      <c r="D23" s="148" t="s">
        <v>717</v>
      </c>
      <c r="E23" s="1"/>
      <c r="F23" s="1"/>
      <c r="G23" s="1"/>
      <c r="H23" s="1"/>
    </row>
    <row r="24" spans="1:8" ht="15.75" customHeight="1" x14ac:dyDescent="0.25">
      <c r="A24" s="147" t="s">
        <v>617</v>
      </c>
      <c r="B24" s="148">
        <v>2802</v>
      </c>
      <c r="C24" s="148">
        <v>17</v>
      </c>
      <c r="D24" s="148" t="s">
        <v>718</v>
      </c>
      <c r="E24" s="1"/>
      <c r="F24" s="1"/>
      <c r="G24" s="1"/>
      <c r="H24" s="1"/>
    </row>
    <row r="25" spans="1:8" ht="15.75" customHeight="1" x14ac:dyDescent="0.25">
      <c r="A25" s="147" t="s">
        <v>462</v>
      </c>
      <c r="B25" s="148"/>
      <c r="C25" s="148">
        <v>273</v>
      </c>
      <c r="D25" s="148" t="s">
        <v>719</v>
      </c>
      <c r="E25" s="1"/>
      <c r="F25" s="1"/>
      <c r="G25" s="1"/>
      <c r="H25" s="1"/>
    </row>
    <row r="26" spans="1:8" ht="15.75" customHeight="1" x14ac:dyDescent="0.25">
      <c r="A26" s="147" t="s">
        <v>716</v>
      </c>
      <c r="B26" s="148"/>
      <c r="C26" s="148"/>
      <c r="D26" s="148" t="s">
        <v>720</v>
      </c>
      <c r="E26" s="1"/>
      <c r="F26" s="1"/>
      <c r="G26" s="1"/>
      <c r="H26" s="1"/>
    </row>
    <row r="27" spans="1:8" ht="15.75" customHeight="1" x14ac:dyDescent="0.25">
      <c r="A27" s="369"/>
      <c r="B27" s="370"/>
      <c r="C27" s="370"/>
      <c r="E27" s="1"/>
      <c r="F27" s="1"/>
      <c r="G27" s="1"/>
      <c r="H27" s="1"/>
    </row>
    <row r="28" spans="1:8" ht="15.75" customHeight="1" x14ac:dyDescent="0.25">
      <c r="A28" s="397" t="s">
        <v>780</v>
      </c>
      <c r="B28" s="397"/>
      <c r="C28" s="397"/>
      <c r="D28" s="397"/>
    </row>
    <row r="29" spans="1:8" ht="15.75" customHeight="1" x14ac:dyDescent="0.25">
      <c r="A29" s="397"/>
      <c r="B29" s="397"/>
      <c r="C29" s="397"/>
      <c r="D29" s="397"/>
    </row>
    <row r="30" spans="1:8" ht="15" x14ac:dyDescent="0.25">
      <c r="A30" s="397"/>
      <c r="B30" s="397"/>
      <c r="C30" s="397"/>
      <c r="D30" s="397"/>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6"/>
  <sheetViews>
    <sheetView workbookViewId="0">
      <selection activeCell="B40" sqref="B40"/>
    </sheetView>
  </sheetViews>
  <sheetFormatPr baseColWidth="10" defaultColWidth="17.28515625" defaultRowHeight="15.75" customHeight="1" x14ac:dyDescent="0.25"/>
  <cols>
    <col min="1" max="1" width="47.85546875" style="40" customWidth="1"/>
    <col min="2" max="3" width="15.7109375" style="91" customWidth="1"/>
    <col min="4" max="4" width="14.28515625" style="70" customWidth="1"/>
    <col min="5" max="6" width="10.7109375" style="40" customWidth="1"/>
    <col min="7" max="16384" width="17.28515625" style="40"/>
  </cols>
  <sheetData>
    <row r="1" spans="1:8" ht="15" customHeight="1" x14ac:dyDescent="0.25">
      <c r="A1" s="2"/>
      <c r="B1" s="320"/>
      <c r="C1" s="320"/>
      <c r="D1" s="69"/>
      <c r="E1" s="1"/>
      <c r="F1" s="1"/>
    </row>
    <row r="2" spans="1:8" ht="15" customHeight="1" x14ac:dyDescent="0.25">
      <c r="A2" s="316" t="str">
        <f>Resultatregnskap!A2</f>
        <v>Virksomhetens navn: Høyskolen Kristiania</v>
      </c>
      <c r="B2" s="102"/>
      <c r="C2" s="102"/>
      <c r="D2" s="69"/>
      <c r="E2" s="1"/>
      <c r="F2" s="1"/>
    </row>
    <row r="3" spans="1:8" ht="15" customHeight="1" x14ac:dyDescent="0.25">
      <c r="A3" s="1"/>
      <c r="B3" s="320"/>
      <c r="C3" s="320"/>
      <c r="D3" s="69"/>
      <c r="E3" s="1"/>
      <c r="F3" s="1"/>
    </row>
    <row r="4" spans="1:8" ht="15" customHeight="1" x14ac:dyDescent="0.25">
      <c r="A4" s="65" t="s">
        <v>301</v>
      </c>
      <c r="B4" s="99"/>
      <c r="C4" s="99"/>
      <c r="D4" s="99"/>
      <c r="E4" s="1"/>
      <c r="F4" s="1"/>
    </row>
    <row r="5" spans="1:8" ht="15" customHeight="1" x14ac:dyDescent="0.25">
      <c r="A5" s="177" t="str">
        <f>Resultatregnskap!A6</f>
        <v>Beløp i 1000 kroner</v>
      </c>
      <c r="B5" s="92"/>
      <c r="C5" s="92"/>
      <c r="D5" s="178"/>
      <c r="E5" s="1"/>
      <c r="F5" s="1"/>
    </row>
    <row r="6" spans="1:8" ht="15" customHeight="1" x14ac:dyDescent="0.25">
      <c r="A6" s="240"/>
      <c r="B6" s="197">
        <f>Resultatregnskap!C8</f>
        <v>45657</v>
      </c>
      <c r="C6" s="198">
        <f>Resultatregnskap!D8</f>
        <v>45291</v>
      </c>
      <c r="D6" s="129" t="str">
        <f>Resultatregnskap!E8</f>
        <v>DBH-referanse</v>
      </c>
      <c r="E6" s="1"/>
      <c r="F6" s="1"/>
      <c r="G6" s="1"/>
      <c r="H6" s="1"/>
    </row>
    <row r="7" spans="1:8" ht="15" customHeight="1" x14ac:dyDescent="0.25">
      <c r="A7" s="241"/>
      <c r="B7" s="242"/>
      <c r="C7" s="242"/>
      <c r="D7" s="243"/>
      <c r="E7" s="1"/>
      <c r="F7" s="1"/>
      <c r="G7" s="1"/>
      <c r="H7" s="1"/>
    </row>
    <row r="8" spans="1:8" ht="15" customHeight="1" x14ac:dyDescent="0.25">
      <c r="A8" s="244" t="s">
        <v>302</v>
      </c>
      <c r="B8" s="242">
        <v>282543</v>
      </c>
      <c r="C8" s="242">
        <v>241331</v>
      </c>
      <c r="D8" s="245" t="s">
        <v>303</v>
      </c>
      <c r="E8" s="1"/>
      <c r="F8" s="1"/>
      <c r="G8" s="1"/>
      <c r="H8" s="1"/>
    </row>
    <row r="9" spans="1:8" ht="15" customHeight="1" x14ac:dyDescent="0.25">
      <c r="A9" s="244" t="s">
        <v>304</v>
      </c>
      <c r="B9" s="242">
        <v>22012</v>
      </c>
      <c r="C9" s="242">
        <v>13817</v>
      </c>
      <c r="D9" s="245" t="s">
        <v>305</v>
      </c>
      <c r="E9" s="1"/>
      <c r="F9" s="1"/>
      <c r="G9" s="1"/>
      <c r="H9" s="1"/>
    </row>
    <row r="10" spans="1:8" ht="18" customHeight="1" x14ac:dyDescent="0.25">
      <c r="A10" s="244" t="s">
        <v>516</v>
      </c>
      <c r="B10" s="242">
        <v>0</v>
      </c>
      <c r="C10" s="242">
        <v>0</v>
      </c>
      <c r="D10" s="245" t="s">
        <v>606</v>
      </c>
      <c r="E10" s="1"/>
      <c r="F10" s="1"/>
      <c r="G10" s="1"/>
      <c r="H10" s="1"/>
    </row>
    <row r="11" spans="1:8" ht="15" customHeight="1" x14ac:dyDescent="0.25">
      <c r="A11" s="244" t="s">
        <v>306</v>
      </c>
      <c r="B11" s="242">
        <v>52165</v>
      </c>
      <c r="C11" s="242">
        <v>43920</v>
      </c>
      <c r="D11" s="245" t="s">
        <v>607</v>
      </c>
      <c r="E11" s="1"/>
      <c r="F11" s="1"/>
      <c r="G11" s="1"/>
      <c r="H11" s="1"/>
    </row>
    <row r="12" spans="1:8" ht="15" customHeight="1" x14ac:dyDescent="0.25">
      <c r="A12" s="244" t="s">
        <v>307</v>
      </c>
      <c r="B12" s="242">
        <v>1100</v>
      </c>
      <c r="C12" s="242">
        <v>1428</v>
      </c>
      <c r="D12" s="245" t="s">
        <v>608</v>
      </c>
      <c r="E12" s="1"/>
      <c r="F12" s="1"/>
      <c r="G12" s="1"/>
      <c r="H12" s="1"/>
    </row>
    <row r="13" spans="1:8" ht="15" customHeight="1" x14ac:dyDescent="0.25">
      <c r="A13" s="244" t="s">
        <v>308</v>
      </c>
      <c r="B13" s="242">
        <v>0</v>
      </c>
      <c r="C13" s="242">
        <v>0</v>
      </c>
      <c r="D13" s="253" t="s">
        <v>609</v>
      </c>
      <c r="E13" s="1"/>
      <c r="F13" s="1"/>
      <c r="G13" s="1"/>
      <c r="H13" s="1"/>
    </row>
    <row r="14" spans="1:8" ht="15" customHeight="1" x14ac:dyDescent="0.25">
      <c r="A14" s="244" t="s">
        <v>309</v>
      </c>
      <c r="B14" s="242">
        <v>57817</v>
      </c>
      <c r="C14" s="242">
        <v>53984</v>
      </c>
      <c r="D14" s="245" t="s">
        <v>610</v>
      </c>
      <c r="E14" s="1"/>
      <c r="F14" s="1"/>
      <c r="G14" s="1"/>
      <c r="H14" s="1"/>
    </row>
    <row r="15" spans="1:8" ht="15" customHeight="1" x14ac:dyDescent="0.25">
      <c r="A15" s="244" t="s">
        <v>310</v>
      </c>
      <c r="B15" s="242">
        <v>66083</v>
      </c>
      <c r="C15" s="242">
        <v>49526</v>
      </c>
      <c r="D15" s="245" t="s">
        <v>611</v>
      </c>
      <c r="E15" s="1"/>
      <c r="F15" s="1"/>
      <c r="G15" s="1"/>
      <c r="H15" s="1"/>
    </row>
    <row r="16" spans="1:8" ht="15" customHeight="1" x14ac:dyDescent="0.25">
      <c r="A16" s="244" t="s">
        <v>517</v>
      </c>
      <c r="B16" s="242">
        <v>845</v>
      </c>
      <c r="C16" s="242">
        <v>1038</v>
      </c>
      <c r="D16" s="245" t="s">
        <v>612</v>
      </c>
      <c r="E16" s="1"/>
      <c r="F16" s="1"/>
      <c r="G16" s="1"/>
      <c r="H16" s="1"/>
    </row>
    <row r="17" spans="1:8" ht="15" customHeight="1" x14ac:dyDescent="0.25">
      <c r="A17" s="244" t="s">
        <v>311</v>
      </c>
      <c r="B17" s="242">
        <v>14679</v>
      </c>
      <c r="C17" s="242">
        <v>14728</v>
      </c>
      <c r="D17" s="245" t="s">
        <v>613</v>
      </c>
      <c r="E17" s="1"/>
      <c r="F17" s="1"/>
      <c r="G17" s="1"/>
      <c r="H17" s="1"/>
    </row>
    <row r="18" spans="1:8" ht="15" customHeight="1" x14ac:dyDescent="0.25">
      <c r="A18" s="246" t="s">
        <v>506</v>
      </c>
      <c r="B18" s="242">
        <v>42128</v>
      </c>
      <c r="C18" s="242">
        <v>36138</v>
      </c>
      <c r="D18" s="245" t="s">
        <v>614</v>
      </c>
      <c r="E18" s="1"/>
      <c r="F18" s="1"/>
      <c r="G18" s="1"/>
      <c r="H18" s="1"/>
    </row>
    <row r="19" spans="1:8" ht="15" customHeight="1" x14ac:dyDescent="0.25">
      <c r="A19" s="247" t="s">
        <v>312</v>
      </c>
      <c r="B19" s="248">
        <f>SUM(B8:B18)</f>
        <v>539372</v>
      </c>
      <c r="C19" s="249">
        <f>SUM(C8:C18)</f>
        <v>455910</v>
      </c>
      <c r="D19" s="213" t="s">
        <v>615</v>
      </c>
      <c r="E19" s="1"/>
      <c r="F19" s="1"/>
      <c r="G19" s="1"/>
      <c r="H19" s="1"/>
    </row>
    <row r="20" spans="1:8" ht="15" customHeight="1" x14ac:dyDescent="0.25">
      <c r="A20" s="267"/>
      <c r="B20" s="268"/>
      <c r="C20" s="269"/>
      <c r="D20" s="270"/>
      <c r="E20" s="1"/>
      <c r="F20" s="1"/>
      <c r="G20" s="1"/>
      <c r="H20" s="1"/>
    </row>
    <row r="21" spans="1:8" ht="15" customHeight="1" x14ac:dyDescent="0.25">
      <c r="A21" s="147" t="s">
        <v>521</v>
      </c>
      <c r="B21" s="273">
        <f>B6</f>
        <v>45657</v>
      </c>
      <c r="C21" s="250">
        <f>C6</f>
        <v>45291</v>
      </c>
      <c r="D21" s="203" t="s">
        <v>466</v>
      </c>
      <c r="E21" s="1"/>
      <c r="F21" s="1"/>
      <c r="G21" s="1"/>
      <c r="H21" s="1"/>
    </row>
    <row r="22" spans="1:8" ht="15" customHeight="1" x14ac:dyDescent="0.25">
      <c r="A22" s="251" t="s">
        <v>518</v>
      </c>
      <c r="B22" s="242">
        <v>524</v>
      </c>
      <c r="C22" s="242">
        <v>1012</v>
      </c>
      <c r="D22" s="204" t="s">
        <v>522</v>
      </c>
      <c r="E22" s="1"/>
      <c r="F22" s="1"/>
      <c r="G22" s="1"/>
      <c r="H22" s="1"/>
    </row>
    <row r="23" spans="1:8" ht="15.75" customHeight="1" x14ac:dyDescent="0.25">
      <c r="A23" s="251" t="s">
        <v>520</v>
      </c>
      <c r="B23" s="162">
        <v>434</v>
      </c>
      <c r="C23" s="162">
        <v>63</v>
      </c>
      <c r="D23" s="204" t="s">
        <v>523</v>
      </c>
      <c r="E23" s="1"/>
      <c r="F23" s="1"/>
      <c r="G23" s="1"/>
      <c r="H23" s="1"/>
    </row>
    <row r="24" spans="1:8" ht="15.75" customHeight="1" x14ac:dyDescent="0.25">
      <c r="A24" s="251" t="s">
        <v>519</v>
      </c>
      <c r="B24" s="162">
        <v>0</v>
      </c>
      <c r="C24" s="162">
        <v>311</v>
      </c>
      <c r="D24" s="204" t="s">
        <v>524</v>
      </c>
      <c r="E24" s="1"/>
      <c r="F24" s="1"/>
      <c r="G24" s="1"/>
      <c r="H24" s="1"/>
    </row>
    <row r="25" spans="1:8" ht="15.75" customHeight="1" x14ac:dyDescent="0.25">
      <c r="A25" s="271" t="s">
        <v>430</v>
      </c>
      <c r="B25" s="148">
        <f>SUBTOTAL(9,B22:B24)</f>
        <v>958</v>
      </c>
      <c r="C25" s="148">
        <f>SUBTOTAL(9,C22:C24)</f>
        <v>1386</v>
      </c>
      <c r="D25" s="203" t="s">
        <v>616</v>
      </c>
      <c r="E25" s="1"/>
      <c r="F25" s="1"/>
      <c r="G25" s="1"/>
      <c r="H25" s="1"/>
    </row>
    <row r="26" spans="1:8" ht="15.75" customHeight="1" x14ac:dyDescent="0.25">
      <c r="E26" s="1"/>
      <c r="F26" s="1"/>
      <c r="G26" s="1"/>
      <c r="H26" s="1"/>
    </row>
    <row r="27" spans="1:8" ht="15.75" customHeight="1" x14ac:dyDescent="0.25">
      <c r="A27" s="40" t="s">
        <v>525</v>
      </c>
      <c r="B27" s="40"/>
      <c r="C27" s="40"/>
      <c r="D27" s="40"/>
      <c r="E27" s="1"/>
      <c r="F27" s="1"/>
      <c r="G27" s="1"/>
      <c r="H27" s="1"/>
    </row>
    <row r="28" spans="1:8" ht="15.75" customHeight="1" x14ac:dyDescent="0.25">
      <c r="E28" s="1"/>
      <c r="F28" s="1"/>
      <c r="G28" s="1"/>
      <c r="H28" s="1"/>
    </row>
    <row r="29" spans="1:8" ht="15.75" customHeight="1" x14ac:dyDescent="0.25">
      <c r="E29" s="1"/>
      <c r="F29" s="1"/>
      <c r="G29" s="1"/>
      <c r="H29" s="1"/>
    </row>
    <row r="30" spans="1:8" ht="15.75" customHeight="1" x14ac:dyDescent="0.25">
      <c r="A30" s="65" t="s">
        <v>313</v>
      </c>
      <c r="B30" s="101"/>
      <c r="C30" s="101"/>
      <c r="D30" s="101"/>
      <c r="E30" s="1"/>
      <c r="F30" s="1"/>
      <c r="G30" s="1"/>
      <c r="H30" s="1"/>
    </row>
    <row r="31" spans="1:8" ht="15.75" customHeight="1" x14ac:dyDescent="0.25">
      <c r="A31" s="177" t="s">
        <v>589</v>
      </c>
      <c r="B31" s="92"/>
      <c r="C31" s="92"/>
      <c r="D31" s="92"/>
      <c r="E31" s="1"/>
      <c r="F31" s="1"/>
      <c r="G31" s="1"/>
      <c r="H31" s="1"/>
    </row>
    <row r="32" spans="1:8" ht="15.75" customHeight="1" x14ac:dyDescent="0.25">
      <c r="A32" s="252" t="s">
        <v>52</v>
      </c>
      <c r="B32" s="206">
        <f>B21</f>
        <v>45657</v>
      </c>
      <c r="C32" s="207">
        <f>C21</f>
        <v>45291</v>
      </c>
      <c r="D32" s="210" t="s">
        <v>466</v>
      </c>
      <c r="E32" s="1"/>
      <c r="F32" s="1"/>
      <c r="G32" s="1"/>
      <c r="H32" s="1"/>
    </row>
    <row r="33" spans="1:8" ht="15.75" customHeight="1" x14ac:dyDescent="0.25">
      <c r="A33" s="253" t="s">
        <v>857</v>
      </c>
      <c r="B33" s="242">
        <v>15907</v>
      </c>
      <c r="C33" s="242">
        <v>10895</v>
      </c>
      <c r="D33" s="245" t="s">
        <v>860</v>
      </c>
      <c r="E33" s="1"/>
      <c r="F33" s="1"/>
      <c r="G33" s="1"/>
      <c r="H33" s="479"/>
    </row>
    <row r="34" spans="1:8" ht="15.75" customHeight="1" x14ac:dyDescent="0.25">
      <c r="A34" s="253" t="s">
        <v>865</v>
      </c>
      <c r="B34" s="242">
        <v>24164</v>
      </c>
      <c r="C34" s="242">
        <v>26821</v>
      </c>
      <c r="D34" s="245" t="s">
        <v>314</v>
      </c>
      <c r="E34" s="1"/>
      <c r="F34" s="1"/>
      <c r="G34" s="1"/>
      <c r="H34" s="1"/>
    </row>
    <row r="35" spans="1:8" ht="15.75" customHeight="1" x14ac:dyDescent="0.25">
      <c r="A35" s="40" t="s">
        <v>874</v>
      </c>
      <c r="B35" s="242">
        <v>0</v>
      </c>
      <c r="C35" s="242">
        <v>0</v>
      </c>
      <c r="D35" s="245" t="s">
        <v>315</v>
      </c>
      <c r="E35" s="1"/>
      <c r="F35" s="1"/>
      <c r="G35" s="1"/>
      <c r="H35" s="1"/>
    </row>
    <row r="36" spans="1:8" ht="15.75" customHeight="1" x14ac:dyDescent="0.25">
      <c r="A36" s="254" t="s">
        <v>316</v>
      </c>
      <c r="B36" s="242">
        <v>32597</v>
      </c>
      <c r="C36" s="242">
        <v>25006</v>
      </c>
      <c r="D36" s="245" t="s">
        <v>317</v>
      </c>
      <c r="E36" s="1"/>
      <c r="F36" s="1"/>
      <c r="G36" s="1"/>
      <c r="H36" s="1"/>
    </row>
    <row r="37" spans="1:8" ht="15.75" customHeight="1" x14ac:dyDescent="0.25">
      <c r="A37" s="255" t="s">
        <v>593</v>
      </c>
      <c r="B37" s="248">
        <f>SUM(B33:B36)</f>
        <v>72668</v>
      </c>
      <c r="C37" s="249">
        <f>SUM(C33:C36)</f>
        <v>62722</v>
      </c>
      <c r="D37" s="213" t="s">
        <v>318</v>
      </c>
      <c r="E37" s="1"/>
      <c r="F37" s="1"/>
      <c r="G37" s="1"/>
      <c r="H37" s="1"/>
    </row>
    <row r="38" spans="1:8" ht="15.75" customHeight="1" x14ac:dyDescent="0.25">
      <c r="A38" s="256"/>
      <c r="B38" s="257"/>
      <c r="C38" s="257"/>
      <c r="D38" s="243"/>
      <c r="E38" s="1"/>
      <c r="F38" s="1"/>
      <c r="G38" s="1"/>
      <c r="H38" s="1"/>
    </row>
    <row r="39" spans="1:8" ht="15.75" customHeight="1" x14ac:dyDescent="0.25">
      <c r="A39" s="371" t="s">
        <v>54</v>
      </c>
      <c r="B39" s="333"/>
      <c r="C39" s="333"/>
      <c r="D39" s="372"/>
      <c r="E39" s="1"/>
      <c r="F39" s="1"/>
      <c r="G39" s="1"/>
      <c r="H39" s="1"/>
    </row>
    <row r="40" spans="1:8" ht="15.75" customHeight="1" x14ac:dyDescent="0.25">
      <c r="A40" s="253" t="s">
        <v>858</v>
      </c>
      <c r="B40" s="242">
        <v>0</v>
      </c>
      <c r="C40" s="242">
        <v>0</v>
      </c>
      <c r="D40" s="245" t="s">
        <v>859</v>
      </c>
      <c r="E40" s="1"/>
      <c r="F40" s="1"/>
      <c r="G40" s="1"/>
      <c r="H40" s="1"/>
    </row>
    <row r="41" spans="1:8" ht="15.75" customHeight="1" x14ac:dyDescent="0.25">
      <c r="A41" s="253" t="s">
        <v>866</v>
      </c>
      <c r="B41" s="242">
        <v>4556</v>
      </c>
      <c r="C41" s="242">
        <v>11585</v>
      </c>
      <c r="D41" s="245" t="s">
        <v>319</v>
      </c>
      <c r="E41" s="1"/>
      <c r="F41" s="1"/>
      <c r="G41" s="1"/>
      <c r="H41" s="1"/>
    </row>
    <row r="42" spans="1:8" ht="15.75" customHeight="1" x14ac:dyDescent="0.25">
      <c r="A42" s="253" t="s">
        <v>320</v>
      </c>
      <c r="B42" s="242">
        <v>21</v>
      </c>
      <c r="C42" s="242">
        <v>0</v>
      </c>
      <c r="D42" s="245" t="s">
        <v>321</v>
      </c>
      <c r="E42" s="1"/>
      <c r="F42" s="1"/>
      <c r="G42" s="1"/>
      <c r="H42" s="1"/>
    </row>
    <row r="43" spans="1:8" ht="15.75" customHeight="1" x14ac:dyDescent="0.25">
      <c r="A43" s="254" t="s">
        <v>464</v>
      </c>
      <c r="B43" s="242">
        <v>623</v>
      </c>
      <c r="C43" s="242">
        <v>876</v>
      </c>
      <c r="D43" s="245" t="s">
        <v>322</v>
      </c>
      <c r="E43" s="1"/>
      <c r="F43" s="1"/>
      <c r="G43" s="1"/>
      <c r="H43" s="1"/>
    </row>
    <row r="44" spans="1:8" ht="15.75" customHeight="1" x14ac:dyDescent="0.25">
      <c r="A44" s="255" t="s">
        <v>592</v>
      </c>
      <c r="B44" s="248">
        <f>SUM(B40:B43)</f>
        <v>5200</v>
      </c>
      <c r="C44" s="249">
        <f>SUM(C40:C43)</f>
        <v>12461</v>
      </c>
      <c r="D44" s="213" t="s">
        <v>323</v>
      </c>
      <c r="E44" s="1"/>
      <c r="F44" s="1"/>
      <c r="G44" s="1"/>
      <c r="H44" s="1"/>
    </row>
    <row r="45" spans="1:8" ht="15.75" customHeight="1" x14ac:dyDescent="0.25">
      <c r="A45" s="258"/>
      <c r="B45" s="259"/>
      <c r="C45" s="259"/>
      <c r="D45" s="243"/>
      <c r="E45" s="1"/>
      <c r="F45" s="1"/>
      <c r="G45" s="1"/>
      <c r="H45" s="1"/>
    </row>
    <row r="46" spans="1:8" ht="15.75" customHeight="1" x14ac:dyDescent="0.25">
      <c r="A46" s="260" t="s">
        <v>56</v>
      </c>
      <c r="B46" s="261">
        <f>B37-B44</f>
        <v>67468</v>
      </c>
      <c r="C46" s="262">
        <f>C37-C44</f>
        <v>50261</v>
      </c>
      <c r="D46" s="213" t="s">
        <v>324</v>
      </c>
      <c r="E46" s="1"/>
      <c r="F46" s="1"/>
      <c r="G46" s="1"/>
      <c r="H46" s="1"/>
    </row>
  </sheetData>
  <sheetProtection formatCells="0" formatColumns="0" formatRows="0" insertColumns="0" insertRows="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http://schemas.microsoft.com/sharepoint/v3">
      <UserInfo>
        <DisplayName/>
        <AccountId xsi:nil="true"/>
        <AccountType/>
      </UserInfo>
    </AssignedTo>
    <DssArchivable xmlns="793ad56b-b905-482f-99c7-e0ad214f35d2" xsi:nil="true"/>
    <DssWebsakRef xmlns="793ad56b-b905-482f-99c7-e0ad214f35d2" xsi:nil="true"/>
    <DssInnspillArkivert xmlns="793ad56b-b905-482f-99c7-e0ad214f35d2">false</DssInnspillArkivert>
    <ofdc76af098e4c7f98490d5710fce5b2 xmlns="fd6f65e9-49f3-49b1-a477-b0ee2712806c">
      <Terms xmlns="http://schemas.microsoft.com/office/infopath/2007/PartnerControls">
        <TermInfo xmlns="http://schemas.microsoft.com/office/infopath/2007/PartnerControls">
          <TermName xmlns="http://schemas.microsoft.com/office/infopath/2007/PartnerControls">Universitets- og h�yskoleavdelingen</TermName>
          <TermId xmlns="http://schemas.microsoft.com/office/infopath/2007/PartnerControls">12365462-7fd7-4411-aa23-52336f678b67</TermId>
        </TermInfo>
      </Terms>
    </ofdc76af098e4c7f98490d5710fce5b2>
    <TaxCatchAll xmlns="fd6f65e9-49f3-49b1-a477-b0ee2712806c">
      <Value>6</Value>
      <Value>3</Value>
      <Value>1</Value>
      <Value>7</Value>
    </TaxCatchAll>
    <f2f49eccf7d24422907cdfb28d82571e xmlns="fd6f65e9-49f3-49b1-a477-b0ee2712806c">
      <Terms xmlns="http://schemas.microsoft.com/office/infopath/2007/PartnerControls">
        <TermInfo xmlns="http://schemas.microsoft.com/office/infopath/2007/PartnerControls">
          <TermName xmlns="http://schemas.microsoft.com/office/infopath/2007/PartnerControls">Kunnskapsdepartementet</TermName>
          <TermId xmlns="http://schemas.microsoft.com/office/infopath/2007/PartnerControls">81227de6-cb8e-4f0f-82fe-a653bcaf2db4</TermId>
        </TermInfo>
      </Terms>
    </f2f49eccf7d24422907cdfb28d82571e>
    <l917ce326c5a48e1a29f6235eea1cd41 xmlns="fd6f65e9-49f3-49b1-a477-b0ee2712806c">
      <Terms xmlns="http://schemas.microsoft.com/office/infopath/2007/PartnerControls"/>
    </l917ce326c5a48e1a29f6235eea1cd41>
    <ec4548291c174201804f8d6e346b5e78 xmlns="fd6f65e9-49f3-49b1-a477-b0ee2712806c">
      <Terms xmlns="http://schemas.microsoft.com/office/infopath/2007/PartnerControls">
        <TermInfo xmlns="http://schemas.microsoft.com/office/infopath/2007/PartnerControls">
          <TermName xmlns="http://schemas.microsoft.com/office/infopath/2007/PartnerControls">Kontroll</TermName>
          <TermId xmlns="http://schemas.microsoft.com/office/infopath/2007/PartnerControls">463643d5-ce49-409b-a124-2da4fba05cfb</TermId>
        </TermInfo>
      </Terms>
    </ec4548291c174201804f8d6e346b5e78>
    <DssFremhevet xmlns="fd6f65e9-49f3-49b1-a477-b0ee2712806c">false</DssFremhevet>
    <DssNotater xmlns="fd6f65e9-49f3-49b1-a477-b0ee2712806c" xsi:nil="true"/>
    <ja062c7924ed4f31b584a4220ff29390 xmlns="fd6f65e9-49f3-49b1-a477-b0ee2712806c">
      <Terms xmlns="http://schemas.microsoft.com/office/infopath/2007/PartnerControls">
        <TermInfo xmlns="http://schemas.microsoft.com/office/infopath/2007/PartnerControls">
          <TermName xmlns="http://schemas.microsoft.com/office/infopath/2007/PartnerControls">Fagskoleutdanning</TermName>
          <TermId xmlns="http://schemas.microsoft.com/office/infopath/2007/PartnerControls">2f2de0c0-2ca5-4e36-b56a-80a3e7a483fa</TermId>
        </TermInfo>
        <TermInfo xmlns="http://schemas.microsoft.com/office/infopath/2007/PartnerControls">
          <TermName xmlns="http://schemas.microsoft.com/office/infopath/2007/PartnerControls">H�yere utdanning</TermName>
          <TermId xmlns="http://schemas.microsoft.com/office/infopath/2007/PartnerControls">dc318931-fe29-41de-8830-f91bec213162</TermId>
        </TermInfo>
      </Terms>
    </ja062c7924ed4f31b584a4220ff29390>
    <DssDokumenttypeChoice xmlns="fd6f65e9-49f3-49b1-a477-b0ee2712806c">Regneark</DssDokumenttypeChoice>
    <Område_x002f_prosess xmlns="fd6f65e9-49f3-49b1-a477-b0ee2712806c">Standard oppgjørspakke</Område_x002f_prosess>
  </documentManagement>
</p:properties>
</file>

<file path=customXml/item2.xml><?xml version="1.0" encoding="utf-8"?>
<ct:contentTypeSchema xmlns:ct="http://schemas.microsoft.com/office/2006/metadata/contentType" xmlns:ma="http://schemas.microsoft.com/office/2006/metadata/properties/metaAttributes" ct:_="" ma:_="" ma:contentTypeName="Regneark" ma:contentTypeID="0x0101002C1B27F07ED111E5A8370800200C9A66010200773A1EF9571EA24F994D980B5AE4B7C2" ma:contentTypeVersion="26" ma:contentTypeDescription="Opprett et nytt dokument." ma:contentTypeScope="" ma:versionID="9b1145da1566cb573bb588b51b5f9bb5">
  <xsd:schema xmlns:xsd="http://www.w3.org/2001/XMLSchema" xmlns:xs="http://www.w3.org/2001/XMLSchema" xmlns:p="http://schemas.microsoft.com/office/2006/metadata/properties" xmlns:ns1="http://schemas.microsoft.com/sharepoint/v3" xmlns:ns2="fd6f65e9-49f3-49b1-a477-b0ee2712806c" xmlns:ns3="793ad56b-b905-482f-99c7-e0ad214f35d2" targetNamespace="http://schemas.microsoft.com/office/2006/metadata/properties" ma:root="true" ma:fieldsID="0f45cfc5bdb64ea8c39388dc1bf223c4" ns1:_="" ns2:_="" ns3:_="">
    <xsd:import namespace="http://schemas.microsoft.com/sharepoint/v3"/>
    <xsd:import namespace="fd6f65e9-49f3-49b1-a477-b0ee2712806c"/>
    <xsd:import namespace="793ad56b-b905-482f-99c7-e0ad214f35d2"/>
    <xsd:element name="properties">
      <xsd:complexType>
        <xsd:sequence>
          <xsd:element name="documentManagement">
            <xsd:complexType>
              <xsd:all>
                <xsd:element ref="ns2:DssDokumenttypeChoice" minOccurs="0"/>
                <xsd:element ref="ns2:Område_x002f_prosess" minOccurs="0"/>
                <xsd:element ref="ns2:DssNotater" minOccurs="0"/>
                <xsd:element ref="ns3:DssArchivable" minOccurs="0"/>
                <xsd:element ref="ns3:DssWebsakRef" minOccurs="0"/>
                <xsd:element ref="ns3:DssInnspillArkivert" minOccurs="0"/>
                <xsd:element ref="ns1:AssignedTo" minOccurs="0"/>
                <xsd:element ref="ns2:DssFremhevet" minOccurs="0"/>
                <xsd:element ref="ns2:ofdc76af098e4c7f98490d5710fce5b2" minOccurs="0"/>
                <xsd:element ref="ns2:ec4548291c174201804f8d6e346b5e78" minOccurs="0"/>
                <xsd:element ref="ns2:ja062c7924ed4f31b584a4220ff29390" minOccurs="0"/>
                <xsd:element ref="ns2:l917ce326c5a48e1a29f6235eea1cd41" minOccurs="0"/>
                <xsd:element ref="ns2:TaxCatchAll" minOccurs="0"/>
                <xsd:element ref="ns2:TaxCatchAllLabel" minOccurs="0"/>
                <xsd:element ref="ns2:f2f49eccf7d24422907cdfb28d8257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ssignedTo" ma:index="8" nillable="true" ma:displayName="Tilordnet til"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6f65e9-49f3-49b1-a477-b0ee2712806c" elementFormDefault="qualified">
    <xsd:import namespace="http://schemas.microsoft.com/office/2006/documentManagement/types"/>
    <xsd:import namespace="http://schemas.microsoft.com/office/infopath/2007/PartnerControls"/>
    <xsd:element name="DssDokumenttypeChoice" ma:index="2" nillable="true" ma:displayName="Dokumenttypevalg" ma:format="Dropdown" ma:internalName="DssDokumenttypeChoice">
      <xsd:simpleType>
        <xsd:restriction base="dms:Choice">
          <xsd:enumeration value="Avklaringsnotat"/>
          <xsd:enumeration value="Bakgrunnsinformasjon"/>
          <xsd:enumeration value="Beslutningsnotat"/>
          <xsd:enumeration value="Brukerveiledning"/>
          <xsd:enumeration value="Brev"/>
          <xsd:enumeration value="Budsjettdokument"/>
          <xsd:enumeration value="Budskapsplattform"/>
          <xsd:enumeration value="Dokumentasjon"/>
          <xsd:enumeration value="Eksempel"/>
          <xsd:enumeration value="Figur"/>
          <xsd:enumeration value="Flak"/>
          <xsd:enumeration value="Forskrift"/>
          <xsd:enumeration value="Håndnotat"/>
          <xsd:enumeration value="Illustrasjon"/>
          <xsd:enumeration value="Instruks"/>
          <xsd:enumeration value="Kapittelutkast"/>
          <xsd:enumeration value="Kommunikasjonsmateriell"/>
          <xsd:enumeration value="Kronikk/innlegg"/>
          <xsd:enumeration value="Læringsmateriell"/>
          <xsd:enumeration value="Mal"/>
          <xsd:enumeration value="Media"/>
          <xsd:enumeration value="Melding til Stortinget"/>
          <xsd:enumeration value="Møtereferat"/>
          <xsd:enumeration value="Møtedokument"/>
          <xsd:enumeration value="Nettside"/>
          <xsd:enumeration value="Notat"/>
          <xsd:enumeration value="NOU"/>
          <xsd:enumeration value="Presentasjon"/>
          <xsd:enumeration value="Presseinvitasjon"/>
          <xsd:enumeration value="Pressemelding"/>
          <xsd:enumeration value="Proposisjon"/>
          <xsd:enumeration value="Rapport"/>
          <xsd:enumeration value="Regneark"/>
          <xsd:enumeration value="Rutine/retningslinje/håndbok"/>
          <xsd:enumeration value="Satsingsforslag"/>
          <xsd:enumeration value="Sluttrapport"/>
          <xsd:enumeration value="Statistikk"/>
          <xsd:enumeration value="Strategi/plan"/>
          <xsd:enumeration value="Tale"/>
          <xsd:enumeration value="Talepunkt"/>
          <xsd:enumeration value="Tildelingsbrev"/>
          <xsd:enumeration value="Utkast til r-notat"/>
          <xsd:enumeration value="Utredningsnotat"/>
        </xsd:restriction>
      </xsd:simpleType>
    </xsd:element>
    <xsd:element name="Område_x002f_prosess" ma:index="3" nillable="true" ma:displayName="Område/prosess" ma:format="Dropdown" ma:internalName="Omr_x00e5_de_x002F_prosess">
      <xsd:simpleType>
        <xsd:restriction base="dms:Choice">
          <xsd:enumeration value="Regnskap"/>
          <xsd:enumeration value="Nøkkeltall"/>
          <xsd:enumeration value="Saldobalanse"/>
          <xsd:enumeration value="Standard oppgjørspakke"/>
        </xsd:restriction>
      </xsd:simpleType>
    </xsd:element>
    <xsd:element name="DssNotater" ma:index="4" nillable="true" ma:displayName="Notater" ma:internalName="DssNotater" ma:readOnly="false">
      <xsd:simpleType>
        <xsd:restriction base="dms:Note">
          <xsd:maxLength value="255"/>
        </xsd:restriction>
      </xsd:simpleType>
    </xsd:element>
    <xsd:element name="DssFremhevet" ma:index="9" nillable="true" ma:displayName="Fremhevet" ma:default="False" ma:description="Fremhevet dokument vises på Om rommet siden." ma:internalName="DssFremhevet">
      <xsd:simpleType>
        <xsd:restriction base="dms:Boolean"/>
      </xsd:simpleType>
    </xsd:element>
    <xsd:element name="ofdc76af098e4c7f98490d5710fce5b2" ma:index="14" nillable="true" ma:taxonomy="true" ma:internalName="ofdc76af098e4c7f98490d5710fce5b2" ma:taxonomyFieldName="DssAvdeling" ma:displayName="Avdeling" ma:readOnly="false" ma:fieldId="{8fdc76af-098e-4c7f-9849-0d5710fce5b2}" ma:sspId="dd1c9695-082f-4d62-9abb-ef5a22d84609" ma:termSetId="13c90cc6-0f43-4adb-b19c-c400e157a76b" ma:anchorId="81227de6-cb8e-4f0f-82fe-a653bcaf2db4" ma:open="false" ma:isKeyword="false">
      <xsd:complexType>
        <xsd:sequence>
          <xsd:element ref="pc:Terms" minOccurs="0" maxOccurs="1"/>
        </xsd:sequence>
      </xsd:complexType>
    </xsd:element>
    <xsd:element name="ec4548291c174201804f8d6e346b5e78" ma:index="16" nillable="true" ma:taxonomy="true" ma:internalName="ec4548291c174201804f8d6e346b5e78" ma:taxonomyFieldName="DssFunksjon" ma:displayName="Funksjon" ma:readOnly="false" ma:fieldId="{ec454829-1c17-4201-804f-8d6e346b5e78}" ma:sspId="dd1c9695-082f-4d62-9abb-ef5a22d84609" ma:termSetId="1d0cee9e-e85d-4bdd-9786-976123513522" ma:anchorId="00000000-0000-0000-0000-000000000000" ma:open="false" ma:isKeyword="false">
      <xsd:complexType>
        <xsd:sequence>
          <xsd:element ref="pc:Terms" minOccurs="0" maxOccurs="1"/>
        </xsd:sequence>
      </xsd:complexType>
    </xsd:element>
    <xsd:element name="ja062c7924ed4f31b584a4220ff29390" ma:index="18" nillable="true" ma:taxonomy="true" ma:internalName="ja062c7924ed4f31b584a4220ff29390" ma:taxonomyFieldName="DssEmneord" ma:displayName="Emneord" ma:readOnly="false" ma:fieldId="{3a062c79-24ed-4f31-b584-a4220ff29390}" ma:taxonomyMulti="true" ma:sspId="dd1c9695-082f-4d62-9abb-ef5a22d84609" ma:termSetId="76727dcf-a431-492e-96ad-c8e0e60c175f" ma:anchorId="ac101e7e-eda8-43fa-95b1-c9b89560a57e" ma:open="false" ma:isKeyword="false">
      <xsd:complexType>
        <xsd:sequence>
          <xsd:element ref="pc:Terms" minOccurs="0" maxOccurs="1"/>
        </xsd:sequence>
      </xsd:complexType>
    </xsd:element>
    <xsd:element name="l917ce326c5a48e1a29f6235eea1cd41" ma:index="21" nillable="true" ma:taxonomy="true" ma:internalName="l917ce326c5a48e1a29f6235eea1cd41" ma:taxonomyFieldName="DssRomtype" ma:displayName="Romtype" ma:readOnly="false" ma:fieldId="{5917ce32-6c5a-48e1-a29f-6235eea1cd41}" ma:sspId="dd1c9695-082f-4d62-9abb-ef5a22d84609" ma:termSetId="8e869b01-24d9-45a0-980a-bd4a553ad3c2" ma:anchorId="00000000-0000-0000-0000-000000000000" ma:open="false" ma:isKeyword="false">
      <xsd:complexType>
        <xsd:sequence>
          <xsd:element ref="pc:Terms" minOccurs="0" maxOccurs="1"/>
        </xsd:sequence>
      </xsd:complexType>
    </xsd:element>
    <xsd:element name="TaxCatchAll" ma:index="22" nillable="true" ma:displayName="Global taksonomikolonne" ma:hidden="true" ma:list="{56ab7ab7-a954-4981-9895-b607dbf57c39}" ma:internalName="TaxCatchAll" ma:showField="CatchAllData"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TaxCatchAllLabel" ma:index="23" nillable="true" ma:displayName="Global taksonomikolonne1" ma:hidden="true" ma:list="{56ab7ab7-a954-4981-9895-b607dbf57c39}" ma:internalName="TaxCatchAllLabel" ma:readOnly="true" ma:showField="CatchAllDataLabel"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f2f49eccf7d24422907cdfb28d82571e" ma:index="25" nillable="true" ma:taxonomy="true" ma:internalName="f2f49eccf7d24422907cdfb28d82571e" ma:taxonomyFieldName="DssDepartement" ma:displayName="Departement" ma:readOnly="false" ma:fieldId="{f2f49ecc-f7d2-4422-907c-dfb28d82571e}" ma:sspId="dd1c9695-082f-4d62-9abb-ef5a22d84609" ma:termSetId="13c90cc6-0f43-4adb-b19c-c400e157a76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3ad56b-b905-482f-99c7-e0ad214f35d2" elementFormDefault="qualified">
    <xsd:import namespace="http://schemas.microsoft.com/office/2006/documentManagement/types"/>
    <xsd:import namespace="http://schemas.microsoft.com/office/infopath/2007/PartnerControls"/>
    <xsd:element name="DssArchivable" ma:index="5" nillable="true" ma:displayName="Arkivpliktig" ma:default="Ikke satt" ma:description="Er dokumentet arkivpliktig?" ma:internalName="DssArchivable">
      <xsd:simpleType>
        <xsd:restriction base="dms:Choice">
          <xsd:enumeration value="Ikke satt"/>
          <xsd:enumeration value="Ja"/>
          <xsd:enumeration value="Nei"/>
        </xsd:restriction>
      </xsd:simpleType>
    </xsd:element>
    <xsd:element name="DssWebsakRef" ma:index="6" nillable="true" ma:displayName="Arkivreferanse" ma:description="Referanse i arkivsystem" ma:internalName="DssWebsakRef">
      <xsd:simpleType>
        <xsd:restriction base="dms:Text"/>
      </xsd:simpleType>
    </xsd:element>
    <xsd:element name="DssInnspillArkivert" ma:index="7" nillable="true" ma:displayName="Er arkivert" ma:description="" ma:internalName="DssInnspillArkiver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Innholdstype"/>
        <xsd:element ref="dc:title" minOccurs="0" maxOccurs="1" ma:index="1"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4FD963-60ED-448D-9B35-545889DDE41F}">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fd6f65e9-49f3-49b1-a477-b0ee2712806c"/>
    <ds:schemaRef ds:uri="793ad56b-b905-482f-99c7-e0ad214f35d2"/>
    <ds:schemaRef ds:uri="http://schemas.microsoft.com/sharepoint/v3"/>
    <ds:schemaRef ds:uri="http://www.w3.org/XML/1998/namespace"/>
  </ds:schemaRefs>
</ds:datastoreItem>
</file>

<file path=customXml/itemProps2.xml><?xml version="1.0" encoding="utf-8"?>
<ds:datastoreItem xmlns:ds="http://schemas.openxmlformats.org/officeDocument/2006/customXml" ds:itemID="{01D1C667-D9D4-4FC7-98BC-ED3BA9151F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6f65e9-49f3-49b1-a477-b0ee2712806c"/>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889CE2-4C63-45A0-8359-A20B93F3E5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Magnus Mølsted Andersen</cp:lastModifiedBy>
  <cp:lastPrinted>2021-11-18T14:49:15Z</cp:lastPrinted>
  <dcterms:created xsi:type="dcterms:W3CDTF">2014-12-23T04:09:07Z</dcterms:created>
  <dcterms:modified xsi:type="dcterms:W3CDTF">2025-02-14T16:38:18Z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0x0101002C1B27F07ED111E5A8370800200C9A66010200773A1EF9571EA24F994D980B5AE4B7C2</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y fmtid="{D5CDD505-2E9C-101B-9397-08002B2CF9AE}" pid="16" name="MSIP_Label_4012811f-b717-4099-a412-3cacd3519ab9_Enabled">
    <vt:lpwstr>true</vt:lpwstr>
  </property>
  <property fmtid="{D5CDD505-2E9C-101B-9397-08002B2CF9AE}" pid="17" name="MSIP_Label_4012811f-b717-4099-a412-3cacd3519ab9_SetDate">
    <vt:lpwstr>2025-02-04T21:17:49Z</vt:lpwstr>
  </property>
  <property fmtid="{D5CDD505-2E9C-101B-9397-08002B2CF9AE}" pid="18" name="MSIP_Label_4012811f-b717-4099-a412-3cacd3519ab9_Method">
    <vt:lpwstr>Privileged</vt:lpwstr>
  </property>
  <property fmtid="{D5CDD505-2E9C-101B-9397-08002B2CF9AE}" pid="19" name="MSIP_Label_4012811f-b717-4099-a412-3cacd3519ab9_Name">
    <vt:lpwstr>Åpen</vt:lpwstr>
  </property>
  <property fmtid="{D5CDD505-2E9C-101B-9397-08002B2CF9AE}" pid="20" name="MSIP_Label_4012811f-b717-4099-a412-3cacd3519ab9_SiteId">
    <vt:lpwstr>1ec46890-73f8-4a2a-9b2c-9a6611f1c922</vt:lpwstr>
  </property>
  <property fmtid="{D5CDD505-2E9C-101B-9397-08002B2CF9AE}" pid="21" name="MSIP_Label_4012811f-b717-4099-a412-3cacd3519ab9_ActionId">
    <vt:lpwstr>fd66b1f4-3c52-44d7-ac29-89d61ef9c357</vt:lpwstr>
  </property>
  <property fmtid="{D5CDD505-2E9C-101B-9397-08002B2CF9AE}" pid="22" name="MSIP_Label_4012811f-b717-4099-a412-3cacd3519ab9_ContentBits">
    <vt:lpwstr>0</vt:lpwstr>
  </property>
</Properties>
</file>