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defaultThemeVersion="124226"/>
  <mc:AlternateContent xmlns:mc="http://schemas.openxmlformats.org/markup-compatibility/2006">
    <mc:Choice Requires="x15">
      <x15ac:absPath xmlns:x15ac="http://schemas.microsoft.com/office/spreadsheetml/2010/11/ac" url="/Users/asbjornwendelborg/Documents/Dokumenter – MBS MacBook Air/Arkiv/Sortert arkiv MBS 2023/MBS DBH-Fagskolestatistikk   NSD/250731 DHB juli 2025/"/>
    </mc:Choice>
  </mc:AlternateContent>
  <xr:revisionPtr revIDLastSave="0" documentId="13_ncr:1_{39953F15-F4FA-FD4A-9C2C-0D338ABCB6CD}" xr6:coauthVersionLast="47" xr6:coauthVersionMax="47" xr10:uidLastSave="{00000000-0000-0000-0000-000000000000}"/>
  <bookViews>
    <workbookView xWindow="3840" yWindow="660" windowWidth="21760" windowHeight="15020" tabRatio="869" activeTab="1"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8" l="1"/>
  <c r="B54" i="6"/>
  <c r="C54" i="6"/>
  <c r="F14" i="15" l="1"/>
  <c r="B36" i="10"/>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H14" i="15"/>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 r="B47" i="6"/>
</calcChain>
</file>

<file path=xl/sharedStrings.xml><?xml version="1.0" encoding="utf-8"?>
<sst xmlns="http://schemas.openxmlformats.org/spreadsheetml/2006/main" count="782" uniqueCount="657">
  <si>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</si>
  <si>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</si>
  <si>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</si>
  <si>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</si>
  <si>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</si>
  <si>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</si>
  <si>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</si>
  <si>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</si>
  <si>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</si>
  <si>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</si>
  <si>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</si>
  <si>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</si>
  <si>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</si>
  <si>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</si>
  <si>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</si>
  <si>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</si>
  <si>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</si>
  <si>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</si>
  <si>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</si>
  <si>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</si>
  <si>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</si>
  <si>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</si>
  <si>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</si>
  <si>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</si>
  <si>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</si>
  <si>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</si>
  <si>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</si>
  <si>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</si>
  <si>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</si>
  <si>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</si>
  <si>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</si>
  <si>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</si>
  <si>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</si>
  <si>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</si>
  <si>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</si>
  <si>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</si>
  <si>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</si>
  <si>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</si>
  <si>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</si>
  <si>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</si>
  <si>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</si>
  <si>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</si>
  <si>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</si>
  <si>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</si>
  <si>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</si>
  <si>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</si>
  <si>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</si>
  <si>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</si>
  <si>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</si>
  <si>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</si>
  <si>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</si>
  <si>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</si>
  <si>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</si>
  <si>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</si>
  <si>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</si>
  <si>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</si>
  <si>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</si>
  <si>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</si>
  <si>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</si>
  <si>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</si>
  <si>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</si>
  <si>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</si>
  <si>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</si>
  <si>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</si>
  <si>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</si>
  <si>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</si>
  <si>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</si>
  <si>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</si>
  <si>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</si>
  <si>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</si>
  <si>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</si>
  <si>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</si>
  <si>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</si>
  <si>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</si>
  <si>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</si>
  <si>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</si>
  <si>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</si>
  <si>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</si>
  <si>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</si>
  <si>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</si>
  <si>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</si>
  <si>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</si>
  <si>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</si>
  <si>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</si>
  <si>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</si>
  <si>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</si>
  <si>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</si>
  <si>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</si>
  <si>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</si>
  <si>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</si>
  <si>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</si>
  <si>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</si>
  <si>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</si>
  <si>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</si>
  <si>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</si>
  <si>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</si>
  <si>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</si>
  <si>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</si>
  <si>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</si>
  <si>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</si>
  <si>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</si>
  <si>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</si>
  <si>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</si>
  <si>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</si>
  <si>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</si>
  <si>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</si>
  <si>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</si>
  <si>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</si>
  <si>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</si>
  <si>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</si>
  <si>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</si>
  <si>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</si>
  <si>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</si>
  <si>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</si>
  <si>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</si>
  <si>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</si>
  <si>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</si>
  <si>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</si>
  <si>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</si>
  <si>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</si>
  <si>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</si>
  <si>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</si>
  <si>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</si>
  <si>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</si>
  <si>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</si>
  <si>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</si>
  <si>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</si>
  <si>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</si>
  <si>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</si>
  <si>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</si>
  <si>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</si>
  <si>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</si>
  <si>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</si>
  <si>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</si>
  <si>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</si>
  <si>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</si>
  <si>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</si>
  <si>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</si>
  <si>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</si>
  <si>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</si>
  <si>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</si>
  <si>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</si>
  <si>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</si>
  <si>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</si>
  <si>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</si>
  <si>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</si>
  <si>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</si>
  <si>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</si>
  <si>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</si>
  <si>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</si>
  <si>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</si>
  <si>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</si>
  <si>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</si>
  <si>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</si>
  <si>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</si>
  <si>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</si>
  <si>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</si>
  <si>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</si>
  <si>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</si>
  <si>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</si>
  <si>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</si>
  <si>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</si>
  <si>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</si>
  <si>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</si>
  <si>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</si>
  <si>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</si>
  <si>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</si>
  <si>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</si>
  <si>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</si>
  <si>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</si>
  <si>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</si>
  <si>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</si>
  <si>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</si>
  <si>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</si>
  <si>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</si>
  <si>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</si>
  <si>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</si>
  <si>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</si>
  <si>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</si>
  <si>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</si>
  <si>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</si>
  <si>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</si>
  <si>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</si>
  <si>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</si>
  <si>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</si>
  <si>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</si>
  <si>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</si>
  <si>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</si>
  <si>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</si>
  <si>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</si>
  <si>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</si>
  <si>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</si>
  <si>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</si>
  <si>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</si>
  <si>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</si>
  <si>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</si>
  <si>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</si>
  <si>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</si>
  <si>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</si>
  <si>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</si>
  <si>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</si>
  <si>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</si>
  <si>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</si>
  <si>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</si>
  <si>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</si>
  <si>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</si>
  <si>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</si>
  <si>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</si>
  <si>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</si>
  <si>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</si>
  <si>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</si>
  <si>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</si>
  <si>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</si>
  <si>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</si>
  <si>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</si>
  <si>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</si>
  <si>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</si>
  <si>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</si>
  <si>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</si>
  <si>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</si>
  <si>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</si>
  <si>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</si>
  <si>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</si>
  <si>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</si>
  <si>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</si>
  <si>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</si>
  <si>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</si>
  <si>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</si>
  <si>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</si>
  <si>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</si>
  <si>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</si>
  <si>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</si>
  <si>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</si>
  <si>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</si>
  <si>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</si>
  <si>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</si>
  <si>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</si>
  <si>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</si>
  <si>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</si>
  <si>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</si>
  <si>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</si>
  <si>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</si>
  <si>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</si>
  <si>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</si>
  <si>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</si>
  <si>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</si>
  <si>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</si>
  <si>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</si>
  <si>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</si>
  <si>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</si>
  <si>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</si>
  <si>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</si>
  <si>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</si>
  <si>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</si>
  <si>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</si>
  <si>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</si>
  <si>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</si>
  <si>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</si>
  <si>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</si>
  <si>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</si>
  <si>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</si>
  <si>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</si>
  <si>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</si>
  <si>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</si>
  <si>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</si>
  <si>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</si>
  <si>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</si>
  <si>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</si>
  <si>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</si>
  <si>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</si>
  <si>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</si>
  <si>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</si>
  <si>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</si>
  <si>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</si>
  <si>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</si>
  <si>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</si>
  <si>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</si>
  <si>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</si>
  <si>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</si>
  <si>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</si>
  <si>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</si>
  <si>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</si>
  <si>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</si>
  <si>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</si>
  <si>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</si>
  <si>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</si>
  <si>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</si>
  <si>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</si>
  <si>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</si>
  <si>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</si>
  <si>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</si>
  <si>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</si>
  <si>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</si>
  <si>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</si>
  <si>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</si>
  <si>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</si>
  <si>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</si>
  <si>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</si>
  <si>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</si>
  <si>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</si>
  <si>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</si>
  <si>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</si>
  <si>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</si>
  <si>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</si>
  <si>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</si>
  <si>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</si>
  <si>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</si>
  <si>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</si>
  <si>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</si>
  <si>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</si>
  <si>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</si>
  <si>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</si>
  <si>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</si>
  <si>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</si>
  <si>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</si>
  <si>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</si>
  <si>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</si>
  <si>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</si>
  <si>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</si>
  <si>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</si>
  <si>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</si>
  <si>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</si>
  <si>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</si>
  <si>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</si>
  <si>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</si>
  <si>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</si>
  <si>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</si>
  <si>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</si>
  <si>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</si>
  <si>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</si>
  <si>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</si>
  <si>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</si>
  <si>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</si>
  <si>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</si>
  <si>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</si>
  <si>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</si>
  <si>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</si>
  <si>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</si>
  <si>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</si>
  <si>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</si>
  <si>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</si>
  <si>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</si>
  <si>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</si>
  <si>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</si>
  <si>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</si>
  <si>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</si>
  <si>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</si>
  <si>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</si>
  <si>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</si>
  <si>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</si>
  <si>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</si>
  <si>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</si>
  <si>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</si>
  <si>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</si>
  <si>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</si>
  <si>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</si>
  <si>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</si>
  <si>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</si>
  <si>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</si>
  <si>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</si>
  <si>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</si>
  <si>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</si>
  <si>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</si>
  <si>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</si>
  <si>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</si>
  <si>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</si>
  <si>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</si>
  <si>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</si>
  <si>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</si>
  <si>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</si>
  <si>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</si>
  <si>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</si>
  <si>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</si>
  <si>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</si>
  <si>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</si>
  <si>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</si>
  <si>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</si>
  <si>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</si>
  <si>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</si>
  <si>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</si>
  <si>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</si>
  <si>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</si>
  <si>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</si>
  <si>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</si>
  <si>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</si>
  <si>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</si>
  <si>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</si>
  <si>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</si>
  <si>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</si>
  <si>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</si>
  <si>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</si>
  <si>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</si>
  <si>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</si>
  <si>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</si>
  <si>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</si>
  <si>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</si>
  <si>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</si>
  <si>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</si>
  <si>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</si>
  <si>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</si>
  <si>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</si>
  <si>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</si>
  <si>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</si>
  <si>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</si>
  <si>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</si>
  <si>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</si>
  <si>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</si>
  <si>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</si>
  <si>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</si>
  <si>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</si>
  <si>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</si>
  <si>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</si>
  <si>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</si>
  <si>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</si>
  <si>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</si>
  <si>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</si>
  <si>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</si>
  <si>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</si>
  <si>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</si>
  <si>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</si>
  <si>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</si>
  <si>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</si>
  <si>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</si>
  <si>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</si>
  <si>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</si>
  <si>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</si>
  <si>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</si>
  <si>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</si>
  <si>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</si>
  <si>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</si>
  <si>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</si>
  <si>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</si>
  <si>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</si>
  <si>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</si>
  <si>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</si>
  <si>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</si>
  <si>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</si>
  <si>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</si>
  <si>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</si>
  <si>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</si>
  <si>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</si>
  <si>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</si>
  <si>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</si>
  <si>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</si>
  <si>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</si>
  <si>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</si>
  <si>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</si>
  <si>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</si>
  <si>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</si>
  <si>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</si>
  <si>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</si>
  <si>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</si>
  <si>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</si>
  <si>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</si>
  <si>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</si>
  <si>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</si>
  <si>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</si>
  <si>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</si>
  <si>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</si>
  <si>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</si>
  <si>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</si>
  <si>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</si>
  <si>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</si>
  <si>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</si>
  <si>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</si>
  <si>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</si>
  <si>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</si>
  <si>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</si>
  <si>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</si>
  <si>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</si>
  <si>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</si>
  <si>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</si>
  <si>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</si>
  <si>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</si>
  <si>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</si>
  <si>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</si>
  <si>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</si>
  <si>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</si>
  <si>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</si>
  <si>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</si>
  <si>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</si>
  <si>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</si>
  <si>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</si>
  <si>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</si>
  <si>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</si>
  <si>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</si>
  <si>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</si>
  <si>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</si>
  <si>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</si>
  <si>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</si>
  <si>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</si>
  <si>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</si>
  <si>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</si>
  <si>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</si>
  <si>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</si>
  <si>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</si>
  <si>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</si>
  <si>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</si>
  <si>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</si>
  <si>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</si>
  <si>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</si>
  <si>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</si>
  <si>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</si>
  <si>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</si>
  <si>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</si>
  <si>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</si>
  <si>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</si>
  <si>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</si>
  <si>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</si>
  <si>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</si>
  <si>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</si>
  <si>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</si>
  <si>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</si>
  <si>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</si>
  <si>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</si>
  <si>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</si>
  <si>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</si>
  <si>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</si>
  <si>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</si>
  <si>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</si>
  <si>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</si>
  <si>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</si>
  <si>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</si>
  <si>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</si>
  <si>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</si>
  <si>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</si>
  <si>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</si>
  <si>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</si>
  <si>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</si>
  <si>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</si>
  <si>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</si>
  <si>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</si>
  <si>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</si>
  <si>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</si>
  <si>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</si>
  <si>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</si>
  <si>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</si>
  <si>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</si>
  <si>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</si>
  <si>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</si>
  <si>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</si>
  <si>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</si>
  <si>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</si>
  <si>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</si>
  <si>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</si>
  <si>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</si>
  <si>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</si>
  <si>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</si>
  <si>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</si>
  <si>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</si>
  <si>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</si>
  <si>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</si>
  <si>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</si>
  <si>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</si>
  <si>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</si>
  <si>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</si>
  <si>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</si>
  <si>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</si>
  <si>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</si>
  <si>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</si>
  <si>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</si>
  <si>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</si>
  <si>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</si>
  <si>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</si>
  <si>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</si>
  <si>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</si>
  <si>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</si>
  <si>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</si>
  <si>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</si>
  <si>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</si>
  <si>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</si>
  <si>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</si>
  <si>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</si>
  <si>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</si>
  <si>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</si>
  <si>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</si>
  <si>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</si>
  <si>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</si>
  <si>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</si>
  <si>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</si>
  <si>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</si>
  <si>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</si>
  <si>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</si>
  <si>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</si>
  <si>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</si>
  <si>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</si>
  <si>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</si>
  <si>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</si>
  <si>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</si>
  <si>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</si>
  <si>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</si>
  <si>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</si>
  <si>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</si>
  <si>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</si>
  <si>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</si>
  <si>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</si>
  <si>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</si>
  <si>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</si>
  <si>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</si>
  <si>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</si>
  <si>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</si>
  <si>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</si>
  <si>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</si>
  <si>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</si>
  <si>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</si>
  <si>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</si>
  <si>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</si>
  <si>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</si>
  <si>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</si>
  <si>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</si>
  <si>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</si>
  <si>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</si>
  <si>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</si>
  <si>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</si>
  <si>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</si>
  <si>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</si>
  <si>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</si>
  <si>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</si>
  <si>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</si>
  <si>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</si>
  <si>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</si>
  <si>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</si>
  <si>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</si>
  <si>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</si>
  <si>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</si>
  <si>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</si>
  <si>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</si>
  <si>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</si>
  <si>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</si>
  <si>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</si>
  <si>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</si>
  <si>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</si>
  <si>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</si>
  <si>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</si>
  <si>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</si>
  <si>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</si>
  <si>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</si>
  <si>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</si>
  <si>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</si>
  <si>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</si>
  <si>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</si>
  <si>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</si>
  <si>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</si>
  <si>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</si>
  <si>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</si>
  <si>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</si>
  <si>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</si>
  <si>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</si>
  <si>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</si>
  <si>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</si>
  <si>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</si>
  <si>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</si>
  <si>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Spesifikasjon av offentlig tilskudd 2024</t>
  </si>
  <si>
    <t>Pinsemenigheten Salem</t>
  </si>
  <si>
    <t>Lunsj</t>
  </si>
  <si>
    <t>Fagskolens navn: Fagskolen Essens</t>
  </si>
  <si>
    <t>Org.nr: 988890022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</si>
</sst>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424">
    <xf numFmtId="0" fontId="0" fillId="0" borderId="0"/>
    <xf numFmtId="165" fontId="3" fillId="0" borderId="0" applyFont="0" applyFill="0" applyBorder="0" applyAlignment="0" applyProtection="0"/>
    <xf numFmtId="165"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20"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20" fillId="0" borderId="0"/>
    <xf numFmtId="165" fontId="20" fillId="0" borderId="0" applyFont="0" applyFill="0" applyBorder="0" applyAlignment="0" applyProtection="0"/>
    <xf numFmtId="0" fontId="41"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2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164"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xf numFmtId="0" fontId="2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48"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48"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48"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cellStyleXfs>
  <cellXfs count="495">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5" xfId="0" applyNumberFormat="1" applyFont="1" applyBorder="1"/>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13" fillId="0" borderId="0" xfId="0" applyNumberFormat="1" applyFont="1" applyProtection="1">
      <protection locked="0"/>
    </xf>
    <xf numFmtId="3" fontId="15" fillId="0" borderId="29" xfId="0" applyNumberFormat="1" applyFont="1" applyBorder="1" applyProtection="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424">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13 2" xfId="4409" xr:uid="{F1049519-5796-4325-AE81-970128453D75}"/>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2 3 2 2" xfId="4392" xr:uid="{DE2A0150-0E21-49B0-880B-589183C571DA}"/>
    <cellStyle name="Comma 2 2 3 3" xfId="4354" xr:uid="{E39BF6D7-198B-4C45-BAF5-904775681A06}"/>
    <cellStyle name="Comma 2 2 4" xfId="4323" xr:uid="{DA1293EE-68AA-4FB0-BC77-6422269E53BE}"/>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 4 2 2" xfId="4391" xr:uid="{E2682437-4E50-48CF-8D10-88DAE5ED39B0}"/>
    <cellStyle name="Comma 2 4 3" xfId="4353" xr:uid="{89D81875-9BB0-4643-999C-09EA3504BAA3}"/>
    <cellStyle name="Comma 2 5" xfId="4322" xr:uid="{2B3EFF64-2734-4369-97AD-962C71C2EBE4}"/>
    <cellStyle name="Comma 2_Kontantstrøm-direkte" xfId="91" xr:uid="{00000000-0005-0000-0000-000005060000}"/>
    <cellStyle name="Comma 3" xfId="1630" xr:uid="{00000000-0005-0000-0000-000006060000}"/>
    <cellStyle name="Comma 3 2" xfId="2698" xr:uid="{00000000-0005-0000-0000-000007060000}"/>
    <cellStyle name="Comma 3 2 2" xfId="4378" xr:uid="{1AF3D153-21FB-4A3B-BE33-48EEDC0EE72C}"/>
    <cellStyle name="Comma 3 3" xfId="4340" xr:uid="{7461B4F5-C2F3-4B89-A4CE-CA6B93BCFFF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2 3 2 2" xfId="4393" xr:uid="{37553988-0F88-4729-8211-C899928D643E}"/>
    <cellStyle name="Komma 2 2 2 3 3" xfId="4355" xr:uid="{57670B61-6D03-4CF8-B6A1-DE5FAE673708}"/>
    <cellStyle name="Komma 2 2 2 4" xfId="4324" xr:uid="{58EBD39C-3A13-4BC6-A5D4-D7455DFDFAEA}"/>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4 2 2" xfId="4381" xr:uid="{DA8E868D-6712-4E43-A728-5AB15FB2C9CB}"/>
    <cellStyle name="Komma 2 2 4 3" xfId="4343" xr:uid="{49A96FE4-8F67-40B4-AC94-075720FF5BE5}"/>
    <cellStyle name="Komma 2 2 5" xfId="16" xr:uid="{00000000-0005-0000-0000-000028060000}"/>
    <cellStyle name="Komma 2 2 5 2" xfId="4312" xr:uid="{E1D5B842-485A-4B34-BD9E-C390E74E0837}"/>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3 3 2 2" xfId="4394" xr:uid="{3739BE3A-FCA4-4EDD-8CDF-F3D7E4E6A529}"/>
    <cellStyle name="Komma 2 3 3 3" xfId="4356" xr:uid="{50B6B3B1-ADC7-4F39-9FC3-ABCFB9C1FED3}"/>
    <cellStyle name="Komma 2 3 4" xfId="4325" xr:uid="{18590694-EC45-466B-975C-80DB352DC7A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5 2 2" xfId="4380" xr:uid="{AA390A52-9278-4C10-8396-6BF9F7F7F8F4}"/>
    <cellStyle name="Komma 2 5 3" xfId="4342" xr:uid="{A2292383-2107-41F3-AC8E-49FCB912351E}"/>
    <cellStyle name="Komma 2 6" xfId="15" xr:uid="{00000000-0005-0000-0000-000036060000}"/>
    <cellStyle name="Komma 2 6 2" xfId="4311" xr:uid="{326CBBD2-6A8B-4B3C-AF44-F8E19C6EB11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4 2 2" xfId="4401" xr:uid="{EFE8E845-9BE3-4D1A-9A35-B27625977A38}"/>
    <cellStyle name="Komma 3 2 2 2 5" xfId="1784" xr:uid="{00000000-0005-0000-0000-00004D060000}"/>
    <cellStyle name="Komma 3 2 2 2 5 2" xfId="3039" xr:uid="{00000000-0005-0000-0000-00004E060000}"/>
    <cellStyle name="Komma 3 2 2 2 5 2 2" xfId="4410" xr:uid="{F830D557-1522-41F8-BDBE-B1F6EED32152}"/>
    <cellStyle name="Komma 3 2 2 2 5 3" xfId="4363" xr:uid="{A9C00DD7-C392-433B-9291-47D6EC13BBF3}"/>
    <cellStyle name="Komma 3 2 2 2 6" xfId="3732" xr:uid="{00000000-0005-0000-0000-00004F060000}"/>
    <cellStyle name="Komma 3 2 2 2 6 2" xfId="4417" xr:uid="{9D6FDF6D-4978-4F5F-8300-86472F234A72}"/>
    <cellStyle name="Komma 3 2 2 2 7" xfId="2135" xr:uid="{00000000-0005-0000-0000-000050060000}"/>
    <cellStyle name="Komma 3 2 2 2 7 2" xfId="4371" xr:uid="{A0E5C1C0-BAA4-4F02-AA9B-7706FC635BDF}"/>
    <cellStyle name="Komma 3 2 2 2 8" xfId="4332" xr:uid="{F98D39DE-7252-4F50-A716-FDD6115736FA}"/>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2 4 2 2" xfId="4395" xr:uid="{68B40D82-20F4-46A0-8C23-93FE7AE59F66}"/>
    <cellStyle name="Komma 3 2 2 4 3" xfId="4357" xr:uid="{D4ED343D-6C9F-4572-8B9D-DA2B5B3078A6}"/>
    <cellStyle name="Komma 3 2 2 5" xfId="4326" xr:uid="{F17DD665-A4FD-4DB2-8256-E8DBBA48BCCD}"/>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4 2 2" xfId="4402" xr:uid="{9B938524-6B49-4985-903A-A5B0D5BEA70D}"/>
    <cellStyle name="Komma 3 2 3 5" xfId="1785" xr:uid="{00000000-0005-0000-0000-00006A060000}"/>
    <cellStyle name="Komma 3 2 3 5 2" xfId="3040" xr:uid="{00000000-0005-0000-0000-00006B060000}"/>
    <cellStyle name="Komma 3 2 3 5 2 2" xfId="4411" xr:uid="{A0FC7BBF-67BC-4BDD-8796-221CF2D0F2ED}"/>
    <cellStyle name="Komma 3 2 3 5 3" xfId="4364" xr:uid="{F0D4FF75-3918-46CA-984E-3B79E2A8616B}"/>
    <cellStyle name="Komma 3 2 3 6" xfId="3733" xr:uid="{00000000-0005-0000-0000-00006C060000}"/>
    <cellStyle name="Komma 3 2 3 6 2" xfId="4418" xr:uid="{011AC533-8C79-42A2-A78A-9E43FE765DF8}"/>
    <cellStyle name="Komma 3 2 3 7" xfId="2136" xr:uid="{00000000-0005-0000-0000-00006D060000}"/>
    <cellStyle name="Komma 3 2 3 7 2" xfId="4372" xr:uid="{383FBE99-DEFD-49FE-930A-9E0DFB825E20}"/>
    <cellStyle name="Komma 3 2 3 8" xfId="4333" xr:uid="{1468EE27-9D62-48F9-8650-0438E0F8B536}"/>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2 5 2 2" xfId="4383" xr:uid="{BA68D371-6B98-4029-80DF-D3FFDDC86E72}"/>
    <cellStyle name="Komma 3 2 5 3" xfId="4345" xr:uid="{FD00F71B-7A91-4D40-87DB-78C4FF5FF6FE}"/>
    <cellStyle name="Komma 3 2 6" xfId="4314" xr:uid="{FAC1400B-97A9-41F6-8537-37C4E1474F37}"/>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4 2 2" xfId="4403" xr:uid="{9ED007F1-75BD-48F6-9BD8-0ED161543D12}"/>
    <cellStyle name="Komma 3 3 2 5" xfId="1786" xr:uid="{00000000-0005-0000-0000-000088060000}"/>
    <cellStyle name="Komma 3 3 2 5 2" xfId="3041" xr:uid="{00000000-0005-0000-0000-000089060000}"/>
    <cellStyle name="Komma 3 3 2 5 2 2" xfId="4412" xr:uid="{5014FF86-9F08-4D12-ADDA-C2C52640861B}"/>
    <cellStyle name="Komma 3 3 2 5 3" xfId="4365" xr:uid="{B4DCD1FC-6DB3-4270-B7BF-6B02015EB76A}"/>
    <cellStyle name="Komma 3 3 2 6" xfId="3734" xr:uid="{00000000-0005-0000-0000-00008A060000}"/>
    <cellStyle name="Komma 3 3 2 6 2" xfId="4419" xr:uid="{779FB095-BE6E-4F7D-AC2F-3E74110A98C4}"/>
    <cellStyle name="Komma 3 3 2 7" xfId="2137" xr:uid="{00000000-0005-0000-0000-00008B060000}"/>
    <cellStyle name="Komma 3 3 2 7 2" xfId="4373" xr:uid="{5D7729D0-B4FD-4B04-AA93-C613B11F7BE3}"/>
    <cellStyle name="Komma 3 3 2 8" xfId="4334" xr:uid="{49979033-0510-4D2A-A871-E7E347CFB4B3}"/>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3 4 2 2" xfId="4396" xr:uid="{4B53918C-611A-4616-A32D-725C5F5174E1}"/>
    <cellStyle name="Komma 3 3 4 3" xfId="4358" xr:uid="{23B3C00D-309C-460C-B805-45B9E613490E}"/>
    <cellStyle name="Komma 3 3 5" xfId="4327" xr:uid="{E652B79F-C134-4B19-9E35-204E02E94543}"/>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4 2 2" xfId="4404" xr:uid="{BBF46378-2665-4C0B-B138-3F56FF0C8FCA}"/>
    <cellStyle name="Komma 3 4 5" xfId="1787" xr:uid="{00000000-0005-0000-0000-0000A5060000}"/>
    <cellStyle name="Komma 3 4 5 2" xfId="3042" xr:uid="{00000000-0005-0000-0000-0000A6060000}"/>
    <cellStyle name="Komma 3 4 5 2 2" xfId="4413" xr:uid="{F9ADABB0-006D-4D34-991F-F392440C4AAF}"/>
    <cellStyle name="Komma 3 4 5 3" xfId="4366" xr:uid="{40F60553-A53C-4EF0-8927-F67E9B434020}"/>
    <cellStyle name="Komma 3 4 6" xfId="3735" xr:uid="{00000000-0005-0000-0000-0000A7060000}"/>
    <cellStyle name="Komma 3 4 6 2" xfId="4420" xr:uid="{E9566239-7A9E-45AF-A730-B9E2AD262791}"/>
    <cellStyle name="Komma 3 4 7" xfId="2138" xr:uid="{00000000-0005-0000-0000-0000A8060000}"/>
    <cellStyle name="Komma 3 4 7 2" xfId="4374" xr:uid="{BF8300D1-352C-495D-A82A-B2DBAE395582}"/>
    <cellStyle name="Komma 3 4 8" xfId="4335" xr:uid="{ACDB8EE3-7C43-490F-BAA0-2FAF38314A6D}"/>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6 2 2" xfId="4382" xr:uid="{243339DA-0946-4404-A842-7FE2C2FD8173}"/>
    <cellStyle name="Komma 3 6 3" xfId="4344" xr:uid="{41A24EA3-6473-4CC1-8B40-55459A30B7A3}"/>
    <cellStyle name="Komma 3 7" xfId="17" xr:uid="{00000000-0005-0000-0000-0000AF060000}"/>
    <cellStyle name="Komma 3 7 2" xfId="4313" xr:uid="{4E56BC81-6166-4762-911E-67D8D64EC01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4 2 2" xfId="4405" xr:uid="{75B97C3B-1402-4D96-A3AC-5B3ECBA861C8}"/>
    <cellStyle name="Komma 4 2 2 5" xfId="1788" xr:uid="{00000000-0005-0000-0000-0000C5060000}"/>
    <cellStyle name="Komma 4 2 2 5 2" xfId="3043" xr:uid="{00000000-0005-0000-0000-0000C6060000}"/>
    <cellStyle name="Komma 4 2 2 5 2 2" xfId="4414" xr:uid="{54806EE8-A149-4D6F-96D2-3F9EB0C7F75B}"/>
    <cellStyle name="Komma 4 2 2 5 3" xfId="4367" xr:uid="{F665ED3E-AEA6-4316-8BFA-733AF30B404B}"/>
    <cellStyle name="Komma 4 2 2 6" xfId="3736" xr:uid="{00000000-0005-0000-0000-0000C7060000}"/>
    <cellStyle name="Komma 4 2 2 6 2" xfId="4421" xr:uid="{83D29FB7-C563-452C-AA55-61D669A5582A}"/>
    <cellStyle name="Komma 4 2 2 7" xfId="2139" xr:uid="{00000000-0005-0000-0000-0000C8060000}"/>
    <cellStyle name="Komma 4 2 2 7 2" xfId="4375" xr:uid="{F13645AD-AFDE-4877-9A74-8BB81940622E}"/>
    <cellStyle name="Komma 4 2 2 8" xfId="4336" xr:uid="{123748F5-85D0-4D65-9C45-DDDC9A629DDB}"/>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2 4 2 2" xfId="4397" xr:uid="{516A09B7-8884-406C-9956-143C77D7308A}"/>
    <cellStyle name="Komma 4 2 4 3" xfId="4359" xr:uid="{B7A8436E-48E9-46BD-B2C9-20F6C9AB2AA2}"/>
    <cellStyle name="Komma 4 2 5" xfId="4328" xr:uid="{995C1A86-5088-45C8-A59F-9F9877B0D29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2 3 2 2" xfId="4408" xr:uid="{2F60C77C-97F8-4124-A298-24F447A4C56D}"/>
    <cellStyle name="Komma 4 3 2 3 3" xfId="4370" xr:uid="{0BE4E779-8ACA-4257-A074-36FA143BE16B}"/>
    <cellStyle name="Komma 4 3 2 4" xfId="4339" xr:uid="{32ADB4DF-132F-47D5-9286-EE61FC7EF3C1}"/>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5 2 2" xfId="4406" xr:uid="{83D562D1-111C-4DA2-828B-842FB973305D}"/>
    <cellStyle name="Komma 4 3 6" xfId="1789" xr:uid="{00000000-0005-0000-0000-0000E9060000}"/>
    <cellStyle name="Komma 4 3 6 2" xfId="3044" xr:uid="{00000000-0005-0000-0000-0000EA060000}"/>
    <cellStyle name="Komma 4 3 6 2 2" xfId="4415" xr:uid="{0EBAB38F-8C42-4EE6-B8A2-D414625D3E89}"/>
    <cellStyle name="Komma 4 3 6 3" xfId="4368" xr:uid="{B0225238-96CC-4020-9DAC-82B189DD6FFF}"/>
    <cellStyle name="Komma 4 3 7" xfId="3737" xr:uid="{00000000-0005-0000-0000-0000EB060000}"/>
    <cellStyle name="Komma 4 3 7 2" xfId="4422" xr:uid="{75E656C5-175F-48FA-8355-067EF6C66B47}"/>
    <cellStyle name="Komma 4 3 8" xfId="2140" xr:uid="{00000000-0005-0000-0000-0000EC060000}"/>
    <cellStyle name="Komma 4 3 8 2" xfId="4376" xr:uid="{09B4D726-A096-4631-8FCF-36AED9136200}"/>
    <cellStyle name="Komma 4 3 9" xfId="4337" xr:uid="{34466EEF-CE54-4A13-B84A-AF7C1DE45C97}"/>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4 2 2" xfId="4407" xr:uid="{1272CD23-33ED-4B56-90B7-622D5EF0E0A9}"/>
    <cellStyle name="Komma 4 4 5" xfId="1790" xr:uid="{00000000-0005-0000-0000-000000070000}"/>
    <cellStyle name="Komma 4 4 5 2" xfId="3045" xr:uid="{00000000-0005-0000-0000-000001070000}"/>
    <cellStyle name="Komma 4 4 5 2 2" xfId="4416" xr:uid="{6A59F12C-BF90-4BD3-B95F-186E1505C206}"/>
    <cellStyle name="Komma 4 4 5 3" xfId="4369" xr:uid="{15A8688C-AC0B-46CD-A42A-0EC0F1F4D79C}"/>
    <cellStyle name="Komma 4 4 6" xfId="3738" xr:uid="{00000000-0005-0000-0000-000002070000}"/>
    <cellStyle name="Komma 4 4 6 2" xfId="4423" xr:uid="{C52B0D66-6534-4E4B-B01A-EDF5C0F6085F}"/>
    <cellStyle name="Komma 4 4 7" xfId="2141" xr:uid="{00000000-0005-0000-0000-000003070000}"/>
    <cellStyle name="Komma 4 4 7 2" xfId="4377" xr:uid="{3D1DAF35-A848-4872-8085-F005F0410105}"/>
    <cellStyle name="Komma 4 4 8" xfId="4338" xr:uid="{1DE47742-2375-4A02-B14B-0943F4935034}"/>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6 2 2" xfId="4384" xr:uid="{9FFF45EB-2907-4058-849A-9E6B66AD7EBF}"/>
    <cellStyle name="Komma 4 6 3" xfId="4346" xr:uid="{656DEB0A-876A-45F6-93B9-7BD352E1A83A}"/>
    <cellStyle name="Komma 4 7" xfId="19" xr:uid="{00000000-0005-0000-0000-00000A070000}"/>
    <cellStyle name="Komma 4 7 2" xfId="4315" xr:uid="{D4BB246B-B227-4EED-A904-1C2A2496BB56}"/>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2 3 2 2" xfId="4398" xr:uid="{DC376216-A5FA-482E-9314-FFA9BA1C8893}"/>
    <cellStyle name="Komma 5 2 3 3" xfId="4360" xr:uid="{94418285-3838-48CE-9E1A-B03633DC8A0B}"/>
    <cellStyle name="Komma 5 2 4" xfId="4329" xr:uid="{0570BBEB-D947-418D-8A42-9ED38AC913E1}"/>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5 4 2 2" xfId="4385" xr:uid="{B1F1B265-7400-47BD-894D-7AEB59926E60}"/>
    <cellStyle name="Komma 5 4 3" xfId="4347" xr:uid="{F339DD33-D4B1-44A7-B114-E73C243567E4}"/>
    <cellStyle name="Komma 5 5" xfId="4316" xr:uid="{2488FAA6-9500-4802-AF90-A2AA4CADD64A}"/>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2 3 2 2" xfId="4387" xr:uid="{A1FA359D-B85F-4E78-8D78-054F8FD484C1}"/>
    <cellStyle name="Komma 6 2 3 3" xfId="4349" xr:uid="{B4A0F677-6571-42BE-ABC4-933607757050}"/>
    <cellStyle name="Komma 6 2 4" xfId="4318" xr:uid="{F4659B0E-2F8D-4D99-BC37-98E1360A8E8B}"/>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3 3 2 2" xfId="4386" xr:uid="{CD4F99D9-7F0E-40BA-89ED-85C3F4D2BB07}"/>
    <cellStyle name="Komma 6 3 3 3" xfId="4348" xr:uid="{E8E06413-612A-41A0-A37A-45C32DF544DC}"/>
    <cellStyle name="Komma 6 3 4" xfId="4317" xr:uid="{728BF400-FDCE-4103-B165-73AB43296F82}"/>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6 5 2 2" xfId="4379" xr:uid="{5B1F9EB6-5E5B-4A03-9A47-A34579E3BC35}"/>
    <cellStyle name="Komma 6 5 3" xfId="4341" xr:uid="{A10E00CB-DACB-4D39-BC3E-A49BFEB790A9}"/>
    <cellStyle name="Komma 6 6" xfId="4310" xr:uid="{5374E38E-C2E8-43DE-9B16-4AED4EF2D3C9}"/>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7 3 2 2" xfId="4399" xr:uid="{255D75C6-671A-407D-BEE5-26D5F5E99E46}"/>
    <cellStyle name="Komma 7 3 3" xfId="4361" xr:uid="{7D238070-BA94-442C-B074-9C055C2FEA34}"/>
    <cellStyle name="Komma 7 4" xfId="4330" xr:uid="{76A9FB3F-8C6F-4ACD-B1FB-808246FD97B7}"/>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mma 9 2" xfId="4309" xr:uid="{3AD2D143-27C4-43AB-ACFE-CF20E60D0BDA}"/>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2 2" xfId="4308" xr:uid="{8272D604-0AF3-4FB1-82C4-1B5C0DF362F4}"/>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3 2 2" xfId="4400" xr:uid="{67D09C18-ED6D-4C26-AF29-F7499B30D611}"/>
    <cellStyle name="Tusenskille 2 2 3 3" xfId="4362" xr:uid="{C6847B77-C8C8-4BFD-8EB2-4493720ED55B}"/>
    <cellStyle name="Tusenskille 2 2 4" xfId="125" xr:uid="{00000000-0005-0000-0000-0000B0100000}"/>
    <cellStyle name="Tusenskille 2 2 4 2" xfId="4331" xr:uid="{3D54E109-57F4-440F-8662-A4AB0AB62C5D}"/>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4 2 2" xfId="4390" xr:uid="{2CA2F715-109E-48F3-966F-BD8188495D4E}"/>
    <cellStyle name="Tusenskille 2 4 3" xfId="4352" xr:uid="{0570CBD3-1B60-46B0-9F29-42195FC2AB08}"/>
    <cellStyle name="Tusenskille 2 5" xfId="50" xr:uid="{00000000-0005-0000-0000-0000B7100000}"/>
    <cellStyle name="Tusenskille 2 5 2" xfId="4321" xr:uid="{5E537CDF-DFE9-4FD7-932A-46ABD7EAD2AF}"/>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3 3 2 2" xfId="4388" xr:uid="{0028A224-E5B8-45EA-8506-D7C98E8DD87D}"/>
    <cellStyle name="Tusenskille 3 3 3" xfId="4350" xr:uid="{E2385E1B-0B47-467D-87ED-9FEA1CBA2301}"/>
    <cellStyle name="Tusenskille 3 4" xfId="4319" xr:uid="{49581072-8404-48BF-BBD0-479DA69C6BD2}"/>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Tusenskille 4 3 2 2" xfId="4389" xr:uid="{F665F39F-237F-4E2E-B43A-DA06D05193CE}"/>
    <cellStyle name="Tusenskille 4 3 3" xfId="4351" xr:uid="{477524BF-9895-4C5E-A96A-5B627A730791}"/>
    <cellStyle name="Tusenskille 4 4" xfId="4320" xr:uid="{6C7B739F-1147-4C0B-B97E-6600AF90B843}"/>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 defaultRowHeight="15" x14ac:dyDescent="0.2"/>
  <cols>
    <col min="1" max="1" width="27.5" customWidth="1"/>
    <col min="2" max="2" width="26.5" customWidth="1"/>
    <col min="3" max="3" width="36" customWidth="1"/>
  </cols>
  <sheetData>
    <row r="2" spans="1:3" x14ac:dyDescent="0.2">
      <c r="A2" s="48" t="s">
        <v>0</v>
      </c>
      <c r="B2" s="13"/>
      <c r="C2" s="14"/>
    </row>
    <row r="3" spans="1:3" x14ac:dyDescent="0.2">
      <c r="A3" s="15"/>
      <c r="B3" s="16"/>
      <c r="C3" s="12"/>
    </row>
    <row r="4" spans="1:3" x14ac:dyDescent="0.2">
      <c r="A4" s="17" t="s">
        <v>1</v>
      </c>
      <c r="B4" s="12"/>
      <c r="C4" s="12"/>
    </row>
    <row r="5" spans="1:3" x14ac:dyDescent="0.2">
      <c r="A5" s="443" t="s">
        <v>2</v>
      </c>
      <c r="B5" s="441"/>
      <c r="C5" s="441"/>
    </row>
    <row r="6" spans="1:3" x14ac:dyDescent="0.2">
      <c r="A6" s="441"/>
      <c r="B6" s="441"/>
      <c r="C6" s="441"/>
    </row>
    <row r="7" spans="1:3" x14ac:dyDescent="0.2">
      <c r="A7" s="18"/>
      <c r="B7" s="18"/>
      <c r="C7" s="18"/>
    </row>
    <row r="8" spans="1:3" x14ac:dyDescent="0.2">
      <c r="A8" s="17" t="s">
        <v>3</v>
      </c>
      <c r="B8" s="19"/>
      <c r="C8" s="19"/>
    </row>
    <row r="9" spans="1:3" x14ac:dyDescent="0.2">
      <c r="A9" s="20" t="s">
        <v>4</v>
      </c>
      <c r="B9" s="19"/>
      <c r="C9" s="12"/>
    </row>
    <row r="10" spans="1:3" x14ac:dyDescent="0.2">
      <c r="A10" s="444" t="s">
        <v>5</v>
      </c>
      <c r="B10" s="445"/>
      <c r="C10" s="445"/>
    </row>
    <row r="11" spans="1:3" x14ac:dyDescent="0.2">
      <c r="A11" s="445"/>
      <c r="B11" s="445"/>
      <c r="C11" s="445"/>
    </row>
    <row r="12" spans="1:3" ht="16.5" customHeight="1" x14ac:dyDescent="0.2">
      <c r="A12" s="445"/>
      <c r="B12" s="445"/>
      <c r="C12" s="445"/>
    </row>
    <row r="13" spans="1:3" x14ac:dyDescent="0.2">
      <c r="A13" s="21"/>
      <c r="B13" s="21"/>
      <c r="C13" s="21"/>
    </row>
    <row r="14" spans="1:3" x14ac:dyDescent="0.2">
      <c r="A14" s="20" t="s">
        <v>6</v>
      </c>
      <c r="B14" s="19"/>
      <c r="C14" s="12"/>
    </row>
    <row r="15" spans="1:3" x14ac:dyDescent="0.2">
      <c r="A15" s="444" t="s">
        <v>7</v>
      </c>
      <c r="B15" s="445"/>
      <c r="C15" s="445"/>
    </row>
    <row r="16" spans="1:3" x14ac:dyDescent="0.2">
      <c r="A16" s="445"/>
      <c r="B16" s="445"/>
      <c r="C16" s="445"/>
    </row>
    <row r="17" spans="1:3" x14ac:dyDescent="0.2">
      <c r="A17" s="445"/>
      <c r="B17" s="445"/>
      <c r="C17" s="445"/>
    </row>
    <row r="18" spans="1:3" x14ac:dyDescent="0.2">
      <c r="A18" s="445"/>
      <c r="B18" s="445"/>
      <c r="C18" s="445"/>
    </row>
    <row r="19" spans="1:3" x14ac:dyDescent="0.2">
      <c r="A19" s="22"/>
      <c r="B19" s="19"/>
      <c r="C19" s="12"/>
    </row>
    <row r="20" spans="1:3" x14ac:dyDescent="0.2">
      <c r="A20" s="20" t="s">
        <v>8</v>
      </c>
      <c r="B20" s="19"/>
      <c r="C20" s="12"/>
    </row>
    <row r="21" spans="1:3" x14ac:dyDescent="0.2">
      <c r="A21" s="444" t="s">
        <v>9</v>
      </c>
      <c r="B21" s="445"/>
      <c r="C21" s="445"/>
    </row>
    <row r="22" spans="1:3" x14ac:dyDescent="0.2">
      <c r="A22" s="445"/>
      <c r="B22" s="445"/>
      <c r="C22" s="445"/>
    </row>
    <row r="23" spans="1:3" x14ac:dyDescent="0.2">
      <c r="A23" s="445"/>
      <c r="B23" s="445"/>
      <c r="C23" s="445"/>
    </row>
    <row r="24" spans="1:3" x14ac:dyDescent="0.2">
      <c r="A24" s="445"/>
      <c r="B24" s="445"/>
      <c r="C24" s="445"/>
    </row>
    <row r="25" spans="1:3" x14ac:dyDescent="0.2">
      <c r="A25" s="445"/>
      <c r="B25" s="445"/>
      <c r="C25" s="445"/>
    </row>
    <row r="26" spans="1:3" x14ac:dyDescent="0.2">
      <c r="A26" s="20" t="s">
        <v>10</v>
      </c>
      <c r="B26" s="19"/>
      <c r="C26" s="12"/>
    </row>
    <row r="27" spans="1:3" x14ac:dyDescent="0.2">
      <c r="A27" s="444" t="s">
        <v>11</v>
      </c>
      <c r="B27" s="441"/>
      <c r="C27" s="441"/>
    </row>
    <row r="28" spans="1:3" x14ac:dyDescent="0.2">
      <c r="A28" s="441"/>
      <c r="B28" s="441"/>
      <c r="C28" s="441"/>
    </row>
    <row r="29" spans="1:3" x14ac:dyDescent="0.2">
      <c r="A29" s="441"/>
      <c r="B29" s="441"/>
      <c r="C29" s="441"/>
    </row>
    <row r="30" spans="1:3" x14ac:dyDescent="0.2">
      <c r="A30" s="441"/>
      <c r="B30" s="441"/>
      <c r="C30" s="441"/>
    </row>
    <row r="31" spans="1:3" x14ac:dyDescent="0.2">
      <c r="A31" s="441"/>
      <c r="B31" s="441"/>
      <c r="C31" s="441"/>
    </row>
    <row r="32" spans="1:3" x14ac:dyDescent="0.2">
      <c r="A32" s="441"/>
      <c r="B32" s="441"/>
      <c r="C32" s="441"/>
    </row>
    <row r="33" spans="1:3" x14ac:dyDescent="0.2">
      <c r="A33" s="22"/>
      <c r="B33" s="19"/>
      <c r="C33" s="12"/>
    </row>
    <row r="34" spans="1:3" x14ac:dyDescent="0.2">
      <c r="A34" s="20" t="s">
        <v>12</v>
      </c>
      <c r="B34" s="19"/>
      <c r="C34" s="12"/>
    </row>
    <row r="35" spans="1:3" x14ac:dyDescent="0.2">
      <c r="A35" s="440" t="s">
        <v>13</v>
      </c>
      <c r="B35" s="441"/>
      <c r="C35" s="441"/>
    </row>
    <row r="36" spans="1:3" x14ac:dyDescent="0.2">
      <c r="A36" s="441"/>
      <c r="B36" s="441"/>
      <c r="C36" s="441"/>
    </row>
    <row r="37" spans="1:3" x14ac:dyDescent="0.2">
      <c r="A37" s="441"/>
      <c r="B37" s="441"/>
      <c r="C37" s="441"/>
    </row>
    <row r="38" spans="1:3" x14ac:dyDescent="0.2">
      <c r="A38" s="22"/>
      <c r="B38" s="19"/>
      <c r="C38" s="12"/>
    </row>
    <row r="39" spans="1:3" x14ac:dyDescent="0.2">
      <c r="A39" s="20" t="s">
        <v>14</v>
      </c>
      <c r="B39" s="19"/>
      <c r="C39" s="12"/>
    </row>
    <row r="40" spans="1:3" x14ac:dyDescent="0.2">
      <c r="A40" s="444" t="s">
        <v>15</v>
      </c>
      <c r="B40" s="441"/>
      <c r="C40" s="441"/>
    </row>
    <row r="41" spans="1:3" x14ac:dyDescent="0.2">
      <c r="A41" s="441"/>
      <c r="B41" s="441"/>
      <c r="C41" s="441"/>
    </row>
    <row r="42" spans="1:3" x14ac:dyDescent="0.2">
      <c r="A42" s="20" t="s">
        <v>16</v>
      </c>
      <c r="B42" s="19"/>
      <c r="C42" s="12"/>
    </row>
    <row r="43" spans="1:3" x14ac:dyDescent="0.2">
      <c r="A43" s="444" t="s">
        <v>17</v>
      </c>
      <c r="B43" s="441"/>
      <c r="C43" s="441"/>
    </row>
    <row r="44" spans="1:3" x14ac:dyDescent="0.2">
      <c r="A44" s="441"/>
      <c r="B44" s="441"/>
      <c r="C44" s="441"/>
    </row>
    <row r="45" spans="1:3" x14ac:dyDescent="0.2">
      <c r="A45" s="441"/>
      <c r="B45" s="441"/>
      <c r="C45" s="441"/>
    </row>
    <row r="46" spans="1:3" x14ac:dyDescent="0.2">
      <c r="A46" s="20" t="s">
        <v>18</v>
      </c>
      <c r="B46" s="19"/>
      <c r="C46" s="12"/>
    </row>
    <row r="47" spans="1:3" x14ac:dyDescent="0.2">
      <c r="A47" s="444" t="s">
        <v>19</v>
      </c>
      <c r="B47" s="441"/>
      <c r="C47" s="441"/>
    </row>
    <row r="48" spans="1:3" x14ac:dyDescent="0.2">
      <c r="A48" s="441"/>
      <c r="B48" s="441"/>
      <c r="C48" s="441"/>
    </row>
    <row r="49" spans="1:3" x14ac:dyDescent="0.2">
      <c r="A49" s="441"/>
      <c r="B49" s="441"/>
      <c r="C49" s="441"/>
    </row>
    <row r="50" spans="1:3" x14ac:dyDescent="0.2">
      <c r="A50" s="22"/>
      <c r="B50" s="19"/>
      <c r="C50" s="12"/>
    </row>
    <row r="51" spans="1:3" x14ac:dyDescent="0.2">
      <c r="A51" s="20" t="s">
        <v>20</v>
      </c>
      <c r="B51" s="19"/>
      <c r="C51" s="12"/>
    </row>
    <row r="52" spans="1:3" x14ac:dyDescent="0.2">
      <c r="A52" s="444" t="s">
        <v>21</v>
      </c>
      <c r="B52" s="446"/>
      <c r="C52" s="446"/>
    </row>
    <row r="53" spans="1:3" x14ac:dyDescent="0.2">
      <c r="A53" s="446"/>
      <c r="B53" s="446"/>
      <c r="C53" s="446"/>
    </row>
    <row r="54" spans="1:3" x14ac:dyDescent="0.2">
      <c r="A54" s="446"/>
      <c r="B54" s="446"/>
      <c r="C54" s="446"/>
    </row>
    <row r="55" spans="1:3" x14ac:dyDescent="0.2">
      <c r="A55" s="23"/>
      <c r="B55" s="23"/>
      <c r="C55" s="23"/>
    </row>
    <row r="56" spans="1:3" x14ac:dyDescent="0.2">
      <c r="A56" s="20" t="s">
        <v>22</v>
      </c>
      <c r="B56" s="19"/>
      <c r="C56" s="12"/>
    </row>
    <row r="57" spans="1:3" ht="30" customHeight="1" x14ac:dyDescent="0.2">
      <c r="A57" s="444" t="s">
        <v>23</v>
      </c>
      <c r="B57" s="445"/>
      <c r="C57" s="445"/>
    </row>
    <row r="58" spans="1:3" x14ac:dyDescent="0.2">
      <c r="A58" s="22" t="s">
        <v>24</v>
      </c>
      <c r="B58" s="19"/>
      <c r="C58" s="12"/>
    </row>
    <row r="59" spans="1:3" ht="14.25" customHeight="1" x14ac:dyDescent="0.2">
      <c r="A59" s="442" t="s">
        <v>25</v>
      </c>
      <c r="B59" s="442"/>
      <c r="C59" s="12"/>
    </row>
    <row r="60" spans="1:3" x14ac:dyDescent="0.2">
      <c r="A60" s="25" t="s">
        <v>26</v>
      </c>
      <c r="B60" s="26"/>
      <c r="C60" s="26"/>
    </row>
    <row r="61" spans="1:3" x14ac:dyDescent="0.2">
      <c r="A61" s="27"/>
      <c r="B61" s="19"/>
      <c r="C61" s="12"/>
    </row>
    <row r="62" spans="1:3" ht="15.75" customHeight="1" x14ac:dyDescent="0.2">
      <c r="A62" s="24" t="s">
        <v>27</v>
      </c>
      <c r="B62" s="19"/>
      <c r="C62" s="12"/>
    </row>
    <row r="63" spans="1:3" x14ac:dyDescent="0.2">
      <c r="A63" s="25" t="s">
        <v>28</v>
      </c>
      <c r="B63" s="26"/>
      <c r="C63" s="26"/>
    </row>
    <row r="64" spans="1:3" x14ac:dyDescent="0.2">
      <c r="A64" s="26"/>
      <c r="B64" s="26"/>
      <c r="C64" s="26"/>
    </row>
    <row r="65" spans="1:3" ht="16" x14ac:dyDescent="0.2">
      <c r="A65" s="24" t="s">
        <v>29</v>
      </c>
      <c r="B65" s="19"/>
      <c r="C65" s="12"/>
    </row>
    <row r="66" spans="1:3" x14ac:dyDescent="0.2">
      <c r="A66" s="440" t="s">
        <v>30</v>
      </c>
      <c r="B66" s="441"/>
      <c r="C66" s="441"/>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H14" sqref="H14"/>
    </sheetView>
  </sheetViews>
  <sheetFormatPr baseColWidth="10" defaultColWidth="11.5" defaultRowHeight="13" x14ac:dyDescent="0.15"/>
  <cols>
    <col min="1" max="1" width="51" style="45" customWidth="1"/>
    <col min="2" max="2" width="10.5" style="45" customWidth="1"/>
    <col min="3" max="3" width="14" style="45" customWidth="1"/>
    <col min="4" max="4" width="12.5" style="45" customWidth="1"/>
    <col min="5" max="5" width="13.5" style="45" customWidth="1"/>
    <col min="6" max="6" width="12.5" style="45" customWidth="1"/>
    <col min="7" max="8" width="14.5" style="45" customWidth="1"/>
    <col min="9" max="9" width="13.5" style="45" customWidth="1"/>
    <col min="10" max="10" width="10.5" style="45" customWidth="1"/>
    <col min="11" max="16384" width="11.5" style="45"/>
  </cols>
  <sheetData>
    <row r="2" spans="1:11" x14ac:dyDescent="0.15">
      <c r="A2" s="306" t="str">
        <f>Resultatregnskap!A1</f>
        <v>Fagskolens navn: Fagskolen Essens</v>
      </c>
    </row>
    <row r="4" spans="1:11" x14ac:dyDescent="0.15">
      <c r="A4" s="306" t="s">
        <v>526</v>
      </c>
      <c r="B4" s="306"/>
      <c r="C4" s="306"/>
      <c r="D4" s="306"/>
      <c r="E4" s="306"/>
      <c r="F4" s="306"/>
      <c r="G4" s="306"/>
      <c r="H4" s="306"/>
      <c r="I4" s="306"/>
      <c r="J4" s="306"/>
    </row>
    <row r="5" spans="1:11" x14ac:dyDescent="0.15">
      <c r="A5" s="353" t="s">
        <v>32</v>
      </c>
      <c r="B5" s="353"/>
    </row>
    <row r="6" spans="1:11" ht="28" x14ac:dyDescent="0.15">
      <c r="A6" s="354"/>
      <c r="B6" s="354" t="s">
        <v>96</v>
      </c>
      <c r="C6" s="355" t="s">
        <v>527</v>
      </c>
      <c r="D6" s="355" t="s">
        <v>528</v>
      </c>
      <c r="E6" s="355" t="s">
        <v>104</v>
      </c>
      <c r="F6" s="355" t="s">
        <v>529</v>
      </c>
      <c r="G6" s="355" t="s">
        <v>530</v>
      </c>
      <c r="H6" s="355" t="s">
        <v>531</v>
      </c>
      <c r="I6" s="354" t="s">
        <v>532</v>
      </c>
      <c r="J6" s="356" t="s">
        <v>533</v>
      </c>
    </row>
    <row r="7" spans="1:11" ht="15" customHeight="1" x14ac:dyDescent="0.15">
      <c r="A7" s="357" t="str">
        <f>'Note 7'!A6</f>
        <v>Anskaffelseskost 31.12.2023</v>
      </c>
      <c r="B7" s="358"/>
      <c r="C7" s="358"/>
      <c r="D7" s="358"/>
      <c r="E7" s="358"/>
      <c r="F7" s="358"/>
      <c r="G7" s="358"/>
      <c r="H7" s="358">
        <v>435.48500000000001</v>
      </c>
      <c r="I7" s="359">
        <f t="shared" ref="I7:I17" si="0">SUM(B7:H7)</f>
        <v>435.48500000000001</v>
      </c>
      <c r="J7" s="357" t="s">
        <v>534</v>
      </c>
      <c r="K7" s="360"/>
    </row>
    <row r="8" spans="1:11" ht="15" customHeight="1" x14ac:dyDescent="0.15">
      <c r="A8" s="357" t="str">
        <f>'Note 7'!A7</f>
        <v xml:space="preserve"> + tilgang pr. 31.12.2024 (+)</v>
      </c>
      <c r="B8" s="358"/>
      <c r="C8" s="358"/>
      <c r="D8" s="358"/>
      <c r="E8" s="358"/>
      <c r="F8" s="358"/>
      <c r="G8" s="358"/>
      <c r="H8" s="358">
        <v>121.379</v>
      </c>
      <c r="I8" s="359">
        <f t="shared" si="0"/>
        <v>121.379</v>
      </c>
      <c r="J8" s="357" t="s">
        <v>535</v>
      </c>
    </row>
    <row r="9" spans="1:11" ht="15" customHeight="1" x14ac:dyDescent="0.15">
      <c r="A9" s="357" t="str">
        <f>'Note 7'!A8</f>
        <v xml:space="preserve"> - avgang pr. 31.12.2024 (-)</v>
      </c>
      <c r="B9" s="358"/>
      <c r="C9" s="358"/>
      <c r="D9" s="358"/>
      <c r="E9" s="358"/>
      <c r="F9" s="358"/>
      <c r="G9" s="358"/>
      <c r="H9" s="358"/>
      <c r="I9" s="359">
        <f t="shared" si="0"/>
        <v>0</v>
      </c>
      <c r="J9" s="357" t="s">
        <v>536</v>
      </c>
    </row>
    <row r="10" spans="1:11" ht="15" customHeight="1" x14ac:dyDescent="0.15">
      <c r="A10" s="357" t="str">
        <f>'Note 7'!A9</f>
        <v xml:space="preserve"> +/- fra eiendel under utførelse til annen gruppe (+/-)</v>
      </c>
      <c r="B10" s="358"/>
      <c r="C10" s="358"/>
      <c r="D10" s="358"/>
      <c r="E10" s="358"/>
      <c r="F10" s="358"/>
      <c r="G10" s="358"/>
      <c r="H10" s="358"/>
      <c r="I10" s="359">
        <f t="shared" si="0"/>
        <v>0</v>
      </c>
      <c r="J10" s="357" t="s">
        <v>537</v>
      </c>
    </row>
    <row r="11" spans="1:11" ht="15" customHeight="1" x14ac:dyDescent="0.15">
      <c r="A11" s="361" t="str">
        <f>'Note 7'!A10</f>
        <v>Anskaffelseskost 31.12.2024</v>
      </c>
      <c r="B11" s="362">
        <f>SUBTOTAL(9,B7:B10)</f>
        <v>0</v>
      </c>
      <c r="C11" s="362">
        <f t="shared" ref="C11:H11" si="1">SUBTOTAL(9,C7:C10)</f>
        <v>0</v>
      </c>
      <c r="D11" s="362">
        <f t="shared" si="1"/>
        <v>0</v>
      </c>
      <c r="E11" s="362">
        <f t="shared" si="1"/>
        <v>0</v>
      </c>
      <c r="F11" s="362">
        <f>SUBTOTAL(9,F7:F10)</f>
        <v>0</v>
      </c>
      <c r="G11" s="362">
        <f t="shared" si="1"/>
        <v>0</v>
      </c>
      <c r="H11" s="362">
        <f t="shared" si="1"/>
        <v>556.86400000000003</v>
      </c>
      <c r="I11" s="362">
        <f t="shared" si="0"/>
        <v>556.86400000000003</v>
      </c>
      <c r="J11" s="363" t="s">
        <v>538</v>
      </c>
    </row>
    <row r="12" spans="1:11" ht="15" customHeight="1" x14ac:dyDescent="0.15">
      <c r="A12" s="357" t="str">
        <f>'Note 7'!A11</f>
        <v xml:space="preserve"> - akkumulerte nedskrivninger pr. 31.12.2023 (-)</v>
      </c>
      <c r="B12" s="359"/>
      <c r="C12" s="359"/>
      <c r="D12" s="359"/>
      <c r="E12" s="359"/>
      <c r="F12" s="359"/>
      <c r="G12" s="359"/>
      <c r="H12" s="359"/>
      <c r="I12" s="359">
        <f t="shared" si="0"/>
        <v>0</v>
      </c>
      <c r="J12" s="357" t="s">
        <v>539</v>
      </c>
    </row>
    <row r="13" spans="1:11" ht="15" customHeight="1" x14ac:dyDescent="0.15">
      <c r="A13" s="357" t="str">
        <f>'Note 7'!A12</f>
        <v xml:space="preserve"> - nedskrivninger pr. 31.12.2024 (-)</v>
      </c>
      <c r="B13" s="359"/>
      <c r="C13" s="359"/>
      <c r="D13" s="359"/>
      <c r="E13" s="359"/>
      <c r="F13" s="359"/>
      <c r="G13" s="359"/>
      <c r="H13" s="359"/>
      <c r="I13" s="359">
        <f t="shared" si="0"/>
        <v>0</v>
      </c>
      <c r="J13" s="357" t="s">
        <v>540</v>
      </c>
    </row>
    <row r="14" spans="1:11" ht="15" customHeight="1" x14ac:dyDescent="0.15">
      <c r="A14" s="357" t="str">
        <f>'Note 7'!A13</f>
        <v xml:space="preserve"> - akkumulerte avskrivninger pr. 31.12.2023 (-)</v>
      </c>
      <c r="B14" s="359"/>
      <c r="C14" s="359"/>
      <c r="D14" s="359"/>
      <c r="E14" s="359"/>
      <c r="F14" s="359"/>
      <c r="G14" s="359"/>
      <c r="H14" s="359">
        <v>-155.107</v>
      </c>
      <c r="I14" s="359">
        <f t="shared" si="0"/>
        <v>-155.107</v>
      </c>
      <c r="J14" s="357" t="s">
        <v>541</v>
      </c>
    </row>
    <row r="15" spans="1:11" ht="15" customHeight="1" x14ac:dyDescent="0.15">
      <c r="A15" s="357" t="str">
        <f>'Note 7'!A14</f>
        <v xml:space="preserve"> - ordinære avskrivninger pr. 31.12.2024 (-)</v>
      </c>
      <c r="B15" s="359"/>
      <c r="C15" s="359"/>
      <c r="D15" s="359"/>
      <c r="E15" s="359"/>
      <c r="F15" s="359"/>
      <c r="G15" s="359"/>
      <c r="H15" s="359">
        <v>-143.38399999999999</v>
      </c>
      <c r="I15" s="359">
        <f t="shared" si="0"/>
        <v>-143.38399999999999</v>
      </c>
      <c r="J15" s="357" t="s">
        <v>542</v>
      </c>
    </row>
    <row r="16" spans="1:11" ht="15" customHeight="1" x14ac:dyDescent="0.15">
      <c r="A16" s="357" t="str">
        <f>'Note 7'!A15</f>
        <v xml:space="preserve"> + akkumulert avskrivning avgang pr. 31.12.2024 (+)</v>
      </c>
      <c r="B16" s="359"/>
      <c r="C16" s="359"/>
      <c r="D16" s="359"/>
      <c r="E16" s="359"/>
      <c r="F16" s="359"/>
      <c r="G16" s="359"/>
      <c r="H16" s="359"/>
      <c r="I16" s="359">
        <f t="shared" si="0"/>
        <v>0</v>
      </c>
      <c r="J16" s="357" t="s">
        <v>543</v>
      </c>
    </row>
    <row r="17" spans="1:10" ht="15" customHeight="1" x14ac:dyDescent="0.15">
      <c r="A17" s="361" t="str">
        <f>'Note 7'!A16</f>
        <v>Balanseført verdi 31.12.2024</v>
      </c>
      <c r="B17" s="362">
        <f t="shared" ref="B17:G17" si="2">SUBTOTAL(9,B7:B16)</f>
        <v>0</v>
      </c>
      <c r="C17" s="362">
        <f t="shared" si="2"/>
        <v>0</v>
      </c>
      <c r="D17" s="362">
        <f t="shared" si="2"/>
        <v>0</v>
      </c>
      <c r="E17" s="362">
        <f t="shared" si="2"/>
        <v>0</v>
      </c>
      <c r="F17" s="362">
        <f>SUBTOTAL(9,F7:F16)</f>
        <v>0</v>
      </c>
      <c r="G17" s="362">
        <f t="shared" si="2"/>
        <v>0</v>
      </c>
      <c r="H17" s="362">
        <f>SUBTOTAL(9,H7:H16)</f>
        <v>258.37300000000005</v>
      </c>
      <c r="I17" s="362">
        <f t="shared" si="0"/>
        <v>258.37300000000005</v>
      </c>
      <c r="J17" s="363" t="s">
        <v>544</v>
      </c>
    </row>
    <row r="19" spans="1:10" x14ac:dyDescent="0.15">
      <c r="A19" s="467" t="s">
        <v>525</v>
      </c>
      <c r="B19" s="467"/>
      <c r="C19" s="467"/>
      <c r="D19" s="467"/>
    </row>
    <row r="20" spans="1:10" ht="15" customHeight="1" x14ac:dyDescent="0.15"/>
    <row r="21" spans="1:10" ht="15" customHeight="1" x14ac:dyDescent="0.15"/>
    <row r="22" spans="1:10" ht="15" customHeight="1" x14ac:dyDescent="0.1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2" sqref="B12"/>
    </sheetView>
  </sheetViews>
  <sheetFormatPr baseColWidth="10" defaultColWidth="17.5" defaultRowHeight="15.75" customHeight="1" x14ac:dyDescent="0.15"/>
  <cols>
    <col min="1" max="1" width="43.5" style="61" customWidth="1"/>
    <col min="2" max="3" width="15.5" style="334" customWidth="1"/>
    <col min="4" max="4" width="13.5" style="388" customWidth="1"/>
    <col min="5" max="6" width="10.5" style="61" customWidth="1"/>
    <col min="7" max="16384" width="17.5" style="61"/>
  </cols>
  <sheetData>
    <row r="1" spans="1:7" ht="13" x14ac:dyDescent="0.15">
      <c r="A1" s="306" t="str">
        <f>Resultatregnskap!A1</f>
        <v>Fagskolens navn: Fagskolen Essens</v>
      </c>
      <c r="B1" s="303"/>
      <c r="C1" s="303"/>
      <c r="D1" s="364"/>
      <c r="E1" s="309"/>
      <c r="F1" s="309"/>
    </row>
    <row r="2" spans="1:7" ht="12" customHeight="1" x14ac:dyDescent="0.15">
      <c r="A2" s="309"/>
      <c r="B2" s="303"/>
      <c r="C2" s="304"/>
      <c r="D2" s="364"/>
      <c r="E2" s="309"/>
      <c r="F2" s="309"/>
    </row>
    <row r="3" spans="1:7" ht="15" customHeight="1" x14ac:dyDescent="0.15">
      <c r="A3" s="365" t="s">
        <v>545</v>
      </c>
      <c r="B3" s="366"/>
      <c r="C3" s="272"/>
      <c r="D3" s="272"/>
      <c r="E3" s="271"/>
      <c r="F3" s="271"/>
    </row>
    <row r="4" spans="1:7" ht="15" customHeight="1" x14ac:dyDescent="0.15">
      <c r="A4" s="367" t="s">
        <v>32</v>
      </c>
      <c r="B4" s="366"/>
      <c r="C4" s="272"/>
      <c r="D4" s="275"/>
      <c r="E4" s="271"/>
      <c r="F4" s="271"/>
    </row>
    <row r="5" spans="1:7" ht="15.75" customHeight="1" x14ac:dyDescent="0.15">
      <c r="A5" s="368" t="s">
        <v>134</v>
      </c>
      <c r="B5" s="369">
        <f>Resultatregnskap!C6</f>
        <v>45657</v>
      </c>
      <c r="C5" s="370">
        <f>Resultatregnskap!D6</f>
        <v>45291</v>
      </c>
      <c r="D5" s="280" t="s">
        <v>34</v>
      </c>
      <c r="E5" s="371"/>
      <c r="F5" s="271"/>
    </row>
    <row r="6" spans="1:7" ht="15.75" customHeight="1" x14ac:dyDescent="0.15">
      <c r="A6" s="372" t="s">
        <v>546</v>
      </c>
      <c r="B6" s="322">
        <v>13.4</v>
      </c>
      <c r="C6" s="322">
        <v>18</v>
      </c>
      <c r="D6" s="290" t="s">
        <v>547</v>
      </c>
      <c r="E6" s="271"/>
      <c r="F6" s="271"/>
    </row>
    <row r="7" spans="1:7" ht="15.75" customHeight="1" x14ac:dyDescent="0.15">
      <c r="A7" s="372" t="s">
        <v>548</v>
      </c>
      <c r="B7" s="319"/>
      <c r="C7" s="319"/>
      <c r="D7" s="290" t="s">
        <v>549</v>
      </c>
      <c r="E7" s="271"/>
      <c r="F7" s="271"/>
    </row>
    <row r="8" spans="1:7" ht="15.75" customHeight="1" x14ac:dyDescent="0.15">
      <c r="A8" s="373" t="s">
        <v>550</v>
      </c>
      <c r="B8" s="374">
        <f>SUM(B6:B7)</f>
        <v>13.4</v>
      </c>
      <c r="C8" s="375">
        <f>SUM(C6:C7)</f>
        <v>18</v>
      </c>
      <c r="D8" s="290" t="s">
        <v>551</v>
      </c>
      <c r="E8" s="271"/>
      <c r="F8" s="271"/>
    </row>
    <row r="9" spans="1:7" ht="15.75" customHeight="1" x14ac:dyDescent="0.15">
      <c r="A9" s="376"/>
      <c r="B9" s="323"/>
      <c r="C9" s="323"/>
      <c r="D9" s="270"/>
      <c r="E9" s="271"/>
      <c r="F9" s="271"/>
    </row>
    <row r="10" spans="1:7" ht="15.75" customHeight="1" x14ac:dyDescent="0.15">
      <c r="A10" s="368" t="s">
        <v>136</v>
      </c>
      <c r="B10" s="369">
        <f>Resultatregnskap!C6</f>
        <v>45657</v>
      </c>
      <c r="C10" s="370">
        <f>Resultatregnskap!D6</f>
        <v>45291</v>
      </c>
      <c r="D10" s="377" t="s">
        <v>34</v>
      </c>
      <c r="E10" s="271"/>
      <c r="F10" s="271"/>
    </row>
    <row r="11" spans="1:7" ht="15.75" customHeight="1" x14ac:dyDescent="0.15">
      <c r="A11" s="378" t="s">
        <v>552</v>
      </c>
      <c r="B11" s="322">
        <v>50.162999999999997</v>
      </c>
      <c r="C11" s="322">
        <v>19</v>
      </c>
      <c r="D11" s="379" t="s">
        <v>553</v>
      </c>
      <c r="E11" s="271"/>
      <c r="F11" s="271"/>
      <c r="G11" s="79"/>
    </row>
    <row r="12" spans="1:7" ht="15.75" customHeight="1" x14ac:dyDescent="0.15">
      <c r="A12" s="380" t="s">
        <v>548</v>
      </c>
      <c r="B12" s="381"/>
      <c r="C12" s="381"/>
      <c r="D12" s="382" t="s">
        <v>554</v>
      </c>
      <c r="E12" s="271"/>
      <c r="F12" s="271"/>
    </row>
    <row r="13" spans="1:7" ht="15.75" customHeight="1" x14ac:dyDescent="0.15">
      <c r="A13" s="383" t="s">
        <v>555</v>
      </c>
      <c r="B13" s="321">
        <f>SUM(B11:B12)</f>
        <v>50.162999999999997</v>
      </c>
      <c r="C13" s="322">
        <f>SUM(C11:C12)</f>
        <v>19</v>
      </c>
      <c r="D13" s="379" t="s">
        <v>556</v>
      </c>
      <c r="E13" s="271"/>
      <c r="F13" s="271"/>
    </row>
    <row r="14" spans="1:7" ht="15.75" customHeight="1" x14ac:dyDescent="0.15">
      <c r="A14" s="271"/>
      <c r="B14" s="272"/>
      <c r="C14" s="272"/>
      <c r="D14" s="302"/>
      <c r="E14" s="271"/>
      <c r="F14" s="271"/>
    </row>
    <row r="15" spans="1:7" ht="15.75" customHeight="1" x14ac:dyDescent="0.15">
      <c r="A15" s="29" t="s">
        <v>557</v>
      </c>
      <c r="B15" s="29"/>
      <c r="C15" s="29"/>
      <c r="D15" s="29"/>
      <c r="E15" s="271"/>
      <c r="F15" s="271"/>
    </row>
    <row r="16" spans="1:7" ht="15.75" customHeight="1" x14ac:dyDescent="0.15">
      <c r="A16" s="367" t="s">
        <v>32</v>
      </c>
      <c r="B16" s="62"/>
      <c r="C16" s="62"/>
      <c r="D16" s="62"/>
      <c r="E16" s="271"/>
      <c r="F16" s="271"/>
    </row>
    <row r="17" spans="1:6" ht="15.75" customHeight="1" x14ac:dyDescent="0.15">
      <c r="A17" s="105"/>
      <c r="B17" s="369">
        <f>Resultatregnskap!C6</f>
        <v>45657</v>
      </c>
      <c r="C17" s="370">
        <f>Resultatregnskap!D6</f>
        <v>45291</v>
      </c>
      <c r="D17" s="384" t="s">
        <v>34</v>
      </c>
      <c r="E17" s="271"/>
      <c r="F17" s="271"/>
    </row>
    <row r="18" spans="1:6" ht="15.75" customHeight="1" x14ac:dyDescent="0.15">
      <c r="A18" s="378" t="s">
        <v>558</v>
      </c>
      <c r="B18" s="105"/>
      <c r="C18" s="105"/>
      <c r="D18" s="385" t="s">
        <v>559</v>
      </c>
      <c r="E18" s="386"/>
      <c r="F18" s="271"/>
    </row>
    <row r="19" spans="1:6" ht="15.75" customHeight="1" x14ac:dyDescent="0.15">
      <c r="A19" s="378" t="s">
        <v>560</v>
      </c>
      <c r="B19" s="105"/>
      <c r="C19" s="105"/>
      <c r="D19" s="385" t="s">
        <v>561</v>
      </c>
      <c r="E19" s="386"/>
      <c r="F19" s="271"/>
    </row>
    <row r="20" spans="1:6" ht="15.75" customHeight="1" x14ac:dyDescent="0.15">
      <c r="A20" s="387" t="s">
        <v>562</v>
      </c>
      <c r="B20" s="105"/>
      <c r="C20" s="105"/>
      <c r="D20" s="385" t="s">
        <v>563</v>
      </c>
      <c r="E20" s="271"/>
      <c r="F20" s="271"/>
    </row>
    <row r="21" spans="1:6" ht="15.75" customHeight="1" x14ac:dyDescent="0.15">
      <c r="A21" s="387" t="s">
        <v>317</v>
      </c>
      <c r="B21" s="321">
        <f>SUM(B18:B20)</f>
        <v>0</v>
      </c>
      <c r="C21" s="322">
        <f>SUM(C18:C20)</f>
        <v>0</v>
      </c>
      <c r="D21" s="379" t="s">
        <v>564</v>
      </c>
      <c r="E21" s="271"/>
      <c r="F21" s="271"/>
    </row>
    <row r="22" spans="1:6" ht="15.75" customHeight="1" x14ac:dyDescent="0.15">
      <c r="A22" s="62"/>
      <c r="B22" s="62"/>
      <c r="C22" s="62"/>
      <c r="D22" s="62"/>
      <c r="E22" s="128"/>
      <c r="F22" s="128"/>
    </row>
    <row r="23" spans="1:6" ht="55.5" customHeight="1" x14ac:dyDescent="0.15">
      <c r="A23" s="468" t="s">
        <v>565</v>
      </c>
      <c r="B23" s="469"/>
      <c r="C23" s="469"/>
      <c r="D23" s="469"/>
      <c r="E23" s="128"/>
      <c r="F23" s="128"/>
    </row>
    <row r="24" spans="1:6" ht="15.75" customHeight="1" x14ac:dyDescent="0.15">
      <c r="A24" s="470"/>
      <c r="B24" s="470"/>
      <c r="C24" s="470"/>
      <c r="D24" s="470"/>
      <c r="E24" s="128"/>
      <c r="F24" s="128"/>
    </row>
    <row r="25" spans="1:6" ht="15.75" customHeight="1" x14ac:dyDescent="0.15">
      <c r="A25" s="57"/>
      <c r="B25" s="94"/>
      <c r="C25" s="94"/>
      <c r="D25" s="302"/>
      <c r="E25" s="128"/>
      <c r="F25" s="128"/>
    </row>
    <row r="26" spans="1:6" ht="15.75" customHeight="1" x14ac:dyDescent="0.15">
      <c r="A26" s="128"/>
      <c r="B26" s="94"/>
      <c r="C26" s="94"/>
      <c r="D26" s="302"/>
      <c r="E26" s="128"/>
      <c r="F26" s="128"/>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1" sqref="B11"/>
    </sheetView>
  </sheetViews>
  <sheetFormatPr baseColWidth="10" defaultColWidth="11.5" defaultRowHeight="13" x14ac:dyDescent="0.15"/>
  <cols>
    <col min="1" max="1" width="34.5" style="45" customWidth="1"/>
    <col min="2" max="4" width="15.5" style="45" customWidth="1"/>
    <col min="5" max="16384" width="11.5" style="45"/>
  </cols>
  <sheetData>
    <row r="2" spans="1:7" ht="15" x14ac:dyDescent="0.2">
      <c r="A2" s="389" t="str">
        <f>'Note 9 og 10'!A1</f>
        <v>Fagskolens navn: Fagskolen Essens</v>
      </c>
      <c r="B2" s="389"/>
      <c r="C2" s="389"/>
      <c r="D2" s="389"/>
      <c r="E2" s="46"/>
      <c r="F2" s="46"/>
      <c r="G2" s="46"/>
    </row>
    <row r="4" spans="1:7" x14ac:dyDescent="0.15">
      <c r="A4" s="306" t="s">
        <v>566</v>
      </c>
      <c r="B4" s="306"/>
      <c r="C4" s="306"/>
      <c r="D4" s="306"/>
    </row>
    <row r="5" spans="1:7" ht="15" x14ac:dyDescent="0.2">
      <c r="A5" s="390" t="s">
        <v>32</v>
      </c>
      <c r="B5" s="306"/>
      <c r="C5" s="306"/>
      <c r="D5" s="306"/>
    </row>
    <row r="6" spans="1:7" ht="15" x14ac:dyDescent="0.2">
      <c r="A6" s="391"/>
      <c r="B6" s="392">
        <f>Resultatregnskap!C6</f>
        <v>45657</v>
      </c>
      <c r="C6" s="393">
        <f>Resultatregnskap!D6</f>
        <v>45291</v>
      </c>
      <c r="D6" s="394" t="s">
        <v>34</v>
      </c>
      <c r="E6" s="395"/>
    </row>
    <row r="7" spans="1:7" ht="16" x14ac:dyDescent="0.2">
      <c r="A7" s="396" t="s">
        <v>567</v>
      </c>
      <c r="B7" s="391">
        <v>264</v>
      </c>
      <c r="C7" s="391">
        <v>271</v>
      </c>
      <c r="D7" s="397" t="s">
        <v>568</v>
      </c>
    </row>
    <row r="8" spans="1:7" ht="16" x14ac:dyDescent="0.2">
      <c r="A8" s="396" t="s">
        <v>569</v>
      </c>
      <c r="B8" s="391"/>
      <c r="C8" s="391"/>
      <c r="D8" s="397" t="s">
        <v>570</v>
      </c>
    </row>
    <row r="9" spans="1:7" ht="16" x14ac:dyDescent="0.2">
      <c r="A9" s="396" t="s">
        <v>571</v>
      </c>
      <c r="B9" s="391"/>
      <c r="C9" s="391"/>
      <c r="D9" s="397" t="s">
        <v>572</v>
      </c>
    </row>
    <row r="10" spans="1:7" ht="16" x14ac:dyDescent="0.2">
      <c r="A10" s="396" t="s">
        <v>573</v>
      </c>
      <c r="B10" s="391">
        <v>139</v>
      </c>
      <c r="C10" s="391">
        <v>1</v>
      </c>
      <c r="D10" s="397" t="s">
        <v>574</v>
      </c>
    </row>
    <row r="11" spans="1:7" ht="18" x14ac:dyDescent="0.2">
      <c r="A11" s="398" t="s">
        <v>575</v>
      </c>
      <c r="B11" s="391"/>
      <c r="C11" s="391"/>
      <c r="D11" s="397" t="s">
        <v>576</v>
      </c>
    </row>
    <row r="12" spans="1:7" ht="16" x14ac:dyDescent="0.2">
      <c r="A12" s="396" t="s">
        <v>577</v>
      </c>
      <c r="B12" s="391"/>
      <c r="C12" s="391"/>
      <c r="D12" s="397" t="s">
        <v>578</v>
      </c>
    </row>
    <row r="13" spans="1:7" ht="16" x14ac:dyDescent="0.2">
      <c r="A13" s="399" t="s">
        <v>579</v>
      </c>
      <c r="B13" s="391">
        <f>SUBTOTAL(9,B7:B12)</f>
        <v>403</v>
      </c>
      <c r="C13" s="391">
        <f>SUBTOTAL(9,C7:C12)</f>
        <v>272</v>
      </c>
      <c r="D13" s="400" t="s">
        <v>580</v>
      </c>
    </row>
    <row r="14" spans="1:7" ht="15" x14ac:dyDescent="0.2">
      <c r="A14" s="46"/>
      <c r="B14" s="46"/>
      <c r="C14" s="46"/>
    </row>
    <row r="15" spans="1:7" s="78" customFormat="1" ht="49.5" customHeight="1" x14ac:dyDescent="0.2">
      <c r="A15" s="471" t="s">
        <v>581</v>
      </c>
      <c r="B15" s="472"/>
      <c r="C15" s="472"/>
      <c r="D15" s="472"/>
    </row>
    <row r="18" spans="1:1" x14ac:dyDescent="0.15">
      <c r="A18" s="401"/>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D15" sqref="D15"/>
    </sheetView>
  </sheetViews>
  <sheetFormatPr baseColWidth="10" defaultColWidth="11.5" defaultRowHeight="13" x14ac:dyDescent="0.15"/>
  <cols>
    <col min="1" max="1" width="27.5" style="45" customWidth="1"/>
    <col min="2" max="2" width="19" style="45" customWidth="1"/>
    <col min="3" max="3" width="13.5" style="45" customWidth="1"/>
    <col min="4" max="4" width="19" style="45" customWidth="1"/>
    <col min="5" max="5" width="13.5" style="45" customWidth="1"/>
    <col min="6" max="6" width="20" style="45" customWidth="1"/>
    <col min="7" max="8" width="13.5" style="45" customWidth="1"/>
    <col min="9" max="9" width="15.33203125" style="45" customWidth="1"/>
    <col min="10" max="16384" width="11.5" style="45"/>
  </cols>
  <sheetData>
    <row r="2" spans="1:10" x14ac:dyDescent="0.15">
      <c r="A2" s="479" t="s">
        <v>582</v>
      </c>
      <c r="B2" s="479"/>
      <c r="C2" s="479"/>
      <c r="D2" s="479"/>
      <c r="E2" s="479"/>
      <c r="F2" s="479"/>
      <c r="G2" s="479"/>
      <c r="H2" s="479"/>
    </row>
    <row r="4" spans="1:10" x14ac:dyDescent="0.15">
      <c r="A4" s="306" t="s">
        <v>583</v>
      </c>
      <c r="B4" s="306"/>
      <c r="C4" s="306"/>
      <c r="D4" s="306"/>
      <c r="E4" s="306"/>
      <c r="F4" s="306"/>
      <c r="G4" s="306"/>
      <c r="H4" s="306"/>
    </row>
    <row r="5" spans="1:10" x14ac:dyDescent="0.15">
      <c r="A5" s="353" t="s">
        <v>32</v>
      </c>
      <c r="B5" s="306"/>
      <c r="C5" s="306"/>
      <c r="D5" s="306"/>
      <c r="E5" s="306"/>
      <c r="F5" s="306"/>
      <c r="G5" s="306"/>
      <c r="H5" s="306"/>
    </row>
    <row r="7" spans="1:10" x14ac:dyDescent="0.15">
      <c r="A7" s="402"/>
      <c r="B7" s="480" t="s">
        <v>584</v>
      </c>
      <c r="C7" s="481"/>
      <c r="D7" s="480" t="s">
        <v>585</v>
      </c>
      <c r="E7" s="481"/>
      <c r="F7" s="473" t="s">
        <v>586</v>
      </c>
      <c r="G7" s="474"/>
      <c r="H7" s="475"/>
      <c r="I7" s="403"/>
    </row>
    <row r="8" spans="1:10" x14ac:dyDescent="0.15">
      <c r="B8" s="482"/>
      <c r="C8" s="483"/>
      <c r="D8" s="482"/>
      <c r="E8" s="483"/>
      <c r="F8" s="476"/>
      <c r="G8" s="477"/>
      <c r="H8" s="478"/>
      <c r="I8" s="357"/>
    </row>
    <row r="9" spans="1:10" ht="26.25" customHeight="1" x14ac:dyDescent="0.15">
      <c r="B9" s="315" t="s">
        <v>587</v>
      </c>
      <c r="C9" s="315" t="s">
        <v>588</v>
      </c>
      <c r="D9" s="315" t="s">
        <v>587</v>
      </c>
      <c r="E9" s="315" t="s">
        <v>588</v>
      </c>
      <c r="F9" s="315" t="s">
        <v>587</v>
      </c>
      <c r="G9" s="315" t="s">
        <v>588</v>
      </c>
      <c r="H9" s="404" t="s">
        <v>589</v>
      </c>
      <c r="I9" s="361" t="s">
        <v>34</v>
      </c>
      <c r="J9" s="371"/>
    </row>
    <row r="10" spans="1:10" x14ac:dyDescent="0.15">
      <c r="A10" s="45" t="s">
        <v>163</v>
      </c>
      <c r="B10" s="405">
        <v>100</v>
      </c>
      <c r="C10" s="406"/>
      <c r="D10" s="405"/>
      <c r="E10" s="406"/>
      <c r="F10" s="405">
        <f t="shared" ref="F10:G14" si="0">B10+D10</f>
        <v>100</v>
      </c>
      <c r="G10" s="406">
        <f t="shared" si="0"/>
        <v>0</v>
      </c>
      <c r="H10" s="357">
        <f>SUBTOTAL(9,F10:G10)</f>
        <v>100</v>
      </c>
      <c r="I10" s="357" t="s">
        <v>590</v>
      </c>
    </row>
    <row r="11" spans="1:10" x14ac:dyDescent="0.15">
      <c r="A11" s="45" t="s">
        <v>165</v>
      </c>
      <c r="B11" s="405">
        <v>0</v>
      </c>
      <c r="C11" s="406"/>
      <c r="D11" s="405"/>
      <c r="E11" s="406"/>
      <c r="F11" s="405">
        <f t="shared" si="0"/>
        <v>0</v>
      </c>
      <c r="G11" s="406">
        <f t="shared" si="0"/>
        <v>0</v>
      </c>
      <c r="H11" s="357">
        <f>SUBTOTAL(9,F11:G11)</f>
        <v>0</v>
      </c>
      <c r="I11" s="357" t="s">
        <v>591</v>
      </c>
    </row>
    <row r="12" spans="1:10" x14ac:dyDescent="0.15">
      <c r="A12" s="45" t="s">
        <v>167</v>
      </c>
      <c r="B12" s="405">
        <v>707</v>
      </c>
      <c r="C12" s="406"/>
      <c r="D12" s="405"/>
      <c r="E12" s="406"/>
      <c r="F12" s="405">
        <f t="shared" si="0"/>
        <v>707</v>
      </c>
      <c r="G12" s="406">
        <f t="shared" si="0"/>
        <v>0</v>
      </c>
      <c r="H12" s="357">
        <f>SUBTOTAL(9,F12:G12)</f>
        <v>707</v>
      </c>
      <c r="I12" s="357" t="s">
        <v>592</v>
      </c>
    </row>
    <row r="13" spans="1:10" x14ac:dyDescent="0.15">
      <c r="A13" s="45" t="s">
        <v>593</v>
      </c>
      <c r="B13" s="405">
        <v>0</v>
      </c>
      <c r="C13" s="406"/>
      <c r="D13" s="405"/>
      <c r="E13" s="406"/>
      <c r="F13" s="405">
        <f t="shared" si="0"/>
        <v>0</v>
      </c>
      <c r="G13" s="406">
        <f t="shared" si="0"/>
        <v>0</v>
      </c>
      <c r="H13" s="357">
        <f>SUBTOTAL(9,F13:G13)</f>
        <v>0</v>
      </c>
      <c r="I13" s="357" t="s">
        <v>594</v>
      </c>
    </row>
    <row r="14" spans="1:10" x14ac:dyDescent="0.15">
      <c r="A14" s="45" t="s">
        <v>175</v>
      </c>
      <c r="B14" s="405">
        <v>5169</v>
      </c>
      <c r="C14" s="406"/>
      <c r="D14" s="405">
        <v>12</v>
      </c>
      <c r="E14" s="406"/>
      <c r="F14" s="405">
        <f>B14+D14</f>
        <v>5181</v>
      </c>
      <c r="G14" s="407">
        <f t="shared" si="0"/>
        <v>0</v>
      </c>
      <c r="H14" s="357">
        <f>SUBTOTAL(9,F14:G14)</f>
        <v>5181</v>
      </c>
      <c r="I14" s="408" t="s">
        <v>595</v>
      </c>
    </row>
    <row r="15" spans="1:10" x14ac:dyDescent="0.15">
      <c r="A15" s="409" t="s">
        <v>532</v>
      </c>
      <c r="B15" s="410">
        <f>SUBTOTAL(9,B10:B14)</f>
        <v>5976</v>
      </c>
      <c r="C15" s="411">
        <f>SUBTOTAL(9,C10:C14)</f>
        <v>0</v>
      </c>
      <c r="D15" s="410">
        <f>SUBTOTAL(9,D10:D14)</f>
        <v>12</v>
      </c>
      <c r="E15" s="411">
        <f>SUBTOTAL(9,E10:E14)</f>
        <v>0</v>
      </c>
      <c r="F15" s="410">
        <f>SUBTOTAL(9,F10:F14)</f>
        <v>5988</v>
      </c>
      <c r="G15" s="412">
        <f>C15+E15</f>
        <v>0</v>
      </c>
      <c r="H15" s="361">
        <f>SUM(H10:H14)</f>
        <v>5988</v>
      </c>
      <c r="I15" s="363" t="s">
        <v>596</v>
      </c>
    </row>
    <row r="17" spans="1:9" x14ac:dyDescent="0.15">
      <c r="A17" s="401"/>
    </row>
    <row r="18" spans="1:9" ht="108.5" customHeight="1" x14ac:dyDescent="0.15">
      <c r="A18" s="484" t="s">
        <v>597</v>
      </c>
      <c r="B18" s="484"/>
      <c r="C18" s="484"/>
      <c r="D18" s="484"/>
      <c r="E18" s="484"/>
      <c r="F18" s="484"/>
      <c r="G18" s="484"/>
      <c r="H18" s="484"/>
      <c r="I18" s="484"/>
    </row>
    <row r="19" spans="1:9" x14ac:dyDescent="0.15">
      <c r="D19" s="401"/>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B34" sqref="B34"/>
    </sheetView>
  </sheetViews>
  <sheetFormatPr baseColWidth="10" defaultColWidth="11.5" defaultRowHeight="15" x14ac:dyDescent="0.2"/>
  <cols>
    <col min="1" max="1" width="41.5" customWidth="1"/>
    <col min="2" max="2" width="18.1640625" customWidth="1"/>
    <col min="3" max="3" width="14.5" customWidth="1"/>
    <col min="4" max="5" width="17" customWidth="1"/>
  </cols>
  <sheetData>
    <row r="1" spans="1:6" ht="15" customHeight="1" x14ac:dyDescent="0.2">
      <c r="A1" s="29" t="str">
        <f>Resultatregnskap!A1</f>
        <v>Fagskolens navn: Fagskolen Essens</v>
      </c>
      <c r="B1" s="29"/>
      <c r="C1" s="29"/>
      <c r="D1" s="29"/>
      <c r="E1" s="29"/>
    </row>
    <row r="2" spans="1:6" ht="15" customHeight="1" x14ac:dyDescent="0.2">
      <c r="A2" s="28"/>
      <c r="B2" s="28"/>
      <c r="C2" s="28"/>
      <c r="D2" s="28"/>
      <c r="E2" s="28"/>
    </row>
    <row r="3" spans="1:6" ht="15" customHeight="1" x14ac:dyDescent="0.2">
      <c r="A3" s="486" t="s">
        <v>598</v>
      </c>
      <c r="B3" s="486"/>
      <c r="C3" s="486"/>
      <c r="D3" s="486"/>
      <c r="E3" s="44"/>
    </row>
    <row r="4" spans="1:6" x14ac:dyDescent="0.2">
      <c r="A4" s="195" t="s">
        <v>32</v>
      </c>
      <c r="B4" s="28"/>
      <c r="C4" s="28"/>
      <c r="D4" s="28"/>
      <c r="E4" s="28"/>
    </row>
    <row r="5" spans="1:6" ht="28" x14ac:dyDescent="0.2">
      <c r="A5" s="84"/>
      <c r="B5" s="85" t="s">
        <v>587</v>
      </c>
      <c r="C5" s="86" t="s">
        <v>599</v>
      </c>
      <c r="D5" s="86" t="s">
        <v>600</v>
      </c>
      <c r="E5" s="83" t="s">
        <v>34</v>
      </c>
    </row>
    <row r="6" spans="1:6" x14ac:dyDescent="0.2">
      <c r="A6" s="30" t="s">
        <v>35</v>
      </c>
      <c r="B6" s="38"/>
      <c r="C6" s="39"/>
      <c r="D6" s="40"/>
      <c r="E6" s="40"/>
    </row>
    <row r="7" spans="1:6" x14ac:dyDescent="0.2">
      <c r="A7" s="31" t="s">
        <v>38</v>
      </c>
      <c r="B7" s="425">
        <f>+Resultatregnskap!C9</f>
        <v>3991</v>
      </c>
      <c r="C7" s="426"/>
      <c r="D7" s="427"/>
      <c r="E7" s="43" t="s">
        <v>601</v>
      </c>
      <c r="F7" s="51"/>
    </row>
    <row r="8" spans="1:6" x14ac:dyDescent="0.2">
      <c r="A8" s="31" t="s">
        <v>36</v>
      </c>
      <c r="B8" s="425">
        <f>+Resultatregnskap!C8</f>
        <v>385.5</v>
      </c>
      <c r="C8" s="428"/>
      <c r="D8" s="429"/>
      <c r="E8" s="43" t="s">
        <v>602</v>
      </c>
    </row>
    <row r="9" spans="1:6" x14ac:dyDescent="0.2">
      <c r="A9" s="413" t="s">
        <v>42</v>
      </c>
      <c r="B9" s="425">
        <f>+Resultatregnskap!C11</f>
        <v>360.1</v>
      </c>
      <c r="C9" s="428"/>
      <c r="D9" s="429"/>
      <c r="E9" s="43" t="s">
        <v>603</v>
      </c>
    </row>
    <row r="10" spans="1:6" x14ac:dyDescent="0.2">
      <c r="A10" s="414" t="s">
        <v>44</v>
      </c>
      <c r="B10" s="430">
        <f>SUM(B7:B9)</f>
        <v>4736.6000000000004</v>
      </c>
      <c r="C10" s="431">
        <f>SUM(C8:C9)</f>
        <v>0</v>
      </c>
      <c r="D10" s="432">
        <f>SUM(D8:D9)</f>
        <v>0</v>
      </c>
      <c r="E10" s="415" t="s">
        <v>604</v>
      </c>
    </row>
    <row r="11" spans="1:6" x14ac:dyDescent="0.2">
      <c r="A11" s="416"/>
      <c r="B11" s="41"/>
      <c r="C11" s="42"/>
      <c r="D11" s="43"/>
      <c r="E11" s="43"/>
    </row>
    <row r="12" spans="1:6" x14ac:dyDescent="0.2">
      <c r="A12" s="417" t="s">
        <v>46</v>
      </c>
      <c r="B12" s="41"/>
      <c r="C12" s="42"/>
      <c r="D12" s="43"/>
      <c r="E12" s="43"/>
    </row>
    <row r="13" spans="1:6" x14ac:dyDescent="0.2">
      <c r="A13" s="418" t="s">
        <v>47</v>
      </c>
      <c r="B13" s="425">
        <f>+Resultatregnskap!C15</f>
        <v>0</v>
      </c>
      <c r="C13" s="428"/>
      <c r="D13" s="429"/>
      <c r="E13" s="43" t="s">
        <v>605</v>
      </c>
    </row>
    <row r="14" spans="1:6" x14ac:dyDescent="0.2">
      <c r="A14" s="418" t="s">
        <v>49</v>
      </c>
      <c r="B14" s="425">
        <f>+Resultatregnskap!C16</f>
        <v>2764.8530000000001</v>
      </c>
      <c r="C14" s="428"/>
      <c r="D14" s="429"/>
      <c r="E14" s="43" t="s">
        <v>606</v>
      </c>
    </row>
    <row r="15" spans="1:6" x14ac:dyDescent="0.2">
      <c r="A15" s="418" t="s">
        <v>51</v>
      </c>
      <c r="B15" s="425">
        <f>+Resultatregnskap!C17</f>
        <v>143.38399999999999</v>
      </c>
      <c r="C15" s="428"/>
      <c r="D15" s="429"/>
      <c r="E15" s="43" t="s">
        <v>607</v>
      </c>
    </row>
    <row r="16" spans="1:6" x14ac:dyDescent="0.2">
      <c r="A16" s="418" t="s">
        <v>53</v>
      </c>
      <c r="B16" s="425">
        <f>+Resultatregnskap!C18</f>
        <v>0</v>
      </c>
      <c r="C16" s="428"/>
      <c r="D16" s="429"/>
      <c r="E16" s="43" t="s">
        <v>608</v>
      </c>
    </row>
    <row r="17" spans="1:5" x14ac:dyDescent="0.2">
      <c r="A17" s="413" t="s">
        <v>55</v>
      </c>
      <c r="B17" s="425">
        <f>+Resultatregnskap!C19</f>
        <v>2097.777</v>
      </c>
      <c r="C17" s="428"/>
      <c r="D17" s="429"/>
      <c r="E17" s="43" t="s">
        <v>609</v>
      </c>
    </row>
    <row r="18" spans="1:5" x14ac:dyDescent="0.2">
      <c r="A18" s="414" t="s">
        <v>57</v>
      </c>
      <c r="B18" s="430">
        <f>SUM(B13:B17)</f>
        <v>5006.0140000000001</v>
      </c>
      <c r="C18" s="431">
        <f>SUM(C13:C17)</f>
        <v>0</v>
      </c>
      <c r="D18" s="432">
        <f>SUM(D13:D17)</f>
        <v>0</v>
      </c>
      <c r="E18" s="415" t="s">
        <v>610</v>
      </c>
    </row>
    <row r="19" spans="1:5" x14ac:dyDescent="0.2">
      <c r="A19" s="416"/>
      <c r="B19" s="41"/>
      <c r="C19" s="42"/>
      <c r="D19" s="43"/>
      <c r="E19" s="43"/>
    </row>
    <row r="20" spans="1:5" x14ac:dyDescent="0.2">
      <c r="A20" s="414" t="s">
        <v>59</v>
      </c>
      <c r="B20" s="433">
        <f>B10-B18</f>
        <v>-269.41399999999976</v>
      </c>
      <c r="C20" s="434">
        <f>C10-C18</f>
        <v>0</v>
      </c>
      <c r="D20" s="435">
        <f>D10-D18</f>
        <v>0</v>
      </c>
      <c r="E20" s="419" t="s">
        <v>611</v>
      </c>
    </row>
    <row r="21" spans="1:5" x14ac:dyDescent="0.2">
      <c r="A21" s="416"/>
      <c r="B21" s="41"/>
      <c r="C21" s="42"/>
      <c r="D21" s="43"/>
      <c r="E21" s="43"/>
    </row>
    <row r="22" spans="1:5" x14ac:dyDescent="0.2">
      <c r="A22" s="30" t="s">
        <v>61</v>
      </c>
      <c r="B22" s="41"/>
      <c r="C22" s="42"/>
      <c r="D22" s="43"/>
      <c r="E22" s="43"/>
    </row>
    <row r="23" spans="1:5" x14ac:dyDescent="0.2">
      <c r="A23" s="418" t="s">
        <v>62</v>
      </c>
      <c r="B23" s="425">
        <f>+Resultatregnskap!C25</f>
        <v>281.75099999999998</v>
      </c>
      <c r="C23" s="428"/>
      <c r="D23" s="429"/>
      <c r="E23" s="43" t="s">
        <v>612</v>
      </c>
    </row>
    <row r="24" spans="1:5" x14ac:dyDescent="0.2">
      <c r="A24" s="413" t="s">
        <v>64</v>
      </c>
      <c r="B24" s="425">
        <f>+Resultatregnskap!C26</f>
        <v>0</v>
      </c>
      <c r="C24" s="428"/>
      <c r="D24" s="429"/>
      <c r="E24" s="43" t="s">
        <v>613</v>
      </c>
    </row>
    <row r="25" spans="1:5" x14ac:dyDescent="0.2">
      <c r="A25" s="420" t="s">
        <v>66</v>
      </c>
      <c r="B25" s="430">
        <f>B23-B24</f>
        <v>281.75099999999998</v>
      </c>
      <c r="C25" s="431">
        <f>C23-C24</f>
        <v>0</v>
      </c>
      <c r="D25" s="432">
        <f>D23-D24</f>
        <v>0</v>
      </c>
      <c r="E25" s="415" t="s">
        <v>614</v>
      </c>
    </row>
    <row r="26" spans="1:5" x14ac:dyDescent="0.2">
      <c r="A26" s="421"/>
      <c r="B26" s="41"/>
      <c r="C26" s="42"/>
      <c r="D26" s="43"/>
      <c r="E26" s="43"/>
    </row>
    <row r="27" spans="1:5" x14ac:dyDescent="0.2">
      <c r="A27" s="420" t="s">
        <v>68</v>
      </c>
      <c r="B27" s="430">
        <f>B20+B25</f>
        <v>12.337000000000216</v>
      </c>
      <c r="C27" s="431">
        <f>C20+C25</f>
        <v>0</v>
      </c>
      <c r="D27" s="432">
        <f>D20+D25</f>
        <v>0</v>
      </c>
      <c r="E27" s="415" t="s">
        <v>615</v>
      </c>
    </row>
    <row r="28" spans="1:5" x14ac:dyDescent="0.2">
      <c r="A28" s="416"/>
      <c r="B28" s="41"/>
      <c r="C28" s="42"/>
      <c r="D28" s="43"/>
      <c r="E28" s="43"/>
    </row>
    <row r="29" spans="1:5" x14ac:dyDescent="0.2">
      <c r="A29" s="418" t="s">
        <v>70</v>
      </c>
      <c r="B29" s="425">
        <f>+Resultatregnskap!C31</f>
        <v>0</v>
      </c>
      <c r="C29" s="428"/>
      <c r="D29" s="429"/>
      <c r="E29" s="43" t="s">
        <v>616</v>
      </c>
    </row>
    <row r="30" spans="1:5" x14ac:dyDescent="0.2">
      <c r="A30" s="422"/>
      <c r="B30" s="41"/>
      <c r="C30" s="42"/>
      <c r="D30" s="43"/>
      <c r="E30" s="43"/>
    </row>
    <row r="31" spans="1:5" x14ac:dyDescent="0.2">
      <c r="A31" s="420" t="s">
        <v>72</v>
      </c>
      <c r="B31" s="430">
        <f>B27-B29</f>
        <v>12.337000000000216</v>
      </c>
      <c r="C31" s="431">
        <f>C27-C29</f>
        <v>0</v>
      </c>
      <c r="D31" s="432">
        <f>D27-D29</f>
        <v>0</v>
      </c>
      <c r="E31" s="415" t="s">
        <v>617</v>
      </c>
    </row>
    <row r="32" spans="1:5" x14ac:dyDescent="0.2">
      <c r="A32" s="416"/>
      <c r="B32" s="41"/>
      <c r="C32" s="42"/>
      <c r="D32" s="43"/>
      <c r="E32" s="43"/>
    </row>
    <row r="33" spans="1:8" x14ac:dyDescent="0.2">
      <c r="A33" s="30" t="s">
        <v>618</v>
      </c>
      <c r="B33" s="41"/>
      <c r="C33" s="42"/>
      <c r="D33" s="43"/>
      <c r="E33" s="43"/>
    </row>
    <row r="34" spans="1:8" x14ac:dyDescent="0.2">
      <c r="A34" s="418" t="s">
        <v>75</v>
      </c>
      <c r="B34" s="425">
        <f>+Resultatregnskap!C36</f>
        <v>12</v>
      </c>
      <c r="C34" s="428"/>
      <c r="D34" s="429"/>
      <c r="E34" s="43" t="s">
        <v>619</v>
      </c>
    </row>
    <row r="35" spans="1:8" x14ac:dyDescent="0.2">
      <c r="A35" s="418" t="s">
        <v>77</v>
      </c>
      <c r="B35" s="425">
        <f>+Resultatregnskap!C37</f>
        <v>0</v>
      </c>
      <c r="C35" s="428"/>
      <c r="D35" s="429"/>
      <c r="E35" s="43" t="s">
        <v>620</v>
      </c>
    </row>
    <row r="36" spans="1:8" x14ac:dyDescent="0.2">
      <c r="A36" s="413" t="s">
        <v>79</v>
      </c>
      <c r="B36" s="425">
        <f>+Resultatregnskap!C38</f>
        <v>0</v>
      </c>
      <c r="C36" s="428"/>
      <c r="D36" s="429"/>
      <c r="E36" s="43" t="s">
        <v>621</v>
      </c>
    </row>
    <row r="37" spans="1:8" x14ac:dyDescent="0.2">
      <c r="A37" s="414" t="s">
        <v>81</v>
      </c>
      <c r="B37" s="430">
        <f>SUM(B34:B36)</f>
        <v>12</v>
      </c>
      <c r="C37" s="430">
        <f t="shared" ref="C37:D37" si="0">SUM(C34:C36)</f>
        <v>0</v>
      </c>
      <c r="D37" s="430">
        <f t="shared" si="0"/>
        <v>0</v>
      </c>
      <c r="E37" s="415" t="s">
        <v>622</v>
      </c>
    </row>
    <row r="38" spans="1:8" x14ac:dyDescent="0.2">
      <c r="A38" s="87"/>
      <c r="B38" s="29"/>
      <c r="C38" s="29"/>
      <c r="D38" s="29"/>
      <c r="E38" s="29"/>
    </row>
    <row r="39" spans="1:8" ht="47.5" customHeight="1" x14ac:dyDescent="0.2">
      <c r="A39" s="88" t="s">
        <v>623</v>
      </c>
      <c r="B39" s="487"/>
      <c r="C39" s="488"/>
      <c r="D39" s="488"/>
      <c r="E39" s="489"/>
      <c r="G39" s="89"/>
    </row>
    <row r="40" spans="1:8" ht="42.5" customHeight="1" x14ac:dyDescent="0.2">
      <c r="A40" s="88" t="s">
        <v>624</v>
      </c>
      <c r="B40" s="490"/>
      <c r="C40" s="491"/>
      <c r="D40" s="491"/>
      <c r="E40" s="492"/>
      <c r="G40" s="89"/>
    </row>
    <row r="41" spans="1:8" x14ac:dyDescent="0.2">
      <c r="A41" s="87"/>
      <c r="B41" s="29"/>
      <c r="C41" s="29"/>
      <c r="D41" s="29"/>
      <c r="E41" s="29"/>
    </row>
    <row r="42" spans="1:8" ht="187.5" customHeight="1" x14ac:dyDescent="0.2">
      <c r="A42" s="485" t="s">
        <v>625</v>
      </c>
      <c r="B42" s="485"/>
      <c r="C42" s="485"/>
      <c r="D42" s="485"/>
      <c r="E42" s="485"/>
      <c r="F42" s="485"/>
      <c r="G42" s="485"/>
      <c r="H42" s="485"/>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5" defaultRowHeight="15" x14ac:dyDescent="0.2"/>
  <cols>
    <col min="1" max="1" width="59.5" style="10" customWidth="1"/>
    <col min="2" max="3" width="12.5" style="5" customWidth="1"/>
    <col min="4" max="16384" width="11.5" style="10"/>
  </cols>
  <sheetData>
    <row r="1" spans="1:6" x14ac:dyDescent="0.2">
      <c r="A1" s="4" t="str">
        <f>Resultatregnskap!A1</f>
        <v>Fagskolens navn: Fagskolen Essens</v>
      </c>
    </row>
    <row r="3" spans="1:6" x14ac:dyDescent="0.2">
      <c r="A3" s="63" t="s">
        <v>626</v>
      </c>
      <c r="B3" s="6"/>
    </row>
    <row r="4" spans="1:6" x14ac:dyDescent="0.2">
      <c r="A4" s="64"/>
      <c r="B4" s="6"/>
    </row>
    <row r="5" spans="1:6" x14ac:dyDescent="0.2">
      <c r="A5" s="50" t="s">
        <v>627</v>
      </c>
      <c r="B5" s="32"/>
    </row>
    <row r="6" spans="1:6" x14ac:dyDescent="0.2">
      <c r="A6" s="50" t="s">
        <v>628</v>
      </c>
      <c r="B6" s="32"/>
      <c r="E6" s="5"/>
      <c r="F6" s="49"/>
    </row>
    <row r="7" spans="1:6" ht="15" customHeight="1" x14ac:dyDescent="0.2">
      <c r="A7" s="65"/>
      <c r="B7" s="493" t="s">
        <v>629</v>
      </c>
      <c r="C7" s="494"/>
    </row>
    <row r="8" spans="1:6" ht="15" customHeight="1" x14ac:dyDescent="0.2">
      <c r="A8" s="66" t="s">
        <v>630</v>
      </c>
      <c r="B8" s="67">
        <f>Resultatregnskap!C6</f>
        <v>45657</v>
      </c>
      <c r="C8" s="68">
        <f>Resultatregnskap!D6</f>
        <v>45291</v>
      </c>
      <c r="D8" s="69"/>
    </row>
    <row r="9" spans="1:6" x14ac:dyDescent="0.2">
      <c r="A9" s="1" t="s">
        <v>35</v>
      </c>
      <c r="B9" s="70">
        <f>Resultatregnskap!C12</f>
        <v>4736.6000000000004</v>
      </c>
      <c r="C9" s="71">
        <f>Resultatregnskap!D12</f>
        <v>4676</v>
      </c>
    </row>
    <row r="10" spans="1:6" x14ac:dyDescent="0.2">
      <c r="A10" s="72" t="s">
        <v>631</v>
      </c>
      <c r="B10" s="70">
        <f>Resultatregnskap!C9</f>
        <v>3991</v>
      </c>
      <c r="C10" s="71">
        <f>Resultatregnskap!D9</f>
        <v>3863</v>
      </c>
    </row>
    <row r="11" spans="1:6" x14ac:dyDescent="0.2">
      <c r="A11" s="72" t="s">
        <v>632</v>
      </c>
      <c r="B11" s="70">
        <f>'Note 1 og 2'!B29</f>
        <v>736.5</v>
      </c>
      <c r="C11" s="70">
        <f>'Note 1 og 2'!C29</f>
        <v>768.7</v>
      </c>
      <c r="D11" s="69"/>
    </row>
    <row r="12" spans="1:6" x14ac:dyDescent="0.2">
      <c r="A12" s="1" t="s">
        <v>49</v>
      </c>
      <c r="B12" s="70">
        <f>Resultatregnskap!C16</f>
        <v>2764.8530000000001</v>
      </c>
      <c r="C12" s="71">
        <f>Resultatregnskap!D16</f>
        <v>2669</v>
      </c>
      <c r="D12" s="69"/>
    </row>
    <row r="13" spans="1:6" x14ac:dyDescent="0.2">
      <c r="A13" s="1" t="s">
        <v>633</v>
      </c>
      <c r="B13" s="70">
        <f>Resultatregnskap!C20-Resultatregnskap!C16</f>
        <v>2241.1610000000001</v>
      </c>
      <c r="C13" s="71">
        <f>Resultatregnskap!D20-Resultatregnskap!D16</f>
        <v>2270</v>
      </c>
    </row>
    <row r="14" spans="1:6" x14ac:dyDescent="0.2">
      <c r="A14" s="1" t="s">
        <v>57</v>
      </c>
      <c r="B14" s="70">
        <f>Resultatregnskap!C20</f>
        <v>5006.0140000000001</v>
      </c>
      <c r="C14" s="71">
        <f>Resultatregnskap!D20</f>
        <v>4939</v>
      </c>
    </row>
    <row r="15" spans="1:6" x14ac:dyDescent="0.2">
      <c r="A15" s="1" t="s">
        <v>59</v>
      </c>
      <c r="B15" s="70">
        <f>Resultatregnskap!C22</f>
        <v>-269.41399999999976</v>
      </c>
      <c r="C15" s="71">
        <f>Resultatregnskap!D22</f>
        <v>-263</v>
      </c>
    </row>
    <row r="16" spans="1:6" x14ac:dyDescent="0.2">
      <c r="A16" s="1" t="s">
        <v>634</v>
      </c>
      <c r="B16" s="70">
        <f>Resultatregnskap!C33</f>
        <v>12.337000000000216</v>
      </c>
      <c r="C16" s="71">
        <f>Resultatregnskap!D33</f>
        <v>-42</v>
      </c>
    </row>
    <row r="17" spans="1:3" x14ac:dyDescent="0.2">
      <c r="A17" s="73"/>
      <c r="B17" s="74"/>
      <c r="C17" s="75"/>
    </row>
    <row r="18" spans="1:3" x14ac:dyDescent="0.2">
      <c r="A18" s="2" t="s">
        <v>635</v>
      </c>
      <c r="B18" s="74"/>
      <c r="C18" s="75"/>
    </row>
    <row r="19" spans="1:3" x14ac:dyDescent="0.2">
      <c r="A19" s="1" t="s">
        <v>636</v>
      </c>
      <c r="B19" s="33">
        <f>('Balanse - eiendeler'!C11)+('Balanse - eiendeler'!C19)+('Balanse - eiendeler'!C29)</f>
        <v>258.37299999999999</v>
      </c>
      <c r="C19" s="7">
        <f>('Balanse - eiendeler'!D11)+('Balanse - eiendeler'!D19)+('Balanse - eiendeler'!D29)</f>
        <v>280</v>
      </c>
    </row>
    <row r="20" spans="1:3" x14ac:dyDescent="0.2">
      <c r="A20" s="1" t="s">
        <v>637</v>
      </c>
      <c r="B20" s="33">
        <f>('Balanse - eiendeler'!C35)+('Balanse - eiendeler'!C40)+('Balanse - eiendeler'!C46)+('Balanse - eiendeler'!C51)</f>
        <v>6445.2030000000004</v>
      </c>
      <c r="C20" s="7">
        <f>('Balanse - eiendeler'!D35)+('Balanse - eiendeler'!D40)+('Balanse - eiendeler'!D46)+('Balanse - eiendeler'!D51)</f>
        <v>6273</v>
      </c>
    </row>
    <row r="21" spans="1:3" x14ac:dyDescent="0.2">
      <c r="A21" s="1" t="s">
        <v>638</v>
      </c>
      <c r="B21" s="33">
        <f>'Balanse - eiendeler'!C53</f>
        <v>6703.576</v>
      </c>
      <c r="C21" s="7">
        <f>'Balanse - eiendeler'!D53</f>
        <v>6553</v>
      </c>
    </row>
    <row r="22" spans="1:3" x14ac:dyDescent="0.2">
      <c r="A22" s="1" t="s">
        <v>639</v>
      </c>
      <c r="B22" s="33">
        <f>'Balanse - egenkapital og gjeld'!C20</f>
        <v>5988.2150000000001</v>
      </c>
      <c r="C22" s="7">
        <f>'Balanse - egenkapital og gjeld'!D20</f>
        <v>5976</v>
      </c>
    </row>
    <row r="23" spans="1:3" x14ac:dyDescent="0.2">
      <c r="A23" s="1" t="s">
        <v>640</v>
      </c>
      <c r="B23" s="33">
        <f>('Balanse - egenkapital og gjeld'!C38)+('Balanse - egenkapital og gjeld'!C30)</f>
        <v>0</v>
      </c>
      <c r="C23" s="7">
        <f>('Balanse - egenkapital og gjeld'!D38)+('Balanse - egenkapital og gjeld'!D30)</f>
        <v>0</v>
      </c>
    </row>
    <row r="24" spans="1:3" x14ac:dyDescent="0.2">
      <c r="A24" s="1" t="s">
        <v>641</v>
      </c>
      <c r="B24" s="33">
        <f>'Balanse - egenkapital og gjeld'!C47</f>
        <v>715.36</v>
      </c>
      <c r="C24" s="7">
        <f>'Balanse - egenkapital og gjeld'!D47</f>
        <v>577</v>
      </c>
    </row>
    <row r="25" spans="1:3" x14ac:dyDescent="0.2">
      <c r="A25" s="1" t="s">
        <v>642</v>
      </c>
      <c r="B25" s="33">
        <f>'Balanse - egenkapital og gjeld'!C51</f>
        <v>6703.5749999999998</v>
      </c>
      <c r="C25" s="7">
        <f>'Balanse - egenkapital og gjeld'!D51</f>
        <v>6553</v>
      </c>
    </row>
    <row r="26" spans="1:3" x14ac:dyDescent="0.2">
      <c r="A26" s="3"/>
      <c r="B26" s="35"/>
      <c r="C26" s="6"/>
    </row>
    <row r="27" spans="1:3" x14ac:dyDescent="0.2">
      <c r="A27" s="3"/>
      <c r="B27" s="36"/>
      <c r="C27" s="9"/>
    </row>
    <row r="28" spans="1:3" x14ac:dyDescent="0.2">
      <c r="A28" s="2" t="s">
        <v>643</v>
      </c>
      <c r="B28" s="34"/>
      <c r="C28" s="8"/>
    </row>
    <row r="29" spans="1:3" x14ac:dyDescent="0.2">
      <c r="A29" s="1" t="s">
        <v>644</v>
      </c>
      <c r="B29" s="37">
        <f>B12/B14</f>
        <v>0.55230628599920017</v>
      </c>
      <c r="C29" s="11">
        <f>C12/C14</f>
        <v>0.5403927920631707</v>
      </c>
    </row>
    <row r="30" spans="1:3" x14ac:dyDescent="0.2">
      <c r="A30" s="1" t="s">
        <v>645</v>
      </c>
      <c r="B30" s="37">
        <f>B15/B9</f>
        <v>-5.6879196047797946E-2</v>
      </c>
      <c r="C30" s="11">
        <f>C15/C9</f>
        <v>-5.6244653550042774E-2</v>
      </c>
    </row>
    <row r="31" spans="1:3" x14ac:dyDescent="0.2">
      <c r="A31" s="1" t="s">
        <v>646</v>
      </c>
      <c r="B31" s="37">
        <f>B20/B24</f>
        <v>9.0097335607246709</v>
      </c>
      <c r="C31" s="11">
        <f>C20/C24</f>
        <v>10.871750433275563</v>
      </c>
    </row>
    <row r="32" spans="1:3" x14ac:dyDescent="0.2">
      <c r="A32" s="1" t="s">
        <v>647</v>
      </c>
      <c r="B32" s="33">
        <f>B20-B24</f>
        <v>5729.8430000000008</v>
      </c>
      <c r="C32" s="7">
        <f>C20-C24</f>
        <v>5696</v>
      </c>
    </row>
    <row r="33" spans="1:4" x14ac:dyDescent="0.2">
      <c r="A33" s="1" t="s">
        <v>648</v>
      </c>
      <c r="B33" s="37">
        <f>B22/B25</f>
        <v>0.89328679100330799</v>
      </c>
      <c r="C33" s="11">
        <f>C22/C25</f>
        <v>0.91194872577445441</v>
      </c>
    </row>
    <row r="34" spans="1:4" x14ac:dyDescent="0.2">
      <c r="A34" s="1" t="s">
        <v>649</v>
      </c>
      <c r="B34" s="37">
        <f>B24/B22</f>
        <v>0.11946130858694953</v>
      </c>
      <c r="C34" s="11">
        <f>C24/C22</f>
        <v>9.6552878179384197E-2</v>
      </c>
    </row>
    <row r="35" spans="1:4" x14ac:dyDescent="0.2">
      <c r="A35" s="1" t="s">
        <v>650</v>
      </c>
      <c r="B35" s="37">
        <f>B10/B9</f>
        <v>0.84258751002829024</v>
      </c>
      <c r="C35" s="11">
        <f>C10/C9</f>
        <v>0.82613344739093242</v>
      </c>
    </row>
    <row r="36" spans="1:4" x14ac:dyDescent="0.2">
      <c r="A36" s="1" t="s">
        <v>651</v>
      </c>
      <c r="B36" s="76">
        <f>B11/B9</f>
        <v>0.15549128066545623</v>
      </c>
      <c r="C36" s="77">
        <f>C11/C9</f>
        <v>0.16439264328485886</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5" defaultRowHeight="15" x14ac:dyDescent="0.2"/>
  <cols>
    <col min="1" max="16384" width="11.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abSelected="1" zoomScaleNormal="100" workbookViewId="0">
      <selection activeCell="G7" sqref="G6:G7"/>
    </sheetView>
  </sheetViews>
  <sheetFormatPr baseColWidth="10" defaultColWidth="11.5" defaultRowHeight="13" x14ac:dyDescent="0.15"/>
  <cols>
    <col min="1" max="1" width="36.83203125" style="55" customWidth="1"/>
    <col min="2" max="2" width="7.1640625" style="55" customWidth="1"/>
    <col min="3" max="3" width="13.5" style="54" customWidth="1"/>
    <col min="4" max="4" width="13" style="54" customWidth="1"/>
    <col min="5" max="5" width="13.83203125" style="55" customWidth="1"/>
    <col min="6" max="16384" width="11.5" style="55"/>
  </cols>
  <sheetData>
    <row r="1" spans="1:6" x14ac:dyDescent="0.15">
      <c r="A1" s="92" t="s">
        <v>655</v>
      </c>
      <c r="B1" s="92"/>
      <c r="C1" s="93"/>
      <c r="D1" s="94"/>
    </row>
    <row r="2" spans="1:6" x14ac:dyDescent="0.15">
      <c r="A2" s="95" t="s">
        <v>656</v>
      </c>
      <c r="B2" s="92"/>
      <c r="C2" s="93"/>
      <c r="D2" s="94"/>
    </row>
    <row r="3" spans="1:6" x14ac:dyDescent="0.15">
      <c r="A3" s="95" t="s">
        <v>31</v>
      </c>
      <c r="B3" s="92"/>
      <c r="C3" s="93"/>
      <c r="D3" s="94"/>
    </row>
    <row r="4" spans="1:6" x14ac:dyDescent="0.15">
      <c r="A4" s="96" t="s">
        <v>32</v>
      </c>
      <c r="B4" s="97"/>
      <c r="C4" s="447"/>
      <c r="D4" s="447"/>
    </row>
    <row r="5" spans="1:6" x14ac:dyDescent="0.15">
      <c r="A5" s="96"/>
      <c r="B5" s="98"/>
      <c r="C5" s="99"/>
      <c r="D5" s="99"/>
      <c r="E5" s="100"/>
    </row>
    <row r="6" spans="1:6" x14ac:dyDescent="0.15">
      <c r="A6" s="101"/>
      <c r="B6" s="102" t="s">
        <v>33</v>
      </c>
      <c r="C6" s="103">
        <v>45657</v>
      </c>
      <c r="D6" s="104">
        <v>45291</v>
      </c>
      <c r="E6" s="105" t="s">
        <v>34</v>
      </c>
    </row>
    <row r="7" spans="1:6" x14ac:dyDescent="0.15">
      <c r="A7" s="106" t="s">
        <v>35</v>
      </c>
      <c r="B7" s="107"/>
      <c r="C7" s="108"/>
      <c r="D7" s="109"/>
      <c r="E7" s="110"/>
    </row>
    <row r="8" spans="1:6" x14ac:dyDescent="0.15">
      <c r="A8" s="111" t="s">
        <v>36</v>
      </c>
      <c r="B8" s="107">
        <v>1</v>
      </c>
      <c r="C8" s="82">
        <v>385.5</v>
      </c>
      <c r="D8" s="113">
        <v>340</v>
      </c>
      <c r="E8" s="112" t="s">
        <v>37</v>
      </c>
      <c r="F8" s="56"/>
    </row>
    <row r="9" spans="1:6" x14ac:dyDescent="0.15">
      <c r="A9" s="111" t="s">
        <v>38</v>
      </c>
      <c r="B9" s="107">
        <v>1</v>
      </c>
      <c r="C9" s="113">
        <v>3991</v>
      </c>
      <c r="D9" s="113">
        <v>3863</v>
      </c>
      <c r="E9" s="112" t="s">
        <v>39</v>
      </c>
      <c r="F9" s="57"/>
    </row>
    <row r="10" spans="1:6" x14ac:dyDescent="0.15">
      <c r="A10" s="111" t="s">
        <v>40</v>
      </c>
      <c r="B10" s="107"/>
      <c r="C10" s="113"/>
      <c r="D10" s="113"/>
      <c r="E10" s="112" t="s">
        <v>41</v>
      </c>
      <c r="F10" s="58"/>
    </row>
    <row r="11" spans="1:6" x14ac:dyDescent="0.15">
      <c r="A11" s="111" t="s">
        <v>42</v>
      </c>
      <c r="B11" s="107"/>
      <c r="C11" s="113">
        <v>360.1</v>
      </c>
      <c r="D11" s="113">
        <v>473</v>
      </c>
      <c r="E11" s="112" t="s">
        <v>43</v>
      </c>
      <c r="F11" s="58"/>
    </row>
    <row r="12" spans="1:6" x14ac:dyDescent="0.15">
      <c r="A12" s="114" t="s">
        <v>44</v>
      </c>
      <c r="B12" s="115"/>
      <c r="C12" s="116">
        <f>SUBTOTAL(9,C8:C11)</f>
        <v>4736.6000000000004</v>
      </c>
      <c r="D12" s="117">
        <f>SUBTOTAL(9,D8:D11)</f>
        <v>4676</v>
      </c>
      <c r="E12" s="105" t="s">
        <v>45</v>
      </c>
    </row>
    <row r="13" spans="1:6" x14ac:dyDescent="0.15">
      <c r="A13" s="118"/>
      <c r="B13" s="107"/>
      <c r="C13" s="108"/>
      <c r="D13" s="109"/>
      <c r="E13" s="110"/>
    </row>
    <row r="14" spans="1:6" x14ac:dyDescent="0.15">
      <c r="A14" s="119" t="s">
        <v>46</v>
      </c>
      <c r="B14" s="107"/>
      <c r="C14" s="108"/>
      <c r="D14" s="109"/>
      <c r="E14" s="110"/>
    </row>
    <row r="15" spans="1:6" x14ac:dyDescent="0.15">
      <c r="A15" s="111" t="s">
        <v>47</v>
      </c>
      <c r="B15" s="107"/>
      <c r="C15" s="82">
        <v>0</v>
      </c>
      <c r="D15" s="113">
        <v>15</v>
      </c>
      <c r="E15" s="112" t="s">
        <v>48</v>
      </c>
    </row>
    <row r="16" spans="1:6" x14ac:dyDescent="0.15">
      <c r="A16" s="111" t="s">
        <v>49</v>
      </c>
      <c r="B16" s="120">
        <v>2</v>
      </c>
      <c r="C16" s="82">
        <v>2764.8530000000001</v>
      </c>
      <c r="D16" s="113">
        <v>2669</v>
      </c>
      <c r="E16" s="112" t="s">
        <v>50</v>
      </c>
    </row>
    <row r="17" spans="1:10" x14ac:dyDescent="0.15">
      <c r="A17" s="111" t="s">
        <v>51</v>
      </c>
      <c r="B17" s="107"/>
      <c r="C17" s="82">
        <v>143.38399999999999</v>
      </c>
      <c r="D17" s="113">
        <v>95</v>
      </c>
      <c r="E17" s="112" t="s">
        <v>52</v>
      </c>
    </row>
    <row r="18" spans="1:10" x14ac:dyDescent="0.15">
      <c r="A18" s="111" t="s">
        <v>53</v>
      </c>
      <c r="B18" s="107"/>
      <c r="C18" s="82"/>
      <c r="D18" s="113"/>
      <c r="E18" s="112" t="s">
        <v>54</v>
      </c>
      <c r="J18" s="57"/>
    </row>
    <row r="19" spans="1:10" x14ac:dyDescent="0.15">
      <c r="A19" s="111" t="s">
        <v>55</v>
      </c>
      <c r="B19" s="107">
        <v>3</v>
      </c>
      <c r="C19" s="82">
        <v>2097.777</v>
      </c>
      <c r="D19" s="113">
        <v>2160</v>
      </c>
      <c r="E19" s="112" t="s">
        <v>56</v>
      </c>
      <c r="J19" s="57"/>
    </row>
    <row r="20" spans="1:10" x14ac:dyDescent="0.15">
      <c r="A20" s="121" t="s">
        <v>57</v>
      </c>
      <c r="B20" s="115"/>
      <c r="C20" s="116">
        <f>SUBTOTAL(9,C15:C19)</f>
        <v>5006.0140000000001</v>
      </c>
      <c r="D20" s="117">
        <f>SUBTOTAL(9,D15:D19)</f>
        <v>4939</v>
      </c>
      <c r="E20" s="105" t="s">
        <v>58</v>
      </c>
    </row>
    <row r="21" spans="1:10" x14ac:dyDescent="0.15">
      <c r="A21" s="118"/>
      <c r="B21" s="107"/>
      <c r="C21" s="108"/>
      <c r="D21" s="109"/>
      <c r="E21" s="110"/>
    </row>
    <row r="22" spans="1:10" x14ac:dyDescent="0.15">
      <c r="A22" s="121" t="s">
        <v>59</v>
      </c>
      <c r="B22" s="115"/>
      <c r="C22" s="122">
        <f>C12-C20</f>
        <v>-269.41399999999976</v>
      </c>
      <c r="D22" s="123">
        <f>D12-D20</f>
        <v>-263</v>
      </c>
      <c r="E22" s="105" t="s">
        <v>60</v>
      </c>
    </row>
    <row r="23" spans="1:10" x14ac:dyDescent="0.15">
      <c r="A23" s="118"/>
      <c r="B23" s="107"/>
      <c r="C23" s="108"/>
      <c r="D23" s="109"/>
      <c r="E23" s="110"/>
    </row>
    <row r="24" spans="1:10" x14ac:dyDescent="0.15">
      <c r="A24" s="106" t="s">
        <v>61</v>
      </c>
      <c r="B24" s="107"/>
      <c r="C24" s="108"/>
      <c r="D24" s="109"/>
      <c r="E24" s="110"/>
    </row>
    <row r="25" spans="1:10" x14ac:dyDescent="0.15">
      <c r="A25" s="111" t="s">
        <v>62</v>
      </c>
      <c r="B25" s="107"/>
      <c r="C25" s="108">
        <v>281.75099999999998</v>
      </c>
      <c r="D25" s="109">
        <v>225</v>
      </c>
      <c r="E25" s="112" t="s">
        <v>63</v>
      </c>
    </row>
    <row r="26" spans="1:10" x14ac:dyDescent="0.15">
      <c r="A26" s="111" t="s">
        <v>64</v>
      </c>
      <c r="B26" s="107"/>
      <c r="C26" s="108"/>
      <c r="D26" s="109">
        <v>4</v>
      </c>
      <c r="E26" s="112" t="s">
        <v>65</v>
      </c>
    </row>
    <row r="27" spans="1:10" x14ac:dyDescent="0.15">
      <c r="A27" s="121" t="s">
        <v>66</v>
      </c>
      <c r="B27" s="115"/>
      <c r="C27" s="122">
        <f>C25-C26</f>
        <v>281.75099999999998</v>
      </c>
      <c r="D27" s="123">
        <f>D25-D26</f>
        <v>221</v>
      </c>
      <c r="E27" s="105" t="s">
        <v>67</v>
      </c>
    </row>
    <row r="28" spans="1:10" x14ac:dyDescent="0.15">
      <c r="A28" s="118"/>
      <c r="B28" s="107"/>
      <c r="C28" s="108"/>
      <c r="D28" s="109"/>
      <c r="E28" s="110"/>
    </row>
    <row r="29" spans="1:10" x14ac:dyDescent="0.15">
      <c r="A29" s="121" t="s">
        <v>68</v>
      </c>
      <c r="B29" s="115"/>
      <c r="C29" s="122">
        <f>C22+C27</f>
        <v>12.337000000000216</v>
      </c>
      <c r="D29" s="123">
        <f>D22+D27</f>
        <v>-42</v>
      </c>
      <c r="E29" s="105" t="s">
        <v>69</v>
      </c>
    </row>
    <row r="30" spans="1:10" x14ac:dyDescent="0.15">
      <c r="A30" s="118"/>
      <c r="B30" s="107"/>
      <c r="C30" s="108"/>
      <c r="D30" s="109"/>
      <c r="E30" s="110"/>
    </row>
    <row r="31" spans="1:10" x14ac:dyDescent="0.15">
      <c r="A31" s="111" t="s">
        <v>70</v>
      </c>
      <c r="B31" s="107"/>
      <c r="C31" s="125"/>
      <c r="D31" s="124"/>
      <c r="E31" s="112" t="s">
        <v>71</v>
      </c>
    </row>
    <row r="32" spans="1:10" x14ac:dyDescent="0.15">
      <c r="A32" s="118"/>
      <c r="B32" s="107"/>
      <c r="C32" s="126"/>
      <c r="D32" s="127"/>
      <c r="E32" s="110"/>
    </row>
    <row r="33" spans="1:5" x14ac:dyDescent="0.15">
      <c r="A33" s="121" t="s">
        <v>72</v>
      </c>
      <c r="B33" s="115"/>
      <c r="C33" s="122">
        <f>C29-C31</f>
        <v>12.337000000000216</v>
      </c>
      <c r="D33" s="123">
        <f>D29-D31</f>
        <v>-42</v>
      </c>
      <c r="E33" s="105" t="s">
        <v>73</v>
      </c>
    </row>
    <row r="34" spans="1:5" x14ac:dyDescent="0.15">
      <c r="A34" s="118"/>
      <c r="B34" s="107"/>
      <c r="C34" s="108"/>
      <c r="D34" s="109"/>
      <c r="E34" s="110"/>
    </row>
    <row r="35" spans="1:5" x14ac:dyDescent="0.15">
      <c r="A35" s="106" t="s">
        <v>74</v>
      </c>
      <c r="B35" s="107"/>
      <c r="C35" s="108"/>
      <c r="D35" s="109"/>
      <c r="E35" s="110"/>
    </row>
    <row r="36" spans="1:5" x14ac:dyDescent="0.15">
      <c r="A36" s="111" t="s">
        <v>75</v>
      </c>
      <c r="B36" s="107"/>
      <c r="C36" s="108">
        <v>12</v>
      </c>
      <c r="D36" s="124">
        <v>-42</v>
      </c>
      <c r="E36" s="112" t="s">
        <v>76</v>
      </c>
    </row>
    <row r="37" spans="1:5" x14ac:dyDescent="0.15">
      <c r="A37" s="111" t="s">
        <v>77</v>
      </c>
      <c r="B37" s="107"/>
      <c r="C37" s="108"/>
      <c r="D37" s="82"/>
      <c r="E37" s="112" t="s">
        <v>78</v>
      </c>
    </row>
    <row r="38" spans="1:5" x14ac:dyDescent="0.15">
      <c r="A38" s="111" t="s">
        <v>79</v>
      </c>
      <c r="B38" s="107"/>
      <c r="C38" s="82"/>
      <c r="D38" s="82"/>
      <c r="E38" s="112" t="s">
        <v>80</v>
      </c>
    </row>
    <row r="39" spans="1:5" x14ac:dyDescent="0.15">
      <c r="A39" s="121" t="s">
        <v>81</v>
      </c>
      <c r="B39" s="115"/>
      <c r="C39" s="122">
        <f>SUBTOTAL(9,C36:C38)</f>
        <v>12</v>
      </c>
      <c r="D39" s="123">
        <f>SUBTOTAL(9,D36:D38)</f>
        <v>-42</v>
      </c>
      <c r="E39" s="105" t="s">
        <v>82</v>
      </c>
    </row>
    <row r="41" spans="1:5" s="81" customFormat="1" ht="93.75" customHeight="1" x14ac:dyDescent="0.15">
      <c r="A41" s="448" t="s">
        <v>83</v>
      </c>
      <c r="B41" s="448"/>
      <c r="C41" s="448"/>
      <c r="D41" s="448"/>
      <c r="E41" s="448"/>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23" zoomScaleNormal="100" workbookViewId="0">
      <selection activeCell="C49" sqref="C49"/>
    </sheetView>
  </sheetViews>
  <sheetFormatPr baseColWidth="10" defaultColWidth="11.5" defaultRowHeight="13" x14ac:dyDescent="0.15"/>
  <cols>
    <col min="1" max="1" width="52.83203125" style="55" bestFit="1" customWidth="1"/>
    <col min="2" max="2" width="8" style="150" customWidth="1"/>
    <col min="3" max="4" width="14.5" style="54" customWidth="1"/>
    <col min="5" max="5" width="13.5" style="55" customWidth="1"/>
    <col min="6" max="16384" width="11.5" style="55"/>
  </cols>
  <sheetData>
    <row r="1" spans="1:5" ht="16.5" customHeight="1" x14ac:dyDescent="0.15">
      <c r="A1" s="29" t="str">
        <f>Resultatregnskap!A1</f>
        <v>Fagskolens navn: Fagskolen Essens</v>
      </c>
      <c r="B1" s="92"/>
      <c r="C1" s="92"/>
      <c r="D1" s="128"/>
      <c r="E1" s="128"/>
    </row>
    <row r="2" spans="1:5" ht="16.5" customHeight="1" x14ac:dyDescent="0.15">
      <c r="A2" s="29" t="s">
        <v>84</v>
      </c>
      <c r="B2" s="92"/>
      <c r="C2" s="92"/>
      <c r="D2" s="128"/>
      <c r="E2" s="128"/>
    </row>
    <row r="3" spans="1:5" ht="16.5" customHeight="1" x14ac:dyDescent="0.15">
      <c r="A3" s="96" t="s">
        <v>32</v>
      </c>
      <c r="B3" s="92"/>
      <c r="C3" s="92"/>
      <c r="D3" s="128"/>
      <c r="E3" s="128"/>
    </row>
    <row r="4" spans="1:5" ht="16.5" customHeight="1" x14ac:dyDescent="0.15">
      <c r="A4" s="129"/>
      <c r="B4" s="130"/>
      <c r="C4" s="130"/>
      <c r="D4" s="131"/>
      <c r="E4" s="128"/>
    </row>
    <row r="5" spans="1:5" ht="16.25" customHeight="1" x14ac:dyDescent="0.15">
      <c r="A5" s="132"/>
      <c r="B5" s="133" t="s">
        <v>33</v>
      </c>
      <c r="C5" s="103">
        <f>Resultatregnskap!C6</f>
        <v>45657</v>
      </c>
      <c r="D5" s="103">
        <f>Resultatregnskap!D6</f>
        <v>45291</v>
      </c>
      <c r="E5" s="134" t="s">
        <v>34</v>
      </c>
    </row>
    <row r="6" spans="1:5" x14ac:dyDescent="0.15">
      <c r="A6" s="135" t="s">
        <v>85</v>
      </c>
      <c r="B6" s="136"/>
      <c r="C6" s="59"/>
      <c r="D6" s="59"/>
      <c r="E6" s="137"/>
    </row>
    <row r="7" spans="1:5" x14ac:dyDescent="0.15">
      <c r="A7" s="135" t="s">
        <v>86</v>
      </c>
      <c r="B7" s="136"/>
      <c r="C7" s="59"/>
      <c r="D7" s="59"/>
      <c r="E7" s="137"/>
    </row>
    <row r="8" spans="1:5" x14ac:dyDescent="0.15">
      <c r="A8" s="138" t="s">
        <v>87</v>
      </c>
      <c r="B8" s="136"/>
      <c r="C8" s="59"/>
      <c r="D8" s="59"/>
      <c r="E8" s="139" t="s">
        <v>88</v>
      </c>
    </row>
    <row r="9" spans="1:5" x14ac:dyDescent="0.15">
      <c r="A9" s="138" t="s">
        <v>89</v>
      </c>
      <c r="B9" s="136"/>
      <c r="C9" s="59"/>
      <c r="D9" s="59"/>
      <c r="E9" s="139" t="s">
        <v>90</v>
      </c>
    </row>
    <row r="10" spans="1:5" x14ac:dyDescent="0.15">
      <c r="A10" s="138" t="s">
        <v>91</v>
      </c>
      <c r="B10" s="136"/>
      <c r="C10" s="59"/>
      <c r="D10" s="59"/>
      <c r="E10" s="139" t="s">
        <v>92</v>
      </c>
    </row>
    <row r="11" spans="1:5" x14ac:dyDescent="0.15">
      <c r="A11" s="140" t="s">
        <v>93</v>
      </c>
      <c r="B11" s="141"/>
      <c r="C11" s="142">
        <f>SUBTOTAL(9,C8:C10)</f>
        <v>0</v>
      </c>
      <c r="D11" s="143">
        <f>SUBTOTAL(9,D8:D10)</f>
        <v>0</v>
      </c>
      <c r="E11" s="144" t="s">
        <v>94</v>
      </c>
    </row>
    <row r="12" spans="1:5" x14ac:dyDescent="0.15">
      <c r="A12" s="145"/>
      <c r="B12" s="136"/>
      <c r="C12" s="59"/>
      <c r="D12" s="59"/>
      <c r="E12" s="137"/>
    </row>
    <row r="13" spans="1:5" x14ac:dyDescent="0.15">
      <c r="A13" s="135" t="s">
        <v>95</v>
      </c>
      <c r="B13" s="136"/>
      <c r="C13" s="59"/>
      <c r="D13" s="59"/>
      <c r="E13" s="137"/>
    </row>
    <row r="14" spans="1:5" x14ac:dyDescent="0.15">
      <c r="A14" s="138" t="s">
        <v>96</v>
      </c>
      <c r="B14" s="136"/>
      <c r="C14" s="59"/>
      <c r="D14" s="59"/>
      <c r="E14" s="139" t="s">
        <v>97</v>
      </c>
    </row>
    <row r="15" spans="1:5" x14ac:dyDescent="0.15">
      <c r="A15" s="138" t="s">
        <v>98</v>
      </c>
      <c r="B15" s="136"/>
      <c r="C15" s="59"/>
      <c r="D15" s="59"/>
      <c r="E15" s="139" t="s">
        <v>99</v>
      </c>
    </row>
    <row r="16" spans="1:5" x14ac:dyDescent="0.15">
      <c r="A16" s="138" t="s">
        <v>100</v>
      </c>
      <c r="B16" s="136"/>
      <c r="C16" s="60">
        <v>258.37299999999999</v>
      </c>
      <c r="D16" s="60">
        <v>280</v>
      </c>
      <c r="E16" s="139" t="s">
        <v>101</v>
      </c>
    </row>
    <row r="17" spans="1:6" x14ac:dyDescent="0.15">
      <c r="A17" s="138" t="s">
        <v>102</v>
      </c>
      <c r="B17" s="136"/>
      <c r="C17" s="59"/>
      <c r="D17" s="59"/>
      <c r="E17" s="139" t="s">
        <v>103</v>
      </c>
    </row>
    <row r="18" spans="1:6" x14ac:dyDescent="0.15">
      <c r="A18" s="138" t="s">
        <v>104</v>
      </c>
      <c r="B18" s="136"/>
      <c r="C18" s="59"/>
      <c r="D18" s="59"/>
      <c r="E18" s="139" t="s">
        <v>105</v>
      </c>
    </row>
    <row r="19" spans="1:6" x14ac:dyDescent="0.15">
      <c r="A19" s="140" t="s">
        <v>106</v>
      </c>
      <c r="B19" s="141"/>
      <c r="C19" s="142">
        <f>SUBTOTAL(9,C14:C18)</f>
        <v>258.37299999999999</v>
      </c>
      <c r="D19" s="143">
        <f>SUBTOTAL(9,D14:D18)</f>
        <v>280</v>
      </c>
      <c r="E19" s="144" t="s">
        <v>107</v>
      </c>
    </row>
    <row r="20" spans="1:6" x14ac:dyDescent="0.15">
      <c r="A20" s="145"/>
      <c r="B20" s="136"/>
      <c r="C20" s="59"/>
      <c r="D20" s="59"/>
      <c r="E20" s="137"/>
    </row>
    <row r="21" spans="1:6" x14ac:dyDescent="0.15">
      <c r="A21" s="135" t="s">
        <v>108</v>
      </c>
      <c r="B21" s="136"/>
      <c r="C21" s="59"/>
      <c r="D21" s="59"/>
      <c r="E21" s="137"/>
    </row>
    <row r="22" spans="1:6" x14ac:dyDescent="0.15">
      <c r="A22" s="138" t="s">
        <v>109</v>
      </c>
      <c r="B22" s="136"/>
      <c r="C22" s="59"/>
      <c r="D22" s="59"/>
      <c r="E22" s="139" t="s">
        <v>110</v>
      </c>
    </row>
    <row r="23" spans="1:6" x14ac:dyDescent="0.15">
      <c r="A23" s="138" t="s">
        <v>111</v>
      </c>
      <c r="B23" s="136"/>
      <c r="C23" s="59"/>
      <c r="D23" s="59"/>
      <c r="E23" s="139" t="s">
        <v>112</v>
      </c>
    </row>
    <row r="24" spans="1:6" x14ac:dyDescent="0.15">
      <c r="A24" s="138" t="s">
        <v>113</v>
      </c>
      <c r="B24" s="136">
        <v>6</v>
      </c>
      <c r="C24" s="59"/>
      <c r="D24" s="59"/>
      <c r="E24" s="139" t="s">
        <v>114</v>
      </c>
      <c r="F24" s="57"/>
    </row>
    <row r="25" spans="1:6" x14ac:dyDescent="0.15">
      <c r="A25" s="138" t="s">
        <v>115</v>
      </c>
      <c r="B25" s="136"/>
      <c r="C25" s="59"/>
      <c r="D25" s="59"/>
      <c r="E25" s="139" t="s">
        <v>116</v>
      </c>
    </row>
    <row r="26" spans="1:6" x14ac:dyDescent="0.15">
      <c r="A26" s="138" t="s">
        <v>117</v>
      </c>
      <c r="B26" s="136"/>
      <c r="C26" s="59"/>
      <c r="D26" s="59"/>
      <c r="E26" s="139" t="s">
        <v>118</v>
      </c>
    </row>
    <row r="27" spans="1:6" x14ac:dyDescent="0.15">
      <c r="A27" s="138" t="s">
        <v>119</v>
      </c>
      <c r="B27" s="136"/>
      <c r="C27" s="59"/>
      <c r="D27" s="59"/>
      <c r="E27" s="139" t="s">
        <v>120</v>
      </c>
    </row>
    <row r="28" spans="1:6" x14ac:dyDescent="0.15">
      <c r="A28" s="138" t="s">
        <v>121</v>
      </c>
      <c r="B28" s="136">
        <v>6</v>
      </c>
      <c r="C28" s="59"/>
      <c r="D28" s="59"/>
      <c r="E28" s="139" t="s">
        <v>122</v>
      </c>
      <c r="F28" s="57"/>
    </row>
    <row r="29" spans="1:6" x14ac:dyDescent="0.15">
      <c r="A29" s="140" t="s">
        <v>123</v>
      </c>
      <c r="B29" s="141"/>
      <c r="C29" s="142">
        <f>SUBTOTAL(9,C22:C28)</f>
        <v>0</v>
      </c>
      <c r="D29" s="143">
        <f>SUBTOTAL(9,D22:D28)</f>
        <v>0</v>
      </c>
      <c r="E29" s="144" t="s">
        <v>124</v>
      </c>
    </row>
    <row r="30" spans="1:6" x14ac:dyDescent="0.15">
      <c r="A30" s="145"/>
      <c r="B30" s="136"/>
      <c r="C30" s="59"/>
      <c r="D30" s="59"/>
      <c r="E30" s="137"/>
    </row>
    <row r="31" spans="1:6" x14ac:dyDescent="0.15">
      <c r="A31" s="106" t="s">
        <v>125</v>
      </c>
      <c r="B31" s="107"/>
      <c r="C31" s="82"/>
      <c r="D31" s="82"/>
      <c r="E31" s="110"/>
    </row>
    <row r="32" spans="1:6" x14ac:dyDescent="0.15">
      <c r="A32" s="106" t="s">
        <v>126</v>
      </c>
      <c r="B32" s="107"/>
      <c r="C32" s="146"/>
      <c r="D32" s="146"/>
      <c r="E32" s="110"/>
    </row>
    <row r="33" spans="1:11" x14ac:dyDescent="0.15">
      <c r="A33" s="111" t="s">
        <v>18</v>
      </c>
      <c r="B33" s="107"/>
      <c r="C33" s="82"/>
      <c r="D33" s="82"/>
      <c r="E33" s="112" t="s">
        <v>127</v>
      </c>
    </row>
    <row r="34" spans="1:11" x14ac:dyDescent="0.15">
      <c r="A34" s="111" t="s">
        <v>128</v>
      </c>
      <c r="B34" s="107"/>
      <c r="C34" s="82"/>
      <c r="D34" s="82"/>
      <c r="E34" s="112" t="s">
        <v>129</v>
      </c>
    </row>
    <row r="35" spans="1:11" x14ac:dyDescent="0.15">
      <c r="A35" s="121" t="s">
        <v>130</v>
      </c>
      <c r="B35" s="115"/>
      <c r="C35" s="116">
        <f>SUBTOTAL(9,C33:C34)</f>
        <v>0</v>
      </c>
      <c r="D35" s="117">
        <f>SUBTOTAL(9,D33:D34)</f>
        <v>0</v>
      </c>
      <c r="E35" s="105" t="s">
        <v>131</v>
      </c>
    </row>
    <row r="36" spans="1:11" x14ac:dyDescent="0.15">
      <c r="A36" s="147"/>
      <c r="B36" s="107"/>
      <c r="C36" s="146"/>
      <c r="D36" s="146"/>
      <c r="E36" s="110"/>
      <c r="K36" s="55" t="s">
        <v>132</v>
      </c>
    </row>
    <row r="37" spans="1:11" x14ac:dyDescent="0.15">
      <c r="A37" s="106" t="s">
        <v>133</v>
      </c>
      <c r="B37" s="107"/>
      <c r="C37" s="82"/>
      <c r="D37" s="82"/>
      <c r="E37" s="110"/>
    </row>
    <row r="38" spans="1:11" x14ac:dyDescent="0.15">
      <c r="A38" s="111" t="s">
        <v>134</v>
      </c>
      <c r="B38" s="107">
        <v>9</v>
      </c>
      <c r="C38" s="113">
        <v>13.4</v>
      </c>
      <c r="D38" s="113">
        <v>18</v>
      </c>
      <c r="E38" s="112" t="s">
        <v>135</v>
      </c>
      <c r="F38" s="57"/>
    </row>
    <row r="39" spans="1:11" x14ac:dyDescent="0.15">
      <c r="A39" s="111" t="s">
        <v>136</v>
      </c>
      <c r="B39" s="107" t="s">
        <v>137</v>
      </c>
      <c r="C39" s="148">
        <v>50.162999999999997</v>
      </c>
      <c r="D39" s="148">
        <v>19</v>
      </c>
      <c r="E39" s="112" t="s">
        <v>138</v>
      </c>
      <c r="F39" s="57"/>
    </row>
    <row r="40" spans="1:11" x14ac:dyDescent="0.15">
      <c r="A40" s="121" t="s">
        <v>139</v>
      </c>
      <c r="B40" s="115"/>
      <c r="C40" s="116">
        <f>SUBTOTAL(9,C38:C39)</f>
        <v>63.562999999999995</v>
      </c>
      <c r="D40" s="117">
        <f>SUBTOTAL(9,D38:D39)</f>
        <v>37</v>
      </c>
      <c r="E40" s="105" t="s">
        <v>140</v>
      </c>
    </row>
    <row r="41" spans="1:11" x14ac:dyDescent="0.15">
      <c r="A41" s="118"/>
      <c r="B41" s="107"/>
      <c r="C41" s="146"/>
      <c r="D41" s="146"/>
      <c r="E41" s="110"/>
    </row>
    <row r="42" spans="1:11" x14ac:dyDescent="0.15">
      <c r="A42" s="106" t="s">
        <v>141</v>
      </c>
      <c r="B42" s="107"/>
      <c r="C42" s="146"/>
      <c r="D42" s="146"/>
      <c r="E42" s="110"/>
    </row>
    <row r="43" spans="1:11" x14ac:dyDescent="0.15">
      <c r="A43" s="111" t="s">
        <v>142</v>
      </c>
      <c r="B43" s="107"/>
      <c r="C43" s="146"/>
      <c r="D43" s="146"/>
      <c r="E43" s="112" t="s">
        <v>143</v>
      </c>
    </row>
    <row r="44" spans="1:11" x14ac:dyDescent="0.15">
      <c r="A44" s="111" t="s">
        <v>144</v>
      </c>
      <c r="B44" s="107"/>
      <c r="C44" s="146"/>
      <c r="D44" s="146"/>
      <c r="E44" s="112" t="s">
        <v>145</v>
      </c>
    </row>
    <row r="45" spans="1:11" x14ac:dyDescent="0.15">
      <c r="A45" s="111" t="s">
        <v>146</v>
      </c>
      <c r="B45" s="107"/>
      <c r="C45" s="146"/>
      <c r="D45" s="146"/>
      <c r="E45" s="112" t="s">
        <v>147</v>
      </c>
    </row>
    <row r="46" spans="1:11" x14ac:dyDescent="0.15">
      <c r="A46" s="121" t="s">
        <v>148</v>
      </c>
      <c r="B46" s="115"/>
      <c r="C46" s="116">
        <f>SUBTOTAL(9,C43:C45)</f>
        <v>0</v>
      </c>
      <c r="D46" s="117">
        <f>SUBTOTAL(9,D43:D45)</f>
        <v>0</v>
      </c>
      <c r="E46" s="105" t="s">
        <v>149</v>
      </c>
    </row>
    <row r="47" spans="1:11" x14ac:dyDescent="0.15">
      <c r="A47" s="118"/>
      <c r="B47" s="107"/>
      <c r="C47" s="82"/>
      <c r="D47" s="82"/>
      <c r="E47" s="110"/>
    </row>
    <row r="48" spans="1:11" x14ac:dyDescent="0.15">
      <c r="A48" s="106" t="s">
        <v>150</v>
      </c>
      <c r="B48" s="107"/>
      <c r="C48" s="146"/>
      <c r="D48" s="146"/>
      <c r="E48" s="110"/>
    </row>
    <row r="49" spans="1:5" x14ac:dyDescent="0.15">
      <c r="A49" s="111" t="s">
        <v>151</v>
      </c>
      <c r="B49" s="107"/>
      <c r="C49" s="82">
        <v>6381.64</v>
      </c>
      <c r="D49" s="113">
        <v>6236</v>
      </c>
      <c r="E49" s="112" t="s">
        <v>152</v>
      </c>
    </row>
    <row r="50" spans="1:5" x14ac:dyDescent="0.15">
      <c r="A50" s="111" t="s">
        <v>153</v>
      </c>
      <c r="B50" s="107"/>
      <c r="C50" s="82"/>
      <c r="D50" s="82"/>
      <c r="E50" s="112" t="s">
        <v>154</v>
      </c>
    </row>
    <row r="51" spans="1:5" x14ac:dyDescent="0.15">
      <c r="A51" s="121" t="s">
        <v>155</v>
      </c>
      <c r="B51" s="115"/>
      <c r="C51" s="116">
        <f>SUBTOTAL(9,C49:C50)</f>
        <v>6381.64</v>
      </c>
      <c r="D51" s="117">
        <f>SUBTOTAL(9,D49:D50)</f>
        <v>6236</v>
      </c>
      <c r="E51" s="105" t="s">
        <v>156</v>
      </c>
    </row>
    <row r="52" spans="1:5" x14ac:dyDescent="0.15">
      <c r="A52" s="118"/>
      <c r="B52" s="107"/>
      <c r="C52" s="149"/>
      <c r="D52" s="149"/>
      <c r="E52" s="110"/>
    </row>
    <row r="53" spans="1:5" x14ac:dyDescent="0.15">
      <c r="A53" s="121" t="s">
        <v>157</v>
      </c>
      <c r="B53" s="115"/>
      <c r="C53" s="116">
        <f>SUBTOTAL(9,C8:C52)</f>
        <v>6703.576</v>
      </c>
      <c r="D53" s="117">
        <f>SUBTOTAL(9,D7:D52)</f>
        <v>6553</v>
      </c>
      <c r="E53" s="105" t="s">
        <v>158</v>
      </c>
    </row>
    <row r="55" spans="1:5" ht="83.25" customHeight="1" x14ac:dyDescent="0.15">
      <c r="A55" s="449" t="s">
        <v>159</v>
      </c>
      <c r="B55" s="449"/>
      <c r="C55" s="449"/>
      <c r="D55" s="449"/>
      <c r="E55" s="449"/>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21" zoomScaleNormal="100" workbookViewId="0">
      <selection activeCell="C46" sqref="C46"/>
    </sheetView>
  </sheetViews>
  <sheetFormatPr baseColWidth="10" defaultColWidth="11.5" defaultRowHeight="13" x14ac:dyDescent="0.15"/>
  <cols>
    <col min="1" max="1" width="36.5" style="55" customWidth="1"/>
    <col min="2" max="2" width="7" style="55" customWidth="1"/>
    <col min="3" max="4" width="15.5" style="54" customWidth="1"/>
    <col min="5" max="5" width="13.83203125" style="55" customWidth="1"/>
    <col min="6" max="16384" width="11.5" style="55"/>
  </cols>
  <sheetData>
    <row r="1" spans="1:7" ht="15" customHeight="1" x14ac:dyDescent="0.15">
      <c r="A1" s="151" t="str">
        <f>Resultatregnskap!A1</f>
        <v>Fagskolens navn: Fagskolen Essens</v>
      </c>
      <c r="B1" s="152"/>
      <c r="C1" s="152"/>
      <c r="D1" s="153"/>
    </row>
    <row r="2" spans="1:7" ht="15" customHeight="1" x14ac:dyDescent="0.15">
      <c r="A2" s="151"/>
      <c r="B2" s="152"/>
      <c r="C2" s="152"/>
      <c r="D2" s="153"/>
    </row>
    <row r="3" spans="1:7" ht="15" customHeight="1" x14ac:dyDescent="0.15">
      <c r="A3" s="154" t="s">
        <v>160</v>
      </c>
      <c r="B3" s="152"/>
      <c r="C3" s="152"/>
      <c r="D3" s="153"/>
    </row>
    <row r="4" spans="1:7" ht="15" customHeight="1" x14ac:dyDescent="0.15">
      <c r="A4" s="155" t="s">
        <v>32</v>
      </c>
      <c r="B4" s="152"/>
      <c r="C4" s="152"/>
      <c r="D4" s="153"/>
    </row>
    <row r="5" spans="1:7" ht="15" customHeight="1" x14ac:dyDescent="0.15">
      <c r="A5" s="151"/>
      <c r="B5" s="156"/>
      <c r="C5" s="156"/>
      <c r="D5" s="157"/>
    </row>
    <row r="6" spans="1:7" x14ac:dyDescent="0.15">
      <c r="A6" s="114"/>
      <c r="B6" s="158" t="s">
        <v>33</v>
      </c>
      <c r="C6" s="437">
        <f>Resultatregnskap!C6</f>
        <v>45657</v>
      </c>
      <c r="D6" s="436">
        <f>Resultatregnskap!D6</f>
        <v>45291</v>
      </c>
      <c r="E6" s="105" t="s">
        <v>34</v>
      </c>
    </row>
    <row r="7" spans="1:7" x14ac:dyDescent="0.15">
      <c r="A7" s="106" t="s">
        <v>161</v>
      </c>
      <c r="B7" s="110"/>
      <c r="C7" s="82"/>
      <c r="D7" s="82"/>
      <c r="E7" s="110"/>
    </row>
    <row r="8" spans="1:7" x14ac:dyDescent="0.15">
      <c r="A8" s="118"/>
      <c r="B8" s="110"/>
      <c r="C8" s="82"/>
      <c r="D8" s="82"/>
      <c r="E8" s="110"/>
    </row>
    <row r="9" spans="1:7" x14ac:dyDescent="0.15">
      <c r="A9" s="106" t="s">
        <v>162</v>
      </c>
      <c r="B9" s="110"/>
      <c r="C9" s="82"/>
      <c r="D9" s="82"/>
      <c r="E9" s="110"/>
    </row>
    <row r="10" spans="1:7" x14ac:dyDescent="0.15">
      <c r="A10" s="111" t="s">
        <v>163</v>
      </c>
      <c r="B10" s="110">
        <v>12</v>
      </c>
      <c r="C10" s="82">
        <v>807.28300000000002</v>
      </c>
      <c r="D10" s="113">
        <v>807</v>
      </c>
      <c r="E10" s="112" t="s">
        <v>164</v>
      </c>
    </row>
    <row r="11" spans="1:7" x14ac:dyDescent="0.15">
      <c r="A11" s="111" t="s">
        <v>165</v>
      </c>
      <c r="B11" s="110">
        <v>12</v>
      </c>
      <c r="C11" s="82"/>
      <c r="D11" s="82"/>
      <c r="E11" s="112" t="s">
        <v>166</v>
      </c>
    </row>
    <row r="12" spans="1:7" x14ac:dyDescent="0.15">
      <c r="A12" s="111" t="s">
        <v>167</v>
      </c>
      <c r="B12" s="110">
        <v>12</v>
      </c>
      <c r="C12" s="82"/>
      <c r="D12" s="82"/>
      <c r="E12" s="112" t="s">
        <v>168</v>
      </c>
      <c r="F12" s="58"/>
      <c r="G12" s="56"/>
    </row>
    <row r="13" spans="1:7" x14ac:dyDescent="0.15">
      <c r="A13" s="121" t="s">
        <v>169</v>
      </c>
      <c r="B13" s="159"/>
      <c r="C13" s="116">
        <f>SUBTOTAL(9,C10:C12)</f>
        <v>807.28300000000002</v>
      </c>
      <c r="D13" s="116">
        <f>SUBTOTAL(9,D10:D12)</f>
        <v>807</v>
      </c>
      <c r="E13" s="105" t="s">
        <v>170</v>
      </c>
      <c r="F13" s="58"/>
      <c r="G13" s="57"/>
    </row>
    <row r="14" spans="1:7" x14ac:dyDescent="0.15">
      <c r="A14" s="118"/>
      <c r="B14" s="110"/>
      <c r="C14" s="82"/>
      <c r="D14" s="82"/>
      <c r="E14" s="112" t="s">
        <v>171</v>
      </c>
    </row>
    <row r="15" spans="1:7" x14ac:dyDescent="0.15">
      <c r="A15" s="106" t="s">
        <v>172</v>
      </c>
      <c r="B15" s="110"/>
      <c r="C15" s="82"/>
      <c r="D15" s="82"/>
      <c r="E15" s="112" t="s">
        <v>171</v>
      </c>
      <c r="G15" s="56"/>
    </row>
    <row r="16" spans="1:7" x14ac:dyDescent="0.15">
      <c r="A16" s="111" t="s">
        <v>173</v>
      </c>
      <c r="B16" s="110">
        <v>12</v>
      </c>
      <c r="C16" s="82"/>
      <c r="D16" s="82"/>
      <c r="E16" s="112" t="s">
        <v>174</v>
      </c>
      <c r="G16" s="57"/>
    </row>
    <row r="17" spans="1:6" x14ac:dyDescent="0.15">
      <c r="A17" s="111" t="s">
        <v>175</v>
      </c>
      <c r="B17" s="110">
        <v>12</v>
      </c>
      <c r="C17" s="82">
        <v>5180.9319999999998</v>
      </c>
      <c r="D17" s="113">
        <v>5169</v>
      </c>
      <c r="E17" s="112" t="s">
        <v>176</v>
      </c>
      <c r="F17" s="54"/>
    </row>
    <row r="18" spans="1:6" x14ac:dyDescent="0.15">
      <c r="A18" s="121" t="s">
        <v>177</v>
      </c>
      <c r="B18" s="159"/>
      <c r="C18" s="116">
        <f>SUBTOTAL(9,C16:C17)</f>
        <v>5180.9319999999998</v>
      </c>
      <c r="D18" s="117">
        <f>SUBTOTAL(9,D16:D17)</f>
        <v>5169</v>
      </c>
      <c r="E18" s="105" t="s">
        <v>178</v>
      </c>
    </row>
    <row r="19" spans="1:6" x14ac:dyDescent="0.15">
      <c r="A19" s="147"/>
      <c r="B19" s="110"/>
      <c r="C19" s="146"/>
      <c r="D19" s="146"/>
      <c r="E19" s="112" t="s">
        <v>171</v>
      </c>
    </row>
    <row r="20" spans="1:6" x14ac:dyDescent="0.15">
      <c r="A20" s="121" t="s">
        <v>179</v>
      </c>
      <c r="B20" s="159"/>
      <c r="C20" s="116">
        <f>SUBTOTAL(9,C10:C19)</f>
        <v>5988.2150000000001</v>
      </c>
      <c r="D20" s="117">
        <f>SUBTOTAL(9,D10:D19)</f>
        <v>5976</v>
      </c>
      <c r="E20" s="105" t="s">
        <v>180</v>
      </c>
    </row>
    <row r="21" spans="1:6" x14ac:dyDescent="0.15">
      <c r="A21" s="118"/>
      <c r="B21" s="110"/>
      <c r="C21" s="82"/>
      <c r="D21" s="82"/>
      <c r="E21" s="112" t="s">
        <v>171</v>
      </c>
    </row>
    <row r="22" spans="1:6" x14ac:dyDescent="0.15">
      <c r="A22" s="106" t="s">
        <v>181</v>
      </c>
      <c r="B22" s="110"/>
      <c r="C22" s="82"/>
      <c r="D22" s="82"/>
      <c r="E22" s="112" t="s">
        <v>171</v>
      </c>
    </row>
    <row r="23" spans="1:6" x14ac:dyDescent="0.15">
      <c r="A23" s="118"/>
      <c r="B23" s="110"/>
      <c r="C23" s="82"/>
      <c r="D23" s="82"/>
      <c r="E23" s="112" t="s">
        <v>171</v>
      </c>
    </row>
    <row r="24" spans="1:6" x14ac:dyDescent="0.15">
      <c r="A24" s="106" t="s">
        <v>182</v>
      </c>
      <c r="B24" s="110"/>
      <c r="C24" s="82"/>
      <c r="D24" s="82"/>
      <c r="E24" s="112" t="s">
        <v>171</v>
      </c>
    </row>
    <row r="25" spans="1:6" x14ac:dyDescent="0.15">
      <c r="A25" s="111" t="s">
        <v>183</v>
      </c>
      <c r="B25" s="110"/>
      <c r="C25" s="82"/>
      <c r="D25" s="82"/>
      <c r="E25" s="112" t="s">
        <v>184</v>
      </c>
    </row>
    <row r="26" spans="1:6" x14ac:dyDescent="0.15">
      <c r="A26" s="111" t="s">
        <v>185</v>
      </c>
      <c r="B26" s="110"/>
      <c r="C26" s="82"/>
      <c r="D26" s="82"/>
      <c r="E26" s="112" t="s">
        <v>186</v>
      </c>
    </row>
    <row r="27" spans="1:6" x14ac:dyDescent="0.15">
      <c r="A27" s="111" t="s">
        <v>187</v>
      </c>
      <c r="B27" s="110"/>
      <c r="C27" s="82"/>
      <c r="D27" s="82"/>
      <c r="E27" s="112" t="s">
        <v>188</v>
      </c>
    </row>
    <row r="28" spans="1:6" x14ac:dyDescent="0.15">
      <c r="A28" s="111" t="s">
        <v>189</v>
      </c>
      <c r="B28" s="110"/>
      <c r="C28" s="82"/>
      <c r="D28" s="82"/>
      <c r="E28" s="112" t="s">
        <v>190</v>
      </c>
    </row>
    <row r="29" spans="1:6" x14ac:dyDescent="0.15">
      <c r="A29" s="111" t="s">
        <v>191</v>
      </c>
      <c r="B29" s="110"/>
      <c r="C29" s="82"/>
      <c r="D29" s="82"/>
      <c r="E29" s="112" t="s">
        <v>192</v>
      </c>
    </row>
    <row r="30" spans="1:6" x14ac:dyDescent="0.15">
      <c r="A30" s="121" t="s">
        <v>193</v>
      </c>
      <c r="B30" s="159"/>
      <c r="C30" s="116">
        <f>SUBTOTAL(9,C25:C29)</f>
        <v>0</v>
      </c>
      <c r="D30" s="117">
        <f>SUBTOTAL(9,D25:D29)</f>
        <v>0</v>
      </c>
      <c r="E30" s="105" t="s">
        <v>194</v>
      </c>
    </row>
    <row r="31" spans="1:6" x14ac:dyDescent="0.15">
      <c r="A31" s="118"/>
      <c r="B31" s="110"/>
      <c r="C31" s="82"/>
      <c r="D31" s="82"/>
      <c r="E31" s="112" t="s">
        <v>171</v>
      </c>
    </row>
    <row r="32" spans="1:6" x14ac:dyDescent="0.15">
      <c r="A32" s="106" t="s">
        <v>195</v>
      </c>
      <c r="B32" s="110"/>
      <c r="C32" s="82"/>
      <c r="D32" s="82"/>
      <c r="E32" s="112" t="s">
        <v>171</v>
      </c>
    </row>
    <row r="33" spans="1:6" x14ac:dyDescent="0.15">
      <c r="A33" s="111" t="s">
        <v>196</v>
      </c>
      <c r="B33" s="110"/>
      <c r="C33" s="82"/>
      <c r="D33" s="82"/>
      <c r="E33" s="112" t="s">
        <v>197</v>
      </c>
    </row>
    <row r="34" spans="1:6" x14ac:dyDescent="0.15">
      <c r="A34" s="111" t="s">
        <v>198</v>
      </c>
      <c r="B34" s="110"/>
      <c r="C34" s="82"/>
      <c r="D34" s="82"/>
      <c r="E34" s="112" t="s">
        <v>199</v>
      </c>
    </row>
    <row r="35" spans="1:6" x14ac:dyDescent="0.15">
      <c r="A35" s="111" t="s">
        <v>200</v>
      </c>
      <c r="B35" s="110">
        <v>10</v>
      </c>
      <c r="C35" s="82"/>
      <c r="D35" s="82"/>
      <c r="E35" s="112" t="s">
        <v>201</v>
      </c>
    </row>
    <row r="36" spans="1:6" x14ac:dyDescent="0.15">
      <c r="A36" s="111" t="s">
        <v>202</v>
      </c>
      <c r="B36" s="110"/>
      <c r="C36" s="82"/>
      <c r="D36" s="82"/>
      <c r="E36" s="112" t="s">
        <v>203</v>
      </c>
    </row>
    <row r="37" spans="1:6" x14ac:dyDescent="0.15">
      <c r="A37" s="111" t="s">
        <v>204</v>
      </c>
      <c r="B37" s="160" t="s">
        <v>205</v>
      </c>
      <c r="C37" s="82"/>
      <c r="D37" s="82"/>
      <c r="E37" s="112" t="s">
        <v>206</v>
      </c>
    </row>
    <row r="38" spans="1:6" x14ac:dyDescent="0.15">
      <c r="A38" s="121" t="s">
        <v>207</v>
      </c>
      <c r="B38" s="159"/>
      <c r="C38" s="116">
        <f>SUBTOTAL(9,C33:C37)</f>
        <v>0</v>
      </c>
      <c r="D38" s="117">
        <f>SUBTOTAL(9,D33:D37)</f>
        <v>0</v>
      </c>
      <c r="E38" s="105" t="s">
        <v>208</v>
      </c>
    </row>
    <row r="39" spans="1:6" x14ac:dyDescent="0.15">
      <c r="A39" s="118"/>
      <c r="B39" s="110"/>
      <c r="C39" s="82"/>
      <c r="D39" s="82"/>
      <c r="E39" s="112" t="s">
        <v>171</v>
      </c>
    </row>
    <row r="40" spans="1:6" x14ac:dyDescent="0.15">
      <c r="A40" s="106" t="s">
        <v>209</v>
      </c>
      <c r="B40" s="110"/>
      <c r="C40" s="82"/>
      <c r="D40" s="82"/>
      <c r="E40" s="112" t="s">
        <v>171</v>
      </c>
    </row>
    <row r="41" spans="1:6" x14ac:dyDescent="0.15">
      <c r="A41" s="111" t="s">
        <v>196</v>
      </c>
      <c r="B41" s="110"/>
      <c r="C41" s="82"/>
      <c r="D41" s="82"/>
      <c r="E41" s="112" t="s">
        <v>210</v>
      </c>
    </row>
    <row r="42" spans="1:6" x14ac:dyDescent="0.15">
      <c r="A42" s="111" t="s">
        <v>200</v>
      </c>
      <c r="B42" s="110">
        <v>10</v>
      </c>
      <c r="C42" s="82"/>
      <c r="D42" s="82"/>
      <c r="E42" s="112" t="s">
        <v>211</v>
      </c>
    </row>
    <row r="43" spans="1:6" x14ac:dyDescent="0.15">
      <c r="A43" s="111" t="s">
        <v>212</v>
      </c>
      <c r="B43" s="110"/>
      <c r="C43" s="82">
        <v>105.976</v>
      </c>
      <c r="D43" s="113">
        <v>138</v>
      </c>
      <c r="E43" s="112" t="s">
        <v>213</v>
      </c>
      <c r="F43" s="54"/>
    </row>
    <row r="44" spans="1:6" x14ac:dyDescent="0.15">
      <c r="A44" s="111" t="s">
        <v>214</v>
      </c>
      <c r="B44" s="110"/>
      <c r="C44" s="82"/>
      <c r="D44" s="113"/>
      <c r="E44" s="112" t="s">
        <v>215</v>
      </c>
    </row>
    <row r="45" spans="1:6" x14ac:dyDescent="0.15">
      <c r="A45" s="111" t="s">
        <v>216</v>
      </c>
      <c r="B45" s="110"/>
      <c r="C45" s="82">
        <v>205.99700000000001</v>
      </c>
      <c r="D45" s="113">
        <v>167</v>
      </c>
      <c r="E45" s="112" t="s">
        <v>217</v>
      </c>
    </row>
    <row r="46" spans="1:6" x14ac:dyDescent="0.15">
      <c r="A46" s="111" t="s">
        <v>218</v>
      </c>
      <c r="B46" s="160" t="s">
        <v>219</v>
      </c>
      <c r="C46" s="82">
        <v>403.387</v>
      </c>
      <c r="D46" s="113">
        <v>272</v>
      </c>
      <c r="E46" s="112" t="s">
        <v>220</v>
      </c>
    </row>
    <row r="47" spans="1:6" x14ac:dyDescent="0.15">
      <c r="A47" s="121" t="s">
        <v>221</v>
      </c>
      <c r="B47" s="159"/>
      <c r="C47" s="116">
        <f>SUBTOTAL(9,C41:C46)</f>
        <v>715.36</v>
      </c>
      <c r="D47" s="117">
        <f>SUBTOTAL(9,D41:D46)</f>
        <v>577</v>
      </c>
      <c r="E47" s="105" t="s">
        <v>222</v>
      </c>
    </row>
    <row r="48" spans="1:6" x14ac:dyDescent="0.15">
      <c r="A48" s="118"/>
      <c r="B48" s="110"/>
      <c r="C48" s="149"/>
      <c r="D48" s="149"/>
      <c r="E48" s="112" t="s">
        <v>171</v>
      </c>
    </row>
    <row r="49" spans="1:6" x14ac:dyDescent="0.15">
      <c r="A49" s="121" t="s">
        <v>223</v>
      </c>
      <c r="B49" s="159"/>
      <c r="C49" s="116">
        <f>SUBTOTAL(9,C25:C47)</f>
        <v>715.36</v>
      </c>
      <c r="D49" s="117">
        <f>SUBTOTAL(9,D25:D47)</f>
        <v>577</v>
      </c>
      <c r="E49" s="105" t="s">
        <v>224</v>
      </c>
      <c r="F49" s="58"/>
    </row>
    <row r="50" spans="1:6" x14ac:dyDescent="0.15">
      <c r="A50" s="118"/>
      <c r="B50" s="110"/>
      <c r="C50" s="149"/>
      <c r="D50" s="149"/>
      <c r="E50" s="112" t="s">
        <v>171</v>
      </c>
    </row>
    <row r="51" spans="1:6" x14ac:dyDescent="0.15">
      <c r="A51" s="121" t="s">
        <v>225</v>
      </c>
      <c r="B51" s="159"/>
      <c r="C51" s="116">
        <f>SUBTOTAL(9,C10:C50)</f>
        <v>6703.5749999999998</v>
      </c>
      <c r="D51" s="117">
        <f>SUBTOTAL(9,D10:D50)</f>
        <v>6553</v>
      </c>
      <c r="E51" s="105" t="s">
        <v>226</v>
      </c>
    </row>
    <row r="53" spans="1:6" ht="79.5" customHeight="1" x14ac:dyDescent="0.15">
      <c r="A53" s="450" t="s">
        <v>159</v>
      </c>
      <c r="B53" s="450"/>
      <c r="C53" s="450"/>
      <c r="D53" s="450"/>
      <c r="E53" s="450"/>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31" zoomScaleNormal="100" workbookViewId="0">
      <selection activeCell="C24" sqref="C24"/>
    </sheetView>
  </sheetViews>
  <sheetFormatPr baseColWidth="10" defaultColWidth="11.5" defaultRowHeight="15" x14ac:dyDescent="0.2"/>
  <cols>
    <col min="1" max="1" width="59.5" style="10" customWidth="1"/>
    <col min="2" max="2" width="6.5" style="10" customWidth="1"/>
    <col min="3" max="3" width="15.5" style="166" customWidth="1"/>
    <col min="4" max="4" width="15.5" style="10" customWidth="1"/>
    <col min="5" max="5" width="13.5" style="10" customWidth="1"/>
    <col min="6" max="16384" width="11.5" style="10"/>
  </cols>
  <sheetData>
    <row r="1" spans="1:10" ht="15" customHeight="1" x14ac:dyDescent="0.2">
      <c r="A1" s="161" t="str">
        <f>Resultatregnskap!A1</f>
        <v>Fagskolens navn: Fagskolen Essens</v>
      </c>
      <c r="B1" s="162"/>
      <c r="C1" s="162"/>
      <c r="D1" s="163"/>
    </row>
    <row r="2" spans="1:10" ht="15" customHeight="1" x14ac:dyDescent="0.2">
      <c r="A2" s="161"/>
      <c r="B2" s="162"/>
      <c r="C2" s="162"/>
      <c r="D2" s="163"/>
    </row>
    <row r="3" spans="1:10" ht="15" customHeight="1" x14ac:dyDescent="0.2">
      <c r="A3" s="164" t="s">
        <v>227</v>
      </c>
      <c r="B3" s="162"/>
      <c r="C3" s="162"/>
      <c r="D3" s="163"/>
    </row>
    <row r="4" spans="1:10" ht="15" customHeight="1" x14ac:dyDescent="0.2">
      <c r="A4" s="165" t="s">
        <v>32</v>
      </c>
      <c r="B4" s="162"/>
      <c r="C4" s="162"/>
      <c r="D4" s="163"/>
    </row>
    <row r="5" spans="1:10" ht="15" customHeight="1" x14ac:dyDescent="0.2"/>
    <row r="6" spans="1:10" x14ac:dyDescent="0.2">
      <c r="A6" s="167"/>
      <c r="B6" s="168" t="s">
        <v>33</v>
      </c>
      <c r="C6" s="169">
        <f>Resultatregnskap!C6</f>
        <v>45657</v>
      </c>
      <c r="D6" s="170">
        <f>Resultatregnskap!D6</f>
        <v>45291</v>
      </c>
      <c r="E6" s="171" t="s">
        <v>34</v>
      </c>
    </row>
    <row r="7" spans="1:10" x14ac:dyDescent="0.2">
      <c r="A7" s="172" t="s">
        <v>228</v>
      </c>
      <c r="B7" s="173"/>
      <c r="C7" s="174"/>
      <c r="D7" s="175"/>
      <c r="E7" s="176"/>
      <c r="G7" s="47"/>
    </row>
    <row r="8" spans="1:10" x14ac:dyDescent="0.2">
      <c r="A8" s="177" t="s">
        <v>68</v>
      </c>
      <c r="B8" s="173"/>
      <c r="C8" s="174">
        <v>12.04</v>
      </c>
      <c r="D8" s="175">
        <v>-42</v>
      </c>
      <c r="E8" s="178" t="s">
        <v>229</v>
      </c>
      <c r="G8" s="47"/>
    </row>
    <row r="9" spans="1:10" x14ac:dyDescent="0.2">
      <c r="A9" s="177" t="s">
        <v>230</v>
      </c>
      <c r="B9" s="173"/>
      <c r="C9" s="174"/>
      <c r="D9" s="175"/>
      <c r="E9" s="178" t="s">
        <v>231</v>
      </c>
      <c r="G9" s="47"/>
    </row>
    <row r="10" spans="1:10" x14ac:dyDescent="0.2">
      <c r="A10" s="177" t="s">
        <v>232</v>
      </c>
      <c r="B10" s="173"/>
      <c r="C10" s="174"/>
      <c r="D10" s="175"/>
      <c r="E10" s="178" t="s">
        <v>233</v>
      </c>
      <c r="G10" s="451"/>
      <c r="H10" s="451"/>
      <c r="I10" s="451"/>
      <c r="J10" s="451"/>
    </row>
    <row r="11" spans="1:10" x14ac:dyDescent="0.2">
      <c r="A11" s="177" t="s">
        <v>234</v>
      </c>
      <c r="B11" s="173"/>
      <c r="C11" s="174">
        <v>143.85300000000001</v>
      </c>
      <c r="D11" s="175">
        <v>95</v>
      </c>
      <c r="E11" s="178" t="s">
        <v>235</v>
      </c>
    </row>
    <row r="12" spans="1:10" x14ac:dyDescent="0.2">
      <c r="A12" s="177" t="s">
        <v>236</v>
      </c>
      <c r="B12" s="173"/>
      <c r="C12" s="174"/>
      <c r="D12" s="175"/>
      <c r="E12" s="178" t="s">
        <v>237</v>
      </c>
    </row>
    <row r="13" spans="1:10" x14ac:dyDescent="0.2">
      <c r="A13" s="177" t="s">
        <v>238</v>
      </c>
      <c r="B13" s="173"/>
      <c r="C13" s="174"/>
      <c r="D13" s="175"/>
      <c r="E13" s="178" t="s">
        <v>239</v>
      </c>
    </row>
    <row r="14" spans="1:10" x14ac:dyDescent="0.2">
      <c r="A14" s="177" t="s">
        <v>240</v>
      </c>
      <c r="B14" s="173"/>
      <c r="C14" s="174"/>
      <c r="D14" s="175"/>
      <c r="E14" s="178" t="s">
        <v>241</v>
      </c>
    </row>
    <row r="15" spans="1:10" x14ac:dyDescent="0.2">
      <c r="A15" s="177" t="s">
        <v>242</v>
      </c>
      <c r="B15" s="173"/>
      <c r="C15" s="174">
        <v>4.8739999999999997</v>
      </c>
      <c r="D15" s="175">
        <v>13</v>
      </c>
      <c r="E15" s="178" t="s">
        <v>243</v>
      </c>
    </row>
    <row r="16" spans="1:10" x14ac:dyDescent="0.2">
      <c r="A16" s="177" t="s">
        <v>244</v>
      </c>
      <c r="B16" s="173"/>
      <c r="C16" s="174">
        <v>-32.215000000000003</v>
      </c>
      <c r="D16" s="175">
        <v>25</v>
      </c>
      <c r="E16" s="178" t="s">
        <v>245</v>
      </c>
    </row>
    <row r="17" spans="1:5" x14ac:dyDescent="0.2">
      <c r="A17" s="177" t="s">
        <v>246</v>
      </c>
      <c r="B17" s="173"/>
      <c r="C17" s="174"/>
      <c r="D17" s="175"/>
      <c r="E17" s="178" t="s">
        <v>247</v>
      </c>
    </row>
    <row r="18" spans="1:5" x14ac:dyDescent="0.2">
      <c r="A18" s="177" t="s">
        <v>248</v>
      </c>
      <c r="B18" s="173"/>
      <c r="C18" s="174">
        <v>-31.062999999999999</v>
      </c>
      <c r="D18" s="175">
        <v>-19</v>
      </c>
      <c r="E18" s="178" t="s">
        <v>249</v>
      </c>
    </row>
    <row r="19" spans="1:5" x14ac:dyDescent="0.2">
      <c r="A19" s="179" t="s">
        <v>250</v>
      </c>
      <c r="B19" s="180"/>
      <c r="C19" s="174">
        <v>170.10900000000001</v>
      </c>
      <c r="D19" s="175">
        <v>-248</v>
      </c>
      <c r="E19" s="178" t="s">
        <v>251</v>
      </c>
    </row>
    <row r="20" spans="1:5" x14ac:dyDescent="0.2">
      <c r="A20" s="181" t="s">
        <v>252</v>
      </c>
      <c r="B20" s="182"/>
      <c r="C20" s="183">
        <f>SUBTOTAL(9,C8:C19)</f>
        <v>267.59800000000001</v>
      </c>
      <c r="D20" s="184">
        <f>SUBTOTAL(9,D8:D19)</f>
        <v>-176</v>
      </c>
      <c r="E20" s="171" t="s">
        <v>253</v>
      </c>
    </row>
    <row r="21" spans="1:5" x14ac:dyDescent="0.2">
      <c r="A21" s="173"/>
      <c r="B21" s="173"/>
      <c r="C21" s="185"/>
      <c r="D21" s="186"/>
      <c r="E21" s="176"/>
    </row>
    <row r="22" spans="1:5" x14ac:dyDescent="0.2">
      <c r="A22" s="172" t="s">
        <v>254</v>
      </c>
      <c r="B22" s="173"/>
      <c r="C22" s="174"/>
      <c r="D22" s="175"/>
      <c r="E22" s="176"/>
    </row>
    <row r="23" spans="1:5" x14ac:dyDescent="0.2">
      <c r="A23" s="177" t="s">
        <v>255</v>
      </c>
      <c r="B23" s="173"/>
      <c r="C23" s="174"/>
      <c r="D23" s="175"/>
      <c r="E23" s="178" t="s">
        <v>256</v>
      </c>
    </row>
    <row r="24" spans="1:5" x14ac:dyDescent="0.2">
      <c r="A24" s="177" t="s">
        <v>257</v>
      </c>
      <c r="B24" s="173"/>
      <c r="C24" s="174">
        <v>-121.379</v>
      </c>
      <c r="D24" s="175">
        <v>-165</v>
      </c>
      <c r="E24" s="178" t="s">
        <v>258</v>
      </c>
    </row>
    <row r="25" spans="1:5" x14ac:dyDescent="0.2">
      <c r="A25" s="177" t="s">
        <v>259</v>
      </c>
      <c r="B25" s="173"/>
      <c r="C25" s="174"/>
      <c r="D25" s="175"/>
      <c r="E25" s="178" t="s">
        <v>260</v>
      </c>
    </row>
    <row r="26" spans="1:5" x14ac:dyDescent="0.2">
      <c r="A26" s="177" t="s">
        <v>261</v>
      </c>
      <c r="B26" s="173"/>
      <c r="C26" s="174"/>
      <c r="D26" s="175"/>
      <c r="E26" s="178" t="s">
        <v>262</v>
      </c>
    </row>
    <row r="27" spans="1:5" x14ac:dyDescent="0.2">
      <c r="A27" s="177" t="s">
        <v>263</v>
      </c>
      <c r="B27" s="173"/>
      <c r="C27" s="174"/>
      <c r="D27" s="175"/>
      <c r="E27" s="178" t="s">
        <v>264</v>
      </c>
    </row>
    <row r="28" spans="1:5" x14ac:dyDescent="0.2">
      <c r="A28" s="177" t="s">
        <v>265</v>
      </c>
      <c r="B28" s="173"/>
      <c r="C28" s="174"/>
      <c r="D28" s="175"/>
      <c r="E28" s="178" t="s">
        <v>266</v>
      </c>
    </row>
    <row r="29" spans="1:5" x14ac:dyDescent="0.2">
      <c r="A29" s="181" t="s">
        <v>267</v>
      </c>
      <c r="B29" s="182"/>
      <c r="C29" s="183">
        <f>SUBTOTAL(9,C23:C28)</f>
        <v>-121.379</v>
      </c>
      <c r="D29" s="184">
        <f>SUBTOTAL(9,D23:D28)</f>
        <v>-165</v>
      </c>
      <c r="E29" s="171" t="s">
        <v>268</v>
      </c>
    </row>
    <row r="30" spans="1:5" x14ac:dyDescent="0.2">
      <c r="A30" s="173"/>
      <c r="B30" s="173"/>
      <c r="C30" s="185"/>
      <c r="D30" s="186"/>
      <c r="E30" s="176"/>
    </row>
    <row r="31" spans="1:5" x14ac:dyDescent="0.2">
      <c r="A31" s="172" t="s">
        <v>269</v>
      </c>
      <c r="B31" s="173"/>
      <c r="C31" s="174"/>
      <c r="D31" s="175"/>
      <c r="E31" s="176"/>
    </row>
    <row r="32" spans="1:5" x14ac:dyDescent="0.2">
      <c r="A32" s="177" t="s">
        <v>270</v>
      </c>
      <c r="B32" s="173"/>
      <c r="C32" s="174"/>
      <c r="D32" s="175"/>
      <c r="E32" s="178" t="s">
        <v>271</v>
      </c>
    </row>
    <row r="33" spans="1:5" x14ac:dyDescent="0.2">
      <c r="A33" s="177" t="s">
        <v>272</v>
      </c>
      <c r="B33" s="173"/>
      <c r="C33" s="174"/>
      <c r="D33" s="175"/>
      <c r="E33" s="178" t="s">
        <v>273</v>
      </c>
    </row>
    <row r="34" spans="1:5" x14ac:dyDescent="0.2">
      <c r="A34" s="177" t="s">
        <v>274</v>
      </c>
      <c r="B34" s="173"/>
      <c r="C34" s="174"/>
      <c r="D34" s="175"/>
      <c r="E34" s="178" t="s">
        <v>275</v>
      </c>
    </row>
    <row r="35" spans="1:5" x14ac:dyDescent="0.2">
      <c r="A35" s="177" t="s">
        <v>276</v>
      </c>
      <c r="B35" s="173"/>
      <c r="C35" s="174"/>
      <c r="D35" s="175"/>
      <c r="E35" s="178" t="s">
        <v>277</v>
      </c>
    </row>
    <row r="36" spans="1:5" x14ac:dyDescent="0.2">
      <c r="A36" s="177" t="s">
        <v>278</v>
      </c>
      <c r="B36" s="173"/>
      <c r="C36" s="174"/>
      <c r="D36" s="175"/>
      <c r="E36" s="178" t="s">
        <v>279</v>
      </c>
    </row>
    <row r="37" spans="1:5" x14ac:dyDescent="0.2">
      <c r="A37" s="177" t="s">
        <v>280</v>
      </c>
      <c r="B37" s="173"/>
      <c r="C37" s="174"/>
      <c r="D37" s="175"/>
      <c r="E37" s="178" t="s">
        <v>281</v>
      </c>
    </row>
    <row r="38" spans="1:5" x14ac:dyDescent="0.2">
      <c r="A38" s="177" t="s">
        <v>282</v>
      </c>
      <c r="B38" s="173"/>
      <c r="C38" s="174"/>
      <c r="D38" s="175"/>
      <c r="E38" s="178" t="s">
        <v>283</v>
      </c>
    </row>
    <row r="39" spans="1:5" x14ac:dyDescent="0.2">
      <c r="A39" s="177" t="s">
        <v>284</v>
      </c>
      <c r="B39" s="173"/>
      <c r="C39" s="174"/>
      <c r="D39" s="175"/>
      <c r="E39" s="178" t="s">
        <v>285</v>
      </c>
    </row>
    <row r="40" spans="1:5" x14ac:dyDescent="0.2">
      <c r="A40" s="177" t="s">
        <v>286</v>
      </c>
      <c r="B40" s="173"/>
      <c r="C40" s="174"/>
      <c r="D40" s="175"/>
      <c r="E40" s="178" t="s">
        <v>287</v>
      </c>
    </row>
    <row r="41" spans="1:5" x14ac:dyDescent="0.2">
      <c r="A41" s="177" t="s">
        <v>288</v>
      </c>
      <c r="B41" s="173"/>
      <c r="C41" s="174"/>
      <c r="D41" s="175"/>
      <c r="E41" s="178" t="s">
        <v>289</v>
      </c>
    </row>
    <row r="42" spans="1:5" x14ac:dyDescent="0.2">
      <c r="A42" s="177" t="s">
        <v>290</v>
      </c>
      <c r="B42" s="173"/>
      <c r="C42" s="174"/>
      <c r="D42" s="175"/>
      <c r="E42" s="178" t="s">
        <v>291</v>
      </c>
    </row>
    <row r="43" spans="1:5" x14ac:dyDescent="0.2">
      <c r="A43" s="177" t="s">
        <v>292</v>
      </c>
      <c r="B43" s="173"/>
      <c r="C43" s="174"/>
      <c r="D43" s="175"/>
      <c r="E43" s="178" t="s">
        <v>293</v>
      </c>
    </row>
    <row r="44" spans="1:5" x14ac:dyDescent="0.2">
      <c r="A44" s="177" t="s">
        <v>294</v>
      </c>
      <c r="B44" s="173"/>
      <c r="C44" s="174"/>
      <c r="D44" s="175"/>
      <c r="E44" s="178" t="s">
        <v>295</v>
      </c>
    </row>
    <row r="45" spans="1:5" x14ac:dyDescent="0.2">
      <c r="A45" s="177" t="s">
        <v>296</v>
      </c>
      <c r="B45" s="173"/>
      <c r="C45" s="174"/>
      <c r="D45" s="175"/>
      <c r="E45" s="178" t="s">
        <v>297</v>
      </c>
    </row>
    <row r="46" spans="1:5" x14ac:dyDescent="0.2">
      <c r="A46" s="177" t="s">
        <v>298</v>
      </c>
      <c r="B46" s="173"/>
      <c r="C46" s="174"/>
      <c r="D46" s="175"/>
      <c r="E46" s="178" t="s">
        <v>299</v>
      </c>
    </row>
    <row r="47" spans="1:5" x14ac:dyDescent="0.2">
      <c r="A47" s="181" t="s">
        <v>300</v>
      </c>
      <c r="B47" s="182"/>
      <c r="C47" s="183">
        <f>SUBTOTAL(9,C32:C46)</f>
        <v>0</v>
      </c>
      <c r="D47" s="184">
        <f>SUBTOTAL(9,D32:D46)</f>
        <v>0</v>
      </c>
      <c r="E47" s="171" t="s">
        <v>301</v>
      </c>
    </row>
    <row r="48" spans="1:5" x14ac:dyDescent="0.2">
      <c r="A48" s="173"/>
      <c r="B48" s="173"/>
      <c r="C48" s="185"/>
      <c r="D48" s="186"/>
      <c r="E48" s="176"/>
    </row>
    <row r="49" spans="1:5" x14ac:dyDescent="0.2">
      <c r="A49" s="172" t="s">
        <v>302</v>
      </c>
      <c r="B49" s="173"/>
      <c r="C49" s="187"/>
      <c r="D49" s="188"/>
      <c r="E49" s="176" t="s">
        <v>303</v>
      </c>
    </row>
    <row r="50" spans="1:5" x14ac:dyDescent="0.2">
      <c r="A50" s="189" t="s">
        <v>304</v>
      </c>
      <c r="B50" s="182"/>
      <c r="C50" s="183">
        <f>SUBTOTAL(9,C8:C49)</f>
        <v>146.21899999999999</v>
      </c>
      <c r="D50" s="184">
        <f>SUBTOTAL(9,D8:D49)</f>
        <v>-341</v>
      </c>
      <c r="E50" s="190" t="s">
        <v>305</v>
      </c>
    </row>
    <row r="51" spans="1:5" x14ac:dyDescent="0.2">
      <c r="A51" s="189" t="s">
        <v>306</v>
      </c>
      <c r="B51" s="182"/>
      <c r="C51" s="191">
        <v>6235.89</v>
      </c>
      <c r="D51" s="439">
        <v>6577</v>
      </c>
      <c r="E51" s="190" t="s">
        <v>307</v>
      </c>
    </row>
    <row r="52" spans="1:5" x14ac:dyDescent="0.2">
      <c r="A52" s="192" t="s">
        <v>308</v>
      </c>
      <c r="B52" s="180"/>
      <c r="C52" s="183">
        <f>SUBTOTAL(9,C8:C51)</f>
        <v>6382.1090000000004</v>
      </c>
      <c r="D52" s="184">
        <f>SUBTOTAL(9,D8:D51)</f>
        <v>6236</v>
      </c>
      <c r="E52" s="193" t="s">
        <v>309</v>
      </c>
    </row>
    <row r="53" spans="1:5" x14ac:dyDescent="0.2">
      <c r="C53" s="438"/>
    </row>
    <row r="54" spans="1:5" ht="144" customHeight="1" x14ac:dyDescent="0.2">
      <c r="A54" s="452" t="s">
        <v>310</v>
      </c>
      <c r="B54" s="452"/>
      <c r="C54" s="452"/>
      <c r="D54" s="452"/>
      <c r="E54" s="452"/>
    </row>
    <row r="55" spans="1:5" x14ac:dyDescent="0.2">
      <c r="A55" s="451"/>
      <c r="B55" s="451"/>
      <c r="C55" s="451"/>
      <c r="D55" s="451"/>
      <c r="E55" s="451"/>
    </row>
    <row r="58" spans="1:5" x14ac:dyDescent="0.2">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F70" sqref="F70"/>
    </sheetView>
  </sheetViews>
  <sheetFormatPr baseColWidth="10" defaultColWidth="11.5" defaultRowHeight="13" x14ac:dyDescent="0.15"/>
  <cols>
    <col min="1" max="1" width="65" style="54" bestFit="1" customWidth="1"/>
    <col min="2" max="2" width="13.5" style="54" customWidth="1"/>
    <col min="3" max="3" width="16.6640625" style="54" customWidth="1"/>
    <col min="4" max="4" width="14" style="54" bestFit="1" customWidth="1"/>
    <col min="5" max="5" width="14" style="54" customWidth="1"/>
    <col min="6" max="6" width="12.83203125" style="54" bestFit="1" customWidth="1"/>
    <col min="7" max="7" width="15.5" style="54" customWidth="1"/>
    <col min="8" max="16384" width="11.5" style="54"/>
  </cols>
  <sheetData>
    <row r="1" spans="1:7" x14ac:dyDescent="0.15">
      <c r="A1" s="194" t="str">
        <f>Resultatregnskap!A1</f>
        <v>Fagskolens navn: Fagskolen Essens</v>
      </c>
      <c r="B1" s="94"/>
      <c r="C1" s="94"/>
      <c r="D1" s="94"/>
      <c r="E1" s="94"/>
      <c r="F1" s="94"/>
    </row>
    <row r="2" spans="1:7" x14ac:dyDescent="0.15">
      <c r="A2" s="94"/>
      <c r="B2" s="94"/>
      <c r="C2" s="94"/>
      <c r="D2" s="94"/>
      <c r="E2" s="94"/>
      <c r="F2" s="94"/>
    </row>
    <row r="3" spans="1:7" x14ac:dyDescent="0.15">
      <c r="A3" s="194" t="s">
        <v>311</v>
      </c>
      <c r="F3" s="94"/>
    </row>
    <row r="4" spans="1:7" x14ac:dyDescent="0.15">
      <c r="A4" s="195" t="s">
        <v>32</v>
      </c>
      <c r="B4" s="196"/>
      <c r="C4" s="196"/>
      <c r="D4" s="197"/>
      <c r="E4" s="197"/>
      <c r="F4" s="94"/>
    </row>
    <row r="5" spans="1:7" x14ac:dyDescent="0.15">
      <c r="A5" s="194"/>
      <c r="B5" s="198"/>
      <c r="C5" s="198"/>
      <c r="D5" s="198"/>
      <c r="E5" s="198"/>
      <c r="F5" s="198"/>
      <c r="G5" s="198"/>
    </row>
    <row r="6" spans="1:7" x14ac:dyDescent="0.15">
      <c r="A6" s="194" t="s">
        <v>312</v>
      </c>
      <c r="F6" s="94"/>
    </row>
    <row r="7" spans="1:7" ht="28" x14ac:dyDescent="0.15">
      <c r="A7" s="199" t="s">
        <v>652</v>
      </c>
      <c r="B7" s="200" t="s">
        <v>314</v>
      </c>
      <c r="C7" s="200" t="s">
        <v>315</v>
      </c>
      <c r="D7" s="201" t="s">
        <v>316</v>
      </c>
      <c r="E7" s="202" t="s">
        <v>317</v>
      </c>
      <c r="F7" s="203" t="s">
        <v>34</v>
      </c>
    </row>
    <row r="8" spans="1:7" x14ac:dyDescent="0.15">
      <c r="A8" s="204" t="s">
        <v>318</v>
      </c>
      <c r="B8" s="204"/>
      <c r="C8" s="204"/>
      <c r="D8" s="205"/>
      <c r="E8" s="206">
        <f>B8+C8+D8</f>
        <v>0</v>
      </c>
      <c r="F8" s="204" t="s">
        <v>319</v>
      </c>
    </row>
    <row r="9" spans="1:7" x14ac:dyDescent="0.15">
      <c r="A9" s="207" t="s">
        <v>320</v>
      </c>
      <c r="B9" s="207"/>
      <c r="C9" s="207"/>
      <c r="D9" s="208"/>
      <c r="E9" s="206">
        <f>B9+C9+D9</f>
        <v>0</v>
      </c>
      <c r="F9" s="207" t="s">
        <v>321</v>
      </c>
    </row>
    <row r="10" spans="1:7" x14ac:dyDescent="0.15">
      <c r="A10" s="209" t="s">
        <v>322</v>
      </c>
      <c r="B10" s="91">
        <v>3991</v>
      </c>
      <c r="C10" s="91"/>
      <c r="D10" s="208"/>
      <c r="E10" s="206">
        <f>B10+C10+D10</f>
        <v>3991</v>
      </c>
      <c r="F10" s="207" t="s">
        <v>323</v>
      </c>
    </row>
    <row r="11" spans="1:7" x14ac:dyDescent="0.15">
      <c r="A11" s="207" t="s">
        <v>324</v>
      </c>
      <c r="B11" s="210"/>
      <c r="C11" s="210"/>
      <c r="D11" s="210"/>
      <c r="E11" s="211">
        <f>B11+C11+D11</f>
        <v>0</v>
      </c>
      <c r="F11" s="207" t="s">
        <v>325</v>
      </c>
    </row>
    <row r="12" spans="1:7" x14ac:dyDescent="0.15">
      <c r="A12" s="212" t="s">
        <v>326</v>
      </c>
      <c r="B12" s="213">
        <f>SUM(B8:B11)</f>
        <v>3991</v>
      </c>
      <c r="C12" s="213">
        <f>SUM(C8:C11)</f>
        <v>0</v>
      </c>
      <c r="D12" s="213">
        <f>SUM(D8:D11)</f>
        <v>0</v>
      </c>
      <c r="E12" s="213">
        <f>B12+C12+D12</f>
        <v>3991</v>
      </c>
      <c r="F12" s="203" t="s">
        <v>327</v>
      </c>
    </row>
    <row r="13" spans="1:7" x14ac:dyDescent="0.15">
      <c r="A13" s="194"/>
      <c r="B13" s="214"/>
      <c r="C13" s="214"/>
      <c r="D13" s="214"/>
      <c r="E13" s="214"/>
      <c r="F13" s="197"/>
    </row>
    <row r="14" spans="1:7" x14ac:dyDescent="0.15">
      <c r="A14" s="194"/>
      <c r="B14" s="214"/>
      <c r="C14" s="214"/>
      <c r="D14" s="214"/>
      <c r="E14" s="214"/>
      <c r="F14" s="197"/>
    </row>
    <row r="15" spans="1:7" ht="28" x14ac:dyDescent="0.15">
      <c r="A15" s="212" t="s">
        <v>313</v>
      </c>
      <c r="B15" s="215" t="s">
        <v>328</v>
      </c>
      <c r="C15" s="215" t="s">
        <v>329</v>
      </c>
      <c r="D15" s="215" t="s">
        <v>330</v>
      </c>
      <c r="E15" s="202" t="s">
        <v>317</v>
      </c>
      <c r="F15" s="203" t="s">
        <v>34</v>
      </c>
      <c r="G15" s="216"/>
    </row>
    <row r="16" spans="1:7" x14ac:dyDescent="0.15">
      <c r="A16" s="204" t="s">
        <v>318</v>
      </c>
      <c r="B16" s="205"/>
      <c r="C16" s="205"/>
      <c r="D16" s="205"/>
      <c r="E16" s="208">
        <f>+B16+C16+D16</f>
        <v>0</v>
      </c>
      <c r="F16" s="423" t="s">
        <v>331</v>
      </c>
      <c r="G16" s="216"/>
    </row>
    <row r="17" spans="1:7" x14ac:dyDescent="0.15">
      <c r="A17" s="207" t="s">
        <v>320</v>
      </c>
      <c r="B17" s="208"/>
      <c r="C17" s="208"/>
      <c r="D17" s="208"/>
      <c r="E17" s="208">
        <f>+B17+C17+D17</f>
        <v>0</v>
      </c>
      <c r="F17" s="139" t="s">
        <v>332</v>
      </c>
      <c r="G17" s="216"/>
    </row>
    <row r="18" spans="1:7" x14ac:dyDescent="0.15">
      <c r="A18" s="209" t="s">
        <v>322</v>
      </c>
      <c r="B18" s="91">
        <v>3862.8049999999998</v>
      </c>
      <c r="C18" s="208"/>
      <c r="D18" s="208"/>
      <c r="E18" s="208">
        <f>+B18+C18+D18</f>
        <v>3862.8049999999998</v>
      </c>
      <c r="F18" s="139" t="s">
        <v>333</v>
      </c>
      <c r="G18" s="216"/>
    </row>
    <row r="19" spans="1:7" x14ac:dyDescent="0.15">
      <c r="A19" s="207" t="s">
        <v>324</v>
      </c>
      <c r="B19" s="210"/>
      <c r="C19" s="210"/>
      <c r="D19" s="210"/>
      <c r="E19" s="210">
        <f>+B19+C19+D19</f>
        <v>0</v>
      </c>
      <c r="F19" s="139" t="s">
        <v>334</v>
      </c>
      <c r="G19" s="216"/>
    </row>
    <row r="20" spans="1:7" x14ac:dyDescent="0.15">
      <c r="A20" s="212" t="s">
        <v>326</v>
      </c>
      <c r="B20" s="217">
        <f>SUM(B16:B19)</f>
        <v>3862.8049999999998</v>
      </c>
      <c r="C20" s="217">
        <f>SUM(C16:C19)</f>
        <v>0</v>
      </c>
      <c r="D20" s="217">
        <f>SUM(D16:D19)</f>
        <v>0</v>
      </c>
      <c r="E20" s="217">
        <f>+B20+C20+D20</f>
        <v>3862.8049999999998</v>
      </c>
      <c r="F20" s="144" t="s">
        <v>335</v>
      </c>
      <c r="G20" s="218"/>
    </row>
    <row r="21" spans="1:7" x14ac:dyDescent="0.15">
      <c r="A21" s="194"/>
      <c r="B21" s="214"/>
      <c r="C21" s="214"/>
      <c r="D21" s="214"/>
      <c r="E21" s="214"/>
      <c r="F21" s="94"/>
    </row>
    <row r="22" spans="1:7" x14ac:dyDescent="0.15">
      <c r="A22" s="212" t="s">
        <v>336</v>
      </c>
      <c r="B22" s="219">
        <v>2024</v>
      </c>
      <c r="C22" s="220">
        <v>2023</v>
      </c>
      <c r="D22" s="214"/>
      <c r="E22" s="221"/>
      <c r="F22" s="222"/>
    </row>
    <row r="23" spans="1:7" x14ac:dyDescent="0.15">
      <c r="A23" s="212"/>
      <c r="B23" s="213"/>
      <c r="C23" s="213"/>
      <c r="D23" s="214"/>
      <c r="E23" s="221"/>
      <c r="F23" s="218"/>
      <c r="G23" s="218"/>
    </row>
    <row r="24" spans="1:7" x14ac:dyDescent="0.15">
      <c r="A24" s="212"/>
      <c r="B24" s="213"/>
      <c r="C24" s="213"/>
      <c r="D24" s="214"/>
      <c r="E24" s="221"/>
      <c r="F24" s="94"/>
      <c r="G24" s="218"/>
    </row>
    <row r="25" spans="1:7" x14ac:dyDescent="0.15">
      <c r="A25" s="212"/>
      <c r="B25" s="213"/>
      <c r="C25" s="213"/>
      <c r="D25" s="214"/>
      <c r="E25" s="221"/>
      <c r="F25" s="222"/>
    </row>
    <row r="26" spans="1:7" x14ac:dyDescent="0.15">
      <c r="A26" s="223"/>
      <c r="B26" s="52"/>
      <c r="C26" s="53"/>
      <c r="D26" s="94"/>
      <c r="E26" s="94"/>
      <c r="F26" s="94"/>
    </row>
    <row r="27" spans="1:7" x14ac:dyDescent="0.15">
      <c r="A27" s="93" t="s">
        <v>337</v>
      </c>
      <c r="B27" s="52"/>
      <c r="C27" s="53"/>
      <c r="D27" s="94"/>
      <c r="E27" s="94"/>
      <c r="F27" s="94"/>
    </row>
    <row r="28" spans="1:7" x14ac:dyDescent="0.15">
      <c r="A28" s="224" t="s">
        <v>338</v>
      </c>
      <c r="B28" s="202">
        <f>Resultatregnskap!C6</f>
        <v>45657</v>
      </c>
      <c r="C28" s="225">
        <f>Resultatregnskap!D6</f>
        <v>45291</v>
      </c>
      <c r="D28" s="203" t="s">
        <v>34</v>
      </c>
      <c r="E28" s="197"/>
      <c r="F28" s="94"/>
    </row>
    <row r="29" spans="1:7" x14ac:dyDescent="0.15">
      <c r="A29" s="209" t="s">
        <v>339</v>
      </c>
      <c r="B29" s="208">
        <v>736.5</v>
      </c>
      <c r="C29" s="208">
        <v>768.7</v>
      </c>
      <c r="D29" s="139" t="s">
        <v>340</v>
      </c>
      <c r="E29" s="197"/>
      <c r="F29" s="218"/>
    </row>
    <row r="30" spans="1:7" x14ac:dyDescent="0.15">
      <c r="A30" s="226" t="s">
        <v>341</v>
      </c>
      <c r="B30" s="208">
        <v>9</v>
      </c>
      <c r="C30" s="208">
        <v>20.603000000000002</v>
      </c>
      <c r="D30" s="139" t="s">
        <v>342</v>
      </c>
      <c r="E30" s="197"/>
      <c r="F30" s="218"/>
    </row>
    <row r="31" spans="1:7" x14ac:dyDescent="0.15">
      <c r="A31" s="226" t="s">
        <v>343</v>
      </c>
      <c r="B31" s="210">
        <v>0</v>
      </c>
      <c r="C31" s="210">
        <v>24.013000000000002</v>
      </c>
      <c r="D31" s="424" t="s">
        <v>344</v>
      </c>
      <c r="E31" s="197"/>
      <c r="F31" s="218"/>
    </row>
    <row r="32" spans="1:7" x14ac:dyDescent="0.15">
      <c r="A32" s="212" t="s">
        <v>345</v>
      </c>
      <c r="B32" s="227">
        <f>SUM(B29:B31)</f>
        <v>745.5</v>
      </c>
      <c r="C32" s="217">
        <f>SUM(C29:C31)</f>
        <v>813.31600000000003</v>
      </c>
      <c r="D32" s="424" t="s">
        <v>346</v>
      </c>
      <c r="E32" s="197"/>
      <c r="F32" s="218"/>
    </row>
    <row r="33" spans="1:6" x14ac:dyDescent="0.15">
      <c r="A33" s="194"/>
      <c r="B33" s="214"/>
      <c r="C33" s="216"/>
      <c r="D33" s="197"/>
      <c r="E33" s="197"/>
      <c r="F33" s="94"/>
    </row>
    <row r="34" spans="1:6" x14ac:dyDescent="0.15">
      <c r="A34" s="45" t="s">
        <v>347</v>
      </c>
      <c r="B34" s="214"/>
      <c r="C34" s="216"/>
      <c r="D34" s="197"/>
      <c r="E34" s="197"/>
    </row>
    <row r="35" spans="1:6" x14ac:dyDescent="0.15">
      <c r="A35" s="45"/>
      <c r="B35" s="214"/>
      <c r="C35" s="216"/>
      <c r="D35" s="197"/>
      <c r="E35" s="197"/>
    </row>
    <row r="36" spans="1:6" x14ac:dyDescent="0.15">
      <c r="A36" s="194" t="s">
        <v>348</v>
      </c>
    </row>
    <row r="37" spans="1:6" x14ac:dyDescent="0.15">
      <c r="B37" s="196"/>
      <c r="C37" s="228"/>
      <c r="D37" s="229"/>
      <c r="E37" s="229"/>
    </row>
    <row r="38" spans="1:6" x14ac:dyDescent="0.15">
      <c r="A38" s="230" t="s">
        <v>312</v>
      </c>
      <c r="B38" s="196"/>
      <c r="C38" s="228"/>
      <c r="D38" s="229"/>
      <c r="E38" s="229"/>
    </row>
    <row r="39" spans="1:6" x14ac:dyDescent="0.15">
      <c r="A39" s="195" t="s">
        <v>32</v>
      </c>
      <c r="B39" s="196"/>
      <c r="C39" s="228"/>
      <c r="D39" s="229"/>
      <c r="E39" s="229"/>
    </row>
    <row r="40" spans="1:6" x14ac:dyDescent="0.15">
      <c r="A40" s="231" t="s">
        <v>49</v>
      </c>
      <c r="B40" s="202">
        <f>Resultatregnskap!C6</f>
        <v>45657</v>
      </c>
      <c r="C40" s="225">
        <f>Resultatregnskap!D6</f>
        <v>45291</v>
      </c>
      <c r="D40" s="203" t="s">
        <v>34</v>
      </c>
      <c r="E40" s="197"/>
    </row>
    <row r="41" spans="1:6" x14ac:dyDescent="0.15">
      <c r="A41" s="204" t="s">
        <v>349</v>
      </c>
      <c r="B41" s="232">
        <v>1967.6189999999999</v>
      </c>
      <c r="C41" s="232">
        <v>2000.2439999999999</v>
      </c>
      <c r="D41" s="233" t="s">
        <v>350</v>
      </c>
      <c r="E41" s="234"/>
    </row>
    <row r="42" spans="1:6" x14ac:dyDescent="0.15">
      <c r="A42" s="207" t="s">
        <v>351</v>
      </c>
      <c r="B42" s="235">
        <v>264.435</v>
      </c>
      <c r="C42" s="235">
        <v>271.31599999999997</v>
      </c>
      <c r="D42" s="236" t="s">
        <v>352</v>
      </c>
      <c r="E42" s="234"/>
    </row>
    <row r="43" spans="1:6" x14ac:dyDescent="0.15">
      <c r="A43" s="207" t="s">
        <v>353</v>
      </c>
      <c r="B43" s="235">
        <v>316.70999999999998</v>
      </c>
      <c r="C43" s="235">
        <v>328.79</v>
      </c>
      <c r="D43" s="236" t="s">
        <v>354</v>
      </c>
      <c r="E43" s="234"/>
    </row>
    <row r="44" spans="1:6" x14ac:dyDescent="0.15">
      <c r="A44" s="207" t="s">
        <v>355</v>
      </c>
      <c r="B44" s="235">
        <v>185.47300000000001</v>
      </c>
      <c r="C44" s="235">
        <v>206.14400000000001</v>
      </c>
      <c r="D44" s="236" t="s">
        <v>356</v>
      </c>
      <c r="E44" s="234"/>
    </row>
    <row r="45" spans="1:6" x14ac:dyDescent="0.15">
      <c r="A45" s="207" t="s">
        <v>357</v>
      </c>
      <c r="B45" s="235"/>
      <c r="C45" s="235"/>
      <c r="D45" s="236" t="s">
        <v>358</v>
      </c>
      <c r="E45" s="234"/>
    </row>
    <row r="46" spans="1:6" x14ac:dyDescent="0.15">
      <c r="A46" s="207" t="s">
        <v>359</v>
      </c>
      <c r="B46" s="235">
        <v>30.616</v>
      </c>
      <c r="C46" s="235">
        <v>-137.91399999999999</v>
      </c>
      <c r="D46" s="236" t="s">
        <v>360</v>
      </c>
      <c r="E46" s="234"/>
      <c r="F46" s="222"/>
    </row>
    <row r="47" spans="1:6" x14ac:dyDescent="0.15">
      <c r="A47" s="212" t="s">
        <v>361</v>
      </c>
      <c r="B47" s="213">
        <f>SUM(B41:B46)</f>
        <v>2764.8530000000001</v>
      </c>
      <c r="C47" s="237">
        <f>SUM(C41:C46)</f>
        <v>2668.58</v>
      </c>
      <c r="D47" s="238" t="s">
        <v>362</v>
      </c>
      <c r="E47" s="234"/>
    </row>
    <row r="48" spans="1:6" x14ac:dyDescent="0.15">
      <c r="A48" s="94"/>
      <c r="B48" s="239"/>
      <c r="C48" s="240"/>
      <c r="D48" s="241"/>
    </row>
    <row r="49" spans="1:6" x14ac:dyDescent="0.15">
      <c r="A49" s="212" t="s">
        <v>363</v>
      </c>
      <c r="B49" s="242"/>
      <c r="C49" s="243"/>
      <c r="D49" s="238" t="s">
        <v>364</v>
      </c>
      <c r="E49" s="234"/>
    </row>
    <row r="50" spans="1:6" x14ac:dyDescent="0.15">
      <c r="A50" s="194"/>
      <c r="B50" s="240"/>
      <c r="C50" s="240"/>
      <c r="D50" s="240"/>
      <c r="E50" s="240"/>
    </row>
    <row r="51" spans="1:6" x14ac:dyDescent="0.15">
      <c r="A51" s="92" t="s">
        <v>337</v>
      </c>
      <c r="B51" s="94"/>
      <c r="C51" s="94"/>
      <c r="D51" s="94"/>
      <c r="E51" s="94"/>
    </row>
    <row r="52" spans="1:6" x14ac:dyDescent="0.15">
      <c r="A52" s="244" t="s">
        <v>365</v>
      </c>
      <c r="B52" s="94"/>
      <c r="C52" s="94"/>
      <c r="D52" s="94"/>
      <c r="E52" s="94"/>
    </row>
    <row r="53" spans="1:6" ht="15" x14ac:dyDescent="0.2">
      <c r="A53" s="245" t="s">
        <v>366</v>
      </c>
      <c r="B53" s="246" t="s">
        <v>367</v>
      </c>
      <c r="C53" s="247" t="s">
        <v>368</v>
      </c>
      <c r="D53" s="248" t="s">
        <v>34</v>
      </c>
      <c r="E53" s="249"/>
    </row>
    <row r="54" spans="1:6" ht="15" x14ac:dyDescent="0.2">
      <c r="A54" s="250" t="s">
        <v>369</v>
      </c>
      <c r="B54" s="251">
        <f>734.241+3.99+42.295-85.566+140.983</f>
        <v>835.94299999999998</v>
      </c>
      <c r="C54" s="252">
        <f>0.9+16.065+0.798+1.449</f>
        <v>19.212</v>
      </c>
      <c r="D54" s="253" t="s">
        <v>370</v>
      </c>
      <c r="E54" s="254"/>
    </row>
    <row r="55" spans="1:6" ht="15" x14ac:dyDescent="0.2">
      <c r="A55" s="137" t="s">
        <v>371</v>
      </c>
      <c r="B55" s="255"/>
      <c r="C55" s="256"/>
      <c r="D55" s="257" t="s">
        <v>372</v>
      </c>
      <c r="E55" s="254"/>
    </row>
    <row r="56" spans="1:6" ht="15" x14ac:dyDescent="0.2">
      <c r="A56" s="137" t="s">
        <v>373</v>
      </c>
      <c r="B56" s="255"/>
      <c r="C56" s="256"/>
      <c r="D56" s="257" t="s">
        <v>374</v>
      </c>
      <c r="E56" s="254"/>
    </row>
    <row r="57" spans="1:6" ht="15" x14ac:dyDescent="0.2">
      <c r="A57" s="137" t="s">
        <v>375</v>
      </c>
      <c r="B57" s="255"/>
      <c r="C57" s="256"/>
      <c r="D57" s="257" t="s">
        <v>376</v>
      </c>
      <c r="E57" s="254"/>
      <c r="F57" s="222"/>
    </row>
    <row r="58" spans="1:6" ht="15" x14ac:dyDescent="0.2">
      <c r="A58" s="258" t="s">
        <v>377</v>
      </c>
      <c r="B58" s="259"/>
      <c r="C58" s="260"/>
      <c r="D58" s="261" t="s">
        <v>378</v>
      </c>
      <c r="E58" s="254"/>
    </row>
    <row r="59" spans="1:6" x14ac:dyDescent="0.15">
      <c r="A59" s="262"/>
      <c r="B59" s="263"/>
      <c r="C59" s="264"/>
      <c r="D59" s="264"/>
      <c r="E59" s="94"/>
    </row>
    <row r="60" spans="1:6" ht="29" x14ac:dyDescent="0.2">
      <c r="A60" s="245" t="s">
        <v>379</v>
      </c>
      <c r="B60" s="247" t="s">
        <v>380</v>
      </c>
      <c r="C60" s="247" t="s">
        <v>381</v>
      </c>
      <c r="D60" s="248" t="s">
        <v>34</v>
      </c>
      <c r="E60" s="249"/>
    </row>
    <row r="61" spans="1:6" ht="15" x14ac:dyDescent="0.2">
      <c r="A61" s="250" t="s">
        <v>382</v>
      </c>
      <c r="B61" s="252"/>
      <c r="C61" s="252"/>
      <c r="D61" s="253" t="s">
        <v>383</v>
      </c>
      <c r="E61" s="254"/>
    </row>
    <row r="62" spans="1:6" ht="15" x14ac:dyDescent="0.2">
      <c r="A62" s="137" t="s">
        <v>384</v>
      </c>
      <c r="B62" s="256"/>
      <c r="C62" s="256"/>
      <c r="D62" s="257" t="s">
        <v>385</v>
      </c>
      <c r="E62" s="254"/>
    </row>
    <row r="63" spans="1:6" ht="15" x14ac:dyDescent="0.2">
      <c r="A63" s="137" t="s">
        <v>386</v>
      </c>
      <c r="B63" s="256"/>
      <c r="C63" s="256"/>
      <c r="D63" s="257" t="s">
        <v>387</v>
      </c>
      <c r="E63" s="254"/>
    </row>
    <row r="64" spans="1:6" ht="15" x14ac:dyDescent="0.2">
      <c r="A64" s="137" t="s">
        <v>388</v>
      </c>
      <c r="B64" s="256"/>
      <c r="C64" s="256"/>
      <c r="D64" s="257" t="s">
        <v>389</v>
      </c>
      <c r="E64" s="254"/>
    </row>
    <row r="65" spans="1:5" ht="15" x14ac:dyDescent="0.2">
      <c r="A65" s="137" t="s">
        <v>390</v>
      </c>
      <c r="B65" s="256"/>
      <c r="C65" s="256"/>
      <c r="D65" s="257" t="s">
        <v>391</v>
      </c>
      <c r="E65" s="254"/>
    </row>
    <row r="66" spans="1:5" ht="15" x14ac:dyDescent="0.2">
      <c r="A66" s="137" t="s">
        <v>392</v>
      </c>
      <c r="B66" s="256"/>
      <c r="C66" s="256"/>
      <c r="D66" s="257" t="s">
        <v>393</v>
      </c>
      <c r="E66" s="254"/>
    </row>
    <row r="67" spans="1:5" ht="15" x14ac:dyDescent="0.2">
      <c r="A67" s="258" t="s">
        <v>394</v>
      </c>
      <c r="B67" s="260"/>
      <c r="C67" s="265"/>
      <c r="D67" s="261" t="s">
        <v>395</v>
      </c>
      <c r="E67" s="254"/>
    </row>
    <row r="68" spans="1:5" x14ac:dyDescent="0.15">
      <c r="A68" s="128"/>
      <c r="B68" s="94"/>
      <c r="C68" s="94"/>
      <c r="D68" s="94"/>
      <c r="E68" s="94"/>
    </row>
    <row r="69" spans="1:5" x14ac:dyDescent="0.15">
      <c r="A69" s="453" t="s">
        <v>396</v>
      </c>
      <c r="B69" s="453"/>
      <c r="C69" s="453"/>
      <c r="D69" s="266"/>
      <c r="E69" s="266"/>
    </row>
    <row r="70" spans="1:5" x14ac:dyDescent="0.15">
      <c r="A70" s="453"/>
      <c r="B70" s="453"/>
      <c r="C70" s="453"/>
      <c r="D70" s="266"/>
      <c r="E70" s="266"/>
    </row>
    <row r="71" spans="1:5" ht="92.5" customHeight="1" x14ac:dyDescent="0.15">
      <c r="A71" s="453"/>
      <c r="B71" s="453"/>
      <c r="C71" s="453"/>
      <c r="D71" s="266"/>
      <c r="E71" s="266"/>
    </row>
    <row r="72" spans="1:5" x14ac:dyDescent="0.15">
      <c r="A72" s="128"/>
      <c r="B72" s="94"/>
      <c r="C72" s="94"/>
      <c r="D72" s="94"/>
      <c r="E72" s="94"/>
    </row>
    <row r="73" spans="1:5" ht="14" x14ac:dyDescent="0.15">
      <c r="A73" s="267"/>
      <c r="B73" s="268"/>
      <c r="C73" s="268"/>
    </row>
    <row r="74" spans="1:5" ht="14" x14ac:dyDescent="0.15">
      <c r="A74" s="268"/>
      <c r="B74" s="268"/>
      <c r="C74" s="268"/>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21" sqref="B21"/>
    </sheetView>
  </sheetViews>
  <sheetFormatPr baseColWidth="10" defaultColWidth="11.5" defaultRowHeight="13" x14ac:dyDescent="0.15"/>
  <cols>
    <col min="1" max="1" width="47.5" style="62" customWidth="1"/>
    <col min="2" max="3" width="18.5" style="62" bestFit="1" customWidth="1"/>
    <col min="4" max="4" width="16.5" style="62" customWidth="1"/>
    <col min="5" max="16384" width="11.5" style="62"/>
  </cols>
  <sheetData>
    <row r="1" spans="1:4" ht="16.5" customHeight="1" x14ac:dyDescent="0.15">
      <c r="A1" s="269" t="str">
        <f>Resultatregnskap!A1</f>
        <v>Fagskolens navn: Fagskolen Essens</v>
      </c>
      <c r="B1" s="240"/>
      <c r="C1" s="240"/>
      <c r="D1" s="270"/>
    </row>
    <row r="2" spans="1:4" x14ac:dyDescent="0.15">
      <c r="A2" s="271"/>
      <c r="B2" s="272"/>
      <c r="C2" s="272"/>
      <c r="D2" s="270"/>
    </row>
    <row r="3" spans="1:4" x14ac:dyDescent="0.15">
      <c r="A3" s="273" t="s">
        <v>397</v>
      </c>
      <c r="B3" s="274"/>
      <c r="C3" s="274"/>
      <c r="D3" s="275"/>
    </row>
    <row r="4" spans="1:4" x14ac:dyDescent="0.15">
      <c r="A4" s="276" t="s">
        <v>32</v>
      </c>
      <c r="B4" s="274"/>
      <c r="C4" s="274"/>
      <c r="D4" s="275"/>
    </row>
    <row r="5" spans="1:4" x14ac:dyDescent="0.15">
      <c r="A5" s="277"/>
      <c r="B5" s="278">
        <f>Resultatregnskap!C6</f>
        <v>45657</v>
      </c>
      <c r="C5" s="279">
        <f>Resultatregnskap!D6</f>
        <v>45291</v>
      </c>
      <c r="D5" s="280" t="s">
        <v>34</v>
      </c>
    </row>
    <row r="6" spans="1:4" ht="14" x14ac:dyDescent="0.15">
      <c r="A6" s="281" t="s">
        <v>398</v>
      </c>
      <c r="B6" s="282">
        <v>467.62700000000001</v>
      </c>
      <c r="C6" s="282">
        <v>244.184</v>
      </c>
      <c r="D6" s="283" t="s">
        <v>399</v>
      </c>
    </row>
    <row r="7" spans="1:4" ht="14" x14ac:dyDescent="0.15">
      <c r="A7" s="281" t="s">
        <v>400</v>
      </c>
      <c r="B7" s="284">
        <v>13.276999999999999</v>
      </c>
      <c r="C7" s="284">
        <v>193.53700000000001</v>
      </c>
      <c r="D7" s="283" t="s">
        <v>401</v>
      </c>
    </row>
    <row r="8" spans="1:4" ht="14" x14ac:dyDescent="0.15">
      <c r="A8" s="281" t="s">
        <v>402</v>
      </c>
      <c r="B8" s="284"/>
      <c r="C8" s="284"/>
      <c r="D8" s="283" t="s">
        <v>403</v>
      </c>
    </row>
    <row r="9" spans="1:4" ht="14" x14ac:dyDescent="0.15">
      <c r="A9" s="281" t="s">
        <v>404</v>
      </c>
      <c r="B9" s="284">
        <v>103.851</v>
      </c>
      <c r="C9" s="284">
        <v>132.30699999999999</v>
      </c>
      <c r="D9" s="283" t="s">
        <v>405</v>
      </c>
    </row>
    <row r="10" spans="1:4" ht="14" x14ac:dyDescent="0.15">
      <c r="A10" s="281" t="s">
        <v>406</v>
      </c>
      <c r="B10" s="284">
        <v>24.75</v>
      </c>
      <c r="C10" s="284">
        <v>27.5</v>
      </c>
      <c r="D10" s="283" t="s">
        <v>407</v>
      </c>
    </row>
    <row r="11" spans="1:4" ht="14" x14ac:dyDescent="0.15">
      <c r="A11" s="281" t="s">
        <v>408</v>
      </c>
      <c r="B11" s="284">
        <v>95.534000000000006</v>
      </c>
      <c r="C11" s="284">
        <v>75.271000000000001</v>
      </c>
      <c r="D11" s="283" t="s">
        <v>409</v>
      </c>
    </row>
    <row r="12" spans="1:4" ht="14" x14ac:dyDescent="0.15">
      <c r="A12" s="281" t="s">
        <v>410</v>
      </c>
      <c r="B12" s="284">
        <v>376.012</v>
      </c>
      <c r="C12" s="284">
        <v>258.64400000000001</v>
      </c>
      <c r="D12" s="283" t="s">
        <v>411</v>
      </c>
    </row>
    <row r="13" spans="1:4" ht="14" x14ac:dyDescent="0.15">
      <c r="A13" s="281" t="s">
        <v>412</v>
      </c>
      <c r="B13" s="284">
        <v>54.192999999999998</v>
      </c>
      <c r="C13" s="284">
        <v>60.387</v>
      </c>
      <c r="D13" s="283" t="s">
        <v>413</v>
      </c>
    </row>
    <row r="14" spans="1:4" ht="14" x14ac:dyDescent="0.15">
      <c r="A14" s="281" t="s">
        <v>414</v>
      </c>
      <c r="B14" s="284">
        <v>26.800999999999998</v>
      </c>
      <c r="C14" s="284">
        <v>16</v>
      </c>
      <c r="D14" s="283" t="s">
        <v>415</v>
      </c>
    </row>
    <row r="15" spans="1:4" ht="14" x14ac:dyDescent="0.15">
      <c r="A15" s="281" t="s">
        <v>416</v>
      </c>
      <c r="B15" s="284">
        <v>799.86</v>
      </c>
      <c r="C15" s="284">
        <v>1088.6489999999999</v>
      </c>
      <c r="D15" s="283" t="s">
        <v>417</v>
      </c>
    </row>
    <row r="16" spans="1:4" ht="14" x14ac:dyDescent="0.15">
      <c r="A16" s="285" t="s">
        <v>418</v>
      </c>
      <c r="B16" s="286">
        <v>135.87200000000001</v>
      </c>
      <c r="C16" s="286">
        <v>63.889000000000003</v>
      </c>
      <c r="D16" s="283" t="s">
        <v>419</v>
      </c>
    </row>
    <row r="17" spans="1:5" ht="15.75" customHeight="1" x14ac:dyDescent="0.15">
      <c r="A17" s="287" t="s">
        <v>420</v>
      </c>
      <c r="B17" s="288">
        <f>SUM(B6:B16)</f>
        <v>2097.7769999999996</v>
      </c>
      <c r="C17" s="289">
        <f>SUM(C6:C16)</f>
        <v>2160.3679999999999</v>
      </c>
      <c r="D17" s="290" t="s">
        <v>421</v>
      </c>
    </row>
    <row r="18" spans="1:5" x14ac:dyDescent="0.15">
      <c r="A18" s="291"/>
      <c r="B18" s="292"/>
      <c r="C18" s="293"/>
      <c r="D18" s="294"/>
    </row>
    <row r="19" spans="1:5" x14ac:dyDescent="0.15">
      <c r="A19" s="295" t="s">
        <v>422</v>
      </c>
      <c r="B19" s="296">
        <f>B5</f>
        <v>45657</v>
      </c>
      <c r="C19" s="297">
        <f>C5</f>
        <v>45291</v>
      </c>
      <c r="D19" s="298"/>
    </row>
    <row r="20" spans="1:5" x14ac:dyDescent="0.15">
      <c r="A20" s="137" t="s">
        <v>423</v>
      </c>
      <c r="B20" s="284">
        <v>25</v>
      </c>
      <c r="C20" s="284">
        <v>28</v>
      </c>
      <c r="D20" s="299" t="s">
        <v>424</v>
      </c>
    </row>
    <row r="21" spans="1:5" x14ac:dyDescent="0.15">
      <c r="A21" s="137" t="s">
        <v>425</v>
      </c>
      <c r="B21" s="256"/>
      <c r="C21" s="256"/>
      <c r="D21" s="299" t="s">
        <v>426</v>
      </c>
      <c r="E21" s="300"/>
    </row>
    <row r="22" spans="1:5" x14ac:dyDescent="0.15">
      <c r="A22" s="137" t="s">
        <v>427</v>
      </c>
      <c r="B22" s="256"/>
      <c r="C22" s="256"/>
      <c r="D22" s="299" t="s">
        <v>428</v>
      </c>
    </row>
    <row r="23" spans="1:5" x14ac:dyDescent="0.15">
      <c r="A23" s="295" t="s">
        <v>317</v>
      </c>
      <c r="B23" s="224">
        <f>SUBTOTAL(9,B20:B22)</f>
        <v>25</v>
      </c>
      <c r="C23" s="301">
        <f>SUBTOTAL(9,C20:C22)</f>
        <v>28</v>
      </c>
      <c r="D23" s="298" t="s">
        <v>429</v>
      </c>
    </row>
    <row r="24" spans="1:5" x14ac:dyDescent="0.15">
      <c r="A24" s="128"/>
      <c r="B24" s="94"/>
      <c r="C24" s="94"/>
      <c r="D24" s="302"/>
    </row>
    <row r="25" spans="1:5" ht="42" customHeight="1" x14ac:dyDescent="0.15">
      <c r="A25" s="453" t="s">
        <v>430</v>
      </c>
      <c r="B25" s="454"/>
      <c r="C25" s="454"/>
      <c r="D25" s="454"/>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election activeCell="B16" sqref="B16"/>
    </sheetView>
  </sheetViews>
  <sheetFormatPr baseColWidth="10" defaultColWidth="17.5" defaultRowHeight="15.75" customHeight="1" x14ac:dyDescent="0.15"/>
  <cols>
    <col min="1" max="1" width="44.83203125" style="334" customWidth="1"/>
    <col min="2" max="2" width="24.6640625" style="334" customWidth="1"/>
    <col min="3" max="3" width="21.5" style="334" customWidth="1"/>
    <col min="4" max="4" width="24.1640625" style="305" customWidth="1"/>
    <col min="5" max="5" width="23.1640625" style="61" customWidth="1"/>
    <col min="6" max="6" width="14.83203125" style="61" customWidth="1"/>
    <col min="7" max="16384" width="17.5" style="61"/>
  </cols>
  <sheetData>
    <row r="1" spans="1:6" ht="12.75" customHeight="1" x14ac:dyDescent="0.15">
      <c r="A1" s="303"/>
      <c r="B1" s="304"/>
      <c r="C1" s="304"/>
    </row>
    <row r="2" spans="1:6" ht="13" x14ac:dyDescent="0.15">
      <c r="A2" s="306" t="str">
        <f>Resultatregnskap!A1</f>
        <v>Fagskolens navn: Fagskolen Essens</v>
      </c>
      <c r="B2" s="307"/>
      <c r="C2" s="307"/>
      <c r="D2" s="308"/>
      <c r="E2" s="309"/>
      <c r="F2" s="309"/>
    </row>
    <row r="3" spans="1:6" ht="13" x14ac:dyDescent="0.15">
      <c r="A3" s="304"/>
      <c r="B3" s="304"/>
      <c r="C3" s="304"/>
    </row>
    <row r="4" spans="1:6" ht="14.25" customHeight="1" x14ac:dyDescent="0.15">
      <c r="A4" s="310" t="s">
        <v>431</v>
      </c>
      <c r="B4" s="272"/>
      <c r="C4" s="272"/>
      <c r="D4" s="272"/>
      <c r="E4" s="272"/>
      <c r="F4" s="272"/>
    </row>
    <row r="5" spans="1:6" ht="14.25" customHeight="1" x14ac:dyDescent="0.15">
      <c r="A5" s="311" t="s">
        <v>32</v>
      </c>
      <c r="B5" s="272"/>
      <c r="C5" s="272"/>
      <c r="D5" s="272"/>
      <c r="E5" s="272"/>
      <c r="F5" s="312"/>
    </row>
    <row r="6" spans="1:6" ht="12.75" customHeight="1" x14ac:dyDescent="0.15">
      <c r="A6" s="272"/>
      <c r="B6" s="272"/>
      <c r="C6" s="272"/>
      <c r="D6" s="272"/>
      <c r="E6" s="272"/>
      <c r="F6" s="313"/>
    </row>
    <row r="7" spans="1:6" ht="28" x14ac:dyDescent="0.15">
      <c r="A7" s="314" t="s">
        <v>432</v>
      </c>
      <c r="B7" s="315" t="s">
        <v>433</v>
      </c>
      <c r="C7" s="316" t="s">
        <v>434</v>
      </c>
      <c r="D7" s="315" t="s">
        <v>435</v>
      </c>
      <c r="E7" s="315" t="s">
        <v>436</v>
      </c>
      <c r="F7" s="317" t="s">
        <v>34</v>
      </c>
    </row>
    <row r="8" spans="1:6" ht="15" customHeight="1" x14ac:dyDescent="0.15">
      <c r="A8" s="272" t="s">
        <v>437</v>
      </c>
      <c r="B8" s="318"/>
      <c r="C8" s="318"/>
      <c r="D8" s="318"/>
      <c r="E8" s="90"/>
      <c r="F8" s="299" t="s">
        <v>438</v>
      </c>
    </row>
    <row r="9" spans="1:6" ht="15" customHeight="1" x14ac:dyDescent="0.15">
      <c r="A9" s="272" t="s">
        <v>439</v>
      </c>
      <c r="B9" s="90"/>
      <c r="C9" s="90"/>
      <c r="D9" s="90"/>
      <c r="E9" s="90"/>
      <c r="F9" s="299" t="s">
        <v>440</v>
      </c>
    </row>
    <row r="10" spans="1:6" ht="15" customHeight="1" x14ac:dyDescent="0.15">
      <c r="A10" s="272" t="s">
        <v>441</v>
      </c>
      <c r="B10" s="319"/>
      <c r="C10" s="319"/>
      <c r="D10" s="319"/>
      <c r="E10" s="90"/>
      <c r="F10" s="299" t="s">
        <v>442</v>
      </c>
    </row>
    <row r="11" spans="1:6" ht="15" customHeight="1" x14ac:dyDescent="0.15">
      <c r="A11" s="320" t="s">
        <v>443</v>
      </c>
      <c r="B11" s="321">
        <f>SUM(B8:B10)</f>
        <v>0</v>
      </c>
      <c r="C11" s="321">
        <f>SUM(C8:C10)</f>
        <v>0</v>
      </c>
      <c r="D11" s="322">
        <f>SUM(D8:D10)</f>
        <v>0</v>
      </c>
      <c r="E11" s="322">
        <f>SUM(E8:E10)</f>
        <v>0</v>
      </c>
      <c r="F11" s="298" t="s">
        <v>444</v>
      </c>
    </row>
    <row r="12" spans="1:6" ht="15" customHeight="1" x14ac:dyDescent="0.15">
      <c r="A12" s="272"/>
      <c r="B12" s="323"/>
      <c r="C12" s="323"/>
      <c r="D12" s="323"/>
      <c r="E12" s="323"/>
      <c r="F12" s="302"/>
    </row>
    <row r="13" spans="1:6" ht="20" customHeight="1" x14ac:dyDescent="0.15">
      <c r="A13" s="272"/>
      <c r="B13" s="272"/>
      <c r="C13" s="272"/>
      <c r="D13" s="272"/>
      <c r="E13" s="272"/>
      <c r="F13" s="128"/>
    </row>
    <row r="14" spans="1:6" ht="28" x14ac:dyDescent="0.15">
      <c r="A14" s="314" t="s">
        <v>445</v>
      </c>
      <c r="B14" s="315" t="str">
        <f>B7</f>
        <v>Fagskolevirksomhet 31.12.2024</v>
      </c>
      <c r="C14" s="315" t="str">
        <f t="shared" ref="C14:D14" si="0">C7</f>
        <v>Annen virksomhet 31.12.2024</v>
      </c>
      <c r="D14" s="315" t="str">
        <f t="shared" si="0"/>
        <v>Fagskolevirksomhet 31.12.2023</v>
      </c>
      <c r="E14" s="315" t="str">
        <f>E7</f>
        <v>Annen virksomhet 31.12.2023</v>
      </c>
      <c r="F14" s="317" t="s">
        <v>34</v>
      </c>
    </row>
    <row r="15" spans="1:6" ht="15" customHeight="1" x14ac:dyDescent="0.15">
      <c r="A15" s="272" t="s">
        <v>446</v>
      </c>
      <c r="B15" s="318">
        <v>12300</v>
      </c>
      <c r="C15" s="318"/>
      <c r="D15" s="318"/>
      <c r="E15" s="90"/>
      <c r="F15" s="299" t="s">
        <v>447</v>
      </c>
    </row>
    <row r="16" spans="1:6" ht="15" customHeight="1" x14ac:dyDescent="0.15">
      <c r="A16" s="272" t="s">
        <v>448</v>
      </c>
      <c r="B16" s="90"/>
      <c r="C16" s="90"/>
      <c r="D16" s="90"/>
      <c r="E16" s="90"/>
      <c r="F16" s="299" t="s">
        <v>449</v>
      </c>
    </row>
    <row r="17" spans="1:7" ht="15" customHeight="1" x14ac:dyDescent="0.15">
      <c r="A17" s="272" t="s">
        <v>450</v>
      </c>
      <c r="B17" s="319">
        <v>78000</v>
      </c>
      <c r="C17" s="319"/>
      <c r="D17" s="319">
        <v>32500</v>
      </c>
      <c r="E17" s="90"/>
      <c r="F17" s="299" t="s">
        <v>451</v>
      </c>
    </row>
    <row r="18" spans="1:7" ht="15" customHeight="1" x14ac:dyDescent="0.15">
      <c r="A18" s="320" t="s">
        <v>452</v>
      </c>
      <c r="B18" s="321">
        <f>SUM(B15:B17)</f>
        <v>90300</v>
      </c>
      <c r="C18" s="321">
        <f>SUM(C15:C17)</f>
        <v>0</v>
      </c>
      <c r="D18" s="322">
        <f>SUM(D15:D17)</f>
        <v>32500</v>
      </c>
      <c r="E18" s="322">
        <f>SUM(E15:E17)</f>
        <v>0</v>
      </c>
      <c r="F18" s="298" t="s">
        <v>453</v>
      </c>
    </row>
    <row r="19" spans="1:7" ht="15.75" customHeight="1" x14ac:dyDescent="0.15">
      <c r="A19" s="272"/>
      <c r="B19" s="272"/>
      <c r="C19" s="272"/>
      <c r="D19" s="272"/>
      <c r="E19" s="272"/>
      <c r="F19" s="313"/>
    </row>
    <row r="20" spans="1:7" ht="15.75" customHeight="1" x14ac:dyDescent="0.15">
      <c r="A20" s="458" t="s">
        <v>454</v>
      </c>
      <c r="B20" s="458"/>
      <c r="C20" s="458"/>
      <c r="D20" s="458"/>
      <c r="E20" s="458"/>
      <c r="F20" s="458"/>
    </row>
    <row r="21" spans="1:7" ht="15.75" customHeight="1" x14ac:dyDescent="0.15">
      <c r="A21" s="320" t="s">
        <v>455</v>
      </c>
      <c r="B21" s="459" t="s">
        <v>456</v>
      </c>
      <c r="C21" s="460"/>
      <c r="D21" s="325" t="str">
        <f>"Beløp "&amp;TEXT('Balanse - eiendeler'!C5,"DD.MM.ÅÅÅÅ")</f>
        <v>Beløp 31.12.2024</v>
      </c>
      <c r="E21" s="325" t="str">
        <f>"Beløp "&amp;TEXT('Balanse - eiendeler'!D5,"DD.MM.ÅÅÅÅ")</f>
        <v>Beløp 31.12.2023</v>
      </c>
      <c r="F21" s="317" t="s">
        <v>34</v>
      </c>
    </row>
    <row r="22" spans="1:7" ht="15.75" customHeight="1" x14ac:dyDescent="0.15">
      <c r="A22" s="272" t="s">
        <v>653</v>
      </c>
      <c r="B22" s="461" t="s">
        <v>398</v>
      </c>
      <c r="C22" s="462"/>
      <c r="D22" s="318">
        <v>78000</v>
      </c>
      <c r="E22" s="90">
        <v>32500</v>
      </c>
      <c r="F22" s="299" t="s">
        <v>457</v>
      </c>
    </row>
    <row r="23" spans="1:7" ht="15.75" customHeight="1" x14ac:dyDescent="0.15">
      <c r="A23" s="272" t="s">
        <v>653</v>
      </c>
      <c r="B23" s="455" t="s">
        <v>654</v>
      </c>
      <c r="C23" s="456"/>
      <c r="D23" s="90">
        <v>12300</v>
      </c>
      <c r="E23" s="90"/>
      <c r="F23" s="299" t="s">
        <v>457</v>
      </c>
    </row>
    <row r="24" spans="1:7" ht="15.75" customHeight="1" x14ac:dyDescent="0.15">
      <c r="A24" s="272"/>
      <c r="B24" s="455"/>
      <c r="C24" s="456"/>
      <c r="D24" s="90"/>
      <c r="E24" s="90"/>
      <c r="F24" s="299" t="s">
        <v>457</v>
      </c>
    </row>
    <row r="25" spans="1:7" ht="15.75" customHeight="1" x14ac:dyDescent="0.15">
      <c r="A25" s="272"/>
      <c r="B25" s="455"/>
      <c r="C25" s="456"/>
      <c r="D25" s="90"/>
      <c r="E25" s="90"/>
      <c r="F25" s="299" t="s">
        <v>457</v>
      </c>
    </row>
    <row r="26" spans="1:7" ht="15.75" customHeight="1" x14ac:dyDescent="0.15">
      <c r="A26" s="272"/>
      <c r="B26" s="464"/>
      <c r="C26" s="465"/>
      <c r="D26" s="319"/>
      <c r="E26" s="90"/>
      <c r="F26" s="299" t="s">
        <v>457</v>
      </c>
    </row>
    <row r="27" spans="1:7" ht="15.75" customHeight="1" x14ac:dyDescent="0.15">
      <c r="A27" s="320" t="s">
        <v>458</v>
      </c>
      <c r="B27" s="464"/>
      <c r="C27" s="465"/>
      <c r="D27" s="321">
        <f>SUM(D22:D26)</f>
        <v>90300</v>
      </c>
      <c r="E27" s="322">
        <f>SUM(E22:E26)</f>
        <v>32500</v>
      </c>
      <c r="F27" s="298" t="s">
        <v>459</v>
      </c>
    </row>
    <row r="28" spans="1:7" ht="15.75" customHeight="1" x14ac:dyDescent="0.15">
      <c r="A28" s="324"/>
      <c r="B28" s="324"/>
      <c r="C28" s="324"/>
      <c r="D28" s="324"/>
      <c r="E28" s="324"/>
      <c r="F28" s="324"/>
    </row>
    <row r="29" spans="1:7" ht="15.75" customHeight="1" x14ac:dyDescent="0.15">
      <c r="A29" s="310" t="s">
        <v>460</v>
      </c>
      <c r="B29" s="310"/>
      <c r="C29" s="310"/>
      <c r="D29" s="310"/>
      <c r="E29" s="310"/>
      <c r="F29" s="310"/>
      <c r="G29" s="326"/>
    </row>
    <row r="30" spans="1:7" ht="15.75" customHeight="1" x14ac:dyDescent="0.15">
      <c r="A30" s="311" t="s">
        <v>32</v>
      </c>
      <c r="B30" s="272"/>
      <c r="C30" s="272"/>
      <c r="D30" s="272"/>
      <c r="E30" s="272"/>
      <c r="F30" s="272"/>
    </row>
    <row r="31" spans="1:7" ht="15.75" customHeight="1" x14ac:dyDescent="0.15">
      <c r="A31" s="94"/>
      <c r="B31" s="94"/>
      <c r="C31" s="94"/>
      <c r="D31" s="94"/>
      <c r="E31" s="94"/>
      <c r="F31" s="272"/>
    </row>
    <row r="32" spans="1:7" ht="28" x14ac:dyDescent="0.15">
      <c r="A32" s="320" t="s">
        <v>461</v>
      </c>
      <c r="B32" s="315" t="str">
        <f>B7</f>
        <v>Fagskolevirksomhet 31.12.2024</v>
      </c>
      <c r="C32" s="315" t="str">
        <f t="shared" ref="C32:E32" si="1">C7</f>
        <v>Annen virksomhet 31.12.2024</v>
      </c>
      <c r="D32" s="315" t="str">
        <f t="shared" si="1"/>
        <v>Fagskolevirksomhet 31.12.2023</v>
      </c>
      <c r="E32" s="315" t="str">
        <f t="shared" si="1"/>
        <v>Annen virksomhet 31.12.2023</v>
      </c>
      <c r="F32" s="317" t="s">
        <v>34</v>
      </c>
    </row>
    <row r="33" spans="1:6" ht="15.75" customHeight="1" x14ac:dyDescent="0.15">
      <c r="A33" s="327" t="s">
        <v>462</v>
      </c>
      <c r="B33" s="318"/>
      <c r="C33" s="318"/>
      <c r="D33" s="318"/>
      <c r="E33" s="90"/>
      <c r="F33" s="256" t="s">
        <v>463</v>
      </c>
    </row>
    <row r="34" spans="1:6" ht="15.75" customHeight="1" x14ac:dyDescent="0.15">
      <c r="A34" s="327" t="s">
        <v>464</v>
      </c>
      <c r="B34" s="319"/>
      <c r="C34" s="319"/>
      <c r="D34" s="319"/>
      <c r="E34" s="90"/>
      <c r="F34" s="256" t="s">
        <v>465</v>
      </c>
    </row>
    <row r="35" spans="1:6" ht="15.75" customHeight="1" x14ac:dyDescent="0.15">
      <c r="A35" s="320" t="s">
        <v>466</v>
      </c>
      <c r="B35" s="321">
        <f>SUM(B33:B34)</f>
        <v>0</v>
      </c>
      <c r="C35" s="321">
        <f>SUM(C33:C34)</f>
        <v>0</v>
      </c>
      <c r="D35" s="322">
        <f>SUM(D33:D34)</f>
        <v>0</v>
      </c>
      <c r="E35" s="322">
        <f>SUM(E33:E34)</f>
        <v>0</v>
      </c>
      <c r="F35" s="301" t="s">
        <v>467</v>
      </c>
    </row>
    <row r="36" spans="1:6" ht="15.75" customHeight="1" x14ac:dyDescent="0.15">
      <c r="A36" s="327"/>
      <c r="B36" s="323"/>
      <c r="C36" s="323"/>
      <c r="D36" s="323"/>
      <c r="E36" s="323"/>
      <c r="F36" s="94"/>
    </row>
    <row r="37" spans="1:6" ht="28" x14ac:dyDescent="0.15">
      <c r="A37" s="320" t="s">
        <v>468</v>
      </c>
      <c r="B37" s="315" t="str">
        <f>B7</f>
        <v>Fagskolevirksomhet 31.12.2024</v>
      </c>
      <c r="C37" s="315" t="str">
        <f t="shared" ref="C37:E37" si="2">C7</f>
        <v>Annen virksomhet 31.12.2024</v>
      </c>
      <c r="D37" s="315" t="str">
        <f t="shared" si="2"/>
        <v>Fagskolevirksomhet 31.12.2023</v>
      </c>
      <c r="E37" s="315" t="str">
        <f t="shared" si="2"/>
        <v>Annen virksomhet 31.12.2023</v>
      </c>
      <c r="F37" s="317" t="s">
        <v>34</v>
      </c>
    </row>
    <row r="38" spans="1:6" ht="15.75" customHeight="1" x14ac:dyDescent="0.15">
      <c r="A38" s="327" t="s">
        <v>469</v>
      </c>
      <c r="B38" s="318"/>
      <c r="C38" s="318"/>
      <c r="D38" s="318"/>
      <c r="E38" s="90"/>
      <c r="F38" s="256" t="s">
        <v>470</v>
      </c>
    </row>
    <row r="39" spans="1:6" ht="15.75" customHeight="1" x14ac:dyDescent="0.15">
      <c r="A39" s="327" t="s">
        <v>471</v>
      </c>
      <c r="B39" s="319"/>
      <c r="C39" s="319"/>
      <c r="D39" s="319"/>
      <c r="E39" s="90"/>
      <c r="F39" s="256" t="s">
        <v>472</v>
      </c>
    </row>
    <row r="40" spans="1:6" ht="15.75" customHeight="1" x14ac:dyDescent="0.15">
      <c r="A40" s="320" t="s">
        <v>473</v>
      </c>
      <c r="B40" s="321">
        <f>SUM(B38:B39)</f>
        <v>0</v>
      </c>
      <c r="C40" s="321">
        <f>SUM(C38:C39)</f>
        <v>0</v>
      </c>
      <c r="D40" s="322">
        <f>SUM(D38:D39)</f>
        <v>0</v>
      </c>
      <c r="E40" s="322">
        <f>SUM(E38:E39)</f>
        <v>0</v>
      </c>
      <c r="F40" s="301" t="s">
        <v>474</v>
      </c>
    </row>
    <row r="41" spans="1:6" ht="15.75" customHeight="1" x14ac:dyDescent="0.15">
      <c r="A41" s="327"/>
      <c r="B41" s="323"/>
      <c r="C41" s="323"/>
      <c r="D41" s="323"/>
      <c r="E41" s="323"/>
      <c r="F41" s="94"/>
    </row>
    <row r="42" spans="1:6" ht="28" x14ac:dyDescent="0.15">
      <c r="A42" s="320" t="s">
        <v>475</v>
      </c>
      <c r="B42" s="315" t="str">
        <f>B7</f>
        <v>Fagskolevirksomhet 31.12.2024</v>
      </c>
      <c r="C42" s="315" t="str">
        <f t="shared" ref="C42:E42" si="3">C7</f>
        <v>Annen virksomhet 31.12.2024</v>
      </c>
      <c r="D42" s="315" t="str">
        <f t="shared" si="3"/>
        <v>Fagskolevirksomhet 31.12.2023</v>
      </c>
      <c r="E42" s="315" t="str">
        <f t="shared" si="3"/>
        <v>Annen virksomhet 31.12.2023</v>
      </c>
      <c r="F42" s="317" t="s">
        <v>34</v>
      </c>
    </row>
    <row r="43" spans="1:6" ht="15.75" customHeight="1" x14ac:dyDescent="0.15">
      <c r="A43" s="327" t="s">
        <v>476</v>
      </c>
      <c r="B43" s="318"/>
      <c r="C43" s="318"/>
      <c r="D43" s="318"/>
      <c r="E43" s="90"/>
      <c r="F43" s="256" t="s">
        <v>477</v>
      </c>
    </row>
    <row r="44" spans="1:6" ht="15.75" customHeight="1" x14ac:dyDescent="0.15">
      <c r="A44" s="327" t="s">
        <v>478</v>
      </c>
      <c r="B44" s="319"/>
      <c r="C44" s="319"/>
      <c r="D44" s="319"/>
      <c r="E44" s="90"/>
      <c r="F44" s="256" t="s">
        <v>479</v>
      </c>
    </row>
    <row r="45" spans="1:6" ht="15.75" customHeight="1" x14ac:dyDescent="0.15">
      <c r="A45" s="320" t="s">
        <v>480</v>
      </c>
      <c r="B45" s="321">
        <f>SUM(B43:B44)</f>
        <v>0</v>
      </c>
      <c r="C45" s="321">
        <f>SUM(C43:C44)</f>
        <v>0</v>
      </c>
      <c r="D45" s="322">
        <f>SUM(D43:D44)</f>
        <v>0</v>
      </c>
      <c r="E45" s="322">
        <f>SUM(E43:E44)</f>
        <v>0</v>
      </c>
      <c r="F45" s="301" t="s">
        <v>481</v>
      </c>
    </row>
    <row r="46" spans="1:6" ht="15.75" customHeight="1" x14ac:dyDescent="0.15">
      <c r="A46" s="328"/>
      <c r="B46" s="329"/>
      <c r="C46" s="329"/>
      <c r="D46" s="329"/>
      <c r="E46" s="329"/>
      <c r="F46" s="94"/>
    </row>
    <row r="47" spans="1:6" ht="28" x14ac:dyDescent="0.15">
      <c r="A47" s="320" t="s">
        <v>482</v>
      </c>
      <c r="B47" s="315" t="str">
        <f>B7</f>
        <v>Fagskolevirksomhet 31.12.2024</v>
      </c>
      <c r="C47" s="315" t="str">
        <f t="shared" ref="C47:E47" si="4">C7</f>
        <v>Annen virksomhet 31.12.2024</v>
      </c>
      <c r="D47" s="315" t="str">
        <f t="shared" si="4"/>
        <v>Fagskolevirksomhet 31.12.2023</v>
      </c>
      <c r="E47" s="315" t="str">
        <f t="shared" si="4"/>
        <v>Annen virksomhet 31.12.2023</v>
      </c>
      <c r="F47" s="317" t="s">
        <v>34</v>
      </c>
    </row>
    <row r="48" spans="1:6" ht="15.75" customHeight="1" x14ac:dyDescent="0.15">
      <c r="A48" s="327" t="s">
        <v>483</v>
      </c>
      <c r="B48" s="318"/>
      <c r="C48" s="318"/>
      <c r="D48" s="318"/>
      <c r="E48" s="90"/>
      <c r="F48" s="256" t="s">
        <v>484</v>
      </c>
    </row>
    <row r="49" spans="1:7" ht="15.75" customHeight="1" x14ac:dyDescent="0.15">
      <c r="A49" s="327" t="s">
        <v>485</v>
      </c>
      <c r="B49" s="319"/>
      <c r="C49" s="319"/>
      <c r="D49" s="319"/>
      <c r="E49" s="90"/>
      <c r="F49" s="256" t="s">
        <v>486</v>
      </c>
    </row>
    <row r="50" spans="1:7" ht="15.75" customHeight="1" x14ac:dyDescent="0.15">
      <c r="A50" s="320" t="s">
        <v>487</v>
      </c>
      <c r="B50" s="321">
        <f>SUM(B48:B49)</f>
        <v>0</v>
      </c>
      <c r="C50" s="321">
        <f>SUM(C48:C49)</f>
        <v>0</v>
      </c>
      <c r="D50" s="322">
        <f>SUM(D48:D49)</f>
        <v>0</v>
      </c>
      <c r="E50" s="322">
        <f>SUM(E48:E49)</f>
        <v>0</v>
      </c>
      <c r="F50" s="301" t="s">
        <v>488</v>
      </c>
      <c r="G50" s="330"/>
    </row>
    <row r="51" spans="1:7" ht="15.75" customHeight="1" x14ac:dyDescent="0.15">
      <c r="A51" s="331"/>
      <c r="B51" s="332"/>
      <c r="C51" s="332"/>
      <c r="D51" s="323"/>
      <c r="E51" s="323"/>
      <c r="F51" s="94"/>
      <c r="G51" s="330"/>
    </row>
    <row r="52" spans="1:7" ht="15.75" customHeight="1" x14ac:dyDescent="0.15">
      <c r="A52" s="458" t="s">
        <v>454</v>
      </c>
      <c r="B52" s="458"/>
      <c r="C52" s="458"/>
      <c r="D52" s="458"/>
      <c r="E52" s="458"/>
      <c r="F52" s="458"/>
      <c r="G52" s="330"/>
    </row>
    <row r="53" spans="1:7" ht="15.75" customHeight="1" x14ac:dyDescent="0.15">
      <c r="A53" s="320" t="s">
        <v>489</v>
      </c>
      <c r="B53" s="459" t="s">
        <v>490</v>
      </c>
      <c r="C53" s="460"/>
      <c r="D53" s="325" t="str">
        <f>"Beløp "&amp;TEXT('Balanse - eiendeler'!C5,"DD.MM.ÅÅÅÅ")</f>
        <v>Beløp 31.12.2024</v>
      </c>
      <c r="E53" s="325" t="str">
        <f>"Beløp "&amp;TEXT('Balanse - eiendeler'!D5,"DD.MM.ÅÅÅÅ")</f>
        <v>Beløp 31.12.2023</v>
      </c>
      <c r="F53" s="317" t="s">
        <v>34</v>
      </c>
      <c r="G53" s="330"/>
    </row>
    <row r="54" spans="1:7" ht="15.75" customHeight="1" x14ac:dyDescent="0.15">
      <c r="A54" s="272"/>
      <c r="B54" s="461"/>
      <c r="C54" s="462"/>
      <c r="D54" s="318"/>
      <c r="E54" s="90"/>
      <c r="F54" s="299" t="s">
        <v>491</v>
      </c>
      <c r="G54" s="330"/>
    </row>
    <row r="55" spans="1:7" ht="15.75" customHeight="1" x14ac:dyDescent="0.15">
      <c r="A55" s="272"/>
      <c r="B55" s="455"/>
      <c r="C55" s="456"/>
      <c r="D55" s="90"/>
      <c r="E55" s="90"/>
      <c r="F55" s="299" t="s">
        <v>491</v>
      </c>
      <c r="G55" s="330"/>
    </row>
    <row r="56" spans="1:7" ht="15.75" customHeight="1" x14ac:dyDescent="0.15">
      <c r="A56" s="272"/>
      <c r="B56" s="455"/>
      <c r="C56" s="456"/>
      <c r="D56" s="90"/>
      <c r="E56" s="90"/>
      <c r="F56" s="299" t="s">
        <v>491</v>
      </c>
      <c r="G56" s="330"/>
    </row>
    <row r="57" spans="1:7" ht="15.75" customHeight="1" x14ac:dyDescent="0.15">
      <c r="A57" s="272"/>
      <c r="B57" s="455"/>
      <c r="C57" s="456"/>
      <c r="D57" s="90"/>
      <c r="E57" s="90"/>
      <c r="F57" s="299" t="s">
        <v>491</v>
      </c>
      <c r="G57" s="330"/>
    </row>
    <row r="58" spans="1:7" ht="15.75" customHeight="1" x14ac:dyDescent="0.15">
      <c r="A58" s="272"/>
      <c r="B58" s="464"/>
      <c r="C58" s="465"/>
      <c r="D58" s="319"/>
      <c r="E58" s="90"/>
      <c r="F58" s="299" t="s">
        <v>491</v>
      </c>
      <c r="G58" s="330"/>
    </row>
    <row r="59" spans="1:7" ht="28" x14ac:dyDescent="0.15">
      <c r="A59" s="333" t="s">
        <v>492</v>
      </c>
      <c r="B59" s="464"/>
      <c r="C59" s="465"/>
      <c r="D59" s="321">
        <f>SUM(D54:D58)</f>
        <v>0</v>
      </c>
      <c r="E59" s="322">
        <f>SUM(E54:E58)</f>
        <v>0</v>
      </c>
      <c r="F59" s="298" t="s">
        <v>493</v>
      </c>
    </row>
    <row r="60" spans="1:7" ht="15.75" customHeight="1" x14ac:dyDescent="0.15">
      <c r="A60" s="94"/>
      <c r="B60" s="94"/>
      <c r="C60" s="94"/>
      <c r="D60" s="94"/>
      <c r="E60" s="94"/>
      <c r="F60" s="94"/>
    </row>
    <row r="61" spans="1:7" ht="142.25" customHeight="1" x14ac:dyDescent="0.15">
      <c r="A61" s="463" t="s">
        <v>494</v>
      </c>
      <c r="B61" s="463"/>
      <c r="C61" s="463"/>
      <c r="D61" s="463"/>
      <c r="E61" s="463"/>
      <c r="F61" s="463"/>
    </row>
    <row r="62" spans="1:7" ht="15.75" customHeight="1" x14ac:dyDescent="0.15">
      <c r="A62" s="457" t="s">
        <v>495</v>
      </c>
      <c r="B62" s="457"/>
      <c r="C62" s="457"/>
      <c r="D62" s="457"/>
      <c r="E62" s="457"/>
      <c r="F62" s="457"/>
    </row>
    <row r="63" spans="1:7" ht="15.75" customHeight="1" x14ac:dyDescent="0.15">
      <c r="A63" s="457" t="s">
        <v>496</v>
      </c>
      <c r="B63" s="457"/>
      <c r="C63" s="457"/>
      <c r="D63" s="457"/>
      <c r="E63" s="457"/>
      <c r="F63" s="457"/>
    </row>
    <row r="65" ht="15" customHeight="1" x14ac:dyDescent="0.15"/>
    <row r="66" ht="15.75" hidden="1" customHeight="1" x14ac:dyDescent="0.15"/>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640625" defaultRowHeight="15" x14ac:dyDescent="0.2"/>
  <cols>
    <col min="1" max="1" width="45" customWidth="1"/>
    <col min="2" max="6" width="11.5" customWidth="1"/>
  </cols>
  <sheetData>
    <row r="1" spans="1:6" x14ac:dyDescent="0.2">
      <c r="A1" s="306" t="str">
        <f>Resultatregnskap!A1</f>
        <v>Fagskolens navn: Fagskolen Essens</v>
      </c>
      <c r="B1" s="222"/>
      <c r="C1" s="335"/>
      <c r="D1" s="10"/>
      <c r="E1" s="10"/>
      <c r="F1" s="10"/>
    </row>
    <row r="2" spans="1:6" x14ac:dyDescent="0.2">
      <c r="A2" s="10"/>
      <c r="B2" s="336"/>
      <c r="C2" s="337"/>
      <c r="D2" s="10"/>
      <c r="E2" s="10"/>
      <c r="F2" s="10"/>
    </row>
    <row r="3" spans="1:6" x14ac:dyDescent="0.2">
      <c r="A3" s="64" t="s">
        <v>497</v>
      </c>
      <c r="B3" s="338"/>
      <c r="C3" s="338"/>
      <c r="D3" s="338"/>
      <c r="E3" s="10"/>
      <c r="F3" s="10"/>
    </row>
    <row r="4" spans="1:6" x14ac:dyDescent="0.2">
      <c r="A4" s="339" t="s">
        <v>32</v>
      </c>
      <c r="B4" s="336"/>
      <c r="C4" s="336"/>
      <c r="D4" s="32"/>
      <c r="E4" s="10"/>
      <c r="F4" s="340"/>
    </row>
    <row r="5" spans="1:6" ht="28" x14ac:dyDescent="0.2">
      <c r="A5" s="341"/>
      <c r="B5" s="80" t="s">
        <v>498</v>
      </c>
      <c r="C5" s="80" t="s">
        <v>499</v>
      </c>
      <c r="D5" s="342" t="s">
        <v>500</v>
      </c>
      <c r="E5" s="342" t="s">
        <v>501</v>
      </c>
      <c r="F5" s="343" t="s">
        <v>502</v>
      </c>
    </row>
    <row r="6" spans="1:6" x14ac:dyDescent="0.2">
      <c r="A6" s="341" t="s">
        <v>503</v>
      </c>
      <c r="B6" s="344"/>
      <c r="C6" s="344"/>
      <c r="D6" s="344"/>
      <c r="E6" s="344">
        <f>SUM(B6:D6)</f>
        <v>0</v>
      </c>
      <c r="F6" s="340" t="s">
        <v>504</v>
      </c>
    </row>
    <row r="7" spans="1:6" x14ac:dyDescent="0.2">
      <c r="A7" s="345" t="s">
        <v>505</v>
      </c>
      <c r="B7" s="344"/>
      <c r="C7" s="344"/>
      <c r="D7" s="344"/>
      <c r="E7" s="344">
        <f>SUM(B7:D7)</f>
        <v>0</v>
      </c>
      <c r="F7" s="340" t="s">
        <v>506</v>
      </c>
    </row>
    <row r="8" spans="1:6" x14ac:dyDescent="0.2">
      <c r="A8" s="345" t="s">
        <v>507</v>
      </c>
      <c r="B8" s="346"/>
      <c r="C8" s="346"/>
      <c r="D8" s="346"/>
      <c r="E8" s="344">
        <f>SUM(B8:D8)</f>
        <v>0</v>
      </c>
      <c r="F8" s="340" t="s">
        <v>508</v>
      </c>
    </row>
    <row r="9" spans="1:6" x14ac:dyDescent="0.2">
      <c r="A9" s="347" t="s">
        <v>509</v>
      </c>
      <c r="B9" s="348"/>
      <c r="C9" s="348"/>
      <c r="D9" s="348"/>
      <c r="E9" s="344">
        <f>SUM(B9:D9)</f>
        <v>0</v>
      </c>
      <c r="F9" s="340" t="s">
        <v>510</v>
      </c>
    </row>
    <row r="10" spans="1:6" x14ac:dyDescent="0.2">
      <c r="A10" s="349" t="s">
        <v>511</v>
      </c>
      <c r="B10" s="350">
        <f>SUBTOTAL(9,B6:B9)</f>
        <v>0</v>
      </c>
      <c r="C10" s="350">
        <f>SUBTOTAL(9,C6:C9)</f>
        <v>0</v>
      </c>
      <c r="D10" s="350">
        <f>SUBTOTAL(9,D6:D9)</f>
        <v>0</v>
      </c>
      <c r="E10" s="350">
        <f>SUBTOTAL(9,E6:E9)</f>
        <v>0</v>
      </c>
      <c r="F10" s="351" t="s">
        <v>512</v>
      </c>
    </row>
    <row r="11" spans="1:6" x14ac:dyDescent="0.2">
      <c r="A11" s="345" t="s">
        <v>513</v>
      </c>
      <c r="B11" s="346"/>
      <c r="C11" s="346"/>
      <c r="D11" s="346"/>
      <c r="E11" s="344">
        <f>SUM(B11:D11)</f>
        <v>0</v>
      </c>
      <c r="F11" s="340" t="s">
        <v>514</v>
      </c>
    </row>
    <row r="12" spans="1:6" x14ac:dyDescent="0.2">
      <c r="A12" s="345" t="s">
        <v>515</v>
      </c>
      <c r="B12" s="346"/>
      <c r="C12" s="346"/>
      <c r="D12" s="346"/>
      <c r="E12" s="344">
        <f>SUM(B12:D12)</f>
        <v>0</v>
      </c>
      <c r="F12" s="340" t="s">
        <v>516</v>
      </c>
    </row>
    <row r="13" spans="1:6" x14ac:dyDescent="0.2">
      <c r="A13" s="345" t="s">
        <v>517</v>
      </c>
      <c r="B13" s="346"/>
      <c r="C13" s="346"/>
      <c r="D13" s="346"/>
      <c r="E13" s="344">
        <f>SUM(B13:D13)</f>
        <v>0</v>
      </c>
      <c r="F13" s="340" t="s">
        <v>518</v>
      </c>
    </row>
    <row r="14" spans="1:6" x14ac:dyDescent="0.2">
      <c r="A14" s="345" t="s">
        <v>519</v>
      </c>
      <c r="B14" s="346"/>
      <c r="C14" s="346"/>
      <c r="D14" s="346"/>
      <c r="E14" s="344">
        <f>SUM(B14:D14)</f>
        <v>0</v>
      </c>
      <c r="F14" s="340" t="s">
        <v>520</v>
      </c>
    </row>
    <row r="15" spans="1:6" x14ac:dyDescent="0.2">
      <c r="A15" s="345" t="s">
        <v>521</v>
      </c>
      <c r="B15" s="346"/>
      <c r="C15" s="346"/>
      <c r="D15" s="346"/>
      <c r="E15" s="344">
        <f>SUM(B15:D15)</f>
        <v>0</v>
      </c>
      <c r="F15" s="340" t="s">
        <v>522</v>
      </c>
    </row>
    <row r="16" spans="1:6" x14ac:dyDescent="0.2">
      <c r="A16" s="349" t="s">
        <v>523</v>
      </c>
      <c r="B16" s="350">
        <f>SUBTOTAL(9,B6:B15)</f>
        <v>0</v>
      </c>
      <c r="C16" s="352">
        <f>SUBTOTAL(9,C6:C15)</f>
        <v>0</v>
      </c>
      <c r="D16" s="352">
        <f>SUBTOTAL(9,D6:D15)</f>
        <v>0</v>
      </c>
      <c r="E16" s="352">
        <f>SUBTOTAL(9,E6:E15)</f>
        <v>0</v>
      </c>
      <c r="F16" s="351" t="s">
        <v>524</v>
      </c>
    </row>
    <row r="17" spans="1:6" x14ac:dyDescent="0.2">
      <c r="A17" s="341"/>
      <c r="B17" s="32"/>
      <c r="C17" s="32"/>
      <c r="D17" s="32"/>
      <c r="E17" s="128"/>
      <c r="F17" s="340"/>
    </row>
    <row r="18" spans="1:6" x14ac:dyDescent="0.2">
      <c r="A18" s="466" t="s">
        <v>525</v>
      </c>
      <c r="B18" s="466"/>
      <c r="C18" s="466"/>
      <c r="D18" s="466"/>
      <c r="E18" s="466"/>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Asbjørn  Wendelborg</cp:lastModifiedBy>
  <cp:revision/>
  <dcterms:created xsi:type="dcterms:W3CDTF">2010-03-24T14:06:30Z</dcterms:created>
  <dcterms:modified xsi:type="dcterms:W3CDTF">2025-06-24T08:21:01Z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