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Kyrre\Downloads\"/>
    </mc:Choice>
  </mc:AlternateContent>
  <xr:revisionPtr revIDLastSave="0" documentId="13_ncr:1_{AF1D5E5C-BDC1-4A6B-9E7C-C755F11D1C82}" xr6:coauthVersionLast="47" xr6:coauthVersionMax="47" xr10:uidLastSave="{00000000-0000-0000-0000-000000000000}"/>
  <bookViews>
    <workbookView xWindow="-120" yWindow="-120" windowWidth="29040" windowHeight="15720" tabRatio="869" firstSheet="1" activeTab="4"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4" l="1"/>
  <c r="C44" i="4"/>
  <c r="D19" i="1"/>
  <c r="C19" i="1"/>
  <c r="C38" i="4"/>
  <c r="C15" i="4"/>
  <c r="D12" i="3"/>
  <c r="C12" i="3"/>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5" i="3"/>
  <c r="C5" i="3"/>
  <c r="D4" i="2"/>
  <c r="C4" i="2"/>
  <c r="D21" i="11" s="1"/>
  <c r="C37" i="10"/>
  <c r="D37" i="10"/>
  <c r="D50" i="11" l="1"/>
  <c r="E50" i="11"/>
  <c r="E17" i="6"/>
  <c r="E16" i="6"/>
  <c r="D20" i="6"/>
  <c r="C20" i="6"/>
  <c r="B20" i="6"/>
  <c r="E20" i="6" l="1"/>
  <c r="E11" i="6"/>
  <c r="E10" i="6"/>
  <c r="E9" i="6"/>
  <c r="E8" i="6"/>
  <c r="E21" i="11"/>
  <c r="D53" i="11"/>
  <c r="E53" i="11"/>
  <c r="D10" i="10" l="1"/>
  <c r="C10" i="10"/>
  <c r="F11" i="12"/>
  <c r="F17" i="12" s="1"/>
  <c r="B11" i="12"/>
  <c r="E13" i="16"/>
  <c r="D10" i="16"/>
  <c r="E59" i="11"/>
  <c r="E27" i="11"/>
  <c r="D27" i="11"/>
  <c r="D18" i="11"/>
  <c r="E18" i="11"/>
  <c r="C18" i="11"/>
  <c r="B18" i="11"/>
  <c r="E11" i="11"/>
  <c r="D11" i="11"/>
  <c r="C11" i="11"/>
  <c r="B11" i="11"/>
  <c r="B47" i="6"/>
  <c r="C47" i="6"/>
  <c r="C32" i="6"/>
  <c r="B32" i="6"/>
  <c r="E19" i="6"/>
  <c r="D12" i="6"/>
  <c r="C12" i="6"/>
  <c r="B12" i="6"/>
  <c r="D28" i="4"/>
  <c r="D37" i="3"/>
  <c r="C37" i="3"/>
  <c r="D29" i="3"/>
  <c r="D17" i="3"/>
  <c r="D19" i="3" s="1"/>
  <c r="E12" i="6" l="1"/>
  <c r="D50" i="2"/>
  <c r="C50" i="2"/>
  <c r="D45" i="2"/>
  <c r="C45" i="2"/>
  <c r="D39" i="2"/>
  <c r="C39" i="2"/>
  <c r="D34" i="2"/>
  <c r="C34" i="2"/>
  <c r="D28" i="2"/>
  <c r="C28" i="2"/>
  <c r="D18" i="2"/>
  <c r="C18" i="2"/>
  <c r="D10" i="2"/>
  <c r="C10" i="2"/>
  <c r="C26" i="1"/>
  <c r="D11" i="1"/>
  <c r="C11" i="1"/>
  <c r="D59" i="11"/>
  <c r="E18" i="6"/>
  <c r="C14" i="4" l="1"/>
  <c r="D52" i="2"/>
  <c r="B9" i="5"/>
  <c r="C21" i="1"/>
  <c r="D21" i="1"/>
  <c r="B19" i="5"/>
  <c r="C52" i="2"/>
  <c r="D25" i="10" l="1"/>
  <c r="C25" i="10"/>
  <c r="D18" i="10"/>
  <c r="C18" i="10"/>
  <c r="D20" i="10" l="1"/>
  <c r="D27" i="10" s="1"/>
  <c r="D31" i="10" s="1"/>
  <c r="C20" i="10"/>
  <c r="C27" i="10" s="1"/>
  <c r="C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6" i="4"/>
  <c r="C28" i="4"/>
  <c r="C19" i="4"/>
  <c r="D19" i="4"/>
  <c r="D46" i="3"/>
  <c r="D48" i="3" s="1"/>
  <c r="D50" i="3" s="1"/>
  <c r="C46" i="3"/>
  <c r="C29" i="3"/>
  <c r="C17" i="3"/>
  <c r="C19" i="3" s="1"/>
  <c r="C28" i="1"/>
  <c r="C32" i="1" s="1"/>
  <c r="C37" i="1" l="1"/>
  <c r="C38" i="1" s="1"/>
  <c r="E10" i="16"/>
  <c r="E16" i="16" s="1"/>
  <c r="H13" i="15"/>
  <c r="H12" i="15"/>
  <c r="H10" i="15"/>
  <c r="G15" i="15"/>
  <c r="H11" i="15"/>
  <c r="C48" i="3"/>
  <c r="C50" i="3" s="1"/>
  <c r="C49" i="4"/>
  <c r="C51" i="4" s="1"/>
  <c r="I11" i="12"/>
  <c r="C17" i="12"/>
  <c r="I17" i="12" s="1"/>
  <c r="A1" i="16"/>
  <c r="H15" i="15" l="1"/>
  <c r="A1" i="10"/>
  <c r="C11" i="5" l="1"/>
  <c r="B11" i="5"/>
  <c r="B36" i="5" s="1"/>
  <c r="D46" i="4" l="1"/>
  <c r="D49" i="4" s="1"/>
  <c r="D51" i="4" s="1"/>
  <c r="D26" i="1"/>
  <c r="D28" i="1" s="1"/>
  <c r="D32" i="1" s="1"/>
  <c r="D37" i="1" l="1"/>
  <c r="D38" i="1" s="1"/>
  <c r="C8" i="5"/>
  <c r="B8" i="5"/>
  <c r="C28" i="6" l="1"/>
  <c r="B28" i="6"/>
  <c r="C5" i="4" l="1"/>
  <c r="C19" i="8" l="1"/>
  <c r="B19" i="8"/>
  <c r="D5"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<sst xmlns="http://schemas.openxmlformats.org/spreadsheetml/2006/main" count="784" uniqueCount="661">
  <si>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</si>
  <si>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</si>
  <si>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</si>
  <si>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</si>
  <si>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</si>
  <si>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</si>
  <si>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</si>
  <si>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</si>
  <si>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</si>
  <si>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</si>
  <si>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</si>
  <si>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</si>
  <si>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</si>
  <si>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</si>
  <si>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</si>
  <si>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</si>
  <si>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</si>
  <si>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</si>
  <si>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</si>
  <si>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</si>
  <si>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</si>
  <si>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</si>
  <si>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</si>
  <si>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</si>
  <si>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</si>
  <si>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</si>
  <si>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</si>
  <si>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</si>
  <si>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</si>
  <si>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</si>
  <si>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</si>
  <si>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</si>
  <si>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</si>
  <si>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</si>
  <si>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</si>
  <si>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</si>
  <si>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</si>
  <si>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</si>
  <si>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</si>
  <si>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</si>
  <si>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</si>
  <si>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</si>
  <si>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</si>
  <si>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</si>
  <si>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</si>
  <si>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</si>
  <si>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</si>
  <si>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</si>
  <si>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</si>
  <si>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</si>
  <si>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</si>
  <si>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</si>
  <si>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</si>
  <si>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</si>
  <si>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</si>
  <si>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</si>
  <si>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</si>
  <si>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</si>
  <si>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</si>
  <si>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</si>
  <si>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</si>
  <si>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</si>
  <si>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</si>
  <si>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</si>
  <si>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</si>
  <si>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</si>
  <si>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</si>
  <si>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</si>
  <si>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</si>
  <si>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</si>
  <si>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</si>
  <si>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</si>
  <si>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</si>
  <si>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</si>
  <si>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</si>
  <si>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</si>
  <si>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</si>
  <si>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</si>
  <si>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</si>
  <si>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</si>
  <si>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</si>
  <si>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</si>
  <si>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</si>
  <si>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</si>
  <si>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</si>
  <si>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</si>
  <si>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</si>
  <si>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</si>
  <si>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</si>
  <si>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</si>
  <si>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</si>
  <si>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</si>
  <si>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</si>
  <si>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</si>
  <si>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</si>
  <si>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</si>
  <si>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</si>
  <si>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</si>
  <si>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</si>
  <si>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</si>
  <si>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</si>
  <si>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</si>
  <si>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</si>
  <si>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</si>
  <si>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</si>
  <si>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</si>
  <si>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</si>
  <si>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</si>
  <si>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</si>
  <si>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</si>
  <si>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</si>
  <si>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</si>
  <si>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</si>
  <si>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</si>
  <si>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</si>
  <si>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</si>
  <si>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</si>
  <si>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</si>
  <si>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</si>
  <si>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</si>
  <si>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</si>
  <si>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</si>
  <si>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</si>
  <si>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</si>
  <si>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</si>
  <si>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</si>
  <si>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</si>
  <si>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</si>
  <si>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</si>
  <si>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</si>
  <si>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</si>
  <si>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</si>
  <si>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</si>
  <si>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</si>
  <si>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</si>
  <si>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</si>
  <si>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</si>
  <si>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</si>
  <si>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</si>
  <si>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</si>
  <si>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</si>
  <si>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</si>
  <si>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</si>
  <si>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</si>
  <si>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</si>
  <si>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</si>
  <si>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</si>
  <si>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</si>
  <si>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</si>
  <si>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</si>
  <si>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</si>
  <si>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</si>
  <si>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</si>
  <si>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</si>
  <si>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</si>
  <si>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</si>
  <si>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</si>
  <si>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</si>
  <si>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</si>
  <si>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</si>
  <si>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</si>
  <si>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</si>
  <si>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</si>
  <si>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</si>
  <si>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</si>
  <si>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</si>
  <si>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</si>
  <si>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</si>
  <si>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</si>
  <si>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</si>
  <si>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</si>
  <si>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</si>
  <si>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</si>
  <si>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</si>
  <si>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</si>
  <si>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</si>
  <si>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</si>
  <si>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</si>
  <si>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</si>
  <si>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</si>
  <si>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</si>
  <si>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</si>
  <si>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</si>
  <si>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</si>
  <si>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</si>
  <si>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</si>
  <si>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</si>
  <si>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</si>
  <si>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</si>
  <si>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</si>
  <si>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</si>
  <si>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</si>
  <si>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</si>
  <si>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</si>
  <si>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</si>
  <si>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</si>
  <si>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</si>
  <si>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</si>
  <si>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</si>
  <si>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</si>
  <si>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</si>
  <si>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</si>
  <si>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</si>
  <si>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</si>
  <si>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</si>
  <si>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</si>
  <si>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</si>
  <si>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</si>
  <si>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</si>
  <si>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</si>
  <si>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</si>
  <si>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</si>
  <si>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</si>
  <si>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</si>
  <si>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</si>
  <si>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</si>
  <si>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</si>
  <si>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</si>
  <si>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</si>
  <si>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</si>
  <si>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</si>
  <si>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</si>
  <si>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</si>
  <si>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</si>
  <si>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</si>
  <si>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</si>
  <si>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</si>
  <si>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</si>
  <si>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</si>
  <si>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</si>
  <si>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</si>
  <si>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</si>
  <si>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</si>
  <si>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</si>
  <si>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</si>
  <si>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</si>
  <si>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</si>
  <si>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</si>
  <si>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</si>
  <si>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</si>
  <si>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</si>
  <si>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</si>
  <si>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</si>
  <si>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</si>
  <si>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</si>
  <si>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</si>
  <si>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</si>
  <si>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</si>
  <si>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</si>
  <si>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</si>
  <si>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</si>
  <si>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</si>
  <si>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</si>
  <si>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</si>
  <si>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</si>
  <si>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</si>
  <si>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</si>
  <si>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</si>
  <si>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</si>
  <si>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</si>
  <si>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</si>
  <si>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</si>
  <si>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</si>
  <si>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</si>
  <si>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</si>
  <si>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</si>
  <si>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</si>
  <si>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</si>
  <si>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</si>
  <si>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</si>
  <si>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</si>
  <si>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</si>
  <si>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</si>
  <si>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</si>
  <si>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</si>
  <si>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</si>
  <si>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</si>
  <si>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</si>
  <si>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</si>
  <si>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</si>
  <si>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</si>
  <si>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</si>
  <si>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</si>
  <si>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</si>
  <si>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</si>
  <si>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</si>
  <si>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</si>
  <si>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</si>
  <si>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</si>
  <si>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</si>
  <si>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</si>
  <si>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</si>
  <si>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</si>
  <si>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</si>
  <si>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</si>
  <si>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</si>
  <si>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</si>
  <si>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</si>
  <si>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</si>
  <si>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</si>
  <si>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</si>
  <si>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</si>
  <si>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</si>
  <si>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</si>
  <si>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</si>
  <si>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</si>
  <si>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</si>
  <si>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</si>
  <si>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</si>
  <si>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</si>
  <si>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</si>
  <si>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</si>
  <si>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</si>
  <si>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</si>
  <si>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</si>
  <si>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</si>
  <si>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</si>
  <si>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</si>
  <si>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</si>
  <si>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</si>
  <si>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</si>
  <si>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</si>
  <si>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</si>
  <si>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</si>
  <si>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</si>
  <si>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</si>
  <si>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</si>
  <si>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</si>
  <si>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</si>
  <si>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</si>
  <si>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</si>
  <si>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</si>
  <si>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</si>
  <si>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</si>
  <si>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</si>
  <si>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</si>
  <si>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</si>
  <si>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</si>
  <si>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</si>
  <si>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</si>
  <si>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</si>
  <si>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</si>
  <si>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</si>
  <si>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</si>
  <si>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</si>
  <si>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</si>
  <si>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</si>
  <si>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</si>
  <si>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</si>
  <si>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</si>
  <si>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</si>
  <si>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</si>
  <si>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</si>
  <si>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</si>
  <si>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</si>
  <si>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</si>
  <si>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</si>
  <si>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</si>
  <si>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</si>
  <si>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</si>
  <si>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</si>
  <si>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</si>
  <si>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</si>
  <si>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</si>
  <si>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</si>
  <si>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</si>
  <si>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</si>
  <si>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</si>
  <si>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</si>
  <si>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</si>
  <si>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</si>
  <si>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</si>
  <si>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</si>
  <si>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</si>
  <si>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</si>
  <si>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</si>
  <si>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</si>
  <si>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</si>
  <si>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</si>
  <si>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</si>
  <si>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</si>
  <si>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</si>
  <si>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</si>
  <si>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</si>
  <si>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</si>
  <si>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</si>
  <si>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</si>
  <si>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</si>
  <si>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</si>
  <si>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</si>
  <si>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</si>
  <si>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</si>
  <si>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</si>
  <si>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</si>
  <si>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</si>
  <si>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</si>
  <si>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</si>
  <si>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</si>
  <si>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</si>
  <si>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</si>
  <si>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</si>
  <si>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</si>
  <si>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</si>
  <si>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</si>
  <si>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</si>
  <si>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</si>
  <si>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</si>
  <si>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</si>
  <si>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</si>
  <si>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</si>
  <si>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</si>
  <si>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</si>
  <si>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</si>
  <si>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</si>
  <si>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</si>
  <si>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</si>
  <si>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</si>
  <si>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</si>
  <si>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</si>
  <si>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</si>
  <si>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</si>
  <si>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</si>
  <si>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</si>
  <si>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</si>
  <si>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</si>
  <si>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</si>
  <si>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</si>
  <si>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</si>
  <si>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</si>
  <si>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</si>
  <si>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</si>
  <si>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</si>
  <si>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</si>
  <si>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</si>
  <si>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</si>
  <si>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</si>
  <si>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</si>
  <si>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</si>
  <si>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</si>
  <si>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</si>
  <si>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</si>
  <si>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</si>
  <si>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</si>
  <si>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</si>
  <si>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</si>
  <si>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</si>
  <si>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</si>
  <si>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</si>
  <si>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</si>
  <si>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</si>
  <si>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</si>
  <si>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</si>
  <si>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</si>
  <si>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</si>
  <si>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</si>
  <si>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</si>
  <si>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</si>
  <si>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</si>
  <si>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</si>
  <si>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</si>
  <si>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</si>
  <si>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</si>
  <si>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</si>
  <si>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</si>
  <si>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</si>
  <si>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</si>
  <si>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</si>
  <si>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</si>
  <si>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</si>
  <si>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</si>
  <si>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</si>
  <si>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</si>
  <si>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</si>
  <si>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</si>
  <si>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</si>
  <si>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</si>
  <si>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</si>
  <si>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</si>
  <si>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</si>
  <si>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</si>
  <si>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</si>
  <si>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</si>
  <si>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</si>
  <si>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</si>
  <si>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</si>
  <si>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</si>
  <si>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</si>
  <si>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</si>
  <si>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</si>
  <si>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</si>
  <si>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</si>
  <si>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</si>
  <si>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</si>
  <si>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</si>
  <si>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</si>
  <si>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</si>
  <si>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</si>
  <si>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</si>
  <si>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</si>
  <si>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</si>
  <si>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</si>
  <si>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</si>
  <si>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</si>
  <si>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</si>
  <si>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</si>
  <si>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</si>
  <si>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</si>
  <si>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</si>
  <si>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</si>
  <si>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</si>
  <si>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</si>
  <si>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</si>
  <si>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</si>
  <si>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</si>
  <si>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</si>
  <si>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</si>
  <si>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</si>
  <si>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</si>
  <si>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</si>
  <si>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</si>
  <si>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</si>
  <si>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</si>
  <si>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</si>
  <si>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</si>
  <si>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</si>
  <si>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</si>
  <si>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</si>
  <si>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</si>
  <si>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</si>
  <si>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</si>
  <si>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</si>
  <si>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</si>
  <si>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</si>
  <si>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</si>
  <si>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</si>
  <si>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</si>
  <si>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</si>
  <si>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</si>
  <si>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</si>
  <si>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</si>
  <si>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</si>
  <si>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</si>
  <si>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</si>
  <si>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</si>
  <si>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</si>
  <si>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</si>
  <si>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</si>
  <si>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</si>
  <si>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</si>
  <si>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</si>
  <si>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</si>
  <si>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</si>
  <si>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</si>
  <si>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</si>
  <si>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</si>
  <si>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</si>
  <si>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</si>
  <si>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</si>
  <si>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</si>
  <si>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</si>
  <si>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</si>
  <si>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</si>
  <si>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</si>
  <si>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</si>
  <si>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</si>
  <si>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</si>
  <si>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</si>
  <si>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</si>
  <si>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</si>
  <si>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</si>
  <si>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</si>
  <si>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</si>
  <si>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</si>
  <si>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</si>
  <si>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</si>
  <si>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</si>
  <si>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</si>
  <si>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</si>
  <si>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</si>
  <si>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</si>
  <si>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</si>
  <si>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</si>
  <si>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</si>
  <si>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</si>
  <si>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</si>
  <si>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</si>
  <si>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</si>
  <si>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</si>
  <si>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</si>
  <si>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</si>
  <si>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</si>
  <si>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</si>
  <si>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</si>
  <si>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</si>
  <si>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</si>
  <si>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</si>
  <si>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</si>
  <si>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</si>
  <si>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</si>
  <si>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</si>
  <si>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</si>
  <si>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</si>
  <si>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</si>
  <si>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</si>
  <si>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</si>
  <si>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</si>
  <si>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</si>
  <si>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</si>
  <si>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</si>
  <si>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</si>
  <si>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</si>
  <si>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</si>
  <si>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</si>
  <si>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</si>
  <si>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</si>
  <si>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</si>
  <si>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</si>
  <si>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</si>
  <si>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</si>
  <si>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</si>
  <si>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</si>
  <si>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</si>
  <si>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</si>
  <si>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</si>
  <si>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</si>
  <si>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</si>
  <si>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</si>
  <si>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</si>
  <si>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</si>
  <si>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</si>
  <si>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</si>
  <si>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</si>
  <si>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</si>
  <si>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</si>
  <si>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</si>
  <si>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</si>
  <si>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</si>
  <si>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</si>
  <si>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</si>
  <si>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</si>
  <si>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</si>
  <si>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</si>
  <si>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</si>
  <si>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</si>
  <si>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</si>
  <si>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</si>
  <si>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</si>
  <si>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</si>
  <si>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</si>
  <si>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</si>
  <si>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</si>
  <si>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</si>
  <si>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</si>
  <si>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Lån fra eier - Norske Tindevegledere</t>
  </si>
  <si>
    <t>Norske Tindevegledere</t>
  </si>
  <si>
    <t>Lån</t>
  </si>
  <si>
    <t>feriepenger</t>
  </si>
  <si>
    <t>Innleie faglærere</t>
  </si>
  <si>
    <t>Første halvår 2024 var finansiert med studenters egenbetaling</t>
  </si>
  <si>
    <t>Fagskolens navn: Norsk Fjellfagskole AS</t>
  </si>
  <si>
    <t>Org.nr: 925 037 346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</si>
</sst>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_ ;\-#,##0\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9">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rgb="FFFFFF00"/>
        <bgColor indexed="64"/>
      </patternFill>
    </fill>
  </fills>
  <borders count="71">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
      <left style="medium">
        <color indexed="64"/>
      </left>
      <right style="medium">
        <color indexed="64"/>
      </right>
      <top style="medium">
        <color indexed="64"/>
      </top>
      <bottom style="medium">
        <color indexed="64"/>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6">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7" fillId="0" borderId="0" xfId="0" applyFont="1" applyProtection="1">
      <protection locked="0"/>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0" fillId="0" borderId="0" xfId="0" applyFont="1" applyAlignment="1" applyProtection="1">
      <alignment horizontal="center"/>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0" fontId="15" fillId="0" borderId="28" xfId="0" applyFont="1" applyBorder="1"/>
    <xf numFmtId="0" fontId="15" fillId="0" borderId="37" xfId="0" applyFont="1" applyBorder="1" applyAlignment="1">
      <alignment horizontal="left"/>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1" fillId="0" borderId="0" xfId="0" applyFont="1" applyAlignment="1">
      <alignment vertical="top"/>
    </xf>
    <xf numFmtId="0" fontId="11" fillId="0" borderId="0" xfId="0" applyFont="1" applyAlignment="1">
      <alignment vertical="top" wrapText="1"/>
    </xf>
    <xf numFmtId="3" fontId="48" fillId="0" borderId="0" xfId="0" applyNumberFormat="1" applyFont="1" applyAlignment="1" applyProtection="1">
      <alignment horizontal="left" vertical="top" wrapText="1"/>
      <protection locked="0"/>
    </xf>
    <xf numFmtId="165" fontId="62" fillId="0" borderId="6" xfId="1" applyNumberFormat="1" applyFont="1" applyFill="1" applyBorder="1" applyProtection="1">
      <protection locked="0"/>
    </xf>
    <xf numFmtId="3" fontId="62" fillId="0" borderId="70" xfId="0" applyNumberFormat="1" applyFont="1" applyBorder="1" applyProtection="1">
      <protection locked="0"/>
    </xf>
    <xf numFmtId="3" fontId="20" fillId="0" borderId="5" xfId="0" applyNumberFormat="1" applyFont="1" applyBorder="1"/>
    <xf numFmtId="0" fontId="25" fillId="0" borderId="0" xfId="0" applyFont="1"/>
    <xf numFmtId="0" fontId="25" fillId="0" borderId="0" xfId="0" applyFont="1" applyAlignment="1">
      <alignment wrapText="1"/>
    </xf>
    <xf numFmtId="0" fontId="48" fillId="0" borderId="6" xfId="0" applyFont="1" applyBorder="1"/>
    <xf numFmtId="0" fontId="48" fillId="0" borderId="19" xfId="0" applyFont="1" applyBorder="1"/>
    <xf numFmtId="0" fontId="9" fillId="0" borderId="0" xfId="0" applyFont="1" applyAlignment="1">
      <alignment wrapText="1"/>
    </xf>
    <xf numFmtId="3" fontId="16" fillId="0" borderId="31" xfId="0" applyNumberFormat="1" applyFont="1" applyBorder="1" applyProtection="1">
      <protection locked="0"/>
    </xf>
    <xf numFmtId="3" fontId="15" fillId="0" borderId="32" xfId="0" applyNumberFormat="1"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xf numFmtId="165" fontId="62" fillId="0" borderId="0" xfId="0" applyNumberFormat="1" applyFont="1" applyProtection="1">
      <protection locked="0"/>
    </xf>
    <xf numFmtId="3" fontId="42" fillId="58" borderId="7" xfId="1" applyNumberFormat="1" applyFont="1" applyFill="1" applyBorder="1" applyProtection="1"/>
    <xf numFmtId="3" fontId="43" fillId="58" borderId="7" xfId="1" applyNumberFormat="1" applyFont="1" applyFill="1" applyBorder="1" applyProtection="1"/>
    <xf numFmtId="3" fontId="15" fillId="0" borderId="32" xfId="0" applyNumberFormat="1" applyFont="1" applyFill="1" applyBorder="1" applyProtection="1">
      <protection locked="0"/>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activeCell="A27" sqref="A27:C32"/>
    </sheetView>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6" t="s">
        <v>0</v>
      </c>
      <c r="B2" s="13"/>
      <c r="C2" s="14"/>
    </row>
    <row r="3" spans="1:3" x14ac:dyDescent="0.25">
      <c r="A3" s="15"/>
      <c r="B3" s="16"/>
      <c r="C3" s="12"/>
    </row>
    <row r="4" spans="1:3" x14ac:dyDescent="0.25">
      <c r="A4" s="17" t="s">
        <v>1</v>
      </c>
      <c r="B4" s="12"/>
      <c r="C4" s="12"/>
    </row>
    <row r="5" spans="1:3" x14ac:dyDescent="0.25">
      <c r="A5" s="440" t="s">
        <v>2</v>
      </c>
      <c r="B5" s="438"/>
      <c r="C5" s="438"/>
    </row>
    <row r="6" spans="1:3" x14ac:dyDescent="0.25">
      <c r="A6" s="438"/>
      <c r="B6" s="438"/>
      <c r="C6" s="438"/>
    </row>
    <row r="7" spans="1:3" x14ac:dyDescent="0.25">
      <c r="A7" s="18"/>
      <c r="B7" s="18"/>
      <c r="C7" s="18"/>
    </row>
    <row r="8" spans="1:3" x14ac:dyDescent="0.25">
      <c r="A8" s="17" t="s">
        <v>3</v>
      </c>
      <c r="B8" s="19"/>
      <c r="C8" s="19"/>
    </row>
    <row r="9" spans="1:3" x14ac:dyDescent="0.25">
      <c r="A9" s="20" t="s">
        <v>4</v>
      </c>
      <c r="B9" s="19"/>
      <c r="C9" s="12"/>
    </row>
    <row r="10" spans="1:3" x14ac:dyDescent="0.25">
      <c r="A10" s="441" t="s">
        <v>5</v>
      </c>
      <c r="B10" s="442"/>
      <c r="C10" s="442"/>
    </row>
    <row r="11" spans="1:3" x14ac:dyDescent="0.25">
      <c r="A11" s="442"/>
      <c r="B11" s="442"/>
      <c r="C11" s="442"/>
    </row>
    <row r="12" spans="1:3" ht="16.5" customHeight="1" x14ac:dyDescent="0.25">
      <c r="A12" s="442"/>
      <c r="B12" s="442"/>
      <c r="C12" s="442"/>
    </row>
    <row r="13" spans="1:3" x14ac:dyDescent="0.25">
      <c r="A13" s="416"/>
      <c r="B13" s="416"/>
      <c r="C13" s="416"/>
    </row>
    <row r="14" spans="1:3" x14ac:dyDescent="0.25">
      <c r="A14" s="20" t="s">
        <v>6</v>
      </c>
      <c r="B14" s="19"/>
      <c r="C14" s="12"/>
    </row>
    <row r="15" spans="1:3" x14ac:dyDescent="0.25">
      <c r="A15" s="441" t="s">
        <v>7</v>
      </c>
      <c r="B15" s="442"/>
      <c r="C15" s="442"/>
    </row>
    <row r="16" spans="1:3" x14ac:dyDescent="0.25">
      <c r="A16" s="442"/>
      <c r="B16" s="442"/>
      <c r="C16" s="442"/>
    </row>
    <row r="17" spans="1:3" x14ac:dyDescent="0.25">
      <c r="A17" s="442"/>
      <c r="B17" s="442"/>
      <c r="C17" s="442"/>
    </row>
    <row r="18" spans="1:3" x14ac:dyDescent="0.25">
      <c r="A18" s="442"/>
      <c r="B18" s="442"/>
      <c r="C18" s="442"/>
    </row>
    <row r="19" spans="1:3" x14ac:dyDescent="0.25">
      <c r="A19" s="21"/>
      <c r="B19" s="19"/>
      <c r="C19" s="12"/>
    </row>
    <row r="20" spans="1:3" x14ac:dyDescent="0.25">
      <c r="A20" s="20" t="s">
        <v>8</v>
      </c>
      <c r="B20" s="19"/>
      <c r="C20" s="12"/>
    </row>
    <row r="21" spans="1:3" x14ac:dyDescent="0.25">
      <c r="A21" s="441" t="s">
        <v>9</v>
      </c>
      <c r="B21" s="442"/>
      <c r="C21" s="442"/>
    </row>
    <row r="22" spans="1:3" x14ac:dyDescent="0.25">
      <c r="A22" s="442"/>
      <c r="B22" s="442"/>
      <c r="C22" s="442"/>
    </row>
    <row r="23" spans="1:3" x14ac:dyDescent="0.25">
      <c r="A23" s="442"/>
      <c r="B23" s="442"/>
      <c r="C23" s="442"/>
    </row>
    <row r="24" spans="1:3" x14ac:dyDescent="0.25">
      <c r="A24" s="442"/>
      <c r="B24" s="442"/>
      <c r="C24" s="442"/>
    </row>
    <row r="25" spans="1:3" x14ac:dyDescent="0.25">
      <c r="A25" s="442"/>
      <c r="B25" s="442"/>
      <c r="C25" s="442"/>
    </row>
    <row r="26" spans="1:3" x14ac:dyDescent="0.25">
      <c r="A26" s="20" t="s">
        <v>10</v>
      </c>
      <c r="B26" s="19"/>
      <c r="C26" s="12"/>
    </row>
    <row r="27" spans="1:3" x14ac:dyDescent="0.25">
      <c r="A27" s="441" t="s">
        <v>11</v>
      </c>
      <c r="B27" s="438"/>
      <c r="C27" s="438"/>
    </row>
    <row r="28" spans="1:3" x14ac:dyDescent="0.25">
      <c r="A28" s="438"/>
      <c r="B28" s="438"/>
      <c r="C28" s="438"/>
    </row>
    <row r="29" spans="1:3" x14ac:dyDescent="0.25">
      <c r="A29" s="438"/>
      <c r="B29" s="438"/>
      <c r="C29" s="438"/>
    </row>
    <row r="30" spans="1:3" x14ac:dyDescent="0.25">
      <c r="A30" s="438"/>
      <c r="B30" s="438"/>
      <c r="C30" s="438"/>
    </row>
    <row r="31" spans="1:3" x14ac:dyDescent="0.25">
      <c r="A31" s="438"/>
      <c r="B31" s="438"/>
      <c r="C31" s="438"/>
    </row>
    <row r="32" spans="1:3" x14ac:dyDescent="0.25">
      <c r="A32" s="438"/>
      <c r="B32" s="438"/>
      <c r="C32" s="438"/>
    </row>
    <row r="33" spans="1:3" x14ac:dyDescent="0.25">
      <c r="A33" s="21"/>
      <c r="B33" s="19"/>
      <c r="C33" s="12"/>
    </row>
    <row r="34" spans="1:3" x14ac:dyDescent="0.25">
      <c r="A34" s="20" t="s">
        <v>12</v>
      </c>
      <c r="B34" s="19"/>
      <c r="C34" s="12"/>
    </row>
    <row r="35" spans="1:3" x14ac:dyDescent="0.25">
      <c r="A35" s="437" t="s">
        <v>13</v>
      </c>
      <c r="B35" s="438"/>
      <c r="C35" s="438"/>
    </row>
    <row r="36" spans="1:3" x14ac:dyDescent="0.25">
      <c r="A36" s="438"/>
      <c r="B36" s="438"/>
      <c r="C36" s="438"/>
    </row>
    <row r="37" spans="1:3" x14ac:dyDescent="0.25">
      <c r="A37" s="438"/>
      <c r="B37" s="438"/>
      <c r="C37" s="438"/>
    </row>
    <row r="38" spans="1:3" x14ac:dyDescent="0.25">
      <c r="A38" s="21"/>
      <c r="B38" s="19"/>
      <c r="C38" s="12"/>
    </row>
    <row r="39" spans="1:3" x14ac:dyDescent="0.25">
      <c r="A39" s="20" t="s">
        <v>14</v>
      </c>
      <c r="B39" s="19"/>
      <c r="C39" s="12"/>
    </row>
    <row r="40" spans="1:3" x14ac:dyDescent="0.25">
      <c r="A40" s="441" t="s">
        <v>15</v>
      </c>
      <c r="B40" s="438"/>
      <c r="C40" s="438"/>
    </row>
    <row r="41" spans="1:3" x14ac:dyDescent="0.25">
      <c r="A41" s="438"/>
      <c r="B41" s="438"/>
      <c r="C41" s="438"/>
    </row>
    <row r="42" spans="1:3" x14ac:dyDescent="0.25">
      <c r="A42" s="20" t="s">
        <v>16</v>
      </c>
      <c r="B42" s="19"/>
      <c r="C42" s="12"/>
    </row>
    <row r="43" spans="1:3" x14ac:dyDescent="0.25">
      <c r="A43" s="441" t="s">
        <v>17</v>
      </c>
      <c r="B43" s="438"/>
      <c r="C43" s="438"/>
    </row>
    <row r="44" spans="1:3" x14ac:dyDescent="0.25">
      <c r="A44" s="438"/>
      <c r="B44" s="438"/>
      <c r="C44" s="438"/>
    </row>
    <row r="45" spans="1:3" x14ac:dyDescent="0.25">
      <c r="A45" s="438"/>
      <c r="B45" s="438"/>
      <c r="C45" s="438"/>
    </row>
    <row r="46" spans="1:3" x14ac:dyDescent="0.25">
      <c r="A46" s="20" t="s">
        <v>18</v>
      </c>
      <c r="B46" s="19"/>
      <c r="C46" s="12"/>
    </row>
    <row r="47" spans="1:3" x14ac:dyDescent="0.25">
      <c r="A47" s="441" t="s">
        <v>19</v>
      </c>
      <c r="B47" s="438"/>
      <c r="C47" s="438"/>
    </row>
    <row r="48" spans="1:3" x14ac:dyDescent="0.25">
      <c r="A48" s="438"/>
      <c r="B48" s="438"/>
      <c r="C48" s="438"/>
    </row>
    <row r="49" spans="1:3" x14ac:dyDescent="0.25">
      <c r="A49" s="438"/>
      <c r="B49" s="438"/>
      <c r="C49" s="438"/>
    </row>
    <row r="50" spans="1:3" x14ac:dyDescent="0.25">
      <c r="A50" s="21"/>
      <c r="B50" s="19"/>
      <c r="C50" s="12"/>
    </row>
    <row r="51" spans="1:3" x14ac:dyDescent="0.25">
      <c r="A51" s="20" t="s">
        <v>20</v>
      </c>
      <c r="B51" s="19"/>
      <c r="C51" s="12"/>
    </row>
    <row r="52" spans="1:3" x14ac:dyDescent="0.25">
      <c r="A52" s="441" t="s">
        <v>21</v>
      </c>
      <c r="B52" s="443"/>
      <c r="C52" s="443"/>
    </row>
    <row r="53" spans="1:3" x14ac:dyDescent="0.25">
      <c r="A53" s="443"/>
      <c r="B53" s="443"/>
      <c r="C53" s="443"/>
    </row>
    <row r="54" spans="1:3" x14ac:dyDescent="0.25">
      <c r="A54" s="443"/>
      <c r="B54" s="443"/>
      <c r="C54" s="443"/>
    </row>
    <row r="55" spans="1:3" x14ac:dyDescent="0.25">
      <c r="A55" s="417"/>
      <c r="B55" s="417"/>
      <c r="C55" s="417"/>
    </row>
    <row r="56" spans="1:3" x14ac:dyDescent="0.25">
      <c r="A56" s="20" t="s">
        <v>22</v>
      </c>
      <c r="B56" s="19"/>
      <c r="C56" s="12"/>
    </row>
    <row r="57" spans="1:3" ht="30" customHeight="1" x14ac:dyDescent="0.25">
      <c r="A57" s="441" t="s">
        <v>23</v>
      </c>
      <c r="B57" s="442"/>
      <c r="C57" s="442"/>
    </row>
    <row r="58" spans="1:3" x14ac:dyDescent="0.25">
      <c r="A58" s="21" t="s">
        <v>24</v>
      </c>
      <c r="B58" s="19"/>
      <c r="C58" s="12"/>
    </row>
    <row r="59" spans="1:3" ht="14.25" customHeight="1" x14ac:dyDescent="0.25">
      <c r="A59" s="439" t="s">
        <v>25</v>
      </c>
      <c r="B59" s="439"/>
      <c r="C59" s="12"/>
    </row>
    <row r="60" spans="1:3" x14ac:dyDescent="0.25">
      <c r="A60" s="23" t="s">
        <v>26</v>
      </c>
      <c r="B60" s="24"/>
      <c r="C60" s="24"/>
    </row>
    <row r="61" spans="1:3" x14ac:dyDescent="0.25">
      <c r="A61" s="25"/>
      <c r="B61" s="19"/>
      <c r="C61" s="12"/>
    </row>
    <row r="62" spans="1:3" ht="15.75" customHeight="1" x14ac:dyDescent="0.25">
      <c r="A62" s="22" t="s">
        <v>27</v>
      </c>
      <c r="B62" s="19"/>
      <c r="C62" s="12"/>
    </row>
    <row r="63" spans="1:3" x14ac:dyDescent="0.25">
      <c r="A63" s="23" t="s">
        <v>28</v>
      </c>
      <c r="B63" s="24"/>
      <c r="C63" s="24"/>
    </row>
    <row r="64" spans="1:3" x14ac:dyDescent="0.25">
      <c r="A64" s="24"/>
      <c r="B64" s="24"/>
      <c r="C64" s="24"/>
    </row>
    <row r="65" spans="1:3" x14ac:dyDescent="0.25">
      <c r="A65" s="22" t="s">
        <v>29</v>
      </c>
      <c r="B65" s="19"/>
      <c r="C65" s="12"/>
    </row>
    <row r="66" spans="1:3" x14ac:dyDescent="0.25">
      <c r="A66" s="437" t="s">
        <v>30</v>
      </c>
      <c r="B66" s="438"/>
      <c r="C66" s="438"/>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2578125" defaultRowHeight="12.75" x14ac:dyDescent="0.2"/>
  <cols>
    <col min="1" max="1" width="51" style="43" customWidth="1"/>
    <col min="2" max="2" width="10.5703125" style="43" customWidth="1"/>
    <col min="3" max="3" width="14" style="43" customWidth="1"/>
    <col min="4" max="4" width="12.42578125" style="43" customWidth="1"/>
    <col min="5" max="5" width="13.42578125" style="43" customWidth="1"/>
    <col min="6" max="6" width="12.5703125" style="43" customWidth="1"/>
    <col min="7" max="8" width="14.5703125" style="43" customWidth="1"/>
    <col min="9" max="9" width="13.42578125" style="43" customWidth="1"/>
    <col min="10" max="10" width="10.5703125" style="43" customWidth="1"/>
    <col min="11" max="16384" width="11.42578125" style="43"/>
  </cols>
  <sheetData>
    <row r="2" spans="1:11" x14ac:dyDescent="0.2">
      <c r="A2" s="285" t="str">
        <f>Resultatregnskap!A1</f>
        <v>Fagskolens navn: Norsk Fjellfagskole AS</v>
      </c>
    </row>
    <row r="4" spans="1:11" x14ac:dyDescent="0.2">
      <c r="A4" s="285" t="s">
        <v>527</v>
      </c>
      <c r="B4" s="285"/>
      <c r="C4" s="285"/>
      <c r="D4" s="285"/>
      <c r="E4" s="285"/>
      <c r="F4" s="285"/>
      <c r="G4" s="285"/>
      <c r="H4" s="285"/>
      <c r="I4" s="285"/>
      <c r="J4" s="285"/>
    </row>
    <row r="5" spans="1:11" x14ac:dyDescent="0.2">
      <c r="A5" s="331" t="s">
        <v>32</v>
      </c>
      <c r="B5" s="331"/>
    </row>
    <row r="6" spans="1:11" ht="25.5" x14ac:dyDescent="0.2">
      <c r="A6" s="332"/>
      <c r="B6" s="332" t="s">
        <v>96</v>
      </c>
      <c r="C6" s="333" t="s">
        <v>528</v>
      </c>
      <c r="D6" s="333" t="s">
        <v>529</v>
      </c>
      <c r="E6" s="333" t="s">
        <v>104</v>
      </c>
      <c r="F6" s="333" t="s">
        <v>530</v>
      </c>
      <c r="G6" s="333" t="s">
        <v>531</v>
      </c>
      <c r="H6" s="333" t="s">
        <v>532</v>
      </c>
      <c r="I6" s="332" t="s">
        <v>533</v>
      </c>
      <c r="J6" s="334" t="s">
        <v>534</v>
      </c>
    </row>
    <row r="7" spans="1:11" ht="15" customHeight="1" x14ac:dyDescent="0.2">
      <c r="A7" s="335" t="str">
        <f>'Note 7'!A6</f>
        <v>Anskaffelseskost 31.12.2023</v>
      </c>
      <c r="B7" s="336"/>
      <c r="C7" s="336"/>
      <c r="D7" s="336"/>
      <c r="E7" s="336"/>
      <c r="F7" s="336"/>
      <c r="G7" s="336"/>
      <c r="H7" s="336"/>
      <c r="I7" s="337">
        <f t="shared" ref="I7:I17" si="0">SUM(B7:H7)</f>
        <v>0</v>
      </c>
      <c r="J7" s="335" t="s">
        <v>535</v>
      </c>
      <c r="K7" s="338"/>
    </row>
    <row r="8" spans="1:11" ht="15" customHeight="1" x14ac:dyDescent="0.2">
      <c r="A8" s="335" t="str">
        <f>'Note 7'!A7</f>
        <v xml:space="preserve"> + tilgang pr. 31.12.2024 (+)</v>
      </c>
      <c r="B8" s="336"/>
      <c r="C8" s="336"/>
      <c r="D8" s="336"/>
      <c r="E8" s="336"/>
      <c r="F8" s="336"/>
      <c r="G8" s="336"/>
      <c r="H8" s="336"/>
      <c r="I8" s="337">
        <f t="shared" si="0"/>
        <v>0</v>
      </c>
      <c r="J8" s="335" t="s">
        <v>536</v>
      </c>
    </row>
    <row r="9" spans="1:11" ht="15" customHeight="1" x14ac:dyDescent="0.2">
      <c r="A9" s="335" t="str">
        <f>'Note 7'!A8</f>
        <v xml:space="preserve"> - avgang pr. 31.12.2024 (-)</v>
      </c>
      <c r="B9" s="336"/>
      <c r="C9" s="336"/>
      <c r="D9" s="336"/>
      <c r="E9" s="336"/>
      <c r="F9" s="336"/>
      <c r="G9" s="336"/>
      <c r="H9" s="336"/>
      <c r="I9" s="337">
        <f t="shared" si="0"/>
        <v>0</v>
      </c>
      <c r="J9" s="335" t="s">
        <v>537</v>
      </c>
    </row>
    <row r="10" spans="1:11" ht="15" customHeight="1" x14ac:dyDescent="0.2">
      <c r="A10" s="335" t="str">
        <f>'Note 7'!A9</f>
        <v xml:space="preserve"> +/- fra eiendel under utførelse til annen gruppe (+/-)</v>
      </c>
      <c r="B10" s="336"/>
      <c r="C10" s="336"/>
      <c r="D10" s="336"/>
      <c r="E10" s="336"/>
      <c r="F10" s="336"/>
      <c r="G10" s="336"/>
      <c r="H10" s="336"/>
      <c r="I10" s="337">
        <f t="shared" si="0"/>
        <v>0</v>
      </c>
      <c r="J10" s="335" t="s">
        <v>538</v>
      </c>
    </row>
    <row r="11" spans="1:11" ht="15" customHeight="1" x14ac:dyDescent="0.2">
      <c r="A11" s="339" t="str">
        <f>'Note 7'!A10</f>
        <v>Anskaffelseskost 31.12.2024</v>
      </c>
      <c r="B11" s="340">
        <f>SUBTOTAL(9,B7:B10)</f>
        <v>0</v>
      </c>
      <c r="C11" s="340">
        <f t="shared" ref="C11:H11" si="1">SUBTOTAL(9,C7:C10)</f>
        <v>0</v>
      </c>
      <c r="D11" s="340">
        <f t="shared" si="1"/>
        <v>0</v>
      </c>
      <c r="E11" s="340">
        <f t="shared" si="1"/>
        <v>0</v>
      </c>
      <c r="F11" s="340">
        <f>SUBTOTAL(9,F7:F10)</f>
        <v>0</v>
      </c>
      <c r="G11" s="340">
        <f t="shared" si="1"/>
        <v>0</v>
      </c>
      <c r="H11" s="340">
        <f t="shared" si="1"/>
        <v>0</v>
      </c>
      <c r="I11" s="340">
        <f t="shared" si="0"/>
        <v>0</v>
      </c>
      <c r="J11" s="341" t="s">
        <v>539</v>
      </c>
    </row>
    <row r="12" spans="1:11" ht="15" customHeight="1" x14ac:dyDescent="0.2">
      <c r="A12" s="335" t="str">
        <f>'Note 7'!A11</f>
        <v xml:space="preserve"> - akkumulerte nedskrivninger pr. 31.12.2023 (-)</v>
      </c>
      <c r="B12" s="337"/>
      <c r="C12" s="337"/>
      <c r="D12" s="337"/>
      <c r="E12" s="337"/>
      <c r="F12" s="337"/>
      <c r="G12" s="337"/>
      <c r="H12" s="337"/>
      <c r="I12" s="337">
        <f t="shared" si="0"/>
        <v>0</v>
      </c>
      <c r="J12" s="335" t="s">
        <v>540</v>
      </c>
    </row>
    <row r="13" spans="1:11" ht="15" customHeight="1" x14ac:dyDescent="0.2">
      <c r="A13" s="335" t="str">
        <f>'Note 7'!A12</f>
        <v xml:space="preserve"> - nedskrivninger pr. 31.12.2024 (-)</v>
      </c>
      <c r="B13" s="337"/>
      <c r="C13" s="337"/>
      <c r="D13" s="337"/>
      <c r="E13" s="337"/>
      <c r="F13" s="337"/>
      <c r="G13" s="337"/>
      <c r="H13" s="337"/>
      <c r="I13" s="337">
        <f t="shared" si="0"/>
        <v>0</v>
      </c>
      <c r="J13" s="335" t="s">
        <v>541</v>
      </c>
    </row>
    <row r="14" spans="1:11" ht="15" customHeight="1" x14ac:dyDescent="0.2">
      <c r="A14" s="335" t="str">
        <f>'Note 7'!A13</f>
        <v xml:space="preserve"> - akkumulerte avskrivninger pr. 31.12.2023 (-)</v>
      </c>
      <c r="B14" s="337"/>
      <c r="C14" s="337"/>
      <c r="D14" s="337"/>
      <c r="E14" s="337"/>
      <c r="F14" s="337"/>
      <c r="G14" s="337"/>
      <c r="H14" s="337"/>
      <c r="I14" s="337">
        <f t="shared" si="0"/>
        <v>0</v>
      </c>
      <c r="J14" s="335" t="s">
        <v>542</v>
      </c>
    </row>
    <row r="15" spans="1:11" ht="15" customHeight="1" x14ac:dyDescent="0.2">
      <c r="A15" s="335" t="str">
        <f>'Note 7'!A14</f>
        <v xml:space="preserve"> - ordinære avskrivninger pr. 31.12.2024 (-)</v>
      </c>
      <c r="B15" s="337"/>
      <c r="C15" s="337"/>
      <c r="D15" s="337"/>
      <c r="E15" s="337"/>
      <c r="F15" s="337"/>
      <c r="G15" s="337"/>
      <c r="H15" s="337"/>
      <c r="I15" s="337">
        <f t="shared" si="0"/>
        <v>0</v>
      </c>
      <c r="J15" s="335" t="s">
        <v>543</v>
      </c>
    </row>
    <row r="16" spans="1:11" ht="15" customHeight="1" x14ac:dyDescent="0.2">
      <c r="A16" s="335" t="str">
        <f>'Note 7'!A15</f>
        <v xml:space="preserve"> + akkumulert avskrivning avgang pr. 31.12.2024 (+)</v>
      </c>
      <c r="B16" s="337"/>
      <c r="C16" s="337"/>
      <c r="D16" s="337"/>
      <c r="E16" s="337"/>
      <c r="F16" s="337"/>
      <c r="G16" s="337"/>
      <c r="H16" s="337"/>
      <c r="I16" s="337">
        <f t="shared" si="0"/>
        <v>0</v>
      </c>
      <c r="J16" s="335" t="s">
        <v>544</v>
      </c>
    </row>
    <row r="17" spans="1:10" ht="15" customHeight="1" x14ac:dyDescent="0.2">
      <c r="A17" s="339" t="str">
        <f>'Note 7'!A16</f>
        <v>Balanseført verdi 31.12.2024</v>
      </c>
      <c r="B17" s="340">
        <f t="shared" ref="B17:G17" si="2">SUBTOTAL(9,B7:B16)</f>
        <v>0</v>
      </c>
      <c r="C17" s="340">
        <f t="shared" si="2"/>
        <v>0</v>
      </c>
      <c r="D17" s="340">
        <f t="shared" si="2"/>
        <v>0</v>
      </c>
      <c r="E17" s="340">
        <f t="shared" si="2"/>
        <v>0</v>
      </c>
      <c r="F17" s="340">
        <f>SUBTOTAL(9,F7:F16)</f>
        <v>0</v>
      </c>
      <c r="G17" s="340">
        <f t="shared" si="2"/>
        <v>0</v>
      </c>
      <c r="H17" s="340">
        <f>SUBTOTAL(9,H7:H16)</f>
        <v>0</v>
      </c>
      <c r="I17" s="340">
        <f t="shared" si="0"/>
        <v>0</v>
      </c>
      <c r="J17" s="341" t="s">
        <v>545</v>
      </c>
    </row>
    <row r="19" spans="1:10" x14ac:dyDescent="0.2">
      <c r="A19" s="464" t="s">
        <v>526</v>
      </c>
      <c r="B19" s="464"/>
      <c r="C19" s="464"/>
      <c r="D19" s="464"/>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H24" sqref="H24"/>
    </sheetView>
  </sheetViews>
  <sheetFormatPr baseColWidth="10" defaultColWidth="17.42578125" defaultRowHeight="15.75" customHeight="1" x14ac:dyDescent="0.2"/>
  <cols>
    <col min="1" max="1" width="43.42578125" style="59" customWidth="1"/>
    <col min="2" max="3" width="15.5703125" style="312" customWidth="1"/>
    <col min="4" max="4" width="13.5703125" style="366" customWidth="1"/>
    <col min="5" max="6" width="10.5703125" style="59" customWidth="1"/>
    <col min="7" max="16384" width="17.42578125" style="59"/>
  </cols>
  <sheetData>
    <row r="1" spans="1:7" ht="12.75" x14ac:dyDescent="0.2">
      <c r="A1" s="285" t="str">
        <f>Resultatregnskap!A1</f>
        <v>Fagskolens navn: Norsk Fjellfagskole AS</v>
      </c>
      <c r="B1" s="282"/>
      <c r="C1" s="282"/>
      <c r="D1" s="342"/>
      <c r="E1" s="288"/>
      <c r="F1" s="288"/>
    </row>
    <row r="2" spans="1:7" ht="12" customHeight="1" x14ac:dyDescent="0.2">
      <c r="A2" s="288"/>
      <c r="B2" s="282"/>
      <c r="C2" s="283"/>
      <c r="D2" s="342"/>
      <c r="E2" s="288"/>
      <c r="F2" s="288"/>
    </row>
    <row r="3" spans="1:7" ht="15" customHeight="1" x14ac:dyDescent="0.2">
      <c r="A3" s="343" t="s">
        <v>546</v>
      </c>
      <c r="B3" s="344"/>
      <c r="C3" s="253"/>
      <c r="D3" s="253"/>
      <c r="E3" s="252"/>
      <c r="F3" s="252"/>
    </row>
    <row r="4" spans="1:7" ht="15" customHeight="1" x14ac:dyDescent="0.2">
      <c r="A4" s="345" t="s">
        <v>32</v>
      </c>
      <c r="B4" s="344"/>
      <c r="C4" s="253"/>
      <c r="D4" s="256"/>
      <c r="E4" s="252"/>
      <c r="F4" s="252"/>
    </row>
    <row r="5" spans="1:7" ht="15.75" customHeight="1" x14ac:dyDescent="0.2">
      <c r="A5" s="346" t="s">
        <v>134</v>
      </c>
      <c r="B5" s="347">
        <f>Resultatregnskap!C5</f>
        <v>45657</v>
      </c>
      <c r="C5" s="348">
        <f>Resultatregnskap!D5</f>
        <v>45291</v>
      </c>
      <c r="D5" s="261" t="s">
        <v>34</v>
      </c>
      <c r="E5" s="349"/>
      <c r="F5" s="252"/>
    </row>
    <row r="6" spans="1:7" ht="15.75" customHeight="1" x14ac:dyDescent="0.2">
      <c r="A6" s="350" t="s">
        <v>547</v>
      </c>
      <c r="B6" s="301">
        <v>7</v>
      </c>
      <c r="C6" s="301">
        <v>156</v>
      </c>
      <c r="D6" s="269" t="s">
        <v>548</v>
      </c>
      <c r="E6" s="252"/>
      <c r="F6" s="252"/>
    </row>
    <row r="7" spans="1:7" ht="15.75" customHeight="1" x14ac:dyDescent="0.2">
      <c r="A7" s="350" t="s">
        <v>549</v>
      </c>
      <c r="B7" s="298"/>
      <c r="C7" s="298"/>
      <c r="D7" s="269" t="s">
        <v>550</v>
      </c>
      <c r="E7" s="252"/>
      <c r="F7" s="252"/>
    </row>
    <row r="8" spans="1:7" ht="15.75" customHeight="1" x14ac:dyDescent="0.2">
      <c r="A8" s="351" t="s">
        <v>551</v>
      </c>
      <c r="B8" s="352">
        <f>SUM(B6:B7)</f>
        <v>7</v>
      </c>
      <c r="C8" s="353">
        <f>SUM(C6:C7)</f>
        <v>156</v>
      </c>
      <c r="D8" s="269" t="s">
        <v>552</v>
      </c>
      <c r="E8" s="252"/>
      <c r="F8" s="252"/>
    </row>
    <row r="9" spans="1:7" ht="15.75" customHeight="1" x14ac:dyDescent="0.2">
      <c r="A9" s="354"/>
      <c r="B9" s="302"/>
      <c r="C9" s="302"/>
      <c r="D9" s="251"/>
      <c r="E9" s="252"/>
      <c r="F9" s="252"/>
    </row>
    <row r="10" spans="1:7" ht="15.75" customHeight="1" x14ac:dyDescent="0.2">
      <c r="A10" s="346" t="s">
        <v>136</v>
      </c>
      <c r="B10" s="347">
        <f>Resultatregnskap!C5</f>
        <v>45657</v>
      </c>
      <c r="C10" s="348">
        <f>Resultatregnskap!D5</f>
        <v>45291</v>
      </c>
      <c r="D10" s="355" t="s">
        <v>34</v>
      </c>
      <c r="E10" s="252"/>
      <c r="F10" s="252"/>
    </row>
    <row r="11" spans="1:7" ht="15.75" customHeight="1" x14ac:dyDescent="0.2">
      <c r="A11" s="356" t="s">
        <v>553</v>
      </c>
      <c r="B11" s="301"/>
      <c r="C11" s="301"/>
      <c r="D11" s="357" t="s">
        <v>554</v>
      </c>
      <c r="E11" s="252"/>
      <c r="F11" s="252"/>
      <c r="G11" s="77"/>
    </row>
    <row r="12" spans="1:7" ht="15.75" customHeight="1" x14ac:dyDescent="0.2">
      <c r="A12" s="358" t="s">
        <v>549</v>
      </c>
      <c r="B12" s="359"/>
      <c r="C12" s="359"/>
      <c r="D12" s="360" t="s">
        <v>555</v>
      </c>
      <c r="E12" s="252"/>
      <c r="F12" s="252"/>
    </row>
    <row r="13" spans="1:7" ht="15.75" customHeight="1" x14ac:dyDescent="0.2">
      <c r="A13" s="361" t="s">
        <v>556</v>
      </c>
      <c r="B13" s="300">
        <f>SUM(B11:B12)</f>
        <v>0</v>
      </c>
      <c r="C13" s="301">
        <f>SUM(C11:C12)</f>
        <v>0</v>
      </c>
      <c r="D13" s="357" t="s">
        <v>557</v>
      </c>
      <c r="E13" s="252"/>
      <c r="F13" s="252"/>
    </row>
    <row r="14" spans="1:7" ht="15.75" customHeight="1" x14ac:dyDescent="0.2">
      <c r="A14" s="252"/>
      <c r="B14" s="253"/>
      <c r="C14" s="253"/>
      <c r="D14" s="281"/>
      <c r="E14" s="252"/>
      <c r="F14" s="252"/>
    </row>
    <row r="15" spans="1:7" ht="15.75" customHeight="1" x14ac:dyDescent="0.2">
      <c r="A15" s="27" t="s">
        <v>558</v>
      </c>
      <c r="B15" s="27"/>
      <c r="C15" s="27"/>
      <c r="D15" s="27"/>
      <c r="E15" s="252"/>
      <c r="F15" s="252"/>
    </row>
    <row r="16" spans="1:7" ht="15.75" customHeight="1" x14ac:dyDescent="0.2">
      <c r="A16" s="345" t="s">
        <v>32</v>
      </c>
      <c r="B16" s="60"/>
      <c r="C16" s="60"/>
      <c r="D16" s="60"/>
      <c r="E16" s="252"/>
      <c r="F16" s="252"/>
    </row>
    <row r="17" spans="1:6" ht="15.75" customHeight="1" x14ac:dyDescent="0.2">
      <c r="A17" s="99"/>
      <c r="B17" s="347">
        <f>Resultatregnskap!C5</f>
        <v>45657</v>
      </c>
      <c r="C17" s="348">
        <f>Resultatregnskap!D5</f>
        <v>45291</v>
      </c>
      <c r="D17" s="362" t="s">
        <v>34</v>
      </c>
      <c r="E17" s="252"/>
      <c r="F17" s="252"/>
    </row>
    <row r="18" spans="1:6" ht="15.75" customHeight="1" x14ac:dyDescent="0.2">
      <c r="A18" s="356" t="s">
        <v>559</v>
      </c>
      <c r="B18" s="99"/>
      <c r="C18" s="99"/>
      <c r="D18" s="363" t="s">
        <v>560</v>
      </c>
      <c r="E18" s="364"/>
      <c r="F18" s="252"/>
    </row>
    <row r="19" spans="1:6" ht="15.75" customHeight="1" x14ac:dyDescent="0.2">
      <c r="A19" s="356" t="s">
        <v>561</v>
      </c>
      <c r="B19" s="99"/>
      <c r="C19" s="99"/>
      <c r="D19" s="363" t="s">
        <v>562</v>
      </c>
      <c r="E19" s="364"/>
      <c r="F19" s="252"/>
    </row>
    <row r="20" spans="1:6" ht="15.75" customHeight="1" x14ac:dyDescent="0.2">
      <c r="A20" s="365" t="s">
        <v>563</v>
      </c>
      <c r="B20" s="99">
        <v>468</v>
      </c>
      <c r="C20" s="99">
        <v>867</v>
      </c>
      <c r="D20" s="363" t="s">
        <v>564</v>
      </c>
      <c r="E20" s="252"/>
      <c r="F20" s="252"/>
    </row>
    <row r="21" spans="1:6" ht="15.75" customHeight="1" x14ac:dyDescent="0.2">
      <c r="A21" s="365" t="s">
        <v>317</v>
      </c>
      <c r="B21" s="300">
        <f>SUM(B18:B20)</f>
        <v>468</v>
      </c>
      <c r="C21" s="301">
        <f>SUM(C18:C20)</f>
        <v>867</v>
      </c>
      <c r="D21" s="357" t="s">
        <v>565</v>
      </c>
      <c r="E21" s="252"/>
      <c r="F21" s="252"/>
    </row>
    <row r="22" spans="1:6" ht="15.75" customHeight="1" x14ac:dyDescent="0.2">
      <c r="A22" s="60"/>
      <c r="B22" s="60"/>
      <c r="C22" s="60"/>
      <c r="D22" s="60"/>
      <c r="E22" s="123"/>
      <c r="F22" s="123"/>
    </row>
    <row r="23" spans="1:6" ht="55.5" customHeight="1" x14ac:dyDescent="0.2">
      <c r="A23" s="465" t="s">
        <v>566</v>
      </c>
      <c r="B23" s="466"/>
      <c r="C23" s="466"/>
      <c r="D23" s="466"/>
      <c r="E23" s="123"/>
      <c r="F23" s="123"/>
    </row>
    <row r="24" spans="1:6" ht="15.75" customHeight="1" x14ac:dyDescent="0.2">
      <c r="A24" s="467"/>
      <c r="B24" s="467"/>
      <c r="C24" s="467"/>
      <c r="D24" s="467"/>
      <c r="E24" s="123"/>
      <c r="F24" s="123"/>
    </row>
    <row r="25" spans="1:6" ht="15.75" customHeight="1" x14ac:dyDescent="0.2">
      <c r="A25" s="55"/>
      <c r="B25" s="92"/>
      <c r="C25" s="92"/>
      <c r="D25" s="281"/>
      <c r="E25" s="123"/>
      <c r="F25" s="123"/>
    </row>
    <row r="26" spans="1:6" ht="15.75" customHeight="1" x14ac:dyDescent="0.2">
      <c r="A26" s="123"/>
      <c r="B26" s="92"/>
      <c r="C26" s="92"/>
      <c r="D26" s="281"/>
      <c r="E26" s="123"/>
      <c r="F26" s="123"/>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30" sqref="H30"/>
    </sheetView>
  </sheetViews>
  <sheetFormatPr baseColWidth="10" defaultColWidth="11.42578125" defaultRowHeight="12.75" x14ac:dyDescent="0.2"/>
  <cols>
    <col min="1" max="1" width="34.42578125" style="43" customWidth="1"/>
    <col min="2" max="4" width="15.5703125" style="43" customWidth="1"/>
    <col min="5" max="16384" width="11.42578125" style="43"/>
  </cols>
  <sheetData>
    <row r="2" spans="1:7" ht="15" x14ac:dyDescent="0.25">
      <c r="A2" s="367" t="str">
        <f>'Note 9 og 10'!A1</f>
        <v>Fagskolens navn: Norsk Fjellfagskole AS</v>
      </c>
      <c r="B2" s="367"/>
      <c r="C2" s="367"/>
      <c r="D2" s="367"/>
      <c r="E2" s="44"/>
      <c r="F2" s="44"/>
      <c r="G2" s="44"/>
    </row>
    <row r="4" spans="1:7" x14ac:dyDescent="0.2">
      <c r="A4" s="285" t="s">
        <v>567</v>
      </c>
      <c r="B4" s="285"/>
      <c r="C4" s="285"/>
      <c r="D4" s="285"/>
    </row>
    <row r="5" spans="1:7" ht="15" x14ac:dyDescent="0.25">
      <c r="A5" s="368" t="s">
        <v>32</v>
      </c>
      <c r="B5" s="285"/>
      <c r="C5" s="285"/>
      <c r="D5" s="285"/>
    </row>
    <row r="6" spans="1:7" ht="15" x14ac:dyDescent="0.25">
      <c r="A6" s="369"/>
      <c r="B6" s="370">
        <f>Resultatregnskap!C5</f>
        <v>45657</v>
      </c>
      <c r="C6" s="371">
        <f>Resultatregnskap!D5</f>
        <v>45291</v>
      </c>
      <c r="D6" s="372" t="s">
        <v>34</v>
      </c>
      <c r="E6" s="373"/>
    </row>
    <row r="7" spans="1:7" ht="15" x14ac:dyDescent="0.25">
      <c r="A7" s="374" t="s">
        <v>568</v>
      </c>
      <c r="B7" s="369"/>
      <c r="C7" s="369"/>
      <c r="D7" s="375" t="s">
        <v>569</v>
      </c>
    </row>
    <row r="8" spans="1:7" ht="15" x14ac:dyDescent="0.25">
      <c r="A8" s="374" t="s">
        <v>570</v>
      </c>
      <c r="B8" s="369"/>
      <c r="C8" s="369"/>
      <c r="D8" s="375" t="s">
        <v>571</v>
      </c>
    </row>
    <row r="9" spans="1:7" ht="15" x14ac:dyDescent="0.25">
      <c r="A9" s="374" t="s">
        <v>572</v>
      </c>
      <c r="B9" s="369">
        <v>79</v>
      </c>
      <c r="C9" s="369">
        <v>52</v>
      </c>
      <c r="D9" s="375" t="s">
        <v>573</v>
      </c>
      <c r="E9" s="43" t="s">
        <v>656</v>
      </c>
    </row>
    <row r="10" spans="1:7" ht="15" x14ac:dyDescent="0.25">
      <c r="A10" s="374" t="s">
        <v>574</v>
      </c>
      <c r="B10" s="369"/>
      <c r="C10" s="369"/>
      <c r="D10" s="375" t="s">
        <v>575</v>
      </c>
    </row>
    <row r="11" spans="1:7" ht="17.25" x14ac:dyDescent="0.25">
      <c r="A11" s="376" t="s">
        <v>576</v>
      </c>
      <c r="B11" s="369"/>
      <c r="C11" s="369"/>
      <c r="D11" s="375" t="s">
        <v>577</v>
      </c>
    </row>
    <row r="12" spans="1:7" ht="15" x14ac:dyDescent="0.25">
      <c r="A12" s="374" t="s">
        <v>578</v>
      </c>
      <c r="B12" s="369"/>
      <c r="C12" s="369"/>
      <c r="D12" s="375" t="s">
        <v>579</v>
      </c>
    </row>
    <row r="13" spans="1:7" ht="15" x14ac:dyDescent="0.25">
      <c r="A13" s="377" t="s">
        <v>580</v>
      </c>
      <c r="B13" s="369">
        <f>SUBTOTAL(9,B7:B12)</f>
        <v>79</v>
      </c>
      <c r="C13" s="369">
        <f>SUBTOTAL(9,C7:C12)</f>
        <v>52</v>
      </c>
      <c r="D13" s="378" t="s">
        <v>581</v>
      </c>
    </row>
    <row r="14" spans="1:7" ht="15" x14ac:dyDescent="0.25">
      <c r="A14" s="44"/>
      <c r="B14" s="44"/>
      <c r="C14" s="44"/>
    </row>
    <row r="15" spans="1:7" s="76" customFormat="1" ht="49.5" customHeight="1" x14ac:dyDescent="0.25">
      <c r="A15" s="468" t="s">
        <v>582</v>
      </c>
      <c r="B15" s="469"/>
      <c r="C15" s="469"/>
      <c r="D15" s="469"/>
    </row>
    <row r="18" spans="1:1" x14ac:dyDescent="0.2">
      <c r="A18" s="379"/>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37" sqref="F37"/>
    </sheetView>
  </sheetViews>
  <sheetFormatPr baseColWidth="10" defaultColWidth="11.42578125" defaultRowHeight="12.75" x14ac:dyDescent="0.2"/>
  <cols>
    <col min="1" max="1" width="27.42578125" style="43" customWidth="1"/>
    <col min="2" max="2" width="19" style="43" customWidth="1"/>
    <col min="3" max="3" width="13.5703125" style="43" customWidth="1"/>
    <col min="4" max="4" width="19" style="43" customWidth="1"/>
    <col min="5" max="5" width="13.5703125" style="43" customWidth="1"/>
    <col min="6" max="6" width="20" style="43" customWidth="1"/>
    <col min="7" max="8" width="13.5703125" style="43" customWidth="1"/>
    <col min="9" max="9" width="15.28515625" style="43" customWidth="1"/>
    <col min="10" max="16384" width="11.42578125" style="43"/>
  </cols>
  <sheetData>
    <row r="2" spans="1:10" x14ac:dyDescent="0.2">
      <c r="A2" s="476" t="s">
        <v>583</v>
      </c>
      <c r="B2" s="476"/>
      <c r="C2" s="476"/>
      <c r="D2" s="476"/>
      <c r="E2" s="476"/>
      <c r="F2" s="476"/>
      <c r="G2" s="476"/>
      <c r="H2" s="476"/>
    </row>
    <row r="4" spans="1:10" x14ac:dyDescent="0.2">
      <c r="A4" s="285" t="s">
        <v>584</v>
      </c>
      <c r="B4" s="285"/>
      <c r="C4" s="285"/>
      <c r="D4" s="285"/>
      <c r="E4" s="285"/>
      <c r="F4" s="285"/>
      <c r="G4" s="285"/>
      <c r="H4" s="285"/>
    </row>
    <row r="5" spans="1:10" x14ac:dyDescent="0.2">
      <c r="A5" s="331" t="s">
        <v>32</v>
      </c>
      <c r="B5" s="285"/>
      <c r="C5" s="285"/>
      <c r="D5" s="285"/>
      <c r="E5" s="285"/>
      <c r="F5" s="285"/>
      <c r="G5" s="285"/>
      <c r="H5" s="285"/>
    </row>
    <row r="7" spans="1:10" x14ac:dyDescent="0.2">
      <c r="A7" s="380"/>
      <c r="B7" s="477" t="s">
        <v>585</v>
      </c>
      <c r="C7" s="478"/>
      <c r="D7" s="477" t="s">
        <v>586</v>
      </c>
      <c r="E7" s="478"/>
      <c r="F7" s="470" t="s">
        <v>587</v>
      </c>
      <c r="G7" s="471"/>
      <c r="H7" s="472"/>
      <c r="I7" s="381"/>
    </row>
    <row r="8" spans="1:10" x14ac:dyDescent="0.2">
      <c r="B8" s="479"/>
      <c r="C8" s="480"/>
      <c r="D8" s="479"/>
      <c r="E8" s="480"/>
      <c r="F8" s="473"/>
      <c r="G8" s="474"/>
      <c r="H8" s="475"/>
      <c r="I8" s="335"/>
    </row>
    <row r="9" spans="1:10" ht="26.25" customHeight="1" x14ac:dyDescent="0.2">
      <c r="B9" s="294" t="s">
        <v>588</v>
      </c>
      <c r="C9" s="294" t="s">
        <v>589</v>
      </c>
      <c r="D9" s="294" t="s">
        <v>588</v>
      </c>
      <c r="E9" s="294" t="s">
        <v>589</v>
      </c>
      <c r="F9" s="294" t="s">
        <v>588</v>
      </c>
      <c r="G9" s="294" t="s">
        <v>589</v>
      </c>
      <c r="H9" s="382" t="s">
        <v>590</v>
      </c>
      <c r="I9" s="339" t="s">
        <v>34</v>
      </c>
      <c r="J9" s="349"/>
    </row>
    <row r="10" spans="1:10" x14ac:dyDescent="0.2">
      <c r="A10" s="43" t="s">
        <v>163</v>
      </c>
      <c r="B10" s="383">
        <v>30</v>
      </c>
      <c r="C10" s="384"/>
      <c r="D10" s="383">
        <v>30</v>
      </c>
      <c r="E10" s="384"/>
      <c r="F10" s="383">
        <f t="shared" ref="F10:G14" si="0">B10+D10</f>
        <v>60</v>
      </c>
      <c r="G10" s="384">
        <f t="shared" si="0"/>
        <v>0</v>
      </c>
      <c r="H10" s="335">
        <f>SUBTOTAL(9,F10:G10)</f>
        <v>60</v>
      </c>
      <c r="I10" s="335" t="s">
        <v>591</v>
      </c>
    </row>
    <row r="11" spans="1:10" x14ac:dyDescent="0.2">
      <c r="A11" s="43" t="s">
        <v>165</v>
      </c>
      <c r="B11" s="383"/>
      <c r="C11" s="384"/>
      <c r="D11" s="383">
        <v>126</v>
      </c>
      <c r="E11" s="384"/>
      <c r="F11" s="383">
        <f t="shared" si="0"/>
        <v>126</v>
      </c>
      <c r="G11" s="384">
        <f t="shared" si="0"/>
        <v>0</v>
      </c>
      <c r="H11" s="335">
        <f>SUBTOTAL(9,F11:G11)</f>
        <v>126</v>
      </c>
      <c r="I11" s="335" t="s">
        <v>592</v>
      </c>
    </row>
    <row r="12" spans="1:10" x14ac:dyDescent="0.2">
      <c r="A12" s="43" t="s">
        <v>167</v>
      </c>
      <c r="B12" s="383"/>
      <c r="C12" s="384"/>
      <c r="D12" s="383">
        <v>-6</v>
      </c>
      <c r="E12" s="384"/>
      <c r="F12" s="383">
        <f t="shared" si="0"/>
        <v>-6</v>
      </c>
      <c r="G12" s="384">
        <f t="shared" si="0"/>
        <v>0</v>
      </c>
      <c r="H12" s="335">
        <f>SUBTOTAL(9,F12:G12)</f>
        <v>-6</v>
      </c>
      <c r="I12" s="335" t="s">
        <v>593</v>
      </c>
    </row>
    <row r="13" spans="1:10" x14ac:dyDescent="0.2">
      <c r="A13" s="43" t="s">
        <v>594</v>
      </c>
      <c r="B13" s="383"/>
      <c r="C13" s="384"/>
      <c r="D13" s="383"/>
      <c r="E13" s="384"/>
      <c r="F13" s="383">
        <f t="shared" si="0"/>
        <v>0</v>
      </c>
      <c r="G13" s="384">
        <f t="shared" si="0"/>
        <v>0</v>
      </c>
      <c r="H13" s="335">
        <f>SUBTOTAL(9,F13:G13)</f>
        <v>0</v>
      </c>
      <c r="I13" s="335" t="s">
        <v>595</v>
      </c>
    </row>
    <row r="14" spans="1:10" x14ac:dyDescent="0.2">
      <c r="A14" s="43" t="s">
        <v>175</v>
      </c>
      <c r="B14" s="383"/>
      <c r="C14" s="384"/>
      <c r="D14" s="383"/>
      <c r="E14" s="384"/>
      <c r="F14" s="383">
        <f t="shared" si="0"/>
        <v>0</v>
      </c>
      <c r="G14" s="385">
        <f t="shared" si="0"/>
        <v>0</v>
      </c>
      <c r="H14" s="335">
        <f>SUBTOTAL(9,F14:G14)</f>
        <v>0</v>
      </c>
      <c r="I14" s="386" t="s">
        <v>596</v>
      </c>
    </row>
    <row r="15" spans="1:10" x14ac:dyDescent="0.2">
      <c r="A15" s="387" t="s">
        <v>533</v>
      </c>
      <c r="B15" s="388">
        <f>SUBTOTAL(9,B10:B14)</f>
        <v>30</v>
      </c>
      <c r="C15" s="389">
        <f>SUBTOTAL(9,C10:C14)</f>
        <v>0</v>
      </c>
      <c r="D15" s="388">
        <f>SUBTOTAL(9,D10:D14)</f>
        <v>150</v>
      </c>
      <c r="E15" s="389">
        <f>SUBTOTAL(9,E10:E14)</f>
        <v>0</v>
      </c>
      <c r="F15" s="388">
        <f>SUBTOTAL(9,F10:F14)</f>
        <v>180</v>
      </c>
      <c r="G15" s="390">
        <f>C15+E15</f>
        <v>0</v>
      </c>
      <c r="H15" s="339">
        <f>SUM(H10:H14)</f>
        <v>180</v>
      </c>
      <c r="I15" s="341" t="s">
        <v>597</v>
      </c>
    </row>
    <row r="17" spans="1:9" x14ac:dyDescent="0.2">
      <c r="A17" s="379"/>
    </row>
    <row r="18" spans="1:9" ht="108.6" customHeight="1" x14ac:dyDescent="0.2">
      <c r="A18" s="481" t="s">
        <v>598</v>
      </c>
      <c r="B18" s="481"/>
      <c r="C18" s="481"/>
      <c r="D18" s="481"/>
      <c r="E18" s="481"/>
      <c r="F18" s="481"/>
      <c r="G18" s="481"/>
      <c r="H18" s="481"/>
      <c r="I18" s="481"/>
    </row>
    <row r="19" spans="1:9" x14ac:dyDescent="0.2">
      <c r="D19" s="379"/>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K25" sqref="K25"/>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7" t="str">
        <f>Resultatregnskap!A1</f>
        <v>Fagskolens navn: Norsk Fjellfagskole AS</v>
      </c>
      <c r="B1" s="27"/>
      <c r="C1" s="27"/>
      <c r="D1" s="27"/>
      <c r="E1" s="27"/>
    </row>
    <row r="2" spans="1:6" ht="15" customHeight="1" x14ac:dyDescent="0.25">
      <c r="A2" s="26"/>
      <c r="B2" s="26"/>
      <c r="C2" s="26"/>
      <c r="D2" s="26"/>
      <c r="E2" s="26"/>
    </row>
    <row r="3" spans="1:6" ht="15" customHeight="1" x14ac:dyDescent="0.25">
      <c r="A3" s="483" t="s">
        <v>599</v>
      </c>
      <c r="B3" s="483"/>
      <c r="C3" s="483"/>
      <c r="D3" s="483"/>
      <c r="E3" s="42"/>
    </row>
    <row r="4" spans="1:6" x14ac:dyDescent="0.25">
      <c r="A4" s="175" t="s">
        <v>32</v>
      </c>
      <c r="B4" s="26"/>
      <c r="C4" s="26"/>
      <c r="D4" s="26"/>
      <c r="E4" s="26"/>
    </row>
    <row r="5" spans="1:6" ht="25.5" x14ac:dyDescent="0.25">
      <c r="A5" s="82"/>
      <c r="B5" s="83" t="s">
        <v>588</v>
      </c>
      <c r="C5" s="84" t="s">
        <v>600</v>
      </c>
      <c r="D5" s="84" t="s">
        <v>601</v>
      </c>
      <c r="E5" s="81" t="s">
        <v>34</v>
      </c>
    </row>
    <row r="6" spans="1:6" x14ac:dyDescent="0.25">
      <c r="A6" s="28" t="s">
        <v>35</v>
      </c>
      <c r="B6" s="36"/>
      <c r="C6" s="37"/>
      <c r="D6" s="38"/>
      <c r="E6" s="38"/>
    </row>
    <row r="7" spans="1:6" x14ac:dyDescent="0.25">
      <c r="A7" s="29" t="s">
        <v>38</v>
      </c>
      <c r="B7" s="403">
        <v>1781.25</v>
      </c>
      <c r="C7" s="404"/>
      <c r="D7" s="405"/>
      <c r="E7" s="41" t="s">
        <v>602</v>
      </c>
      <c r="F7" s="49"/>
    </row>
    <row r="8" spans="1:6" x14ac:dyDescent="0.25">
      <c r="A8" s="29" t="s">
        <v>36</v>
      </c>
      <c r="B8" s="403">
        <v>2100.223</v>
      </c>
      <c r="C8" s="406"/>
      <c r="D8" s="407"/>
      <c r="E8" s="41" t="s">
        <v>603</v>
      </c>
      <c r="F8" s="49"/>
    </row>
    <row r="9" spans="1:6" x14ac:dyDescent="0.25">
      <c r="A9" s="391" t="s">
        <v>42</v>
      </c>
      <c r="B9" s="403">
        <v>0</v>
      </c>
      <c r="C9" s="406"/>
      <c r="D9" s="407"/>
      <c r="E9" s="41" t="s">
        <v>604</v>
      </c>
      <c r="F9" s="49"/>
    </row>
    <row r="10" spans="1:6" x14ac:dyDescent="0.25">
      <c r="A10" s="392" t="s">
        <v>44</v>
      </c>
      <c r="B10" s="408">
        <v>3881.473</v>
      </c>
      <c r="C10" s="409">
        <f>SUM(C8:C9)</f>
        <v>0</v>
      </c>
      <c r="D10" s="410">
        <f>SUM(D8:D9)</f>
        <v>0</v>
      </c>
      <c r="E10" s="393" t="s">
        <v>605</v>
      </c>
      <c r="F10" s="49"/>
    </row>
    <row r="11" spans="1:6" x14ac:dyDescent="0.25">
      <c r="A11" s="394"/>
      <c r="B11" s="39">
        <v>0</v>
      </c>
      <c r="C11" s="40"/>
      <c r="D11" s="41"/>
      <c r="E11" s="41"/>
      <c r="F11" s="49"/>
    </row>
    <row r="12" spans="1:6" x14ac:dyDescent="0.25">
      <c r="A12" s="395" t="s">
        <v>46</v>
      </c>
      <c r="B12" s="39">
        <v>0</v>
      </c>
      <c r="C12" s="40"/>
      <c r="D12" s="41"/>
      <c r="E12" s="41"/>
      <c r="F12" s="49"/>
    </row>
    <row r="13" spans="1:6" x14ac:dyDescent="0.25">
      <c r="A13" s="396" t="s">
        <v>47</v>
      </c>
      <c r="B13" s="403">
        <v>48.496000000000002</v>
      </c>
      <c r="C13" s="406"/>
      <c r="D13" s="407"/>
      <c r="E13" s="41" t="s">
        <v>606</v>
      </c>
      <c r="F13" s="49"/>
    </row>
    <row r="14" spans="1:6" x14ac:dyDescent="0.25">
      <c r="A14" s="396" t="s">
        <v>49</v>
      </c>
      <c r="B14" s="403">
        <v>2282.0419999999999</v>
      </c>
      <c r="C14" s="406"/>
      <c r="D14" s="407"/>
      <c r="E14" s="41" t="s">
        <v>607</v>
      </c>
      <c r="F14" s="49"/>
    </row>
    <row r="15" spans="1:6" x14ac:dyDescent="0.25">
      <c r="A15" s="396" t="s">
        <v>51</v>
      </c>
      <c r="B15" s="403">
        <v>0</v>
      </c>
      <c r="C15" s="406"/>
      <c r="D15" s="407"/>
      <c r="E15" s="41" t="s">
        <v>608</v>
      </c>
      <c r="F15" s="49"/>
    </row>
    <row r="16" spans="1:6" x14ac:dyDescent="0.25">
      <c r="A16" s="396" t="s">
        <v>53</v>
      </c>
      <c r="B16" s="403">
        <v>0</v>
      </c>
      <c r="C16" s="406"/>
      <c r="D16" s="407"/>
      <c r="E16" s="41" t="s">
        <v>609</v>
      </c>
      <c r="F16" s="49"/>
    </row>
    <row r="17" spans="1:6" x14ac:dyDescent="0.25">
      <c r="A17" s="391" t="s">
        <v>55</v>
      </c>
      <c r="B17" s="403">
        <v>785.16</v>
      </c>
      <c r="C17" s="406"/>
      <c r="D17" s="407"/>
      <c r="E17" s="41" t="s">
        <v>610</v>
      </c>
      <c r="F17" s="49"/>
    </row>
    <row r="18" spans="1:6" x14ac:dyDescent="0.25">
      <c r="A18" s="392" t="s">
        <v>57</v>
      </c>
      <c r="B18" s="408">
        <v>3115.6979999999999</v>
      </c>
      <c r="C18" s="409">
        <f>SUM(C13:C17)</f>
        <v>0</v>
      </c>
      <c r="D18" s="410">
        <f>SUM(D13:D17)</f>
        <v>0</v>
      </c>
      <c r="E18" s="393" t="s">
        <v>611</v>
      </c>
      <c r="F18" s="49"/>
    </row>
    <row r="19" spans="1:6" x14ac:dyDescent="0.25">
      <c r="A19" s="394"/>
      <c r="B19" s="39">
        <v>0</v>
      </c>
      <c r="C19" s="40"/>
      <c r="D19" s="41"/>
      <c r="E19" s="41"/>
      <c r="F19" s="49"/>
    </row>
    <row r="20" spans="1:6" x14ac:dyDescent="0.25">
      <c r="A20" s="392" t="s">
        <v>59</v>
      </c>
      <c r="B20" s="411">
        <v>765.77499999999998</v>
      </c>
      <c r="C20" s="412">
        <f>C10-C18</f>
        <v>0</v>
      </c>
      <c r="D20" s="413">
        <f>D10-D18</f>
        <v>0</v>
      </c>
      <c r="E20" s="397" t="s">
        <v>612</v>
      </c>
      <c r="F20" s="49"/>
    </row>
    <row r="21" spans="1:6" x14ac:dyDescent="0.25">
      <c r="A21" s="394"/>
      <c r="B21" s="39">
        <v>0</v>
      </c>
      <c r="C21" s="40"/>
      <c r="D21" s="41"/>
      <c r="E21" s="41"/>
      <c r="F21" s="49"/>
    </row>
    <row r="22" spans="1:6" x14ac:dyDescent="0.25">
      <c r="A22" s="28" t="s">
        <v>61</v>
      </c>
      <c r="B22" s="39">
        <v>0</v>
      </c>
      <c r="C22" s="40"/>
      <c r="D22" s="41"/>
      <c r="E22" s="41"/>
      <c r="F22" s="49"/>
    </row>
    <row r="23" spans="1:6" x14ac:dyDescent="0.25">
      <c r="A23" s="396" t="s">
        <v>62</v>
      </c>
      <c r="B23" s="403">
        <v>2.4790000000000001</v>
      </c>
      <c r="C23" s="406"/>
      <c r="D23" s="407"/>
      <c r="E23" s="41" t="s">
        <v>613</v>
      </c>
      <c r="F23" s="49"/>
    </row>
    <row r="24" spans="1:6" x14ac:dyDescent="0.25">
      <c r="A24" s="391" t="s">
        <v>64</v>
      </c>
      <c r="B24" s="403">
        <v>0</v>
      </c>
      <c r="C24" s="406"/>
      <c r="D24" s="407"/>
      <c r="E24" s="41" t="s">
        <v>614</v>
      </c>
      <c r="F24" s="49"/>
    </row>
    <row r="25" spans="1:6" x14ac:dyDescent="0.25">
      <c r="A25" s="398" t="s">
        <v>66</v>
      </c>
      <c r="B25" s="408">
        <v>2.4790000000000001</v>
      </c>
      <c r="C25" s="409">
        <f>C23-C24</f>
        <v>0</v>
      </c>
      <c r="D25" s="410">
        <f>D23-D24</f>
        <v>0</v>
      </c>
      <c r="E25" s="393" t="s">
        <v>615</v>
      </c>
      <c r="F25" s="49"/>
    </row>
    <row r="26" spans="1:6" x14ac:dyDescent="0.25">
      <c r="A26" s="399"/>
      <c r="B26" s="39">
        <v>0</v>
      </c>
      <c r="C26" s="40"/>
      <c r="D26" s="41"/>
      <c r="E26" s="41"/>
      <c r="F26" s="49"/>
    </row>
    <row r="27" spans="1:6" x14ac:dyDescent="0.25">
      <c r="A27" s="398" t="s">
        <v>68</v>
      </c>
      <c r="B27" s="408">
        <v>768.25400000000002</v>
      </c>
      <c r="C27" s="409">
        <f>C20+C25</f>
        <v>0</v>
      </c>
      <c r="D27" s="410">
        <f>D20+D25</f>
        <v>0</v>
      </c>
      <c r="E27" s="393" t="s">
        <v>616</v>
      </c>
      <c r="F27" s="49"/>
    </row>
    <row r="28" spans="1:6" x14ac:dyDescent="0.25">
      <c r="A28" s="394"/>
      <c r="B28" s="39">
        <v>0</v>
      </c>
      <c r="C28" s="40"/>
      <c r="D28" s="41"/>
      <c r="E28" s="41"/>
      <c r="F28" s="49"/>
    </row>
    <row r="29" spans="1:6" x14ac:dyDescent="0.25">
      <c r="A29" s="396" t="s">
        <v>70</v>
      </c>
      <c r="B29" s="403">
        <v>96.314999999999998</v>
      </c>
      <c r="C29" s="406"/>
      <c r="D29" s="407"/>
      <c r="E29" s="41" t="s">
        <v>617</v>
      </c>
      <c r="F29" s="49"/>
    </row>
    <row r="30" spans="1:6" x14ac:dyDescent="0.25">
      <c r="A30" s="400"/>
      <c r="B30" s="39">
        <v>0</v>
      </c>
      <c r="C30" s="40"/>
      <c r="D30" s="41"/>
      <c r="E30" s="41"/>
      <c r="F30" s="49"/>
    </row>
    <row r="31" spans="1:6" x14ac:dyDescent="0.25">
      <c r="A31" s="398" t="s">
        <v>72</v>
      </c>
      <c r="B31" s="408">
        <v>671.93899999999996</v>
      </c>
      <c r="C31" s="409">
        <f>C27-C29</f>
        <v>0</v>
      </c>
      <c r="D31" s="410">
        <f>D27-D29</f>
        <v>0</v>
      </c>
      <c r="E31" s="393" t="s">
        <v>618</v>
      </c>
      <c r="F31" s="49"/>
    </row>
    <row r="32" spans="1:6" x14ac:dyDescent="0.25">
      <c r="A32" s="394"/>
      <c r="B32" s="39">
        <v>0</v>
      </c>
      <c r="C32" s="40"/>
      <c r="D32" s="41"/>
      <c r="E32" s="41"/>
      <c r="F32" s="49"/>
    </row>
    <row r="33" spans="1:8" x14ac:dyDescent="0.25">
      <c r="A33" s="28" t="s">
        <v>619</v>
      </c>
      <c r="B33" s="39">
        <v>0</v>
      </c>
      <c r="C33" s="40"/>
      <c r="D33" s="41"/>
      <c r="E33" s="41"/>
      <c r="F33" s="49"/>
    </row>
    <row r="34" spans="1:8" x14ac:dyDescent="0.25">
      <c r="A34" s="396" t="s">
        <v>75</v>
      </c>
      <c r="B34" s="403">
        <v>0</v>
      </c>
      <c r="C34" s="406"/>
      <c r="D34" s="407"/>
      <c r="E34" s="41" t="s">
        <v>620</v>
      </c>
      <c r="F34" s="49"/>
    </row>
    <row r="35" spans="1:8" x14ac:dyDescent="0.25">
      <c r="A35" s="396" t="s">
        <v>77</v>
      </c>
      <c r="B35" s="403">
        <v>0</v>
      </c>
      <c r="C35" s="406"/>
      <c r="D35" s="407"/>
      <c r="E35" s="41" t="s">
        <v>621</v>
      </c>
      <c r="F35" s="49"/>
    </row>
    <row r="36" spans="1:8" x14ac:dyDescent="0.25">
      <c r="A36" s="391" t="s">
        <v>79</v>
      </c>
      <c r="B36" s="403">
        <v>671.93899999999996</v>
      </c>
      <c r="C36" s="406"/>
      <c r="D36" s="407"/>
      <c r="E36" s="41" t="s">
        <v>622</v>
      </c>
      <c r="F36" s="49"/>
    </row>
    <row r="37" spans="1:8" x14ac:dyDescent="0.25">
      <c r="A37" s="392" t="s">
        <v>81</v>
      </c>
      <c r="B37" s="408">
        <v>671.93899999999996</v>
      </c>
      <c r="C37" s="408">
        <f t="shared" ref="C37:D37" si="0">SUM(C34:C36)</f>
        <v>0</v>
      </c>
      <c r="D37" s="408">
        <f t="shared" si="0"/>
        <v>0</v>
      </c>
      <c r="E37" s="393" t="s">
        <v>623</v>
      </c>
      <c r="F37" s="49"/>
    </row>
    <row r="38" spans="1:8" x14ac:dyDescent="0.25">
      <c r="A38" s="85"/>
      <c r="B38" s="27"/>
      <c r="C38" s="27"/>
      <c r="D38" s="27"/>
      <c r="E38" s="27"/>
    </row>
    <row r="39" spans="1:8" ht="47.45" customHeight="1" x14ac:dyDescent="0.25">
      <c r="A39" s="86" t="s">
        <v>624</v>
      </c>
      <c r="B39" s="484"/>
      <c r="C39" s="485"/>
      <c r="D39" s="485"/>
      <c r="E39" s="486"/>
      <c r="G39" s="87"/>
    </row>
    <row r="40" spans="1:8" ht="42.6" customHeight="1" x14ac:dyDescent="0.25">
      <c r="A40" s="86" t="s">
        <v>625</v>
      </c>
      <c r="B40" s="487"/>
      <c r="C40" s="488"/>
      <c r="D40" s="488"/>
      <c r="E40" s="489"/>
      <c r="G40" s="87"/>
    </row>
    <row r="41" spans="1:8" x14ac:dyDescent="0.25">
      <c r="A41" s="85"/>
      <c r="B41" s="27"/>
      <c r="C41" s="27"/>
      <c r="D41" s="27"/>
      <c r="E41" s="27"/>
    </row>
    <row r="42" spans="1:8" ht="187.5" customHeight="1" x14ac:dyDescent="0.25">
      <c r="A42" s="482" t="s">
        <v>626</v>
      </c>
      <c r="B42" s="482"/>
      <c r="C42" s="482"/>
      <c r="D42" s="482"/>
      <c r="E42" s="482"/>
      <c r="F42" s="482"/>
      <c r="G42" s="482"/>
      <c r="H42" s="482"/>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Norsk Fjellfagskole AS</v>
      </c>
    </row>
    <row r="3" spans="1:6" x14ac:dyDescent="0.25">
      <c r="A3" s="61" t="s">
        <v>627</v>
      </c>
      <c r="B3" s="6"/>
    </row>
    <row r="4" spans="1:6" x14ac:dyDescent="0.25">
      <c r="A4" s="62"/>
      <c r="B4" s="6"/>
    </row>
    <row r="5" spans="1:6" x14ac:dyDescent="0.25">
      <c r="A5" s="48" t="s">
        <v>628</v>
      </c>
      <c r="B5" s="30"/>
    </row>
    <row r="6" spans="1:6" x14ac:dyDescent="0.25">
      <c r="A6" s="48" t="s">
        <v>629</v>
      </c>
      <c r="B6" s="30"/>
      <c r="E6" s="5"/>
      <c r="F6" s="47"/>
    </row>
    <row r="7" spans="1:6" ht="15" customHeight="1" x14ac:dyDescent="0.25">
      <c r="A7" s="63"/>
      <c r="B7" s="490" t="s">
        <v>630</v>
      </c>
      <c r="C7" s="491"/>
    </row>
    <row r="8" spans="1:6" ht="15" customHeight="1" x14ac:dyDescent="0.25">
      <c r="A8" s="64" t="s">
        <v>631</v>
      </c>
      <c r="B8" s="65">
        <f>Resultatregnskap!C5</f>
        <v>45657</v>
      </c>
      <c r="C8" s="66">
        <f>Resultatregnskap!D5</f>
        <v>45291</v>
      </c>
      <c r="D8" s="67"/>
    </row>
    <row r="9" spans="1:6" x14ac:dyDescent="0.25">
      <c r="A9" s="1" t="s">
        <v>35</v>
      </c>
      <c r="B9" s="68">
        <f>Resultatregnskap!C11</f>
        <v>3881</v>
      </c>
      <c r="C9" s="69">
        <f>Resultatregnskap!D11</f>
        <v>2056</v>
      </c>
    </row>
    <row r="10" spans="1:6" x14ac:dyDescent="0.25">
      <c r="A10" s="70" t="s">
        <v>632</v>
      </c>
      <c r="B10" s="68">
        <f>Resultatregnskap!C8</f>
        <v>1781</v>
      </c>
      <c r="C10" s="69">
        <f>Resultatregnskap!D8</f>
        <v>0</v>
      </c>
    </row>
    <row r="11" spans="1:6" x14ac:dyDescent="0.25">
      <c r="A11" s="70" t="s">
        <v>633</v>
      </c>
      <c r="B11" s="68">
        <f>'Note 1 og 2'!B29</f>
        <v>1137</v>
      </c>
      <c r="C11" s="68">
        <f>'Note 1 og 2'!C29</f>
        <v>1634</v>
      </c>
      <c r="D11" s="67"/>
    </row>
    <row r="12" spans="1:6" x14ac:dyDescent="0.25">
      <c r="A12" s="1" t="s">
        <v>49</v>
      </c>
      <c r="B12" s="68">
        <f>Resultatregnskap!C15</f>
        <v>2282</v>
      </c>
      <c r="C12" s="69">
        <f>Resultatregnskap!D15</f>
        <v>2523</v>
      </c>
      <c r="D12" s="67"/>
    </row>
    <row r="13" spans="1:6" x14ac:dyDescent="0.25">
      <c r="A13" s="1" t="s">
        <v>634</v>
      </c>
      <c r="B13" s="68">
        <f>Resultatregnskap!C19-Resultatregnskap!C15</f>
        <v>833</v>
      </c>
      <c r="C13" s="69">
        <f>Resultatregnskap!D19-Resultatregnskap!D15</f>
        <v>-135</v>
      </c>
    </row>
    <row r="14" spans="1:6" x14ac:dyDescent="0.25">
      <c r="A14" s="1" t="s">
        <v>57</v>
      </c>
      <c r="B14" s="68">
        <f>Resultatregnskap!C19</f>
        <v>3115</v>
      </c>
      <c r="C14" s="69">
        <f>Resultatregnskap!D19</f>
        <v>2388</v>
      </c>
    </row>
    <row r="15" spans="1:6" x14ac:dyDescent="0.25">
      <c r="A15" s="1" t="s">
        <v>59</v>
      </c>
      <c r="B15" s="68">
        <f>Resultatregnskap!C21</f>
        <v>766</v>
      </c>
      <c r="C15" s="69">
        <f>Resultatregnskap!D21</f>
        <v>-332</v>
      </c>
    </row>
    <row r="16" spans="1:6" x14ac:dyDescent="0.25">
      <c r="A16" s="1" t="s">
        <v>635</v>
      </c>
      <c r="B16" s="68">
        <f>Resultatregnskap!C32</f>
        <v>672</v>
      </c>
      <c r="C16" s="69">
        <f>Resultatregnskap!D32</f>
        <v>-331</v>
      </c>
    </row>
    <row r="17" spans="1:3" x14ac:dyDescent="0.25">
      <c r="A17" s="71"/>
      <c r="B17" s="72"/>
      <c r="C17" s="73"/>
    </row>
    <row r="18" spans="1:3" x14ac:dyDescent="0.25">
      <c r="A18" s="2" t="s">
        <v>636</v>
      </c>
      <c r="B18" s="72"/>
      <c r="C18" s="73"/>
    </row>
    <row r="19" spans="1:3" x14ac:dyDescent="0.25">
      <c r="A19" s="1" t="s">
        <v>637</v>
      </c>
      <c r="B19" s="31">
        <f>('Balanse - eiendeler'!C10)+('Balanse - eiendeler'!C18)+('Balanse - eiendeler'!C28)</f>
        <v>0</v>
      </c>
      <c r="C19" s="7">
        <f>('Balanse - eiendeler'!D10)+('Balanse - eiendeler'!D18)+('Balanse - eiendeler'!D28)</f>
        <v>0</v>
      </c>
    </row>
    <row r="20" spans="1:3" x14ac:dyDescent="0.25">
      <c r="A20" s="1" t="s">
        <v>638</v>
      </c>
      <c r="B20" s="31">
        <f>('Balanse - eiendeler'!C34)+('Balanse - eiendeler'!C39)+('Balanse - eiendeler'!C45)+('Balanse - eiendeler'!C50)</f>
        <v>1027</v>
      </c>
      <c r="C20" s="7">
        <f>('Balanse - eiendeler'!D34)+('Balanse - eiendeler'!D39)+('Balanse - eiendeler'!D45)+('Balanse - eiendeler'!D50)</f>
        <v>223</v>
      </c>
    </row>
    <row r="21" spans="1:3" x14ac:dyDescent="0.25">
      <c r="A21" s="1" t="s">
        <v>639</v>
      </c>
      <c r="B21" s="31">
        <f>'Balanse - eiendeler'!C52</f>
        <v>1027</v>
      </c>
      <c r="C21" s="7">
        <f>'Balanse - eiendeler'!D52</f>
        <v>223</v>
      </c>
    </row>
    <row r="22" spans="1:3" x14ac:dyDescent="0.25">
      <c r="A22" s="1" t="s">
        <v>640</v>
      </c>
      <c r="B22" s="31">
        <f>'Balanse - egenkapital og gjeld'!C19</f>
        <v>180.85400000000001</v>
      </c>
      <c r="C22" s="7">
        <f>'Balanse - egenkapital og gjeld'!D19</f>
        <v>-890.57</v>
      </c>
    </row>
    <row r="23" spans="1:3" x14ac:dyDescent="0.25">
      <c r="A23" s="1" t="s">
        <v>641</v>
      </c>
      <c r="B23" s="31">
        <f>('Balanse - egenkapital og gjeld'!C37)+('Balanse - egenkapital og gjeld'!C29)</f>
        <v>468</v>
      </c>
      <c r="C23" s="7">
        <f>('Balanse - egenkapital og gjeld'!D37)+('Balanse - egenkapital og gjeld'!D29)</f>
        <v>867</v>
      </c>
    </row>
    <row r="24" spans="1:3" x14ac:dyDescent="0.25">
      <c r="A24" s="1" t="s">
        <v>642</v>
      </c>
      <c r="B24" s="31">
        <f>'Balanse - egenkapital og gjeld'!C46</f>
        <v>379</v>
      </c>
      <c r="C24" s="7">
        <f>'Balanse - egenkapital og gjeld'!D46</f>
        <v>247</v>
      </c>
    </row>
    <row r="25" spans="1:3" x14ac:dyDescent="0.25">
      <c r="A25" s="1" t="s">
        <v>643</v>
      </c>
      <c r="B25" s="31">
        <f>'Balanse - egenkapital og gjeld'!C50</f>
        <v>1027.854</v>
      </c>
      <c r="C25" s="7">
        <f>'Balanse - egenkapital og gjeld'!D50</f>
        <v>223.42999999999995</v>
      </c>
    </row>
    <row r="26" spans="1:3" x14ac:dyDescent="0.25">
      <c r="A26" s="3"/>
      <c r="B26" s="33"/>
      <c r="C26" s="6"/>
    </row>
    <row r="27" spans="1:3" x14ac:dyDescent="0.25">
      <c r="A27" s="3"/>
      <c r="B27" s="34"/>
      <c r="C27" s="9"/>
    </row>
    <row r="28" spans="1:3" x14ac:dyDescent="0.25">
      <c r="A28" s="2" t="s">
        <v>644</v>
      </c>
      <c r="B28" s="32"/>
      <c r="C28" s="8"/>
    </row>
    <row r="29" spans="1:3" x14ac:dyDescent="0.25">
      <c r="A29" s="1" t="s">
        <v>645</v>
      </c>
      <c r="B29" s="35">
        <f>B12/B14</f>
        <v>0.73258426966292134</v>
      </c>
      <c r="C29" s="11">
        <f>C12/C14</f>
        <v>1.056532663316583</v>
      </c>
    </row>
    <row r="30" spans="1:3" x14ac:dyDescent="0.25">
      <c r="A30" s="1" t="s">
        <v>646</v>
      </c>
      <c r="B30" s="35">
        <f>B15/B9</f>
        <v>0.19737181138881732</v>
      </c>
      <c r="C30" s="11">
        <f>C15/C9</f>
        <v>-0.16147859922178989</v>
      </c>
    </row>
    <row r="31" spans="1:3" x14ac:dyDescent="0.25">
      <c r="A31" s="1" t="s">
        <v>647</v>
      </c>
      <c r="B31" s="35">
        <f>B20/B24</f>
        <v>2.7097625329815305</v>
      </c>
      <c r="C31" s="11">
        <f>C20/C24</f>
        <v>0.90283400809716596</v>
      </c>
    </row>
    <row r="32" spans="1:3" x14ac:dyDescent="0.25">
      <c r="A32" s="1" t="s">
        <v>648</v>
      </c>
      <c r="B32" s="31">
        <f>B20-B24</f>
        <v>648</v>
      </c>
      <c r="C32" s="7">
        <f>C20-C24</f>
        <v>-24</v>
      </c>
    </row>
    <row r="33" spans="1:4" x14ac:dyDescent="0.25">
      <c r="A33" s="1" t="s">
        <v>649</v>
      </c>
      <c r="B33" s="35">
        <f>B22/B25</f>
        <v>0.17595300499876443</v>
      </c>
      <c r="C33" s="11">
        <f>C22/C25</f>
        <v>-3.9859016246699199</v>
      </c>
    </row>
    <row r="34" spans="1:4" x14ac:dyDescent="0.25">
      <c r="A34" s="1" t="s">
        <v>650</v>
      </c>
      <c r="B34" s="35">
        <f>B24/B22</f>
        <v>2.0956130359295342</v>
      </c>
      <c r="C34" s="11">
        <f>C24/C22</f>
        <v>-0.27735046094074578</v>
      </c>
    </row>
    <row r="35" spans="1:4" x14ac:dyDescent="0.25">
      <c r="A35" s="1" t="s">
        <v>651</v>
      </c>
      <c r="B35" s="35">
        <f>B10/B9</f>
        <v>0.45890234475650604</v>
      </c>
      <c r="C35" s="11">
        <f>C10/C9</f>
        <v>0</v>
      </c>
    </row>
    <row r="36" spans="1:4" x14ac:dyDescent="0.25">
      <c r="A36" s="1" t="s">
        <v>652</v>
      </c>
      <c r="B36" s="74">
        <f>B11/B9</f>
        <v>0.29296573048183455</v>
      </c>
      <c r="C36" s="75">
        <f>C11/C9</f>
        <v>0.79474708171206221</v>
      </c>
      <c r="D36" s="67"/>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7"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0"/>
  <sheetViews>
    <sheetView topLeftCell="A4" zoomScaleNormal="100" workbookViewId="0">
      <selection activeCell="G18" sqref="G18:H19"/>
    </sheetView>
  </sheetViews>
  <sheetFormatPr baseColWidth="10" defaultColWidth="11.42578125" defaultRowHeight="12.75" x14ac:dyDescent="0.2"/>
  <cols>
    <col min="1" max="1" width="36.85546875" style="53" customWidth="1"/>
    <col min="2" max="2" width="7.140625" style="53" customWidth="1"/>
    <col min="3" max="3" width="13.5703125" style="52" customWidth="1"/>
    <col min="4" max="4" width="13" style="52" customWidth="1"/>
    <col min="5" max="5" width="13.85546875" style="53" customWidth="1"/>
    <col min="6" max="16384" width="11.42578125" style="53"/>
  </cols>
  <sheetData>
    <row r="1" spans="1:6" x14ac:dyDescent="0.2">
      <c r="A1" s="90" t="s">
        <v>659</v>
      </c>
      <c r="B1" s="90"/>
      <c r="C1" s="91"/>
      <c r="D1" s="92"/>
    </row>
    <row r="2" spans="1:6" x14ac:dyDescent="0.2">
      <c r="A2" s="93" t="s">
        <v>660</v>
      </c>
      <c r="B2" s="90"/>
      <c r="C2" s="91"/>
      <c r="D2" s="92"/>
    </row>
    <row r="3" spans="1:6" x14ac:dyDescent="0.2">
      <c r="A3" s="93" t="s">
        <v>31</v>
      </c>
      <c r="B3" s="90"/>
      <c r="C3" s="91"/>
      <c r="D3" s="92"/>
    </row>
    <row r="4" spans="1:6" x14ac:dyDescent="0.2">
      <c r="A4" s="422" t="s">
        <v>32</v>
      </c>
      <c r="B4" s="94"/>
      <c r="C4" s="444"/>
      <c r="D4" s="444"/>
    </row>
    <row r="5" spans="1:6" x14ac:dyDescent="0.2">
      <c r="A5" s="95"/>
      <c r="B5" s="96" t="s">
        <v>33</v>
      </c>
      <c r="C5" s="97">
        <v>45657</v>
      </c>
      <c r="D5" s="98">
        <v>45291</v>
      </c>
      <c r="E5" s="99" t="s">
        <v>34</v>
      </c>
    </row>
    <row r="6" spans="1:6" x14ac:dyDescent="0.2">
      <c r="A6" s="100" t="s">
        <v>35</v>
      </c>
      <c r="B6" s="101"/>
      <c r="C6" s="102"/>
      <c r="D6" s="103"/>
      <c r="E6" s="104"/>
    </row>
    <row r="7" spans="1:6" x14ac:dyDescent="0.2">
      <c r="A7" s="105" t="s">
        <v>36</v>
      </c>
      <c r="B7" s="101">
        <v>1</v>
      </c>
      <c r="C7" s="80">
        <v>2100</v>
      </c>
      <c r="D7" s="80">
        <v>2056</v>
      </c>
      <c r="E7" s="106" t="s">
        <v>37</v>
      </c>
      <c r="F7" s="54"/>
    </row>
    <row r="8" spans="1:6" x14ac:dyDescent="0.2">
      <c r="A8" s="105" t="s">
        <v>38</v>
      </c>
      <c r="B8" s="101">
        <v>1</v>
      </c>
      <c r="C8" s="107">
        <v>1781</v>
      </c>
      <c r="D8" s="107"/>
      <c r="E8" s="106" t="s">
        <v>39</v>
      </c>
      <c r="F8" s="55"/>
    </row>
    <row r="9" spans="1:6" x14ac:dyDescent="0.2">
      <c r="A9" s="105" t="s">
        <v>40</v>
      </c>
      <c r="B9" s="101"/>
      <c r="C9" s="107"/>
      <c r="D9" s="107"/>
      <c r="E9" s="106" t="s">
        <v>41</v>
      </c>
      <c r="F9" s="56"/>
    </row>
    <row r="10" spans="1:6" x14ac:dyDescent="0.2">
      <c r="A10" s="105" t="s">
        <v>42</v>
      </c>
      <c r="B10" s="101"/>
      <c r="C10" s="107"/>
      <c r="D10" s="107"/>
      <c r="E10" s="106" t="s">
        <v>43</v>
      </c>
      <c r="F10" s="56"/>
    </row>
    <row r="11" spans="1:6" x14ac:dyDescent="0.2">
      <c r="A11" s="108" t="s">
        <v>44</v>
      </c>
      <c r="B11" s="109"/>
      <c r="C11" s="110">
        <f>SUBTOTAL(9,C7:C10)</f>
        <v>3881</v>
      </c>
      <c r="D11" s="111">
        <f>SUBTOTAL(9,D7:D10)</f>
        <v>2056</v>
      </c>
      <c r="E11" s="99" t="s">
        <v>45</v>
      </c>
    </row>
    <row r="12" spans="1:6" x14ac:dyDescent="0.2">
      <c r="A12" s="112"/>
      <c r="B12" s="101"/>
      <c r="C12" s="102"/>
      <c r="D12" s="103"/>
      <c r="E12" s="104"/>
    </row>
    <row r="13" spans="1:6" x14ac:dyDescent="0.2">
      <c r="A13" s="113" t="s">
        <v>46</v>
      </c>
      <c r="B13" s="101"/>
      <c r="C13" s="102"/>
      <c r="D13" s="103"/>
      <c r="E13" s="104"/>
    </row>
    <row r="14" spans="1:6" x14ac:dyDescent="0.2">
      <c r="A14" s="105" t="s">
        <v>47</v>
      </c>
      <c r="B14" s="101"/>
      <c r="C14" s="80">
        <v>48</v>
      </c>
      <c r="D14" s="80"/>
      <c r="E14" s="106" t="s">
        <v>48</v>
      </c>
    </row>
    <row r="15" spans="1:6" x14ac:dyDescent="0.2">
      <c r="A15" s="105" t="s">
        <v>49</v>
      </c>
      <c r="B15" s="114">
        <v>2</v>
      </c>
      <c r="C15" s="80">
        <v>2282</v>
      </c>
      <c r="D15" s="80">
        <v>2523</v>
      </c>
      <c r="E15" s="106" t="s">
        <v>50</v>
      </c>
    </row>
    <row r="16" spans="1:6" x14ac:dyDescent="0.2">
      <c r="A16" s="105" t="s">
        <v>51</v>
      </c>
      <c r="B16" s="101"/>
      <c r="C16" s="80"/>
      <c r="D16" s="80"/>
      <c r="E16" s="106" t="s">
        <v>52</v>
      </c>
    </row>
    <row r="17" spans="1:10" x14ac:dyDescent="0.2">
      <c r="A17" s="105" t="s">
        <v>53</v>
      </c>
      <c r="B17" s="101"/>
      <c r="C17" s="80"/>
      <c r="D17" s="80"/>
      <c r="E17" s="106" t="s">
        <v>54</v>
      </c>
      <c r="J17" s="55"/>
    </row>
    <row r="18" spans="1:10" x14ac:dyDescent="0.2">
      <c r="A18" s="105" t="s">
        <v>55</v>
      </c>
      <c r="B18" s="101">
        <v>3</v>
      </c>
      <c r="C18" s="80">
        <v>785</v>
      </c>
      <c r="D18" s="419">
        <v>-135</v>
      </c>
      <c r="E18" s="106" t="s">
        <v>56</v>
      </c>
      <c r="G18" s="492"/>
      <c r="J18" s="55"/>
    </row>
    <row r="19" spans="1:10" x14ac:dyDescent="0.2">
      <c r="A19" s="115" t="s">
        <v>57</v>
      </c>
      <c r="B19" s="109"/>
      <c r="C19" s="110">
        <f>SUBTOTAL(9,C14:C18)</f>
        <v>3115</v>
      </c>
      <c r="D19" s="110">
        <f>SUBTOTAL(9,D14:D18)</f>
        <v>2388</v>
      </c>
      <c r="E19" s="99" t="s">
        <v>58</v>
      </c>
      <c r="G19" s="52"/>
    </row>
    <row r="20" spans="1:10" x14ac:dyDescent="0.2">
      <c r="A20" s="112"/>
      <c r="B20" s="101"/>
      <c r="C20" s="102"/>
      <c r="D20" s="103"/>
      <c r="E20" s="104"/>
    </row>
    <row r="21" spans="1:10" x14ac:dyDescent="0.2">
      <c r="A21" s="115" t="s">
        <v>59</v>
      </c>
      <c r="B21" s="109"/>
      <c r="C21" s="116">
        <f>C11-C19</f>
        <v>766</v>
      </c>
      <c r="D21" s="117">
        <f>D11-D19</f>
        <v>-332</v>
      </c>
      <c r="E21" s="99" t="s">
        <v>60</v>
      </c>
    </row>
    <row r="22" spans="1:10" x14ac:dyDescent="0.2">
      <c r="A22" s="112"/>
      <c r="B22" s="101"/>
      <c r="C22" s="102"/>
      <c r="D22" s="103"/>
      <c r="E22" s="104"/>
    </row>
    <row r="23" spans="1:10" x14ac:dyDescent="0.2">
      <c r="A23" s="100" t="s">
        <v>61</v>
      </c>
      <c r="B23" s="101"/>
      <c r="C23" s="102"/>
      <c r="D23" s="103"/>
      <c r="E23" s="104"/>
    </row>
    <row r="24" spans="1:10" x14ac:dyDescent="0.2">
      <c r="A24" s="105" t="s">
        <v>62</v>
      </c>
      <c r="B24" s="101"/>
      <c r="C24" s="102">
        <v>2</v>
      </c>
      <c r="D24" s="118">
        <v>1</v>
      </c>
      <c r="E24" s="106" t="s">
        <v>63</v>
      </c>
    </row>
    <row r="25" spans="1:10" x14ac:dyDescent="0.2">
      <c r="A25" s="105" t="s">
        <v>64</v>
      </c>
      <c r="B25" s="101"/>
      <c r="C25" s="102"/>
      <c r="D25" s="119"/>
      <c r="E25" s="106" t="s">
        <v>65</v>
      </c>
    </row>
    <row r="26" spans="1:10" x14ac:dyDescent="0.2">
      <c r="A26" s="115" t="s">
        <v>66</v>
      </c>
      <c r="B26" s="109"/>
      <c r="C26" s="116">
        <f>C24-C25</f>
        <v>2</v>
      </c>
      <c r="D26" s="117">
        <f>D24-D25</f>
        <v>1</v>
      </c>
      <c r="E26" s="99" t="s">
        <v>67</v>
      </c>
    </row>
    <row r="27" spans="1:10" x14ac:dyDescent="0.2">
      <c r="A27" s="112"/>
      <c r="B27" s="101"/>
      <c r="C27" s="102"/>
      <c r="D27" s="103"/>
      <c r="E27" s="104"/>
    </row>
    <row r="28" spans="1:10" x14ac:dyDescent="0.2">
      <c r="A28" s="115" t="s">
        <v>68</v>
      </c>
      <c r="B28" s="109"/>
      <c r="C28" s="116">
        <f>C21+C26</f>
        <v>768</v>
      </c>
      <c r="D28" s="117">
        <f>D21+D26</f>
        <v>-331</v>
      </c>
      <c r="E28" s="99" t="s">
        <v>69</v>
      </c>
    </row>
    <row r="29" spans="1:10" x14ac:dyDescent="0.2">
      <c r="A29" s="112"/>
      <c r="B29" s="101"/>
      <c r="C29" s="102"/>
      <c r="D29" s="103"/>
      <c r="E29" s="104"/>
    </row>
    <row r="30" spans="1:10" x14ac:dyDescent="0.2">
      <c r="A30" s="105" t="s">
        <v>70</v>
      </c>
      <c r="B30" s="101"/>
      <c r="C30" s="120">
        <v>96</v>
      </c>
      <c r="D30" s="118">
        <v>0</v>
      </c>
      <c r="E30" s="106" t="s">
        <v>71</v>
      </c>
    </row>
    <row r="31" spans="1:10" x14ac:dyDescent="0.2">
      <c r="A31" s="112"/>
      <c r="B31" s="101"/>
      <c r="C31" s="121"/>
      <c r="D31" s="122"/>
      <c r="E31" s="104"/>
    </row>
    <row r="32" spans="1:10" x14ac:dyDescent="0.2">
      <c r="A32" s="115" t="s">
        <v>72</v>
      </c>
      <c r="B32" s="109"/>
      <c r="C32" s="116">
        <f>C28-C30</f>
        <v>672</v>
      </c>
      <c r="D32" s="117">
        <f>D28-D30</f>
        <v>-331</v>
      </c>
      <c r="E32" s="99" t="s">
        <v>73</v>
      </c>
    </row>
    <row r="33" spans="1:5" x14ac:dyDescent="0.2">
      <c r="A33" s="112"/>
      <c r="B33" s="101"/>
      <c r="C33" s="102"/>
      <c r="D33" s="103"/>
      <c r="E33" s="104"/>
    </row>
    <row r="34" spans="1:5" x14ac:dyDescent="0.2">
      <c r="A34" s="100" t="s">
        <v>74</v>
      </c>
      <c r="B34" s="101"/>
      <c r="C34" s="102"/>
      <c r="D34" s="103"/>
      <c r="E34" s="104"/>
    </row>
    <row r="35" spans="1:5" x14ac:dyDescent="0.2">
      <c r="A35" s="105" t="s">
        <v>75</v>
      </c>
      <c r="B35" s="101"/>
      <c r="C35" s="102"/>
      <c r="D35" s="118"/>
      <c r="E35" s="106" t="s">
        <v>76</v>
      </c>
    </row>
    <row r="36" spans="1:5" x14ac:dyDescent="0.2">
      <c r="A36" s="105" t="s">
        <v>77</v>
      </c>
      <c r="B36" s="101"/>
      <c r="C36" s="102"/>
      <c r="D36" s="80"/>
      <c r="E36" s="106" t="s">
        <v>78</v>
      </c>
    </row>
    <row r="37" spans="1:5" x14ac:dyDescent="0.2">
      <c r="A37" s="105" t="s">
        <v>79</v>
      </c>
      <c r="B37" s="101"/>
      <c r="C37" s="80">
        <f>C32</f>
        <v>672</v>
      </c>
      <c r="D37" s="80">
        <f>D32</f>
        <v>-331</v>
      </c>
      <c r="E37" s="106" t="s">
        <v>80</v>
      </c>
    </row>
    <row r="38" spans="1:5" x14ac:dyDescent="0.2">
      <c r="A38" s="115" t="s">
        <v>81</v>
      </c>
      <c r="B38" s="109"/>
      <c r="C38" s="116">
        <f>SUBTOTAL(9,C35:C37)</f>
        <v>672</v>
      </c>
      <c r="D38" s="117">
        <f>SUBTOTAL(9,D35:D37)</f>
        <v>-331</v>
      </c>
      <c r="E38" s="99" t="s">
        <v>82</v>
      </c>
    </row>
    <row r="40" spans="1:5" s="79" customFormat="1" ht="93.75" customHeight="1" x14ac:dyDescent="0.2">
      <c r="A40" s="445" t="s">
        <v>83</v>
      </c>
      <c r="B40" s="445"/>
      <c r="C40" s="445"/>
      <c r="D40" s="445"/>
      <c r="E40" s="445"/>
    </row>
  </sheetData>
  <sheetProtection formatCells="0" formatColumns="0" formatRows="0" insertColumns="0" insertRows="0" autoFilter="0"/>
  <mergeCells count="2">
    <mergeCell ref="C4:D4"/>
    <mergeCell ref="A40:E40"/>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4"/>
  <sheetViews>
    <sheetView topLeftCell="A11" zoomScaleNormal="100" workbookViewId="0">
      <selection activeCell="D37" sqref="D37"/>
    </sheetView>
  </sheetViews>
  <sheetFormatPr baseColWidth="10" defaultColWidth="11.42578125" defaultRowHeight="12.75" x14ac:dyDescent="0.2"/>
  <cols>
    <col min="1" max="1" width="52.85546875" style="53" bestFit="1" customWidth="1"/>
    <col min="2" max="2" width="8" style="143" customWidth="1"/>
    <col min="3" max="4" width="14.5703125" style="52" customWidth="1"/>
    <col min="5" max="5" width="13.5703125" style="53" customWidth="1"/>
    <col min="6" max="16384" width="11.42578125" style="53"/>
  </cols>
  <sheetData>
    <row r="1" spans="1:5" ht="16.5" customHeight="1" x14ac:dyDescent="0.2">
      <c r="A1" s="27" t="str">
        <f>Resultatregnskap!A1</f>
        <v>Fagskolens navn: Norsk Fjellfagskole AS</v>
      </c>
      <c r="B1" s="90"/>
      <c r="C1" s="90"/>
      <c r="D1" s="123"/>
      <c r="E1" s="123"/>
    </row>
    <row r="2" spans="1:5" ht="16.5" customHeight="1" x14ac:dyDescent="0.2">
      <c r="A2" s="27" t="s">
        <v>84</v>
      </c>
      <c r="B2" s="90"/>
      <c r="C2" s="90"/>
      <c r="D2" s="123"/>
      <c r="E2" s="123"/>
    </row>
    <row r="3" spans="1:5" ht="16.5" customHeight="1" x14ac:dyDescent="0.2">
      <c r="A3" s="422" t="s">
        <v>32</v>
      </c>
      <c r="B3" s="90"/>
      <c r="C3" s="90"/>
      <c r="D3" s="123"/>
      <c r="E3" s="123"/>
    </row>
    <row r="4" spans="1:5" ht="16.350000000000001" customHeight="1" x14ac:dyDescent="0.2">
      <c r="A4" s="124"/>
      <c r="B4" s="125" t="s">
        <v>33</v>
      </c>
      <c r="C4" s="97">
        <f>Resultatregnskap!C5</f>
        <v>45657</v>
      </c>
      <c r="D4" s="97">
        <f>Resultatregnskap!D5</f>
        <v>45291</v>
      </c>
      <c r="E4" s="126" t="s">
        <v>34</v>
      </c>
    </row>
    <row r="5" spans="1:5" x14ac:dyDescent="0.2">
      <c r="A5" s="127" t="s">
        <v>85</v>
      </c>
      <c r="B5" s="128"/>
      <c r="C5" s="57"/>
      <c r="D5" s="57"/>
      <c r="E5" s="129"/>
    </row>
    <row r="6" spans="1:5" x14ac:dyDescent="0.2">
      <c r="A6" s="127" t="s">
        <v>86</v>
      </c>
      <c r="B6" s="128"/>
      <c r="C6" s="57"/>
      <c r="D6" s="57"/>
      <c r="E6" s="129"/>
    </row>
    <row r="7" spans="1:5" x14ac:dyDescent="0.2">
      <c r="A7" s="130" t="s">
        <v>87</v>
      </c>
      <c r="B7" s="128"/>
      <c r="C7" s="57"/>
      <c r="D7" s="57"/>
      <c r="E7" s="131" t="s">
        <v>88</v>
      </c>
    </row>
    <row r="8" spans="1:5" x14ac:dyDescent="0.2">
      <c r="A8" s="130" t="s">
        <v>89</v>
      </c>
      <c r="B8" s="128"/>
      <c r="C8" s="57"/>
      <c r="D8" s="57"/>
      <c r="E8" s="131" t="s">
        <v>90</v>
      </c>
    </row>
    <row r="9" spans="1:5" x14ac:dyDescent="0.2">
      <c r="A9" s="130" t="s">
        <v>91</v>
      </c>
      <c r="B9" s="128"/>
      <c r="C9" s="57"/>
      <c r="D9" s="57"/>
      <c r="E9" s="131" t="s">
        <v>92</v>
      </c>
    </row>
    <row r="10" spans="1:5" x14ac:dyDescent="0.2">
      <c r="A10" s="132" t="s">
        <v>93</v>
      </c>
      <c r="B10" s="133"/>
      <c r="C10" s="134">
        <f>SUBTOTAL(9,C7:C9)</f>
        <v>0</v>
      </c>
      <c r="D10" s="135">
        <f>SUBTOTAL(9,D7:D9)</f>
        <v>0</v>
      </c>
      <c r="E10" s="136" t="s">
        <v>94</v>
      </c>
    </row>
    <row r="11" spans="1:5" x14ac:dyDescent="0.2">
      <c r="A11" s="137"/>
      <c r="B11" s="128"/>
      <c r="C11" s="57"/>
      <c r="D11" s="57"/>
      <c r="E11" s="129"/>
    </row>
    <row r="12" spans="1:5" x14ac:dyDescent="0.2">
      <c r="A12" s="127" t="s">
        <v>95</v>
      </c>
      <c r="B12" s="128"/>
      <c r="C12" s="57"/>
      <c r="D12" s="57"/>
      <c r="E12" s="129"/>
    </row>
    <row r="13" spans="1:5" x14ac:dyDescent="0.2">
      <c r="A13" s="130" t="s">
        <v>96</v>
      </c>
      <c r="B13" s="128"/>
      <c r="C13" s="57"/>
      <c r="D13" s="57"/>
      <c r="E13" s="131" t="s">
        <v>97</v>
      </c>
    </row>
    <row r="14" spans="1:5" x14ac:dyDescent="0.2">
      <c r="A14" s="130" t="s">
        <v>98</v>
      </c>
      <c r="B14" s="128"/>
      <c r="C14" s="57"/>
      <c r="D14" s="57"/>
      <c r="E14" s="131" t="s">
        <v>99</v>
      </c>
    </row>
    <row r="15" spans="1:5" x14ac:dyDescent="0.2">
      <c r="A15" s="130" t="s">
        <v>100</v>
      </c>
      <c r="B15" s="128"/>
      <c r="C15" s="58"/>
      <c r="D15" s="58"/>
      <c r="E15" s="131" t="s">
        <v>101</v>
      </c>
    </row>
    <row r="16" spans="1:5" x14ac:dyDescent="0.2">
      <c r="A16" s="130" t="s">
        <v>102</v>
      </c>
      <c r="B16" s="128"/>
      <c r="C16" s="57"/>
      <c r="D16" s="57"/>
      <c r="E16" s="131" t="s">
        <v>103</v>
      </c>
    </row>
    <row r="17" spans="1:6" x14ac:dyDescent="0.2">
      <c r="A17" s="130" t="s">
        <v>104</v>
      </c>
      <c r="B17" s="128"/>
      <c r="C17" s="57"/>
      <c r="D17" s="57"/>
      <c r="E17" s="131" t="s">
        <v>105</v>
      </c>
    </row>
    <row r="18" spans="1:6" x14ac:dyDescent="0.2">
      <c r="A18" s="132" t="s">
        <v>106</v>
      </c>
      <c r="B18" s="133"/>
      <c r="C18" s="134">
        <f>SUBTOTAL(9,C13:C17)</f>
        <v>0</v>
      </c>
      <c r="D18" s="135">
        <f>SUBTOTAL(9,D13:D17)</f>
        <v>0</v>
      </c>
      <c r="E18" s="136" t="s">
        <v>107</v>
      </c>
    </row>
    <row r="19" spans="1:6" x14ac:dyDescent="0.2">
      <c r="A19" s="137"/>
      <c r="B19" s="128"/>
      <c r="C19" s="57"/>
      <c r="D19" s="57"/>
      <c r="E19" s="129"/>
    </row>
    <row r="20" spans="1:6" x14ac:dyDescent="0.2">
      <c r="A20" s="127" t="s">
        <v>108</v>
      </c>
      <c r="B20" s="128"/>
      <c r="C20" s="57"/>
      <c r="D20" s="57"/>
      <c r="E20" s="129"/>
    </row>
    <row r="21" spans="1:6" x14ac:dyDescent="0.2">
      <c r="A21" s="130" t="s">
        <v>109</v>
      </c>
      <c r="B21" s="128"/>
      <c r="C21" s="57"/>
      <c r="D21" s="57"/>
      <c r="E21" s="131" t="s">
        <v>110</v>
      </c>
    </row>
    <row r="22" spans="1:6" x14ac:dyDescent="0.2">
      <c r="A22" s="130" t="s">
        <v>111</v>
      </c>
      <c r="B22" s="128"/>
      <c r="C22" s="57"/>
      <c r="D22" s="57"/>
      <c r="E22" s="131" t="s">
        <v>112</v>
      </c>
    </row>
    <row r="23" spans="1:6" x14ac:dyDescent="0.2">
      <c r="A23" s="130" t="s">
        <v>113</v>
      </c>
      <c r="B23" s="128">
        <v>6</v>
      </c>
      <c r="C23" s="57"/>
      <c r="D23" s="57"/>
      <c r="E23" s="131" t="s">
        <v>114</v>
      </c>
      <c r="F23" s="55"/>
    </row>
    <row r="24" spans="1:6" x14ac:dyDescent="0.2">
      <c r="A24" s="130" t="s">
        <v>115</v>
      </c>
      <c r="B24" s="128"/>
      <c r="C24" s="57"/>
      <c r="D24" s="57"/>
      <c r="E24" s="131" t="s">
        <v>116</v>
      </c>
    </row>
    <row r="25" spans="1:6" x14ac:dyDescent="0.2">
      <c r="A25" s="130" t="s">
        <v>117</v>
      </c>
      <c r="B25" s="128"/>
      <c r="C25" s="57"/>
      <c r="D25" s="57"/>
      <c r="E25" s="131" t="s">
        <v>118</v>
      </c>
    </row>
    <row r="26" spans="1:6" x14ac:dyDescent="0.2">
      <c r="A26" s="130" t="s">
        <v>119</v>
      </c>
      <c r="B26" s="128"/>
      <c r="C26" s="57"/>
      <c r="D26" s="57"/>
      <c r="E26" s="131" t="s">
        <v>120</v>
      </c>
    </row>
    <row r="27" spans="1:6" x14ac:dyDescent="0.2">
      <c r="A27" s="130" t="s">
        <v>121</v>
      </c>
      <c r="B27" s="128">
        <v>6</v>
      </c>
      <c r="C27" s="57"/>
      <c r="D27" s="57"/>
      <c r="E27" s="131" t="s">
        <v>122</v>
      </c>
      <c r="F27" s="55"/>
    </row>
    <row r="28" spans="1:6" x14ac:dyDescent="0.2">
      <c r="A28" s="132" t="s">
        <v>123</v>
      </c>
      <c r="B28" s="133"/>
      <c r="C28" s="134">
        <f>SUBTOTAL(9,C21:C27)</f>
        <v>0</v>
      </c>
      <c r="D28" s="135">
        <f>SUBTOTAL(9,D21:D27)</f>
        <v>0</v>
      </c>
      <c r="E28" s="136" t="s">
        <v>124</v>
      </c>
    </row>
    <row r="29" spans="1:6" x14ac:dyDescent="0.2">
      <c r="A29" s="137"/>
      <c r="B29" s="128"/>
      <c r="C29" s="57"/>
      <c r="D29" s="57"/>
      <c r="E29" s="129"/>
    </row>
    <row r="30" spans="1:6" x14ac:dyDescent="0.2">
      <c r="A30" s="100" t="s">
        <v>125</v>
      </c>
      <c r="B30" s="101"/>
      <c r="C30" s="80"/>
      <c r="D30" s="80"/>
      <c r="E30" s="104"/>
    </row>
    <row r="31" spans="1:6" x14ac:dyDescent="0.2">
      <c r="A31" s="100" t="s">
        <v>126</v>
      </c>
      <c r="B31" s="101"/>
      <c r="C31" s="138"/>
      <c r="D31" s="138"/>
      <c r="E31" s="104"/>
    </row>
    <row r="32" spans="1:6" x14ac:dyDescent="0.2">
      <c r="A32" s="105" t="s">
        <v>18</v>
      </c>
      <c r="B32" s="101"/>
      <c r="C32" s="80"/>
      <c r="D32" s="80"/>
      <c r="E32" s="106" t="s">
        <v>127</v>
      </c>
    </row>
    <row r="33" spans="1:11" x14ac:dyDescent="0.2">
      <c r="A33" s="105" t="s">
        <v>128</v>
      </c>
      <c r="B33" s="101"/>
      <c r="C33" s="80"/>
      <c r="D33" s="80"/>
      <c r="E33" s="106" t="s">
        <v>129</v>
      </c>
    </row>
    <row r="34" spans="1:11" x14ac:dyDescent="0.2">
      <c r="A34" s="115" t="s">
        <v>130</v>
      </c>
      <c r="B34" s="109"/>
      <c r="C34" s="110">
        <f>SUBTOTAL(9,C32:C33)</f>
        <v>0</v>
      </c>
      <c r="D34" s="111">
        <f>SUBTOTAL(9,D32:D33)</f>
        <v>0</v>
      </c>
      <c r="E34" s="99" t="s">
        <v>131</v>
      </c>
    </row>
    <row r="35" spans="1:11" x14ac:dyDescent="0.2">
      <c r="A35" s="139"/>
      <c r="B35" s="101"/>
      <c r="C35" s="138"/>
      <c r="D35" s="138"/>
      <c r="E35" s="104"/>
      <c r="K35" s="53" t="s">
        <v>132</v>
      </c>
    </row>
    <row r="36" spans="1:11" x14ac:dyDescent="0.2">
      <c r="A36" s="100" t="s">
        <v>133</v>
      </c>
      <c r="B36" s="101"/>
      <c r="C36" s="80"/>
      <c r="D36" s="80"/>
      <c r="E36" s="104"/>
    </row>
    <row r="37" spans="1:11" x14ac:dyDescent="0.2">
      <c r="A37" s="105" t="s">
        <v>134</v>
      </c>
      <c r="B37" s="101">
        <v>9</v>
      </c>
      <c r="C37" s="107">
        <v>7</v>
      </c>
      <c r="D37" s="107">
        <v>156</v>
      </c>
      <c r="E37" s="106" t="s">
        <v>135</v>
      </c>
      <c r="F37" s="55"/>
    </row>
    <row r="38" spans="1:11" x14ac:dyDescent="0.2">
      <c r="A38" s="105" t="s">
        <v>136</v>
      </c>
      <c r="B38" s="101" t="s">
        <v>137</v>
      </c>
      <c r="C38" s="140"/>
      <c r="D38" s="141"/>
      <c r="E38" s="106" t="s">
        <v>138</v>
      </c>
      <c r="F38" s="55"/>
    </row>
    <row r="39" spans="1:11" x14ac:dyDescent="0.2">
      <c r="A39" s="115" t="s">
        <v>139</v>
      </c>
      <c r="B39" s="109"/>
      <c r="C39" s="110">
        <f>SUBTOTAL(9,C37:C38)</f>
        <v>7</v>
      </c>
      <c r="D39" s="111">
        <f>SUBTOTAL(9,D37:D38)</f>
        <v>156</v>
      </c>
      <c r="E39" s="99" t="s">
        <v>140</v>
      </c>
    </row>
    <row r="40" spans="1:11" x14ac:dyDescent="0.2">
      <c r="A40" s="112"/>
      <c r="B40" s="101"/>
      <c r="C40" s="138"/>
      <c r="D40" s="138"/>
      <c r="E40" s="104"/>
    </row>
    <row r="41" spans="1:11" x14ac:dyDescent="0.2">
      <c r="A41" s="100" t="s">
        <v>141</v>
      </c>
      <c r="B41" s="101"/>
      <c r="C41" s="138"/>
      <c r="D41" s="138"/>
      <c r="E41" s="104"/>
    </row>
    <row r="42" spans="1:11" x14ac:dyDescent="0.2">
      <c r="A42" s="105" t="s">
        <v>142</v>
      </c>
      <c r="B42" s="101"/>
      <c r="C42" s="138"/>
      <c r="D42" s="138"/>
      <c r="E42" s="106" t="s">
        <v>143</v>
      </c>
    </row>
    <row r="43" spans="1:11" x14ac:dyDescent="0.2">
      <c r="A43" s="105" t="s">
        <v>144</v>
      </c>
      <c r="B43" s="101"/>
      <c r="C43" s="138"/>
      <c r="D43" s="138"/>
      <c r="E43" s="106" t="s">
        <v>145</v>
      </c>
    </row>
    <row r="44" spans="1:11" x14ac:dyDescent="0.2">
      <c r="A44" s="105" t="s">
        <v>146</v>
      </c>
      <c r="B44" s="101"/>
      <c r="C44" s="138"/>
      <c r="D44" s="138"/>
      <c r="E44" s="106" t="s">
        <v>147</v>
      </c>
    </row>
    <row r="45" spans="1:11" x14ac:dyDescent="0.2">
      <c r="A45" s="115" t="s">
        <v>148</v>
      </c>
      <c r="B45" s="109"/>
      <c r="C45" s="110">
        <f>SUBTOTAL(9,C42:C44)</f>
        <v>0</v>
      </c>
      <c r="D45" s="111">
        <f>SUBTOTAL(9,D42:D44)</f>
        <v>0</v>
      </c>
      <c r="E45" s="99" t="s">
        <v>149</v>
      </c>
    </row>
    <row r="46" spans="1:11" x14ac:dyDescent="0.2">
      <c r="A46" s="112"/>
      <c r="B46" s="101"/>
      <c r="C46" s="80"/>
      <c r="D46" s="80"/>
      <c r="E46" s="104"/>
    </row>
    <row r="47" spans="1:11" x14ac:dyDescent="0.2">
      <c r="A47" s="100" t="s">
        <v>150</v>
      </c>
      <c r="B47" s="101"/>
      <c r="C47" s="138"/>
      <c r="D47" s="138"/>
      <c r="E47" s="104"/>
    </row>
    <row r="48" spans="1:11" x14ac:dyDescent="0.2">
      <c r="A48" s="105" t="s">
        <v>151</v>
      </c>
      <c r="B48" s="101"/>
      <c r="C48" s="80">
        <v>1020</v>
      </c>
      <c r="D48" s="80">
        <v>67</v>
      </c>
      <c r="E48" s="106" t="s">
        <v>152</v>
      </c>
    </row>
    <row r="49" spans="1:5" x14ac:dyDescent="0.2">
      <c r="A49" s="105" t="s">
        <v>153</v>
      </c>
      <c r="B49" s="101"/>
      <c r="C49" s="80"/>
      <c r="D49" s="80"/>
      <c r="E49" s="106" t="s">
        <v>154</v>
      </c>
    </row>
    <row r="50" spans="1:5" x14ac:dyDescent="0.2">
      <c r="A50" s="115" t="s">
        <v>155</v>
      </c>
      <c r="B50" s="109"/>
      <c r="C50" s="494">
        <f>SUBTOTAL(9,C48:C49)</f>
        <v>1020</v>
      </c>
      <c r="D50" s="493">
        <f>SUBTOTAL(9,D48:D49)</f>
        <v>67</v>
      </c>
      <c r="E50" s="99" t="s">
        <v>156</v>
      </c>
    </row>
    <row r="51" spans="1:5" x14ac:dyDescent="0.2">
      <c r="A51" s="112"/>
      <c r="B51" s="101"/>
      <c r="C51" s="142"/>
      <c r="D51" s="142"/>
      <c r="E51" s="104"/>
    </row>
    <row r="52" spans="1:5" x14ac:dyDescent="0.2">
      <c r="A52" s="115" t="s">
        <v>157</v>
      </c>
      <c r="B52" s="109"/>
      <c r="C52" s="110">
        <f>SUBTOTAL(9,C7:C51)</f>
        <v>1027</v>
      </c>
      <c r="D52" s="111">
        <f>SUBTOTAL(9,D6:D51)</f>
        <v>223</v>
      </c>
      <c r="E52" s="99" t="s">
        <v>158</v>
      </c>
    </row>
    <row r="54" spans="1:5" ht="83.25" customHeight="1" x14ac:dyDescent="0.2">
      <c r="A54" s="446" t="s">
        <v>159</v>
      </c>
      <c r="B54" s="446"/>
      <c r="C54" s="446"/>
      <c r="D54" s="446"/>
      <c r="E54" s="446"/>
    </row>
  </sheetData>
  <sheetProtection formatCells="0" formatColumns="0" formatRows="0" insertColumns="0" insertRows="0" autoFilter="0"/>
  <mergeCells count="1">
    <mergeCell ref="A54:E54"/>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2"/>
  <sheetViews>
    <sheetView zoomScaleNormal="100" workbookViewId="0">
      <selection activeCell="A36" sqref="A36:XFD36"/>
    </sheetView>
  </sheetViews>
  <sheetFormatPr baseColWidth="10" defaultColWidth="11.42578125" defaultRowHeight="12.75" x14ac:dyDescent="0.2"/>
  <cols>
    <col min="1" max="1" width="40" style="53" customWidth="1"/>
    <col min="2" max="2" width="7" style="53" customWidth="1"/>
    <col min="3" max="4" width="15.5703125" style="52" customWidth="1"/>
    <col min="5" max="5" width="13.85546875" style="53" customWidth="1"/>
    <col min="6" max="16384" width="11.42578125" style="53"/>
  </cols>
  <sheetData>
    <row r="1" spans="1:7" ht="20.25" customHeight="1" x14ac:dyDescent="0.2">
      <c r="A1" s="144" t="str">
        <f>Resultatregnskap!A1</f>
        <v>Fagskolens navn: Norsk Fjellfagskole AS</v>
      </c>
      <c r="B1" s="145"/>
      <c r="C1" s="145"/>
      <c r="D1" s="146"/>
    </row>
    <row r="2" spans="1:7" ht="15" customHeight="1" x14ac:dyDescent="0.2">
      <c r="A2" s="144"/>
      <c r="B2" s="145"/>
      <c r="C2" s="145"/>
      <c r="D2" s="146"/>
    </row>
    <row r="3" spans="1:7" ht="15" customHeight="1" x14ac:dyDescent="0.2">
      <c r="A3" s="147" t="s">
        <v>160</v>
      </c>
      <c r="B3" s="145"/>
      <c r="C3" s="145"/>
      <c r="D3" s="146"/>
    </row>
    <row r="4" spans="1:7" ht="15" customHeight="1" x14ac:dyDescent="0.2">
      <c r="A4" s="423" t="s">
        <v>32</v>
      </c>
      <c r="D4" s="146"/>
    </row>
    <row r="5" spans="1:7" x14ac:dyDescent="0.2">
      <c r="A5" s="108"/>
      <c r="B5" s="148" t="s">
        <v>33</v>
      </c>
      <c r="C5" s="415">
        <f>Resultatregnskap!C5</f>
        <v>45657</v>
      </c>
      <c r="D5" s="414">
        <f>Resultatregnskap!D5</f>
        <v>45291</v>
      </c>
      <c r="E5" s="99" t="s">
        <v>34</v>
      </c>
    </row>
    <row r="6" spans="1:7" x14ac:dyDescent="0.2">
      <c r="A6" s="100" t="s">
        <v>161</v>
      </c>
      <c r="B6" s="104"/>
      <c r="C6" s="80"/>
      <c r="D6" s="80"/>
      <c r="E6" s="104"/>
    </row>
    <row r="7" spans="1:7" x14ac:dyDescent="0.2">
      <c r="A7" s="112"/>
      <c r="B7" s="104"/>
      <c r="C7" s="80"/>
      <c r="D7" s="80"/>
      <c r="E7" s="104"/>
    </row>
    <row r="8" spans="1:7" x14ac:dyDescent="0.2">
      <c r="A8" s="100" t="s">
        <v>162</v>
      </c>
      <c r="B8" s="104"/>
      <c r="C8" s="80"/>
      <c r="D8" s="80"/>
      <c r="E8" s="104"/>
    </row>
    <row r="9" spans="1:7" x14ac:dyDescent="0.2">
      <c r="A9" s="105" t="s">
        <v>163</v>
      </c>
      <c r="B9" s="104">
        <v>12</v>
      </c>
      <c r="C9" s="80">
        <v>60</v>
      </c>
      <c r="D9" s="80">
        <v>30</v>
      </c>
      <c r="E9" s="106" t="s">
        <v>164</v>
      </c>
    </row>
    <row r="10" spans="1:7" x14ac:dyDescent="0.2">
      <c r="A10" s="105" t="s">
        <v>165</v>
      </c>
      <c r="B10" s="104">
        <v>12</v>
      </c>
      <c r="C10" s="80">
        <v>126.42400000000001</v>
      </c>
      <c r="D10" s="80">
        <v>0</v>
      </c>
      <c r="E10" s="106" t="s">
        <v>166</v>
      </c>
    </row>
    <row r="11" spans="1:7" x14ac:dyDescent="0.2">
      <c r="A11" s="105" t="s">
        <v>167</v>
      </c>
      <c r="B11" s="104">
        <v>12</v>
      </c>
      <c r="C11" s="80">
        <v>-5.57</v>
      </c>
      <c r="D11" s="80">
        <v>-5.57</v>
      </c>
      <c r="E11" s="106" t="s">
        <v>168</v>
      </c>
    </row>
    <row r="12" spans="1:7" x14ac:dyDescent="0.2">
      <c r="A12" s="115" t="s">
        <v>169</v>
      </c>
      <c r="B12" s="149"/>
      <c r="C12" s="110">
        <f>C9+C10+C11</f>
        <v>180.85400000000001</v>
      </c>
      <c r="D12" s="110">
        <f>D9+D10+D11</f>
        <v>24.43</v>
      </c>
      <c r="E12" s="99" t="s">
        <v>170</v>
      </c>
      <c r="F12" s="56"/>
      <c r="G12" s="55"/>
    </row>
    <row r="13" spans="1:7" x14ac:dyDescent="0.2">
      <c r="A13" s="112"/>
      <c r="B13" s="104"/>
      <c r="C13" s="80"/>
      <c r="D13" s="80"/>
      <c r="E13" s="106" t="s">
        <v>171</v>
      </c>
    </row>
    <row r="14" spans="1:7" x14ac:dyDescent="0.2">
      <c r="A14" s="100" t="s">
        <v>172</v>
      </c>
      <c r="B14" s="104"/>
      <c r="C14" s="80"/>
      <c r="D14" s="80"/>
      <c r="E14" s="106" t="s">
        <v>171</v>
      </c>
      <c r="G14" s="54"/>
    </row>
    <row r="15" spans="1:7" x14ac:dyDescent="0.2">
      <c r="A15" s="105" t="s">
        <v>173</v>
      </c>
      <c r="B15" s="104">
        <v>12</v>
      </c>
      <c r="C15" s="80">
        <v>0</v>
      </c>
      <c r="D15" s="80">
        <v>-915</v>
      </c>
      <c r="E15" s="106" t="s">
        <v>174</v>
      </c>
      <c r="G15" s="55"/>
    </row>
    <row r="16" spans="1:7" x14ac:dyDescent="0.2">
      <c r="A16" s="105" t="s">
        <v>175</v>
      </c>
      <c r="B16" s="104">
        <v>12</v>
      </c>
      <c r="C16" s="80">
        <v>0</v>
      </c>
      <c r="D16" s="80"/>
      <c r="E16" s="106" t="s">
        <v>176</v>
      </c>
      <c r="F16" s="52"/>
    </row>
    <row r="17" spans="1:5" x14ac:dyDescent="0.2">
      <c r="A17" s="115" t="s">
        <v>177</v>
      </c>
      <c r="B17" s="149"/>
      <c r="C17" s="110">
        <f>SUBTOTAL(9,C15:C16)</f>
        <v>0</v>
      </c>
      <c r="D17" s="111">
        <f>SUBTOTAL(9,D15:D16)</f>
        <v>-915</v>
      </c>
      <c r="E17" s="99" t="s">
        <v>178</v>
      </c>
    </row>
    <row r="18" spans="1:5" x14ac:dyDescent="0.2">
      <c r="A18" s="139"/>
      <c r="B18" s="104"/>
      <c r="C18" s="138"/>
      <c r="D18" s="138"/>
      <c r="E18" s="106" t="s">
        <v>171</v>
      </c>
    </row>
    <row r="19" spans="1:5" x14ac:dyDescent="0.2">
      <c r="A19" s="115" t="s">
        <v>179</v>
      </c>
      <c r="B19" s="149"/>
      <c r="C19" s="110">
        <f>SUBTOTAL(9,C12:C18)</f>
        <v>180.85400000000001</v>
      </c>
      <c r="D19" s="110">
        <f>SUBTOTAL(9,D12:D18)</f>
        <v>-890.57</v>
      </c>
      <c r="E19" s="99" t="s">
        <v>180</v>
      </c>
    </row>
    <row r="20" spans="1:5" x14ac:dyDescent="0.2">
      <c r="A20" s="112"/>
      <c r="B20" s="104"/>
      <c r="C20" s="80"/>
      <c r="D20" s="80"/>
      <c r="E20" s="106" t="s">
        <v>171</v>
      </c>
    </row>
    <row r="21" spans="1:5" x14ac:dyDescent="0.2">
      <c r="A21" s="100" t="s">
        <v>181</v>
      </c>
      <c r="B21" s="104"/>
      <c r="C21" s="80"/>
      <c r="D21" s="80"/>
      <c r="E21" s="106" t="s">
        <v>171</v>
      </c>
    </row>
    <row r="22" spans="1:5" x14ac:dyDescent="0.2">
      <c r="A22" s="112"/>
      <c r="B22" s="104"/>
      <c r="C22" s="80"/>
      <c r="D22" s="80"/>
      <c r="E22" s="106" t="s">
        <v>171</v>
      </c>
    </row>
    <row r="23" spans="1:5" x14ac:dyDescent="0.2">
      <c r="A23" s="100" t="s">
        <v>182</v>
      </c>
      <c r="B23" s="104"/>
      <c r="C23" s="80"/>
      <c r="D23" s="80"/>
      <c r="E23" s="106" t="s">
        <v>171</v>
      </c>
    </row>
    <row r="24" spans="1:5" x14ac:dyDescent="0.2">
      <c r="A24" s="105" t="s">
        <v>183</v>
      </c>
      <c r="B24" s="104"/>
      <c r="C24" s="80"/>
      <c r="D24" s="80"/>
      <c r="E24" s="106" t="s">
        <v>184</v>
      </c>
    </row>
    <row r="25" spans="1:5" x14ac:dyDescent="0.2">
      <c r="A25" s="105" t="s">
        <v>185</v>
      </c>
      <c r="B25" s="104"/>
      <c r="C25" s="80"/>
      <c r="D25" s="80"/>
      <c r="E25" s="106" t="s">
        <v>186</v>
      </c>
    </row>
    <row r="26" spans="1:5" x14ac:dyDescent="0.2">
      <c r="A26" s="105" t="s">
        <v>187</v>
      </c>
      <c r="B26" s="104"/>
      <c r="C26" s="80"/>
      <c r="D26" s="80"/>
      <c r="E26" s="106" t="s">
        <v>188</v>
      </c>
    </row>
    <row r="27" spans="1:5" x14ac:dyDescent="0.2">
      <c r="A27" s="105" t="s">
        <v>189</v>
      </c>
      <c r="B27" s="104"/>
      <c r="C27" s="80"/>
      <c r="D27" s="80"/>
      <c r="E27" s="106" t="s">
        <v>190</v>
      </c>
    </row>
    <row r="28" spans="1:5" x14ac:dyDescent="0.2">
      <c r="A28" s="105" t="s">
        <v>191</v>
      </c>
      <c r="B28" s="104"/>
      <c r="C28" s="80"/>
      <c r="D28" s="80"/>
      <c r="E28" s="106" t="s">
        <v>192</v>
      </c>
    </row>
    <row r="29" spans="1:5" x14ac:dyDescent="0.2">
      <c r="A29" s="115" t="s">
        <v>193</v>
      </c>
      <c r="B29" s="149"/>
      <c r="C29" s="110">
        <f>SUBTOTAL(9,C24:C28)</f>
        <v>0</v>
      </c>
      <c r="D29" s="111">
        <f>SUBTOTAL(9,D24:D28)</f>
        <v>0</v>
      </c>
      <c r="E29" s="99" t="s">
        <v>194</v>
      </c>
    </row>
    <row r="30" spans="1:5" x14ac:dyDescent="0.2">
      <c r="A30" s="112"/>
      <c r="B30" s="104"/>
      <c r="C30" s="80"/>
      <c r="D30" s="80"/>
      <c r="E30" s="106" t="s">
        <v>171</v>
      </c>
    </row>
    <row r="31" spans="1:5" x14ac:dyDescent="0.2">
      <c r="A31" s="100" t="s">
        <v>195</v>
      </c>
      <c r="B31" s="104"/>
      <c r="C31" s="80"/>
      <c r="D31" s="80"/>
      <c r="E31" s="106" t="s">
        <v>171</v>
      </c>
    </row>
    <row r="32" spans="1:5" x14ac:dyDescent="0.2">
      <c r="A32" s="105" t="s">
        <v>196</v>
      </c>
      <c r="B32" s="104"/>
      <c r="C32" s="80"/>
      <c r="D32" s="80"/>
      <c r="E32" s="106" t="s">
        <v>197</v>
      </c>
    </row>
    <row r="33" spans="1:6" x14ac:dyDescent="0.2">
      <c r="A33" s="105" t="s">
        <v>198</v>
      </c>
      <c r="B33" s="104"/>
      <c r="C33" s="80"/>
      <c r="D33" s="80"/>
      <c r="E33" s="106" t="s">
        <v>199</v>
      </c>
    </row>
    <row r="34" spans="1:6" x14ac:dyDescent="0.2">
      <c r="A34" s="105" t="s">
        <v>200</v>
      </c>
      <c r="B34" s="104">
        <v>10</v>
      </c>
      <c r="C34" s="80"/>
      <c r="D34" s="80"/>
      <c r="E34" s="106" t="s">
        <v>201</v>
      </c>
    </row>
    <row r="35" spans="1:6" x14ac:dyDescent="0.2">
      <c r="A35" s="105" t="s">
        <v>202</v>
      </c>
      <c r="B35" s="104"/>
      <c r="C35" s="80"/>
      <c r="D35" s="80"/>
      <c r="E35" s="106" t="s">
        <v>203</v>
      </c>
    </row>
    <row r="36" spans="1:6" x14ac:dyDescent="0.2">
      <c r="A36" s="105" t="s">
        <v>204</v>
      </c>
      <c r="B36" s="150" t="s">
        <v>205</v>
      </c>
      <c r="C36" s="80">
        <v>468</v>
      </c>
      <c r="D36" s="80">
        <v>867</v>
      </c>
      <c r="E36" s="106" t="s">
        <v>206</v>
      </c>
    </row>
    <row r="37" spans="1:6" x14ac:dyDescent="0.2">
      <c r="A37" s="115" t="s">
        <v>207</v>
      </c>
      <c r="B37" s="149"/>
      <c r="C37" s="110">
        <f>SUBTOTAL(9,C32:C36)</f>
        <v>468</v>
      </c>
      <c r="D37" s="111">
        <f>SUBTOTAL(9,D32:D36)</f>
        <v>867</v>
      </c>
      <c r="E37" s="99" t="s">
        <v>208</v>
      </c>
    </row>
    <row r="38" spans="1:6" x14ac:dyDescent="0.2">
      <c r="A38" s="112"/>
      <c r="B38" s="104"/>
      <c r="C38" s="80"/>
      <c r="D38" s="80"/>
      <c r="E38" s="106" t="s">
        <v>171</v>
      </c>
    </row>
    <row r="39" spans="1:6" x14ac:dyDescent="0.2">
      <c r="A39" s="100" t="s">
        <v>209</v>
      </c>
      <c r="B39" s="104"/>
      <c r="C39" s="80"/>
      <c r="D39" s="80"/>
      <c r="E39" s="106" t="s">
        <v>171</v>
      </c>
    </row>
    <row r="40" spans="1:6" x14ac:dyDescent="0.2">
      <c r="A40" s="105" t="s">
        <v>196</v>
      </c>
      <c r="B40" s="104"/>
      <c r="C40" s="80"/>
      <c r="D40" s="80"/>
      <c r="E40" s="106" t="s">
        <v>210</v>
      </c>
    </row>
    <row r="41" spans="1:6" x14ac:dyDescent="0.2">
      <c r="A41" s="105" t="s">
        <v>200</v>
      </c>
      <c r="B41" s="104">
        <v>10</v>
      </c>
      <c r="C41" s="80"/>
      <c r="D41" s="80"/>
      <c r="E41" s="106" t="s">
        <v>211</v>
      </c>
    </row>
    <row r="42" spans="1:6" x14ac:dyDescent="0.2">
      <c r="A42" s="105" t="s">
        <v>212</v>
      </c>
      <c r="B42" s="104"/>
      <c r="C42" s="80">
        <v>122</v>
      </c>
      <c r="D42" s="80">
        <v>173</v>
      </c>
      <c r="E42" s="106" t="s">
        <v>213</v>
      </c>
      <c r="F42" s="52"/>
    </row>
    <row r="43" spans="1:6" x14ac:dyDescent="0.2">
      <c r="A43" s="105" t="s">
        <v>214</v>
      </c>
      <c r="B43" s="104"/>
      <c r="C43" s="80">
        <v>96</v>
      </c>
      <c r="D43" s="80">
        <v>0</v>
      </c>
      <c r="E43" s="106" t="s">
        <v>215</v>
      </c>
    </row>
    <row r="44" spans="1:6" x14ac:dyDescent="0.2">
      <c r="A44" s="105" t="s">
        <v>216</v>
      </c>
      <c r="B44" s="104"/>
      <c r="C44" s="80">
        <v>70</v>
      </c>
      <c r="D44" s="80">
        <v>21</v>
      </c>
      <c r="E44" s="106" t="s">
        <v>217</v>
      </c>
    </row>
    <row r="45" spans="1:6" x14ac:dyDescent="0.2">
      <c r="A45" s="105" t="s">
        <v>218</v>
      </c>
      <c r="B45" s="150" t="s">
        <v>219</v>
      </c>
      <c r="C45" s="80">
        <v>91</v>
      </c>
      <c r="D45" s="80">
        <v>53</v>
      </c>
      <c r="E45" s="106" t="s">
        <v>220</v>
      </c>
    </row>
    <row r="46" spans="1:6" x14ac:dyDescent="0.2">
      <c r="A46" s="115" t="s">
        <v>221</v>
      </c>
      <c r="B46" s="149"/>
      <c r="C46" s="110">
        <f>SUBTOTAL(9,C40:C45)</f>
        <v>379</v>
      </c>
      <c r="D46" s="111">
        <f>SUBTOTAL(9,D40:D45)</f>
        <v>247</v>
      </c>
      <c r="E46" s="99" t="s">
        <v>222</v>
      </c>
    </row>
    <row r="47" spans="1:6" x14ac:dyDescent="0.2">
      <c r="A47" s="112"/>
      <c r="B47" s="104"/>
      <c r="C47" s="142"/>
      <c r="D47" s="142"/>
      <c r="E47" s="106" t="s">
        <v>171</v>
      </c>
    </row>
    <row r="48" spans="1:6" x14ac:dyDescent="0.2">
      <c r="A48" s="115" t="s">
        <v>223</v>
      </c>
      <c r="B48" s="149"/>
      <c r="C48" s="110">
        <f>SUBTOTAL(9,C24:C46)</f>
        <v>847</v>
      </c>
      <c r="D48" s="111">
        <f>SUBTOTAL(9,D24:D46)</f>
        <v>1114</v>
      </c>
      <c r="E48" s="99" t="s">
        <v>224</v>
      </c>
      <c r="F48" s="56"/>
    </row>
    <row r="49" spans="1:5" x14ac:dyDescent="0.2">
      <c r="A49" s="112"/>
      <c r="B49" s="104"/>
      <c r="C49" s="142"/>
      <c r="D49" s="142"/>
      <c r="E49" s="106" t="s">
        <v>171</v>
      </c>
    </row>
    <row r="50" spans="1:5" x14ac:dyDescent="0.2">
      <c r="A50" s="115" t="s">
        <v>225</v>
      </c>
      <c r="B50" s="149"/>
      <c r="C50" s="110">
        <f>C48+C19</f>
        <v>1027.854</v>
      </c>
      <c r="D50" s="110">
        <f>D48+D19</f>
        <v>223.42999999999995</v>
      </c>
      <c r="E50" s="99" t="s">
        <v>226</v>
      </c>
    </row>
    <row r="52" spans="1:5" ht="79.5" customHeight="1" x14ac:dyDescent="0.2">
      <c r="A52" s="447" t="s">
        <v>159</v>
      </c>
      <c r="B52" s="447"/>
      <c r="C52" s="447"/>
      <c r="D52" s="447"/>
      <c r="E52" s="447"/>
    </row>
  </sheetData>
  <sheetProtection formatCells="0" formatColumns="0" formatRows="0" insertColumns="0" insertRows="0" autoFilter="0"/>
  <mergeCells count="1">
    <mergeCell ref="A52:E52"/>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7"/>
  <sheetViews>
    <sheetView tabSelected="1" zoomScaleNormal="100" workbookViewId="0">
      <selection activeCell="C19" sqref="C19"/>
    </sheetView>
  </sheetViews>
  <sheetFormatPr baseColWidth="10" defaultColWidth="11.42578125" defaultRowHeight="15" x14ac:dyDescent="0.25"/>
  <cols>
    <col min="1" max="1" width="59.42578125" style="10" customWidth="1"/>
    <col min="2" max="2" width="6.5703125" style="10" customWidth="1"/>
    <col min="3" max="3" width="15.5703125" style="155" customWidth="1"/>
    <col min="4" max="4" width="15.5703125" style="10" customWidth="1"/>
    <col min="5" max="5" width="13.5703125" style="10" customWidth="1"/>
    <col min="6" max="16384" width="11.42578125" style="10"/>
  </cols>
  <sheetData>
    <row r="1" spans="1:10" ht="15" customHeight="1" x14ac:dyDescent="0.25">
      <c r="A1" s="151" t="str">
        <f>Resultatregnskap!A1</f>
        <v>Fagskolens navn: Norsk Fjellfagskole AS</v>
      </c>
      <c r="B1" s="152"/>
      <c r="C1" s="152"/>
      <c r="D1" s="153"/>
    </row>
    <row r="2" spans="1:10" ht="15" customHeight="1" x14ac:dyDescent="0.25">
      <c r="A2" s="151"/>
      <c r="B2" s="152"/>
      <c r="C2" s="152"/>
      <c r="D2" s="153"/>
    </row>
    <row r="3" spans="1:10" ht="15" customHeight="1" x14ac:dyDescent="0.25">
      <c r="A3" s="154" t="s">
        <v>227</v>
      </c>
      <c r="B3" s="152"/>
      <c r="C3" s="152"/>
      <c r="D3" s="153"/>
    </row>
    <row r="4" spans="1:10" ht="15" customHeight="1" x14ac:dyDescent="0.25">
      <c r="A4" s="426" t="s">
        <v>32</v>
      </c>
      <c r="B4" s="152"/>
      <c r="C4" s="152"/>
      <c r="D4" s="153"/>
    </row>
    <row r="5" spans="1:10" x14ac:dyDescent="0.25">
      <c r="A5" s="156"/>
      <c r="B5" s="157" t="s">
        <v>33</v>
      </c>
      <c r="C5" s="158">
        <f>Resultatregnskap!C5</f>
        <v>45657</v>
      </c>
      <c r="D5" s="159">
        <f>Resultatregnskap!D5</f>
        <v>45291</v>
      </c>
      <c r="E5" s="160" t="s">
        <v>34</v>
      </c>
    </row>
    <row r="6" spans="1:10" x14ac:dyDescent="0.25">
      <c r="A6" s="161" t="s">
        <v>228</v>
      </c>
      <c r="B6" s="162"/>
      <c r="C6" s="427"/>
      <c r="D6" s="428"/>
      <c r="E6" s="163"/>
      <c r="G6" s="45"/>
    </row>
    <row r="7" spans="1:10" x14ac:dyDescent="0.25">
      <c r="A7" s="164" t="s">
        <v>68</v>
      </c>
      <c r="B7" s="162"/>
      <c r="C7" s="427">
        <v>768</v>
      </c>
      <c r="D7" s="428">
        <v>-331</v>
      </c>
      <c r="E7" s="165" t="s">
        <v>229</v>
      </c>
      <c r="G7" s="45"/>
    </row>
    <row r="8" spans="1:10" x14ac:dyDescent="0.25">
      <c r="A8" s="164" t="s">
        <v>230</v>
      </c>
      <c r="B8" s="162"/>
      <c r="C8" s="427">
        <v>-96</v>
      </c>
      <c r="D8" s="428">
        <v>0</v>
      </c>
      <c r="E8" s="165" t="s">
        <v>231</v>
      </c>
      <c r="G8" s="45"/>
    </row>
    <row r="9" spans="1:10" x14ac:dyDescent="0.25">
      <c r="A9" s="164" t="s">
        <v>232</v>
      </c>
      <c r="B9" s="162"/>
      <c r="C9" s="427">
        <v>0</v>
      </c>
      <c r="D9" s="428"/>
      <c r="E9" s="165" t="s">
        <v>233</v>
      </c>
      <c r="G9" s="448"/>
      <c r="H9" s="448"/>
      <c r="I9" s="448"/>
      <c r="J9" s="448"/>
    </row>
    <row r="10" spans="1:10" x14ac:dyDescent="0.25">
      <c r="A10" s="164" t="s">
        <v>234</v>
      </c>
      <c r="B10" s="162"/>
      <c r="C10" s="427">
        <v>0</v>
      </c>
      <c r="D10" s="428"/>
      <c r="E10" s="165" t="s">
        <v>235</v>
      </c>
    </row>
    <row r="11" spans="1:10" x14ac:dyDescent="0.25">
      <c r="A11" s="164" t="s">
        <v>236</v>
      </c>
      <c r="B11" s="162"/>
      <c r="C11" s="427">
        <v>0</v>
      </c>
      <c r="D11" s="428"/>
      <c r="E11" s="165" t="s">
        <v>237</v>
      </c>
    </row>
    <row r="12" spans="1:10" x14ac:dyDescent="0.25">
      <c r="A12" s="164" t="s">
        <v>238</v>
      </c>
      <c r="B12" s="162"/>
      <c r="C12" s="427"/>
      <c r="D12" s="428"/>
      <c r="E12" s="165" t="s">
        <v>239</v>
      </c>
    </row>
    <row r="13" spans="1:10" x14ac:dyDescent="0.25">
      <c r="A13" s="164" t="s">
        <v>240</v>
      </c>
      <c r="B13" s="162"/>
      <c r="C13" s="427"/>
      <c r="D13" s="428"/>
      <c r="E13" s="165" t="s">
        <v>241</v>
      </c>
    </row>
    <row r="14" spans="1:10" x14ac:dyDescent="0.25">
      <c r="A14" s="164" t="s">
        <v>242</v>
      </c>
      <c r="B14" s="162"/>
      <c r="C14" s="427">
        <f>+('Balanse - eiendeler'!D39-'Balanse - eiendeler'!C39)</f>
        <v>149</v>
      </c>
      <c r="D14" s="428">
        <f>158-156</f>
        <v>2</v>
      </c>
      <c r="E14" s="165" t="s">
        <v>243</v>
      </c>
    </row>
    <row r="15" spans="1:10" x14ac:dyDescent="0.25">
      <c r="A15" s="164" t="s">
        <v>244</v>
      </c>
      <c r="B15" s="162"/>
      <c r="C15" s="427">
        <f>-('Balanse - egenkapital og gjeld'!D42-'Balanse - egenkapital og gjeld'!C42)</f>
        <v>-51</v>
      </c>
      <c r="D15" s="428">
        <v>0</v>
      </c>
      <c r="E15" s="165" t="s">
        <v>245</v>
      </c>
    </row>
    <row r="16" spans="1:10" x14ac:dyDescent="0.25">
      <c r="A16" s="164" t="s">
        <v>246</v>
      </c>
      <c r="B16" s="162"/>
      <c r="C16" s="427"/>
      <c r="D16" s="428"/>
      <c r="E16" s="165" t="s">
        <v>247</v>
      </c>
    </row>
    <row r="17" spans="1:5" x14ac:dyDescent="0.25">
      <c r="A17" s="164" t="s">
        <v>248</v>
      </c>
      <c r="B17" s="162"/>
      <c r="C17" s="427"/>
      <c r="D17" s="428"/>
      <c r="E17" s="165" t="s">
        <v>249</v>
      </c>
    </row>
    <row r="18" spans="1:5" x14ac:dyDescent="0.25">
      <c r="A18" s="166" t="s">
        <v>250</v>
      </c>
      <c r="B18" s="167"/>
      <c r="C18" s="427">
        <v>27</v>
      </c>
      <c r="D18" s="428">
        <v>-10</v>
      </c>
      <c r="E18" s="165" t="s">
        <v>251</v>
      </c>
    </row>
    <row r="19" spans="1:5" x14ac:dyDescent="0.25">
      <c r="A19" s="168" t="s">
        <v>252</v>
      </c>
      <c r="B19" s="169"/>
      <c r="C19" s="429">
        <f>SUBTOTAL(9,C7:C18)</f>
        <v>797</v>
      </c>
      <c r="D19" s="430">
        <f>SUBTOTAL(9,D7:D18)</f>
        <v>-339</v>
      </c>
      <c r="E19" s="160" t="s">
        <v>253</v>
      </c>
    </row>
    <row r="20" spans="1:5" x14ac:dyDescent="0.25">
      <c r="A20" s="162"/>
      <c r="B20" s="162"/>
      <c r="C20" s="431"/>
      <c r="D20" s="432"/>
      <c r="E20" s="163"/>
    </row>
    <row r="21" spans="1:5" x14ac:dyDescent="0.25">
      <c r="A21" s="161" t="s">
        <v>254</v>
      </c>
      <c r="B21" s="162"/>
      <c r="C21" s="427"/>
      <c r="D21" s="428"/>
      <c r="E21" s="163"/>
    </row>
    <row r="22" spans="1:5" x14ac:dyDescent="0.25">
      <c r="A22" s="164" t="s">
        <v>255</v>
      </c>
      <c r="B22" s="162"/>
      <c r="C22" s="427"/>
      <c r="D22" s="428"/>
      <c r="E22" s="165" t="s">
        <v>256</v>
      </c>
    </row>
    <row r="23" spans="1:5" x14ac:dyDescent="0.25">
      <c r="A23" s="164" t="s">
        <v>257</v>
      </c>
      <c r="B23" s="162"/>
      <c r="C23" s="427"/>
      <c r="D23" s="428"/>
      <c r="E23" s="165" t="s">
        <v>258</v>
      </c>
    </row>
    <row r="24" spans="1:5" x14ac:dyDescent="0.25">
      <c r="A24" s="164" t="s">
        <v>259</v>
      </c>
      <c r="B24" s="162"/>
      <c r="C24" s="427"/>
      <c r="D24" s="428"/>
      <c r="E24" s="165" t="s">
        <v>260</v>
      </c>
    </row>
    <row r="25" spans="1:5" x14ac:dyDescent="0.25">
      <c r="A25" s="164" t="s">
        <v>261</v>
      </c>
      <c r="B25" s="162"/>
      <c r="C25" s="427"/>
      <c r="D25" s="428"/>
      <c r="E25" s="165" t="s">
        <v>262</v>
      </c>
    </row>
    <row r="26" spans="1:5" x14ac:dyDescent="0.25">
      <c r="A26" s="164" t="s">
        <v>263</v>
      </c>
      <c r="B26" s="162"/>
      <c r="C26" s="427"/>
      <c r="D26" s="428"/>
      <c r="E26" s="165" t="s">
        <v>264</v>
      </c>
    </row>
    <row r="27" spans="1:5" x14ac:dyDescent="0.25">
      <c r="A27" s="164" t="s">
        <v>265</v>
      </c>
      <c r="B27" s="162"/>
      <c r="C27" s="427"/>
      <c r="D27" s="428"/>
      <c r="E27" s="165" t="s">
        <v>266</v>
      </c>
    </row>
    <row r="28" spans="1:5" x14ac:dyDescent="0.25">
      <c r="A28" s="168" t="s">
        <v>267</v>
      </c>
      <c r="B28" s="169"/>
      <c r="C28" s="429">
        <f>SUBTOTAL(9,C22:C27)</f>
        <v>0</v>
      </c>
      <c r="D28" s="430">
        <f>SUBTOTAL(9,D22:D27)</f>
        <v>0</v>
      </c>
      <c r="E28" s="160" t="s">
        <v>268</v>
      </c>
    </row>
    <row r="29" spans="1:5" x14ac:dyDescent="0.25">
      <c r="A29" s="162"/>
      <c r="B29" s="162"/>
      <c r="C29" s="431"/>
      <c r="D29" s="432"/>
      <c r="E29" s="163"/>
    </row>
    <row r="30" spans="1:5" x14ac:dyDescent="0.25">
      <c r="A30" s="161" t="s">
        <v>269</v>
      </c>
      <c r="B30" s="162"/>
      <c r="C30" s="427"/>
      <c r="D30" s="428"/>
      <c r="E30" s="163"/>
    </row>
    <row r="31" spans="1:5" x14ac:dyDescent="0.25">
      <c r="A31" s="164" t="s">
        <v>270</v>
      </c>
      <c r="B31" s="162"/>
      <c r="C31" s="427"/>
      <c r="D31" s="428"/>
      <c r="E31" s="165" t="s">
        <v>271</v>
      </c>
    </row>
    <row r="32" spans="1:5" x14ac:dyDescent="0.25">
      <c r="A32" s="164" t="s">
        <v>272</v>
      </c>
      <c r="B32" s="162"/>
      <c r="C32" s="427"/>
      <c r="D32" s="428"/>
      <c r="E32" s="165" t="s">
        <v>273</v>
      </c>
    </row>
    <row r="33" spans="1:6" x14ac:dyDescent="0.25">
      <c r="A33" s="164" t="s">
        <v>274</v>
      </c>
      <c r="B33" s="162"/>
      <c r="C33" s="427"/>
      <c r="D33" s="428"/>
      <c r="E33" s="165" t="s">
        <v>275</v>
      </c>
    </row>
    <row r="34" spans="1:6" x14ac:dyDescent="0.25">
      <c r="A34" s="164" t="s">
        <v>276</v>
      </c>
      <c r="B34" s="162"/>
      <c r="C34" s="427"/>
      <c r="D34" s="428"/>
      <c r="E34" s="165" t="s">
        <v>277</v>
      </c>
    </row>
    <row r="35" spans="1:6" x14ac:dyDescent="0.25">
      <c r="A35" s="164" t="s">
        <v>278</v>
      </c>
      <c r="B35" s="162"/>
      <c r="C35" s="427"/>
      <c r="D35" s="495">
        <v>250</v>
      </c>
      <c r="E35" s="165" t="s">
        <v>279</v>
      </c>
      <c r="F35" s="10" t="s">
        <v>653</v>
      </c>
    </row>
    <row r="36" spans="1:6" x14ac:dyDescent="0.25">
      <c r="A36" s="164" t="s">
        <v>280</v>
      </c>
      <c r="B36" s="162"/>
      <c r="C36" s="427"/>
      <c r="D36" s="428"/>
      <c r="E36" s="165" t="s">
        <v>281</v>
      </c>
    </row>
    <row r="37" spans="1:6" x14ac:dyDescent="0.25">
      <c r="A37" s="164" t="s">
        <v>282</v>
      </c>
      <c r="B37" s="162"/>
      <c r="C37" s="427"/>
      <c r="D37" s="428"/>
      <c r="E37" s="165" t="s">
        <v>283</v>
      </c>
    </row>
    <row r="38" spans="1:6" x14ac:dyDescent="0.25">
      <c r="A38" s="164" t="s">
        <v>284</v>
      </c>
      <c r="B38" s="162"/>
      <c r="C38" s="427">
        <f>+'Balanse - egenkapital og gjeld'!C9-'Balanse - egenkapital og gjeld'!D9</f>
        <v>30</v>
      </c>
      <c r="D38" s="428"/>
      <c r="E38" s="165" t="s">
        <v>285</v>
      </c>
    </row>
    <row r="39" spans="1:6" x14ac:dyDescent="0.25">
      <c r="A39" s="164" t="s">
        <v>286</v>
      </c>
      <c r="B39" s="162"/>
      <c r="C39" s="427"/>
      <c r="D39" s="428"/>
      <c r="E39" s="165" t="s">
        <v>287</v>
      </c>
    </row>
    <row r="40" spans="1:6" x14ac:dyDescent="0.25">
      <c r="A40" s="164" t="s">
        <v>288</v>
      </c>
      <c r="B40" s="162"/>
      <c r="C40" s="427"/>
      <c r="D40" s="428"/>
      <c r="E40" s="165" t="s">
        <v>289</v>
      </c>
    </row>
    <row r="41" spans="1:6" x14ac:dyDescent="0.25">
      <c r="A41" s="164" t="s">
        <v>290</v>
      </c>
      <c r="B41" s="162"/>
      <c r="C41" s="427"/>
      <c r="D41" s="428"/>
      <c r="E41" s="165" t="s">
        <v>291</v>
      </c>
    </row>
    <row r="42" spans="1:6" x14ac:dyDescent="0.25">
      <c r="A42" s="164" t="s">
        <v>292</v>
      </c>
      <c r="B42" s="162"/>
      <c r="C42" s="427"/>
      <c r="D42" s="428"/>
      <c r="E42" s="165" t="s">
        <v>293</v>
      </c>
    </row>
    <row r="43" spans="1:6" x14ac:dyDescent="0.25">
      <c r="A43" s="164" t="s">
        <v>294</v>
      </c>
      <c r="B43" s="162"/>
      <c r="C43" s="427"/>
      <c r="D43" s="428"/>
      <c r="E43" s="165" t="s">
        <v>295</v>
      </c>
    </row>
    <row r="44" spans="1:6" x14ac:dyDescent="0.25">
      <c r="A44" s="164" t="s">
        <v>296</v>
      </c>
      <c r="B44" s="162"/>
      <c r="C44" s="427">
        <f>+'Balanse - egenkapital og gjeld'!C10</f>
        <v>126.42400000000001</v>
      </c>
      <c r="D44" s="428"/>
      <c r="E44" s="165" t="s">
        <v>297</v>
      </c>
    </row>
    <row r="45" spans="1:6" x14ac:dyDescent="0.25">
      <c r="A45" s="164" t="s">
        <v>298</v>
      </c>
      <c r="B45" s="162"/>
      <c r="C45" s="427"/>
      <c r="D45" s="428"/>
      <c r="E45" s="165" t="s">
        <v>299</v>
      </c>
    </row>
    <row r="46" spans="1:6" x14ac:dyDescent="0.25">
      <c r="A46" s="168" t="s">
        <v>300</v>
      </c>
      <c r="B46" s="169"/>
      <c r="C46" s="429">
        <f>SUBTOTAL(9,C31:C45)</f>
        <v>156.42400000000001</v>
      </c>
      <c r="D46" s="430">
        <f>SUBTOTAL(9,D31:D45)</f>
        <v>250</v>
      </c>
      <c r="E46" s="160" t="s">
        <v>301</v>
      </c>
    </row>
    <row r="47" spans="1:6" x14ac:dyDescent="0.25">
      <c r="A47" s="162"/>
      <c r="B47" s="162"/>
      <c r="C47" s="431"/>
      <c r="D47" s="432"/>
      <c r="E47" s="163"/>
    </row>
    <row r="48" spans="1:6" x14ac:dyDescent="0.25">
      <c r="A48" s="161" t="s">
        <v>302</v>
      </c>
      <c r="B48" s="162"/>
      <c r="C48" s="433"/>
      <c r="D48" s="434"/>
      <c r="E48" s="163" t="s">
        <v>303</v>
      </c>
    </row>
    <row r="49" spans="1:8" x14ac:dyDescent="0.25">
      <c r="A49" s="170" t="s">
        <v>304</v>
      </c>
      <c r="B49" s="169"/>
      <c r="C49" s="429">
        <f>SUBTOTAL(9,C7:C48)</f>
        <v>953.42399999999998</v>
      </c>
      <c r="D49" s="430">
        <f>SUBTOTAL(9,D7:D48)</f>
        <v>-89</v>
      </c>
      <c r="E49" s="171" t="s">
        <v>305</v>
      </c>
    </row>
    <row r="50" spans="1:8" x14ac:dyDescent="0.25">
      <c r="A50" s="170" t="s">
        <v>306</v>
      </c>
      <c r="B50" s="169"/>
      <c r="C50" s="435">
        <v>67</v>
      </c>
      <c r="D50" s="436">
        <v>156</v>
      </c>
      <c r="E50" s="171" t="s">
        <v>307</v>
      </c>
      <c r="H50" s="5"/>
    </row>
    <row r="51" spans="1:8" x14ac:dyDescent="0.25">
      <c r="A51" s="172" t="s">
        <v>308</v>
      </c>
      <c r="B51" s="167"/>
      <c r="C51" s="429">
        <f>SUBTOTAL(9,C7:C50)</f>
        <v>1020.424</v>
      </c>
      <c r="D51" s="430">
        <f>SUBTOTAL(9,D7:D50)</f>
        <v>67</v>
      </c>
      <c r="E51" s="173" t="s">
        <v>309</v>
      </c>
      <c r="G51" s="5"/>
      <c r="H51" s="5"/>
    </row>
    <row r="53" spans="1:8" ht="144" customHeight="1" x14ac:dyDescent="0.25">
      <c r="A53" s="449" t="s">
        <v>310</v>
      </c>
      <c r="B53" s="449"/>
      <c r="C53" s="449"/>
      <c r="D53" s="449"/>
      <c r="E53" s="449"/>
    </row>
    <row r="54" spans="1:8" x14ac:dyDescent="0.25">
      <c r="A54" s="448"/>
      <c r="B54" s="448"/>
      <c r="C54" s="448"/>
      <c r="D54" s="448"/>
      <c r="E54" s="448"/>
    </row>
    <row r="57" spans="1:8" x14ac:dyDescent="0.25">
      <c r="A57" s="45"/>
    </row>
  </sheetData>
  <sheetProtection formatCells="0" formatColumns="0" formatRows="0" insertColumns="0" insertRows="0" autoFilter="0"/>
  <mergeCells count="3">
    <mergeCell ref="G9:J9"/>
    <mergeCell ref="A54:E54"/>
    <mergeCell ref="A53:E53"/>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J74"/>
  <sheetViews>
    <sheetView topLeftCell="A28" zoomScaleNormal="100" workbookViewId="0">
      <selection activeCell="F53" sqref="F53"/>
    </sheetView>
  </sheetViews>
  <sheetFormatPr baseColWidth="10" defaultColWidth="11.42578125" defaultRowHeight="12.75" x14ac:dyDescent="0.2"/>
  <cols>
    <col min="1" max="1" width="65" style="52" bestFit="1" customWidth="1"/>
    <col min="2" max="2" width="13.5703125" style="52" customWidth="1"/>
    <col min="3" max="3" width="16.7109375" style="52" customWidth="1"/>
    <col min="4" max="4" width="14" style="52" bestFit="1" customWidth="1"/>
    <col min="5" max="5" width="14" style="52" customWidth="1"/>
    <col min="6" max="6" width="12.85546875" style="52" bestFit="1" customWidth="1"/>
    <col min="7" max="7" width="15.42578125" style="52" customWidth="1"/>
    <col min="8" max="16384" width="11.42578125" style="52"/>
  </cols>
  <sheetData>
    <row r="1" spans="1:7" x14ac:dyDescent="0.2">
      <c r="A1" s="174" t="str">
        <f>Resultatregnskap!A1</f>
        <v>Fagskolens navn: Norsk Fjellfagskole AS</v>
      </c>
      <c r="B1" s="92"/>
      <c r="C1" s="92"/>
      <c r="D1" s="92"/>
      <c r="E1" s="92"/>
      <c r="F1" s="92"/>
    </row>
    <row r="2" spans="1:7" x14ac:dyDescent="0.2">
      <c r="A2" s="92"/>
      <c r="B2" s="92"/>
      <c r="C2" s="92"/>
      <c r="D2" s="92"/>
      <c r="E2" s="92"/>
      <c r="F2" s="92"/>
    </row>
    <row r="3" spans="1:7" x14ac:dyDescent="0.2">
      <c r="A3" s="174" t="s">
        <v>311</v>
      </c>
      <c r="F3" s="92"/>
    </row>
    <row r="4" spans="1:7" x14ac:dyDescent="0.2">
      <c r="A4" s="175" t="s">
        <v>32</v>
      </c>
      <c r="B4" s="176"/>
      <c r="C4" s="176"/>
      <c r="D4" s="177"/>
      <c r="E4" s="177"/>
      <c r="F4" s="92"/>
    </row>
    <row r="5" spans="1:7" x14ac:dyDescent="0.2">
      <c r="A5" s="174"/>
      <c r="B5" s="178"/>
      <c r="C5" s="178"/>
      <c r="D5" s="178"/>
      <c r="E5" s="178"/>
      <c r="F5" s="178"/>
      <c r="G5" s="178"/>
    </row>
    <row r="6" spans="1:7" x14ac:dyDescent="0.2">
      <c r="A6" s="174" t="s">
        <v>312</v>
      </c>
      <c r="F6" s="92"/>
    </row>
    <row r="7" spans="1:7" ht="25.5" x14ac:dyDescent="0.2">
      <c r="A7" s="179" t="s">
        <v>313</v>
      </c>
      <c r="B7" s="180" t="s">
        <v>314</v>
      </c>
      <c r="C7" s="180" t="s">
        <v>315</v>
      </c>
      <c r="D7" s="181" t="s">
        <v>316</v>
      </c>
      <c r="E7" s="182" t="s">
        <v>317</v>
      </c>
      <c r="F7" s="183" t="s">
        <v>34</v>
      </c>
    </row>
    <row r="8" spans="1:7" x14ac:dyDescent="0.2">
      <c r="A8" s="184" t="s">
        <v>318</v>
      </c>
      <c r="B8" s="184"/>
      <c r="C8" s="184"/>
      <c r="D8" s="185"/>
      <c r="E8" s="186">
        <f>B8+C8+D8</f>
        <v>0</v>
      </c>
      <c r="F8" s="184" t="s">
        <v>319</v>
      </c>
    </row>
    <row r="9" spans="1:7" x14ac:dyDescent="0.2">
      <c r="A9" s="187" t="s">
        <v>320</v>
      </c>
      <c r="B9" s="187"/>
      <c r="C9" s="187"/>
      <c r="D9" s="188"/>
      <c r="E9" s="186">
        <f>B9+C9+D9</f>
        <v>0</v>
      </c>
      <c r="F9" s="187" t="s">
        <v>321</v>
      </c>
    </row>
    <row r="10" spans="1:7" x14ac:dyDescent="0.2">
      <c r="A10" s="189" t="s">
        <v>322</v>
      </c>
      <c r="B10" s="89">
        <v>1781</v>
      </c>
      <c r="C10" s="89"/>
      <c r="D10" s="188"/>
      <c r="E10" s="186">
        <f>B10+C10+D10</f>
        <v>1781</v>
      </c>
      <c r="F10" s="187" t="s">
        <v>323</v>
      </c>
    </row>
    <row r="11" spans="1:7" x14ac:dyDescent="0.2">
      <c r="A11" s="187" t="s">
        <v>324</v>
      </c>
      <c r="B11" s="190"/>
      <c r="C11" s="190"/>
      <c r="D11" s="190"/>
      <c r="E11" s="191">
        <f>B11+C11+D11</f>
        <v>0</v>
      </c>
      <c r="F11" s="187" t="s">
        <v>325</v>
      </c>
    </row>
    <row r="12" spans="1:7" x14ac:dyDescent="0.2">
      <c r="A12" s="192" t="s">
        <v>326</v>
      </c>
      <c r="B12" s="193">
        <f>SUM(B8:B11)</f>
        <v>1781</v>
      </c>
      <c r="C12" s="193">
        <f>SUM(C8:C11)</f>
        <v>0</v>
      </c>
      <c r="D12" s="193">
        <f>SUM(D8:D11)</f>
        <v>0</v>
      </c>
      <c r="E12" s="193">
        <f>B12+C12+D12</f>
        <v>1781</v>
      </c>
      <c r="F12" s="183" t="s">
        <v>327</v>
      </c>
    </row>
    <row r="13" spans="1:7" x14ac:dyDescent="0.2">
      <c r="A13" s="174"/>
      <c r="B13" s="194"/>
      <c r="C13" s="194"/>
      <c r="D13" s="194"/>
      <c r="E13" s="194"/>
      <c r="F13" s="177"/>
    </row>
    <row r="14" spans="1:7" x14ac:dyDescent="0.2">
      <c r="A14" s="174"/>
      <c r="B14" s="194"/>
      <c r="C14" s="194"/>
      <c r="D14" s="194"/>
      <c r="E14" s="194"/>
      <c r="F14" s="177"/>
    </row>
    <row r="15" spans="1:7" ht="25.5" x14ac:dyDescent="0.2">
      <c r="A15" s="192" t="s">
        <v>328</v>
      </c>
      <c r="B15" s="195" t="s">
        <v>329</v>
      </c>
      <c r="C15" s="195" t="s">
        <v>330</v>
      </c>
      <c r="D15" s="195" t="s">
        <v>331</v>
      </c>
      <c r="E15" s="182" t="s">
        <v>317</v>
      </c>
      <c r="F15" s="183" t="s">
        <v>34</v>
      </c>
      <c r="G15" s="196"/>
    </row>
    <row r="16" spans="1:7" x14ac:dyDescent="0.2">
      <c r="A16" s="184" t="s">
        <v>318</v>
      </c>
      <c r="B16" s="185"/>
      <c r="C16" s="185"/>
      <c r="D16" s="185"/>
      <c r="E16" s="188">
        <f>+B16+C16+D16</f>
        <v>0</v>
      </c>
      <c r="F16" s="401" t="s">
        <v>332</v>
      </c>
      <c r="G16" s="92"/>
    </row>
    <row r="17" spans="1:10" x14ac:dyDescent="0.2">
      <c r="A17" s="187" t="s">
        <v>320</v>
      </c>
      <c r="B17" s="188"/>
      <c r="C17" s="188"/>
      <c r="D17" s="188"/>
      <c r="E17" s="188">
        <f>+B17+C17+D17</f>
        <v>0</v>
      </c>
      <c r="F17" s="131" t="s">
        <v>333</v>
      </c>
      <c r="G17" s="92"/>
    </row>
    <row r="18" spans="1:10" x14ac:dyDescent="0.2">
      <c r="A18" s="189" t="s">
        <v>322</v>
      </c>
      <c r="B18" s="188"/>
      <c r="C18" s="188"/>
      <c r="D18" s="188"/>
      <c r="E18" s="188">
        <f>+B18+C18+D18</f>
        <v>0</v>
      </c>
      <c r="F18" s="131" t="s">
        <v>334</v>
      </c>
      <c r="G18" s="92"/>
    </row>
    <row r="19" spans="1:10" x14ac:dyDescent="0.2">
      <c r="A19" s="187" t="s">
        <v>324</v>
      </c>
      <c r="B19" s="190"/>
      <c r="C19" s="190"/>
      <c r="D19" s="190"/>
      <c r="E19" s="190">
        <f>+B19+C19+D19</f>
        <v>0</v>
      </c>
      <c r="F19" s="131" t="s">
        <v>335</v>
      </c>
      <c r="G19" s="198"/>
    </row>
    <row r="20" spans="1:10" ht="13.5" thickBot="1" x14ac:dyDescent="0.25">
      <c r="A20" s="192" t="s">
        <v>326</v>
      </c>
      <c r="B20" s="197">
        <f>SUM(B16:B19)</f>
        <v>0</v>
      </c>
      <c r="C20" s="197">
        <f>SUM(C16:C19)</f>
        <v>0</v>
      </c>
      <c r="D20" s="197">
        <f>SUM(D16:D19)</f>
        <v>0</v>
      </c>
      <c r="E20" s="197">
        <f>+B20+C20+D20</f>
        <v>0</v>
      </c>
      <c r="F20" s="136" t="s">
        <v>336</v>
      </c>
      <c r="G20" s="198"/>
    </row>
    <row r="21" spans="1:10" ht="13.5" thickBot="1" x14ac:dyDescent="0.25">
      <c r="A21" s="174"/>
      <c r="B21" s="194"/>
      <c r="C21" s="194"/>
      <c r="D21" s="194"/>
      <c r="E21" s="194"/>
      <c r="F21" s="92"/>
      <c r="G21" s="198"/>
      <c r="J21" s="420"/>
    </row>
    <row r="22" spans="1:10" x14ac:dyDescent="0.2">
      <c r="A22" s="192" t="s">
        <v>337</v>
      </c>
      <c r="B22" s="199">
        <v>2024</v>
      </c>
      <c r="C22" s="200">
        <v>2023</v>
      </c>
      <c r="D22" s="194"/>
      <c r="E22" s="201"/>
      <c r="F22" s="202"/>
      <c r="G22" s="198"/>
    </row>
    <row r="23" spans="1:10" x14ac:dyDescent="0.2">
      <c r="A23" s="192"/>
      <c r="B23" s="193"/>
      <c r="C23" s="193"/>
      <c r="D23" s="194"/>
      <c r="E23" s="201"/>
      <c r="F23" s="198"/>
      <c r="G23" s="198"/>
    </row>
    <row r="24" spans="1:10" x14ac:dyDescent="0.2">
      <c r="A24" s="192"/>
      <c r="B24" s="193"/>
      <c r="C24" s="193"/>
      <c r="D24" s="194"/>
      <c r="E24" s="201"/>
      <c r="F24" s="92"/>
      <c r="G24" s="198"/>
    </row>
    <row r="25" spans="1:10" x14ac:dyDescent="0.2">
      <c r="A25" s="192"/>
      <c r="B25" s="193"/>
      <c r="C25" s="193"/>
      <c r="D25" s="194"/>
      <c r="E25" s="201"/>
      <c r="F25" s="202"/>
    </row>
    <row r="26" spans="1:10" x14ac:dyDescent="0.2">
      <c r="A26" s="203"/>
      <c r="B26" s="50"/>
      <c r="C26" s="51"/>
      <c r="D26" s="92"/>
      <c r="E26" s="92"/>
    </row>
    <row r="27" spans="1:10" x14ac:dyDescent="0.2">
      <c r="A27" s="91" t="s">
        <v>338</v>
      </c>
      <c r="B27" s="50"/>
      <c r="C27" s="51"/>
      <c r="D27" s="92"/>
      <c r="E27" s="92"/>
    </row>
    <row r="28" spans="1:10" x14ac:dyDescent="0.2">
      <c r="A28" s="204" t="s">
        <v>339</v>
      </c>
      <c r="B28" s="182">
        <f>Resultatregnskap!C5</f>
        <v>45657</v>
      </c>
      <c r="C28" s="205">
        <f>Resultatregnskap!D5</f>
        <v>45291</v>
      </c>
      <c r="D28" s="183" t="s">
        <v>34</v>
      </c>
      <c r="E28" s="177"/>
    </row>
    <row r="29" spans="1:10" x14ac:dyDescent="0.2">
      <c r="A29" s="189" t="s">
        <v>340</v>
      </c>
      <c r="B29" s="188">
        <v>1137</v>
      </c>
      <c r="C29" s="206">
        <v>1634</v>
      </c>
      <c r="D29" s="131" t="s">
        <v>341</v>
      </c>
      <c r="E29" s="177" t="s">
        <v>658</v>
      </c>
    </row>
    <row r="30" spans="1:10" x14ac:dyDescent="0.2">
      <c r="A30" s="421" t="s">
        <v>342</v>
      </c>
      <c r="B30" s="188"/>
      <c r="C30" s="206"/>
      <c r="D30" s="131" t="s">
        <v>343</v>
      </c>
      <c r="E30" s="177"/>
    </row>
    <row r="31" spans="1:10" x14ac:dyDescent="0.2">
      <c r="A31" s="421" t="s">
        <v>344</v>
      </c>
      <c r="B31" s="190"/>
      <c r="C31" s="207"/>
      <c r="D31" s="402" t="s">
        <v>345</v>
      </c>
      <c r="E31" s="177"/>
    </row>
    <row r="32" spans="1:10" x14ac:dyDescent="0.2">
      <c r="A32" s="192" t="s">
        <v>346</v>
      </c>
      <c r="B32" s="208">
        <f>SUM(B29:B31)</f>
        <v>1137</v>
      </c>
      <c r="C32" s="197">
        <f>SUM(C29:C31)</f>
        <v>1634</v>
      </c>
      <c r="D32" s="402" t="s">
        <v>347</v>
      </c>
      <c r="E32" s="177"/>
    </row>
    <row r="33" spans="1:6" x14ac:dyDescent="0.2">
      <c r="A33" s="174"/>
      <c r="B33" s="194"/>
      <c r="C33" s="196"/>
      <c r="D33" s="177"/>
      <c r="E33" s="177"/>
      <c r="F33" s="92"/>
    </row>
    <row r="34" spans="1:6" x14ac:dyDescent="0.2">
      <c r="A34" s="43" t="s">
        <v>348</v>
      </c>
      <c r="B34" s="194"/>
      <c r="C34" s="196"/>
      <c r="D34" s="177"/>
      <c r="E34" s="177"/>
    </row>
    <row r="35" spans="1:6" x14ac:dyDescent="0.2">
      <c r="A35" s="43"/>
      <c r="B35" s="194"/>
      <c r="C35" s="196"/>
      <c r="D35" s="177"/>
      <c r="E35" s="177"/>
    </row>
    <row r="36" spans="1:6" x14ac:dyDescent="0.2">
      <c r="A36" s="174" t="s">
        <v>349</v>
      </c>
    </row>
    <row r="37" spans="1:6" x14ac:dyDescent="0.2">
      <c r="B37" s="176"/>
      <c r="C37" s="209"/>
      <c r="D37" s="210"/>
      <c r="E37" s="210"/>
    </row>
    <row r="38" spans="1:6" x14ac:dyDescent="0.2">
      <c r="A38" s="211" t="s">
        <v>312</v>
      </c>
      <c r="B38" s="176"/>
      <c r="C38" s="209"/>
      <c r="D38" s="210"/>
      <c r="E38" s="210"/>
    </row>
    <row r="39" spans="1:6" x14ac:dyDescent="0.2">
      <c r="A39" s="175" t="s">
        <v>32</v>
      </c>
      <c r="B39" s="176"/>
      <c r="C39" s="209"/>
      <c r="D39" s="210"/>
      <c r="E39" s="210"/>
    </row>
    <row r="40" spans="1:6" x14ac:dyDescent="0.2">
      <c r="A40" s="212" t="s">
        <v>49</v>
      </c>
      <c r="B40" s="182">
        <f>Resultatregnskap!C5</f>
        <v>45657</v>
      </c>
      <c r="C40" s="205">
        <f>Resultatregnskap!D5</f>
        <v>45291</v>
      </c>
      <c r="D40" s="183" t="s">
        <v>34</v>
      </c>
      <c r="E40" s="177"/>
    </row>
    <row r="41" spans="1:6" x14ac:dyDescent="0.2">
      <c r="A41" s="184" t="s">
        <v>350</v>
      </c>
      <c r="B41" s="213">
        <v>697</v>
      </c>
      <c r="C41" s="213">
        <v>443</v>
      </c>
      <c r="D41" s="214" t="s">
        <v>351</v>
      </c>
      <c r="E41" s="215"/>
    </row>
    <row r="42" spans="1:6" x14ac:dyDescent="0.2">
      <c r="A42" s="187" t="s">
        <v>352</v>
      </c>
      <c r="B42" s="216"/>
      <c r="C42" s="216"/>
      <c r="D42" s="217" t="s">
        <v>353</v>
      </c>
      <c r="E42" s="215"/>
    </row>
    <row r="43" spans="1:6" x14ac:dyDescent="0.2">
      <c r="A43" s="187" t="s">
        <v>354</v>
      </c>
      <c r="B43" s="216">
        <v>79</v>
      </c>
      <c r="C43" s="216">
        <v>50</v>
      </c>
      <c r="D43" s="217" t="s">
        <v>355</v>
      </c>
      <c r="E43" s="215"/>
    </row>
    <row r="44" spans="1:6" x14ac:dyDescent="0.2">
      <c r="A44" s="187" t="s">
        <v>356</v>
      </c>
      <c r="B44" s="216">
        <v>0</v>
      </c>
      <c r="C44" s="216"/>
      <c r="D44" s="217" t="s">
        <v>357</v>
      </c>
      <c r="E44" s="215"/>
    </row>
    <row r="45" spans="1:6" x14ac:dyDescent="0.2">
      <c r="A45" s="187" t="s">
        <v>358</v>
      </c>
      <c r="B45" s="216">
        <v>0</v>
      </c>
      <c r="C45" s="216">
        <v>0</v>
      </c>
      <c r="D45" s="217" t="s">
        <v>359</v>
      </c>
      <c r="E45" s="215"/>
    </row>
    <row r="46" spans="1:6" x14ac:dyDescent="0.2">
      <c r="A46" s="187" t="s">
        <v>360</v>
      </c>
      <c r="B46" s="216">
        <v>1506</v>
      </c>
      <c r="C46" s="216">
        <v>2030</v>
      </c>
      <c r="D46" s="217" t="s">
        <v>361</v>
      </c>
      <c r="E46" s="215" t="s">
        <v>657</v>
      </c>
      <c r="F46" s="202"/>
    </row>
    <row r="47" spans="1:6" x14ac:dyDescent="0.2">
      <c r="A47" s="192" t="s">
        <v>362</v>
      </c>
      <c r="B47" s="193">
        <f>SUM(B41:B46)</f>
        <v>2282</v>
      </c>
      <c r="C47" s="218">
        <f>SUM(C41:C46)</f>
        <v>2523</v>
      </c>
      <c r="D47" s="219" t="s">
        <v>363</v>
      </c>
      <c r="E47" s="215"/>
    </row>
    <row r="48" spans="1:6" x14ac:dyDescent="0.2">
      <c r="A48" s="92"/>
      <c r="B48" s="220"/>
      <c r="C48" s="221"/>
      <c r="D48" s="222"/>
    </row>
    <row r="49" spans="1:6" x14ac:dyDescent="0.2">
      <c r="A49" s="192" t="s">
        <v>364</v>
      </c>
      <c r="B49" s="223">
        <v>4</v>
      </c>
      <c r="C49" s="224">
        <v>4</v>
      </c>
      <c r="D49" s="219" t="s">
        <v>365</v>
      </c>
      <c r="E49" s="215"/>
    </row>
    <row r="50" spans="1:6" x14ac:dyDescent="0.2">
      <c r="A50" s="174"/>
      <c r="B50" s="221"/>
      <c r="C50" s="221"/>
      <c r="D50" s="221"/>
      <c r="E50" s="221"/>
    </row>
    <row r="51" spans="1:6" x14ac:dyDescent="0.2">
      <c r="A51" s="90" t="s">
        <v>338</v>
      </c>
      <c r="B51" s="92"/>
      <c r="C51" s="92"/>
      <c r="D51" s="92"/>
      <c r="E51" s="92"/>
    </row>
    <row r="52" spans="1:6" x14ac:dyDescent="0.2">
      <c r="A52" s="225" t="s">
        <v>366</v>
      </c>
      <c r="B52" s="92"/>
      <c r="C52" s="92"/>
      <c r="D52" s="92"/>
      <c r="E52" s="92"/>
    </row>
    <row r="53" spans="1:6" ht="26.25" x14ac:dyDescent="0.25">
      <c r="A53" s="226" t="s">
        <v>367</v>
      </c>
      <c r="B53" s="227" t="s">
        <v>368</v>
      </c>
      <c r="C53" s="228" t="s">
        <v>369</v>
      </c>
      <c r="D53" s="229" t="s">
        <v>34</v>
      </c>
      <c r="E53" s="230"/>
    </row>
    <row r="54" spans="1:6" ht="15" x14ac:dyDescent="0.25">
      <c r="A54" s="231" t="s">
        <v>370</v>
      </c>
      <c r="B54" s="232">
        <v>367</v>
      </c>
      <c r="C54" s="233"/>
      <c r="D54" s="234" t="s">
        <v>371</v>
      </c>
      <c r="E54" s="235"/>
    </row>
    <row r="55" spans="1:6" ht="15" x14ac:dyDescent="0.25">
      <c r="A55" s="129" t="s">
        <v>372</v>
      </c>
      <c r="B55" s="236"/>
      <c r="C55" s="237"/>
      <c r="D55" s="238" t="s">
        <v>373</v>
      </c>
      <c r="E55" s="235"/>
    </row>
    <row r="56" spans="1:6" ht="15" x14ac:dyDescent="0.25">
      <c r="A56" s="129" t="s">
        <v>374</v>
      </c>
      <c r="B56" s="236">
        <v>8</v>
      </c>
      <c r="C56" s="237"/>
      <c r="D56" s="238" t="s">
        <v>375</v>
      </c>
      <c r="E56" s="235"/>
    </row>
    <row r="57" spans="1:6" ht="15" x14ac:dyDescent="0.25">
      <c r="A57" s="129" t="s">
        <v>376</v>
      </c>
      <c r="B57" s="236"/>
      <c r="C57" s="237"/>
      <c r="D57" s="238" t="s">
        <v>377</v>
      </c>
      <c r="E57" s="235"/>
      <c r="F57" s="202"/>
    </row>
    <row r="58" spans="1:6" ht="15" x14ac:dyDescent="0.25">
      <c r="A58" s="239" t="s">
        <v>378</v>
      </c>
      <c r="B58" s="240"/>
      <c r="C58" s="241"/>
      <c r="D58" s="242" t="s">
        <v>379</v>
      </c>
      <c r="E58" s="235"/>
    </row>
    <row r="59" spans="1:6" x14ac:dyDescent="0.2">
      <c r="A59" s="243"/>
      <c r="B59" s="244"/>
      <c r="C59" s="245"/>
      <c r="D59" s="245"/>
      <c r="E59" s="92"/>
    </row>
    <row r="60" spans="1:6" ht="26.25" x14ac:dyDescent="0.25">
      <c r="A60" s="226" t="s">
        <v>380</v>
      </c>
      <c r="B60" s="228" t="s">
        <v>381</v>
      </c>
      <c r="C60" s="228" t="s">
        <v>382</v>
      </c>
      <c r="D60" s="229" t="s">
        <v>34</v>
      </c>
      <c r="E60" s="230"/>
    </row>
    <row r="61" spans="1:6" ht="15" x14ac:dyDescent="0.25">
      <c r="A61" s="231" t="s">
        <v>383</v>
      </c>
      <c r="B61" s="233">
        <v>4</v>
      </c>
      <c r="C61" s="233"/>
      <c r="D61" s="234" t="s">
        <v>384</v>
      </c>
      <c r="E61" s="235"/>
    </row>
    <row r="62" spans="1:6" ht="15" x14ac:dyDescent="0.25">
      <c r="A62" s="129" t="s">
        <v>385</v>
      </c>
      <c r="B62" s="237"/>
      <c r="C62" s="237"/>
      <c r="D62" s="238" t="s">
        <v>386</v>
      </c>
      <c r="E62" s="235"/>
    </row>
    <row r="63" spans="1:6" ht="15" x14ac:dyDescent="0.25">
      <c r="A63" s="129" t="s">
        <v>387</v>
      </c>
      <c r="B63" s="237">
        <v>4</v>
      </c>
      <c r="C63" s="237"/>
      <c r="D63" s="238" t="s">
        <v>388</v>
      </c>
      <c r="E63" s="235"/>
    </row>
    <row r="64" spans="1:6" ht="15" x14ac:dyDescent="0.25">
      <c r="A64" s="129" t="s">
        <v>389</v>
      </c>
      <c r="B64" s="237">
        <v>4</v>
      </c>
      <c r="C64" s="237"/>
      <c r="D64" s="238" t="s">
        <v>390</v>
      </c>
      <c r="E64" s="235"/>
    </row>
    <row r="65" spans="1:5" ht="15" x14ac:dyDescent="0.25">
      <c r="A65" s="129" t="s">
        <v>391</v>
      </c>
      <c r="B65" s="237"/>
      <c r="C65" s="237"/>
      <c r="D65" s="238" t="s">
        <v>392</v>
      </c>
      <c r="E65" s="235"/>
    </row>
    <row r="66" spans="1:5" ht="15" x14ac:dyDescent="0.25">
      <c r="A66" s="129" t="s">
        <v>393</v>
      </c>
      <c r="B66" s="237"/>
      <c r="C66" s="237"/>
      <c r="D66" s="238" t="s">
        <v>394</v>
      </c>
      <c r="E66" s="235"/>
    </row>
    <row r="67" spans="1:5" ht="15" x14ac:dyDescent="0.25">
      <c r="A67" s="239" t="s">
        <v>395</v>
      </c>
      <c r="B67" s="241"/>
      <c r="C67" s="246"/>
      <c r="D67" s="242" t="s">
        <v>396</v>
      </c>
      <c r="E67" s="235"/>
    </row>
    <row r="68" spans="1:5" x14ac:dyDescent="0.2">
      <c r="A68" s="123"/>
      <c r="B68" s="92"/>
      <c r="C68" s="92"/>
      <c r="D68" s="92"/>
      <c r="E68" s="92"/>
    </row>
    <row r="69" spans="1:5" x14ac:dyDescent="0.2">
      <c r="A69" s="450" t="s">
        <v>397</v>
      </c>
      <c r="B69" s="450"/>
      <c r="C69" s="450"/>
      <c r="D69" s="247"/>
      <c r="E69" s="247"/>
    </row>
    <row r="70" spans="1:5" x14ac:dyDescent="0.2">
      <c r="A70" s="450"/>
      <c r="B70" s="450"/>
      <c r="C70" s="450"/>
      <c r="D70" s="247"/>
      <c r="E70" s="247"/>
    </row>
    <row r="71" spans="1:5" ht="92.45" customHeight="1" x14ac:dyDescent="0.2">
      <c r="A71" s="450"/>
      <c r="B71" s="450"/>
      <c r="C71" s="450"/>
      <c r="D71" s="247"/>
      <c r="E71" s="247"/>
    </row>
    <row r="72" spans="1:5" x14ac:dyDescent="0.2">
      <c r="A72" s="123"/>
      <c r="B72" s="92"/>
      <c r="C72" s="92"/>
      <c r="D72" s="92"/>
      <c r="E72" s="92"/>
    </row>
    <row r="73" spans="1:5" ht="14.25" x14ac:dyDescent="0.2">
      <c r="A73" s="248"/>
      <c r="B73" s="249"/>
      <c r="C73" s="249"/>
    </row>
    <row r="74" spans="1:5" ht="14.25" x14ac:dyDescent="0.2">
      <c r="A74" s="249"/>
      <c r="B74" s="249"/>
      <c r="C74" s="249"/>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P24" sqref="P24"/>
    </sheetView>
  </sheetViews>
  <sheetFormatPr baseColWidth="10" defaultColWidth="11.42578125" defaultRowHeight="12.75" x14ac:dyDescent="0.2"/>
  <cols>
    <col min="1" max="1" width="47.5703125" style="60" customWidth="1"/>
    <col min="2" max="3" width="18.5703125" style="60" bestFit="1" customWidth="1"/>
    <col min="4" max="4" width="16.5703125" style="60" customWidth="1"/>
    <col min="5" max="16384" width="11.42578125" style="60"/>
  </cols>
  <sheetData>
    <row r="1" spans="1:4" ht="16.5" customHeight="1" x14ac:dyDescent="0.2">
      <c r="A1" s="250" t="str">
        <f>Resultatregnskap!A1</f>
        <v>Fagskolens navn: Norsk Fjellfagskole AS</v>
      </c>
      <c r="B1" s="221"/>
      <c r="C1" s="221"/>
      <c r="D1" s="251"/>
    </row>
    <row r="2" spans="1:4" x14ac:dyDescent="0.2">
      <c r="A2" s="252"/>
      <c r="B2" s="253"/>
      <c r="C2" s="253"/>
      <c r="D2" s="251"/>
    </row>
    <row r="3" spans="1:4" x14ac:dyDescent="0.2">
      <c r="A3" s="254" t="s">
        <v>398</v>
      </c>
      <c r="B3" s="255"/>
      <c r="C3" s="255"/>
      <c r="D3" s="256"/>
    </row>
    <row r="4" spans="1:4" x14ac:dyDescent="0.2">
      <c r="A4" s="257" t="s">
        <v>32</v>
      </c>
      <c r="B4" s="255"/>
      <c r="C4" s="255"/>
      <c r="D4" s="256"/>
    </row>
    <row r="5" spans="1:4" x14ac:dyDescent="0.2">
      <c r="A5" s="258"/>
      <c r="B5" s="259">
        <f>Resultatregnskap!C5</f>
        <v>45657</v>
      </c>
      <c r="C5" s="260">
        <f>Resultatregnskap!D5</f>
        <v>45291</v>
      </c>
      <c r="D5" s="261" t="s">
        <v>34</v>
      </c>
    </row>
    <row r="6" spans="1:4" x14ac:dyDescent="0.2">
      <c r="A6" s="424" t="s">
        <v>399</v>
      </c>
      <c r="B6" s="262">
        <v>65</v>
      </c>
      <c r="C6" s="262">
        <v>53</v>
      </c>
      <c r="D6" s="263" t="s">
        <v>400</v>
      </c>
    </row>
    <row r="7" spans="1:4" x14ac:dyDescent="0.2">
      <c r="A7" s="424" t="s">
        <v>401</v>
      </c>
      <c r="B7" s="264"/>
      <c r="C7" s="264"/>
      <c r="D7" s="263" t="s">
        <v>402</v>
      </c>
    </row>
    <row r="8" spans="1:4" x14ac:dyDescent="0.2">
      <c r="A8" s="424" t="s">
        <v>403</v>
      </c>
      <c r="B8" s="264"/>
      <c r="C8" s="264"/>
      <c r="D8" s="263" t="s">
        <v>404</v>
      </c>
    </row>
    <row r="9" spans="1:4" x14ac:dyDescent="0.2">
      <c r="A9" s="424" t="s">
        <v>405</v>
      </c>
      <c r="B9" s="264">
        <v>63</v>
      </c>
      <c r="C9" s="264">
        <v>10</v>
      </c>
      <c r="D9" s="263" t="s">
        <v>406</v>
      </c>
    </row>
    <row r="10" spans="1:4" x14ac:dyDescent="0.2">
      <c r="A10" s="424" t="s">
        <v>407</v>
      </c>
      <c r="B10" s="264">
        <v>54</v>
      </c>
      <c r="C10" s="264">
        <v>30</v>
      </c>
      <c r="D10" s="263" t="s">
        <v>408</v>
      </c>
    </row>
    <row r="11" spans="1:4" x14ac:dyDescent="0.2">
      <c r="A11" s="424" t="s">
        <v>409</v>
      </c>
      <c r="B11" s="264">
        <v>361</v>
      </c>
      <c r="C11" s="264"/>
      <c r="D11" s="263" t="s">
        <v>410</v>
      </c>
    </row>
    <row r="12" spans="1:4" x14ac:dyDescent="0.2">
      <c r="A12" s="424" t="s">
        <v>411</v>
      </c>
      <c r="B12" s="264"/>
      <c r="C12" s="264"/>
      <c r="D12" s="263" t="s">
        <v>412</v>
      </c>
    </row>
    <row r="13" spans="1:4" x14ac:dyDescent="0.2">
      <c r="A13" s="424" t="s">
        <v>413</v>
      </c>
      <c r="B13" s="264">
        <v>0.8</v>
      </c>
      <c r="C13" s="264"/>
      <c r="D13" s="263" t="s">
        <v>414</v>
      </c>
    </row>
    <row r="14" spans="1:4" x14ac:dyDescent="0.2">
      <c r="A14" s="424" t="s">
        <v>415</v>
      </c>
      <c r="B14" s="264">
        <v>57</v>
      </c>
      <c r="C14" s="264"/>
      <c r="D14" s="263" t="s">
        <v>416</v>
      </c>
    </row>
    <row r="15" spans="1:4" x14ac:dyDescent="0.2">
      <c r="A15" s="424" t="s">
        <v>417</v>
      </c>
      <c r="B15" s="264">
        <v>138</v>
      </c>
      <c r="C15" s="264">
        <v>28</v>
      </c>
      <c r="D15" s="263" t="s">
        <v>418</v>
      </c>
    </row>
    <row r="16" spans="1:4" x14ac:dyDescent="0.2">
      <c r="A16" s="425" t="s">
        <v>419</v>
      </c>
      <c r="B16" s="265">
        <v>46</v>
      </c>
      <c r="C16" s="265">
        <v>-256</v>
      </c>
      <c r="D16" s="263" t="s">
        <v>420</v>
      </c>
    </row>
    <row r="17" spans="1:5" ht="15.75" customHeight="1" x14ac:dyDescent="0.2">
      <c r="A17" s="266" t="s">
        <v>421</v>
      </c>
      <c r="B17" s="267">
        <f>SUM(B6:B16)</f>
        <v>784.8</v>
      </c>
      <c r="C17" s="268">
        <f>SUM(C6:C16)</f>
        <v>-135</v>
      </c>
      <c r="D17" s="269" t="s">
        <v>422</v>
      </c>
    </row>
    <row r="18" spans="1:5" x14ac:dyDescent="0.2">
      <c r="A18" s="270"/>
      <c r="B18" s="271"/>
      <c r="C18" s="272"/>
      <c r="D18" s="273"/>
    </row>
    <row r="19" spans="1:5" x14ac:dyDescent="0.2">
      <c r="A19" s="274" t="s">
        <v>423</v>
      </c>
      <c r="B19" s="275">
        <f>B5</f>
        <v>45657</v>
      </c>
      <c r="C19" s="276">
        <f>C5</f>
        <v>45291</v>
      </c>
      <c r="D19" s="277"/>
    </row>
    <row r="20" spans="1:5" x14ac:dyDescent="0.2">
      <c r="A20" s="129" t="s">
        <v>424</v>
      </c>
      <c r="B20" s="264">
        <v>54</v>
      </c>
      <c r="C20" s="264">
        <v>30</v>
      </c>
      <c r="D20" s="278" t="s">
        <v>425</v>
      </c>
    </row>
    <row r="21" spans="1:5" x14ac:dyDescent="0.2">
      <c r="A21" s="129" t="s">
        <v>426</v>
      </c>
      <c r="B21" s="237"/>
      <c r="C21" s="237"/>
      <c r="D21" s="278" t="s">
        <v>427</v>
      </c>
      <c r="E21" s="279"/>
    </row>
    <row r="22" spans="1:5" x14ac:dyDescent="0.2">
      <c r="A22" s="129" t="s">
        <v>428</v>
      </c>
      <c r="B22" s="237"/>
      <c r="C22" s="237"/>
      <c r="D22" s="278" t="s">
        <v>429</v>
      </c>
    </row>
    <row r="23" spans="1:5" x14ac:dyDescent="0.2">
      <c r="A23" s="274" t="s">
        <v>317</v>
      </c>
      <c r="B23" s="204">
        <f>SUBTOTAL(9,B20:B22)</f>
        <v>54</v>
      </c>
      <c r="C23" s="280">
        <f>SUBTOTAL(9,C20:C22)</f>
        <v>30</v>
      </c>
      <c r="D23" s="277" t="s">
        <v>430</v>
      </c>
    </row>
    <row r="24" spans="1:5" x14ac:dyDescent="0.2">
      <c r="A24" s="123"/>
      <c r="B24" s="92"/>
      <c r="C24" s="92"/>
      <c r="D24" s="281"/>
    </row>
    <row r="25" spans="1:5" ht="42" customHeight="1" x14ac:dyDescent="0.2">
      <c r="A25" s="450" t="s">
        <v>431</v>
      </c>
      <c r="B25" s="451"/>
      <c r="C25" s="451"/>
      <c r="D25" s="451"/>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21" zoomScaleNormal="100" workbookViewId="0">
      <selection activeCell="J48" sqref="J48"/>
    </sheetView>
  </sheetViews>
  <sheetFormatPr baseColWidth="10" defaultColWidth="17.42578125" defaultRowHeight="15.75" customHeight="1" x14ac:dyDescent="0.2"/>
  <cols>
    <col min="1" max="1" width="44.85546875" style="312" customWidth="1"/>
    <col min="2" max="2" width="24.7109375" style="312" customWidth="1"/>
    <col min="3" max="3" width="21.42578125" style="312" customWidth="1"/>
    <col min="4" max="4" width="24.140625" style="284" customWidth="1"/>
    <col min="5" max="5" width="23.140625" style="59" customWidth="1"/>
    <col min="6" max="6" width="14.85546875" style="59" customWidth="1"/>
    <col min="7" max="16384" width="17.42578125" style="59"/>
  </cols>
  <sheetData>
    <row r="1" spans="1:6" ht="12.75" customHeight="1" x14ac:dyDescent="0.2">
      <c r="A1" s="282"/>
      <c r="B1" s="283"/>
      <c r="C1" s="283"/>
    </row>
    <row r="2" spans="1:6" ht="12.75" x14ac:dyDescent="0.2">
      <c r="A2" s="285" t="str">
        <f>Resultatregnskap!A1</f>
        <v>Fagskolens navn: Norsk Fjellfagskole AS</v>
      </c>
      <c r="B2" s="286"/>
      <c r="C2" s="286"/>
      <c r="D2" s="287"/>
      <c r="E2" s="288"/>
      <c r="F2" s="288"/>
    </row>
    <row r="3" spans="1:6" ht="12.75" x14ac:dyDescent="0.2">
      <c r="A3" s="283"/>
      <c r="B3" s="283"/>
      <c r="C3" s="283"/>
    </row>
    <row r="4" spans="1:6" ht="14.25" customHeight="1" x14ac:dyDescent="0.2">
      <c r="A4" s="289" t="s">
        <v>432</v>
      </c>
      <c r="B4" s="253"/>
      <c r="C4" s="253"/>
      <c r="D4" s="253"/>
      <c r="E4" s="253"/>
      <c r="F4" s="253"/>
    </row>
    <row r="5" spans="1:6" ht="14.25" customHeight="1" x14ac:dyDescent="0.2">
      <c r="A5" s="290" t="s">
        <v>32</v>
      </c>
      <c r="B5" s="253"/>
      <c r="C5" s="253"/>
      <c r="D5" s="253"/>
      <c r="E5" s="253"/>
      <c r="F5" s="291"/>
    </row>
    <row r="6" spans="1:6" ht="12.75" customHeight="1" x14ac:dyDescent="0.2">
      <c r="A6" s="253"/>
      <c r="B6" s="253"/>
      <c r="C6" s="253"/>
      <c r="D6" s="253"/>
      <c r="E6" s="253"/>
      <c r="F6" s="292"/>
    </row>
    <row r="7" spans="1:6" ht="25.5" x14ac:dyDescent="0.2">
      <c r="A7" s="293" t="s">
        <v>433</v>
      </c>
      <c r="B7" s="294" t="s">
        <v>434</v>
      </c>
      <c r="C7" s="295" t="s">
        <v>435</v>
      </c>
      <c r="D7" s="294" t="s">
        <v>436</v>
      </c>
      <c r="E7" s="294" t="s">
        <v>437</v>
      </c>
      <c r="F7" s="296" t="s">
        <v>34</v>
      </c>
    </row>
    <row r="8" spans="1:6" ht="15" customHeight="1" x14ac:dyDescent="0.2">
      <c r="A8" s="253" t="s">
        <v>438</v>
      </c>
      <c r="B8" s="297"/>
      <c r="C8" s="297"/>
      <c r="D8" s="297"/>
      <c r="E8" s="88"/>
      <c r="F8" s="278" t="s">
        <v>439</v>
      </c>
    </row>
    <row r="9" spans="1:6" ht="15" customHeight="1" x14ac:dyDescent="0.2">
      <c r="A9" s="253" t="s">
        <v>440</v>
      </c>
      <c r="B9" s="88"/>
      <c r="C9" s="88"/>
      <c r="D9" s="88"/>
      <c r="E9" s="88"/>
      <c r="F9" s="278" t="s">
        <v>441</v>
      </c>
    </row>
    <row r="10" spans="1:6" ht="15" customHeight="1" x14ac:dyDescent="0.2">
      <c r="A10" s="253" t="s">
        <v>442</v>
      </c>
      <c r="B10" s="298"/>
      <c r="C10" s="298"/>
      <c r="D10" s="298"/>
      <c r="E10" s="88"/>
      <c r="F10" s="278" t="s">
        <v>443</v>
      </c>
    </row>
    <row r="11" spans="1:6" ht="15" customHeight="1" x14ac:dyDescent="0.2">
      <c r="A11" s="299" t="s">
        <v>444</v>
      </c>
      <c r="B11" s="300">
        <f>SUM(B8:B10)</f>
        <v>0</v>
      </c>
      <c r="C11" s="300">
        <f>SUM(C8:C10)</f>
        <v>0</v>
      </c>
      <c r="D11" s="301">
        <f>SUM(D8:D10)</f>
        <v>0</v>
      </c>
      <c r="E11" s="301">
        <f>SUM(E8:E10)</f>
        <v>0</v>
      </c>
      <c r="F11" s="277" t="s">
        <v>445</v>
      </c>
    </row>
    <row r="12" spans="1:6" ht="15" customHeight="1" x14ac:dyDescent="0.2">
      <c r="A12" s="253"/>
      <c r="B12" s="302"/>
      <c r="C12" s="302"/>
      <c r="D12" s="302"/>
      <c r="E12" s="302"/>
      <c r="F12" s="281"/>
    </row>
    <row r="13" spans="1:6" ht="20.100000000000001" customHeight="1" x14ac:dyDescent="0.2">
      <c r="A13" s="253"/>
      <c r="B13" s="253"/>
      <c r="C13" s="253"/>
      <c r="D13" s="253"/>
      <c r="E13" s="253"/>
      <c r="F13" s="123"/>
    </row>
    <row r="14" spans="1:6" ht="25.5" x14ac:dyDescent="0.2">
      <c r="A14" s="293" t="s">
        <v>446</v>
      </c>
      <c r="B14" s="294" t="str">
        <f>B7</f>
        <v>Fagskolevirksomhet 31.12.2024</v>
      </c>
      <c r="C14" s="294" t="str">
        <f t="shared" ref="C14:D14" si="0">C7</f>
        <v>Annen virksomhet 31.12.2024</v>
      </c>
      <c r="D14" s="294" t="str">
        <f t="shared" si="0"/>
        <v>Fagskolevirksomhet 31.12.2023</v>
      </c>
      <c r="E14" s="294" t="str">
        <f>E7</f>
        <v>Annen virksomhet 31.12.2023</v>
      </c>
      <c r="F14" s="296" t="s">
        <v>34</v>
      </c>
    </row>
    <row r="15" spans="1:6" ht="15" customHeight="1" x14ac:dyDescent="0.2">
      <c r="A15" s="253" t="s">
        <v>447</v>
      </c>
      <c r="B15" s="297"/>
      <c r="C15" s="297"/>
      <c r="D15" s="297"/>
      <c r="E15" s="88"/>
      <c r="F15" s="278" t="s">
        <v>448</v>
      </c>
    </row>
    <row r="16" spans="1:6" ht="15" customHeight="1" x14ac:dyDescent="0.2">
      <c r="A16" s="253" t="s">
        <v>449</v>
      </c>
      <c r="B16" s="88"/>
      <c r="C16" s="88"/>
      <c r="D16" s="88"/>
      <c r="E16" s="88"/>
      <c r="F16" s="278" t="s">
        <v>450</v>
      </c>
    </row>
    <row r="17" spans="1:7" ht="15" customHeight="1" x14ac:dyDescent="0.2">
      <c r="A17" s="253" t="s">
        <v>451</v>
      </c>
      <c r="B17" s="298"/>
      <c r="C17" s="298"/>
      <c r="D17" s="298"/>
      <c r="E17" s="88"/>
      <c r="F17" s="278" t="s">
        <v>452</v>
      </c>
    </row>
    <row r="18" spans="1:7" ht="15" customHeight="1" x14ac:dyDescent="0.2">
      <c r="A18" s="299" t="s">
        <v>453</v>
      </c>
      <c r="B18" s="300">
        <f>SUM(B15:B17)</f>
        <v>0</v>
      </c>
      <c r="C18" s="300">
        <f>SUM(C15:C17)</f>
        <v>0</v>
      </c>
      <c r="D18" s="301">
        <f>SUM(D15:D17)</f>
        <v>0</v>
      </c>
      <c r="E18" s="301">
        <f>SUM(E15:E17)</f>
        <v>0</v>
      </c>
      <c r="F18" s="277" t="s">
        <v>454</v>
      </c>
    </row>
    <row r="19" spans="1:7" ht="15.75" customHeight="1" x14ac:dyDescent="0.2">
      <c r="A19" s="253"/>
      <c r="B19" s="253"/>
      <c r="C19" s="253"/>
      <c r="D19" s="253"/>
      <c r="E19" s="253"/>
      <c r="F19" s="292"/>
    </row>
    <row r="20" spans="1:7" ht="15.75" customHeight="1" x14ac:dyDescent="0.2">
      <c r="A20" s="455" t="s">
        <v>455</v>
      </c>
      <c r="B20" s="455"/>
      <c r="C20" s="455"/>
      <c r="D20" s="455"/>
      <c r="E20" s="455"/>
      <c r="F20" s="455"/>
    </row>
    <row r="21" spans="1:7" ht="15.75" customHeight="1" x14ac:dyDescent="0.2">
      <c r="A21" s="299" t="s">
        <v>456</v>
      </c>
      <c r="B21" s="456" t="s">
        <v>457</v>
      </c>
      <c r="C21" s="457"/>
      <c r="D21" s="303" t="str">
        <f>"Beløp "&amp;TEXT('Balanse - eiendeler'!C4,"DD.MM.ÅÅÅÅ")</f>
        <v>Beløp 31.12.2024</v>
      </c>
      <c r="E21" s="303" t="str">
        <f>"Beløp "&amp;TEXT('Balanse - eiendeler'!D4,"DD.MM.ÅÅÅÅ")</f>
        <v>Beløp 31.12.2023</v>
      </c>
      <c r="F21" s="296" t="s">
        <v>34</v>
      </c>
    </row>
    <row r="22" spans="1:7" ht="15.75" customHeight="1" x14ac:dyDescent="0.2">
      <c r="A22" s="253"/>
      <c r="B22" s="458"/>
      <c r="C22" s="459"/>
      <c r="D22" s="297"/>
      <c r="E22" s="88"/>
      <c r="F22" s="278" t="s">
        <v>458</v>
      </c>
    </row>
    <row r="23" spans="1:7" ht="15.75" customHeight="1" x14ac:dyDescent="0.2">
      <c r="A23" s="253"/>
      <c r="B23" s="452"/>
      <c r="C23" s="453"/>
      <c r="D23" s="88"/>
      <c r="E23" s="88"/>
      <c r="F23" s="278" t="s">
        <v>458</v>
      </c>
    </row>
    <row r="24" spans="1:7" ht="15.75" customHeight="1" x14ac:dyDescent="0.2">
      <c r="A24" s="253"/>
      <c r="B24" s="452"/>
      <c r="C24" s="453"/>
      <c r="D24" s="88"/>
      <c r="E24" s="88"/>
      <c r="F24" s="278" t="s">
        <v>458</v>
      </c>
    </row>
    <row r="25" spans="1:7" ht="15.75" customHeight="1" x14ac:dyDescent="0.2">
      <c r="A25" s="253"/>
      <c r="B25" s="452"/>
      <c r="C25" s="453"/>
      <c r="D25" s="88"/>
      <c r="E25" s="88"/>
      <c r="F25" s="278" t="s">
        <v>458</v>
      </c>
    </row>
    <row r="26" spans="1:7" ht="15.75" customHeight="1" x14ac:dyDescent="0.2">
      <c r="A26" s="253"/>
      <c r="B26" s="461"/>
      <c r="C26" s="462"/>
      <c r="D26" s="298"/>
      <c r="E26" s="88"/>
      <c r="F26" s="278" t="s">
        <v>458</v>
      </c>
    </row>
    <row r="27" spans="1:7" ht="15.75" customHeight="1" x14ac:dyDescent="0.2">
      <c r="A27" s="299" t="s">
        <v>459</v>
      </c>
      <c r="B27" s="461"/>
      <c r="C27" s="462"/>
      <c r="D27" s="300">
        <f>SUM(D22:D26)</f>
        <v>0</v>
      </c>
      <c r="E27" s="301">
        <f>SUM(E22:E26)</f>
        <v>0</v>
      </c>
      <c r="F27" s="277" t="s">
        <v>460</v>
      </c>
    </row>
    <row r="28" spans="1:7" ht="15.75" customHeight="1" x14ac:dyDescent="0.2">
      <c r="A28" s="418"/>
      <c r="B28" s="418"/>
      <c r="C28" s="418"/>
      <c r="D28" s="418"/>
      <c r="E28" s="418"/>
      <c r="F28" s="418"/>
    </row>
    <row r="29" spans="1:7" ht="15.75" customHeight="1" x14ac:dyDescent="0.2">
      <c r="A29" s="289" t="s">
        <v>461</v>
      </c>
      <c r="B29" s="289"/>
      <c r="C29" s="289"/>
      <c r="D29" s="289"/>
      <c r="E29" s="289"/>
      <c r="F29" s="289"/>
      <c r="G29" s="304"/>
    </row>
    <row r="30" spans="1:7" ht="15.75" customHeight="1" x14ac:dyDescent="0.2">
      <c r="A30" s="290" t="s">
        <v>32</v>
      </c>
      <c r="B30" s="253"/>
      <c r="C30" s="253"/>
      <c r="D30" s="253"/>
      <c r="E30" s="253"/>
      <c r="F30" s="253"/>
    </row>
    <row r="31" spans="1:7" ht="15.75" customHeight="1" x14ac:dyDescent="0.2">
      <c r="A31" s="92"/>
      <c r="B31" s="92"/>
      <c r="C31" s="92"/>
      <c r="D31" s="92"/>
      <c r="E31" s="92"/>
      <c r="F31" s="253"/>
    </row>
    <row r="32" spans="1:7" ht="25.5" x14ac:dyDescent="0.2">
      <c r="A32" s="299" t="s">
        <v>462</v>
      </c>
      <c r="B32" s="294" t="str">
        <f>B7</f>
        <v>Fagskolevirksomhet 31.12.2024</v>
      </c>
      <c r="C32" s="294" t="str">
        <f t="shared" ref="C32:E32" si="1">C7</f>
        <v>Annen virksomhet 31.12.2024</v>
      </c>
      <c r="D32" s="294" t="str">
        <f t="shared" si="1"/>
        <v>Fagskolevirksomhet 31.12.2023</v>
      </c>
      <c r="E32" s="294" t="str">
        <f t="shared" si="1"/>
        <v>Annen virksomhet 31.12.2023</v>
      </c>
      <c r="F32" s="296" t="s">
        <v>34</v>
      </c>
    </row>
    <row r="33" spans="1:6" ht="15.75" customHeight="1" x14ac:dyDescent="0.2">
      <c r="A33" s="305" t="s">
        <v>463</v>
      </c>
      <c r="B33" s="297"/>
      <c r="C33" s="297"/>
      <c r="D33" s="297"/>
      <c r="E33" s="88"/>
      <c r="F33" s="237" t="s">
        <v>464</v>
      </c>
    </row>
    <row r="34" spans="1:6" ht="15.75" customHeight="1" x14ac:dyDescent="0.2">
      <c r="A34" s="305" t="s">
        <v>465</v>
      </c>
      <c r="B34" s="298"/>
      <c r="C34" s="298"/>
      <c r="D34" s="298"/>
      <c r="E34" s="88"/>
      <c r="F34" s="237" t="s">
        <v>466</v>
      </c>
    </row>
    <row r="35" spans="1:6" ht="15.75" customHeight="1" x14ac:dyDescent="0.2">
      <c r="A35" s="299" t="s">
        <v>467</v>
      </c>
      <c r="B35" s="300">
        <f>SUM(B33:B34)</f>
        <v>0</v>
      </c>
      <c r="C35" s="300">
        <f>SUM(C33:C34)</f>
        <v>0</v>
      </c>
      <c r="D35" s="301">
        <f>SUM(D33:D34)</f>
        <v>0</v>
      </c>
      <c r="E35" s="301">
        <f>SUM(E33:E34)</f>
        <v>0</v>
      </c>
      <c r="F35" s="280" t="s">
        <v>468</v>
      </c>
    </row>
    <row r="36" spans="1:6" ht="15.75" customHeight="1" x14ac:dyDescent="0.2">
      <c r="A36" s="305"/>
      <c r="B36" s="302"/>
      <c r="C36" s="302"/>
      <c r="D36" s="302"/>
      <c r="E36" s="302"/>
      <c r="F36" s="92"/>
    </row>
    <row r="37" spans="1:6" ht="25.5" x14ac:dyDescent="0.2">
      <c r="A37" s="299" t="s">
        <v>469</v>
      </c>
      <c r="B37" s="294" t="str">
        <f>B7</f>
        <v>Fagskolevirksomhet 31.12.2024</v>
      </c>
      <c r="C37" s="294" t="str">
        <f t="shared" ref="C37:E37" si="2">C7</f>
        <v>Annen virksomhet 31.12.2024</v>
      </c>
      <c r="D37" s="294" t="str">
        <f t="shared" si="2"/>
        <v>Fagskolevirksomhet 31.12.2023</v>
      </c>
      <c r="E37" s="294" t="str">
        <f t="shared" si="2"/>
        <v>Annen virksomhet 31.12.2023</v>
      </c>
      <c r="F37" s="296" t="s">
        <v>34</v>
      </c>
    </row>
    <row r="38" spans="1:6" ht="15.75" customHeight="1" x14ac:dyDescent="0.2">
      <c r="A38" s="305" t="s">
        <v>470</v>
      </c>
      <c r="B38" s="297"/>
      <c r="C38" s="297"/>
      <c r="D38" s="297"/>
      <c r="E38" s="88"/>
      <c r="F38" s="237" t="s">
        <v>471</v>
      </c>
    </row>
    <row r="39" spans="1:6" ht="15.75" customHeight="1" x14ac:dyDescent="0.2">
      <c r="A39" s="305" t="s">
        <v>472</v>
      </c>
      <c r="B39" s="298"/>
      <c r="C39" s="298"/>
      <c r="D39" s="298"/>
      <c r="E39" s="88"/>
      <c r="F39" s="237" t="s">
        <v>473</v>
      </c>
    </row>
    <row r="40" spans="1:6" ht="15.75" customHeight="1" x14ac:dyDescent="0.2">
      <c r="A40" s="299" t="s">
        <v>474</v>
      </c>
      <c r="B40" s="300">
        <f>SUM(B38:B39)</f>
        <v>0</v>
      </c>
      <c r="C40" s="300">
        <f>SUM(C38:C39)</f>
        <v>0</v>
      </c>
      <c r="D40" s="301">
        <f>SUM(D38:D39)</f>
        <v>0</v>
      </c>
      <c r="E40" s="301">
        <f>SUM(E38:E39)</f>
        <v>0</v>
      </c>
      <c r="F40" s="280" t="s">
        <v>475</v>
      </c>
    </row>
    <row r="41" spans="1:6" ht="15.75" customHeight="1" x14ac:dyDescent="0.2">
      <c r="A41" s="305"/>
      <c r="B41" s="302"/>
      <c r="C41" s="302"/>
      <c r="D41" s="302"/>
      <c r="E41" s="302"/>
      <c r="F41" s="92"/>
    </row>
    <row r="42" spans="1:6" ht="25.5" x14ac:dyDescent="0.2">
      <c r="A42" s="299" t="s">
        <v>476</v>
      </c>
      <c r="B42" s="294" t="str">
        <f>B7</f>
        <v>Fagskolevirksomhet 31.12.2024</v>
      </c>
      <c r="C42" s="294" t="str">
        <f t="shared" ref="C42:E42" si="3">C7</f>
        <v>Annen virksomhet 31.12.2024</v>
      </c>
      <c r="D42" s="294" t="str">
        <f t="shared" si="3"/>
        <v>Fagskolevirksomhet 31.12.2023</v>
      </c>
      <c r="E42" s="294" t="str">
        <f t="shared" si="3"/>
        <v>Annen virksomhet 31.12.2023</v>
      </c>
      <c r="F42" s="296" t="s">
        <v>34</v>
      </c>
    </row>
    <row r="43" spans="1:6" ht="15.75" customHeight="1" x14ac:dyDescent="0.2">
      <c r="A43" s="305" t="s">
        <v>477</v>
      </c>
      <c r="E43" s="88"/>
      <c r="F43" s="237" t="s">
        <v>478</v>
      </c>
    </row>
    <row r="44" spans="1:6" ht="15.75" customHeight="1" x14ac:dyDescent="0.2">
      <c r="A44" s="305" t="s">
        <v>479</v>
      </c>
      <c r="B44" s="297">
        <v>467</v>
      </c>
      <c r="C44" s="297"/>
      <c r="D44" s="297">
        <v>867</v>
      </c>
      <c r="E44" s="88"/>
      <c r="F44" s="237" t="s">
        <v>480</v>
      </c>
    </row>
    <row r="45" spans="1:6" ht="15.75" customHeight="1" x14ac:dyDescent="0.2">
      <c r="A45" s="299" t="s">
        <v>481</v>
      </c>
      <c r="B45" s="300">
        <f>SUM(B44:B44)</f>
        <v>467</v>
      </c>
      <c r="C45" s="300">
        <f>SUM(C44:C44)</f>
        <v>0</v>
      </c>
      <c r="D45" s="301">
        <f>SUM(D44:D44)</f>
        <v>867</v>
      </c>
      <c r="E45" s="301">
        <f>SUM(E43:E44)</f>
        <v>0</v>
      </c>
      <c r="F45" s="280" t="s">
        <v>482</v>
      </c>
    </row>
    <row r="46" spans="1:6" ht="15.75" customHeight="1" x14ac:dyDescent="0.2">
      <c r="A46" s="306"/>
      <c r="B46" s="307"/>
      <c r="C46" s="307"/>
      <c r="D46" s="307"/>
      <c r="E46" s="307"/>
      <c r="F46" s="92"/>
    </row>
    <row r="47" spans="1:6" ht="25.5" x14ac:dyDescent="0.2">
      <c r="A47" s="299" t="s">
        <v>483</v>
      </c>
      <c r="B47" s="294" t="str">
        <f>B7</f>
        <v>Fagskolevirksomhet 31.12.2024</v>
      </c>
      <c r="C47" s="294" t="str">
        <f t="shared" ref="C47:E47" si="4">C7</f>
        <v>Annen virksomhet 31.12.2024</v>
      </c>
      <c r="D47" s="294" t="str">
        <f t="shared" si="4"/>
        <v>Fagskolevirksomhet 31.12.2023</v>
      </c>
      <c r="E47" s="294" t="str">
        <f t="shared" si="4"/>
        <v>Annen virksomhet 31.12.2023</v>
      </c>
      <c r="F47" s="296" t="s">
        <v>34</v>
      </c>
    </row>
    <row r="48" spans="1:6" ht="15.75" customHeight="1" x14ac:dyDescent="0.2">
      <c r="A48" s="305" t="s">
        <v>484</v>
      </c>
      <c r="B48" s="297"/>
      <c r="C48" s="297"/>
      <c r="D48" s="297"/>
      <c r="E48" s="88"/>
      <c r="F48" s="237" t="s">
        <v>485</v>
      </c>
    </row>
    <row r="49" spans="1:7" ht="15.75" customHeight="1" x14ac:dyDescent="0.2">
      <c r="A49" s="305" t="s">
        <v>486</v>
      </c>
      <c r="B49" s="298"/>
      <c r="C49" s="298"/>
      <c r="D49" s="298"/>
      <c r="E49" s="88"/>
      <c r="F49" s="237" t="s">
        <v>487</v>
      </c>
    </row>
    <row r="50" spans="1:7" ht="15.75" customHeight="1" x14ac:dyDescent="0.2">
      <c r="A50" s="299" t="s">
        <v>488</v>
      </c>
      <c r="B50" s="300">
        <f>SUM(B48:B49)</f>
        <v>0</v>
      </c>
      <c r="C50" s="300">
        <f>SUM(C48:C49)</f>
        <v>0</v>
      </c>
      <c r="D50" s="301">
        <f>SUM(D48:D49)</f>
        <v>0</v>
      </c>
      <c r="E50" s="301">
        <f>SUM(E48:E49)</f>
        <v>0</v>
      </c>
      <c r="F50" s="280" t="s">
        <v>489</v>
      </c>
      <c r="G50" s="308"/>
    </row>
    <row r="51" spans="1:7" ht="15.75" customHeight="1" x14ac:dyDescent="0.2">
      <c r="A51" s="309"/>
      <c r="B51" s="310"/>
      <c r="C51" s="310"/>
      <c r="D51" s="302"/>
      <c r="E51" s="302"/>
      <c r="F51" s="92"/>
      <c r="G51" s="308"/>
    </row>
    <row r="52" spans="1:7" ht="15.75" customHeight="1" x14ac:dyDescent="0.2">
      <c r="A52" s="455" t="s">
        <v>455</v>
      </c>
      <c r="B52" s="455"/>
      <c r="C52" s="455"/>
      <c r="D52" s="455"/>
      <c r="E52" s="455"/>
      <c r="F52" s="455"/>
      <c r="G52" s="308"/>
    </row>
    <row r="53" spans="1:7" ht="15.75" customHeight="1" x14ac:dyDescent="0.2">
      <c r="A53" s="299" t="s">
        <v>490</v>
      </c>
      <c r="B53" s="456" t="s">
        <v>491</v>
      </c>
      <c r="C53" s="457"/>
      <c r="D53" s="303" t="str">
        <f>"Beløp "&amp;TEXT('Balanse - eiendeler'!C4,"DD.MM.ÅÅÅÅ")</f>
        <v>Beløp 31.12.2024</v>
      </c>
      <c r="E53" s="303" t="str">
        <f>"Beløp "&amp;TEXT('Balanse - eiendeler'!D4,"DD.MM.ÅÅÅÅ")</f>
        <v>Beløp 31.12.2023</v>
      </c>
      <c r="F53" s="296" t="s">
        <v>34</v>
      </c>
      <c r="G53" s="308"/>
    </row>
    <row r="54" spans="1:7" ht="15.75" customHeight="1" x14ac:dyDescent="0.2">
      <c r="A54" s="253" t="s">
        <v>654</v>
      </c>
      <c r="B54" s="458" t="s">
        <v>655</v>
      </c>
      <c r="C54" s="459"/>
      <c r="D54" s="297">
        <v>467</v>
      </c>
      <c r="E54" s="297">
        <v>867</v>
      </c>
      <c r="F54" s="278" t="s">
        <v>492</v>
      </c>
      <c r="G54" s="308"/>
    </row>
    <row r="55" spans="1:7" ht="15.75" customHeight="1" x14ac:dyDescent="0.2">
      <c r="A55" s="253"/>
      <c r="B55" s="452"/>
      <c r="C55" s="453"/>
      <c r="D55" s="88"/>
      <c r="E55" s="88"/>
      <c r="F55" s="278" t="s">
        <v>492</v>
      </c>
      <c r="G55" s="308"/>
    </row>
    <row r="56" spans="1:7" ht="15.75" customHeight="1" x14ac:dyDescent="0.2">
      <c r="A56" s="253"/>
      <c r="B56" s="452"/>
      <c r="C56" s="453"/>
      <c r="D56" s="88"/>
      <c r="E56" s="88"/>
      <c r="F56" s="278" t="s">
        <v>492</v>
      </c>
      <c r="G56" s="308"/>
    </row>
    <row r="57" spans="1:7" ht="15.75" customHeight="1" x14ac:dyDescent="0.2">
      <c r="A57" s="253"/>
      <c r="B57" s="452"/>
      <c r="C57" s="453"/>
      <c r="D57" s="88"/>
      <c r="E57" s="88"/>
      <c r="F57" s="278" t="s">
        <v>492</v>
      </c>
      <c r="G57" s="308"/>
    </row>
    <row r="58" spans="1:7" ht="15.75" customHeight="1" x14ac:dyDescent="0.2">
      <c r="A58" s="253"/>
      <c r="B58" s="461"/>
      <c r="C58" s="462"/>
      <c r="D58" s="298"/>
      <c r="E58" s="88"/>
      <c r="F58" s="278" t="s">
        <v>492</v>
      </c>
      <c r="G58" s="308"/>
    </row>
    <row r="59" spans="1:7" ht="25.5" x14ac:dyDescent="0.2">
      <c r="A59" s="311" t="s">
        <v>493</v>
      </c>
      <c r="B59" s="461"/>
      <c r="C59" s="462"/>
      <c r="D59" s="300">
        <f>SUM(D54:D58)</f>
        <v>467</v>
      </c>
      <c r="E59" s="301">
        <f>SUM(E54:E58)</f>
        <v>867</v>
      </c>
      <c r="F59" s="277" t="s">
        <v>494</v>
      </c>
    </row>
    <row r="60" spans="1:7" ht="15.75" customHeight="1" x14ac:dyDescent="0.2">
      <c r="A60" s="92"/>
      <c r="B60" s="92"/>
      <c r="C60" s="92"/>
      <c r="D60" s="92"/>
      <c r="E60" s="92"/>
      <c r="F60" s="92"/>
    </row>
    <row r="61" spans="1:7" ht="142.15" customHeight="1" x14ac:dyDescent="0.2">
      <c r="A61" s="460" t="s">
        <v>495</v>
      </c>
      <c r="B61" s="460"/>
      <c r="C61" s="460"/>
      <c r="D61" s="460"/>
      <c r="E61" s="460"/>
      <c r="F61" s="460"/>
    </row>
    <row r="62" spans="1:7" ht="15.75" customHeight="1" x14ac:dyDescent="0.2">
      <c r="A62" s="454" t="s">
        <v>496</v>
      </c>
      <c r="B62" s="454"/>
      <c r="C62" s="454"/>
      <c r="D62" s="454"/>
      <c r="E62" s="454"/>
      <c r="F62" s="454"/>
    </row>
    <row r="63" spans="1:7" ht="15.75" customHeight="1" x14ac:dyDescent="0.2">
      <c r="A63" s="454" t="s">
        <v>497</v>
      </c>
      <c r="B63" s="454"/>
      <c r="C63" s="454"/>
      <c r="D63" s="454"/>
      <c r="E63" s="454"/>
      <c r="F63" s="454"/>
    </row>
    <row r="65" ht="15" customHeight="1" x14ac:dyDescent="0.2"/>
    <row r="66" ht="15.75" hidden="1" customHeight="1" x14ac:dyDescent="0.2"/>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C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zoomScale="120" zoomScaleNormal="120"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285" t="str">
        <f>Resultatregnskap!A1</f>
        <v>Fagskolens navn: Norsk Fjellfagskole AS</v>
      </c>
      <c r="B1" s="202"/>
      <c r="C1" s="313"/>
      <c r="D1" s="10"/>
      <c r="E1" s="10"/>
      <c r="F1" s="10"/>
    </row>
    <row r="2" spans="1:6" x14ac:dyDescent="0.25">
      <c r="A2" s="10"/>
      <c r="B2" s="314"/>
      <c r="C2" s="315"/>
      <c r="D2" s="10"/>
      <c r="E2" s="10"/>
      <c r="F2" s="10"/>
    </row>
    <row r="3" spans="1:6" x14ac:dyDescent="0.25">
      <c r="A3" s="62" t="s">
        <v>498</v>
      </c>
      <c r="B3" s="316"/>
      <c r="C3" s="316"/>
      <c r="D3" s="316"/>
      <c r="E3" s="10"/>
      <c r="F3" s="10"/>
    </row>
    <row r="4" spans="1:6" x14ac:dyDescent="0.25">
      <c r="A4" s="317" t="s">
        <v>32</v>
      </c>
      <c r="B4" s="314"/>
      <c r="C4" s="314"/>
      <c r="D4" s="30"/>
      <c r="E4" s="10"/>
      <c r="F4" s="318"/>
    </row>
    <row r="5" spans="1:6" ht="38.25" x14ac:dyDescent="0.25">
      <c r="A5" s="319"/>
      <c r="B5" s="78" t="s">
        <v>499</v>
      </c>
      <c r="C5" s="78" t="s">
        <v>500</v>
      </c>
      <c r="D5" s="320" t="s">
        <v>501</v>
      </c>
      <c r="E5" s="320" t="s">
        <v>502</v>
      </c>
      <c r="F5" s="321" t="s">
        <v>503</v>
      </c>
    </row>
    <row r="6" spans="1:6" x14ac:dyDescent="0.25">
      <c r="A6" s="319" t="s">
        <v>504</v>
      </c>
      <c r="B6" s="322"/>
      <c r="C6" s="322"/>
      <c r="D6" s="322"/>
      <c r="E6" s="322">
        <f>SUM(B6:D6)</f>
        <v>0</v>
      </c>
      <c r="F6" s="318" t="s">
        <v>505</v>
      </c>
    </row>
    <row r="7" spans="1:6" x14ac:dyDescent="0.25">
      <c r="A7" s="323" t="s">
        <v>506</v>
      </c>
      <c r="B7" s="322"/>
      <c r="C7" s="322"/>
      <c r="D7" s="322"/>
      <c r="E7" s="322">
        <f>SUM(B7:D7)</f>
        <v>0</v>
      </c>
      <c r="F7" s="318" t="s">
        <v>507</v>
      </c>
    </row>
    <row r="8" spans="1:6" x14ac:dyDescent="0.25">
      <c r="A8" s="323" t="s">
        <v>508</v>
      </c>
      <c r="B8" s="324"/>
      <c r="C8" s="324"/>
      <c r="D8" s="324"/>
      <c r="E8" s="322">
        <f>SUM(B8:D8)</f>
        <v>0</v>
      </c>
      <c r="F8" s="318" t="s">
        <v>509</v>
      </c>
    </row>
    <row r="9" spans="1:6" x14ac:dyDescent="0.25">
      <c r="A9" s="325" t="s">
        <v>510</v>
      </c>
      <c r="B9" s="326"/>
      <c r="C9" s="326"/>
      <c r="D9" s="326"/>
      <c r="E9" s="322">
        <f>SUM(B9:D9)</f>
        <v>0</v>
      </c>
      <c r="F9" s="318" t="s">
        <v>511</v>
      </c>
    </row>
    <row r="10" spans="1:6" x14ac:dyDescent="0.25">
      <c r="A10" s="327" t="s">
        <v>512</v>
      </c>
      <c r="B10" s="328">
        <f>SUBTOTAL(9,B6:B9)</f>
        <v>0</v>
      </c>
      <c r="C10" s="328">
        <f>SUBTOTAL(9,C6:C9)</f>
        <v>0</v>
      </c>
      <c r="D10" s="328">
        <f>SUBTOTAL(9,D6:D9)</f>
        <v>0</v>
      </c>
      <c r="E10" s="328">
        <f>SUBTOTAL(9,E6:E9)</f>
        <v>0</v>
      </c>
      <c r="F10" s="329" t="s">
        <v>513</v>
      </c>
    </row>
    <row r="11" spans="1:6" x14ac:dyDescent="0.25">
      <c r="A11" s="323" t="s">
        <v>514</v>
      </c>
      <c r="B11" s="324"/>
      <c r="C11" s="324"/>
      <c r="D11" s="324"/>
      <c r="E11" s="322">
        <f>SUM(B11:D11)</f>
        <v>0</v>
      </c>
      <c r="F11" s="318" t="s">
        <v>515</v>
      </c>
    </row>
    <row r="12" spans="1:6" x14ac:dyDescent="0.25">
      <c r="A12" s="323" t="s">
        <v>516</v>
      </c>
      <c r="B12" s="324"/>
      <c r="C12" s="324"/>
      <c r="D12" s="324"/>
      <c r="E12" s="322">
        <f>SUM(B12:D12)</f>
        <v>0</v>
      </c>
      <c r="F12" s="318" t="s">
        <v>517</v>
      </c>
    </row>
    <row r="13" spans="1:6" x14ac:dyDescent="0.25">
      <c r="A13" s="323" t="s">
        <v>518</v>
      </c>
      <c r="B13" s="324"/>
      <c r="C13" s="324"/>
      <c r="D13" s="324"/>
      <c r="E13" s="322">
        <f>SUM(B13:D13)</f>
        <v>0</v>
      </c>
      <c r="F13" s="318" t="s">
        <v>519</v>
      </c>
    </row>
    <row r="14" spans="1:6" x14ac:dyDescent="0.25">
      <c r="A14" s="323" t="s">
        <v>520</v>
      </c>
      <c r="B14" s="324"/>
      <c r="C14" s="324"/>
      <c r="D14" s="324"/>
      <c r="E14" s="322">
        <f>SUM(B14:D14)</f>
        <v>0</v>
      </c>
      <c r="F14" s="318" t="s">
        <v>521</v>
      </c>
    </row>
    <row r="15" spans="1:6" x14ac:dyDescent="0.25">
      <c r="A15" s="323" t="s">
        <v>522</v>
      </c>
      <c r="B15" s="324"/>
      <c r="C15" s="324"/>
      <c r="D15" s="324"/>
      <c r="E15" s="322">
        <f>SUM(B15:D15)</f>
        <v>0</v>
      </c>
      <c r="F15" s="318" t="s">
        <v>523</v>
      </c>
    </row>
    <row r="16" spans="1:6" x14ac:dyDescent="0.25">
      <c r="A16" s="327" t="s">
        <v>524</v>
      </c>
      <c r="B16" s="328">
        <f>SUBTOTAL(9,B6:B15)</f>
        <v>0</v>
      </c>
      <c r="C16" s="330">
        <f>SUBTOTAL(9,C6:C15)</f>
        <v>0</v>
      </c>
      <c r="D16" s="330">
        <f>SUBTOTAL(9,D6:D15)</f>
        <v>0</v>
      </c>
      <c r="E16" s="330">
        <f>SUBTOTAL(9,E6:E15)</f>
        <v>0</v>
      </c>
      <c r="F16" s="329" t="s">
        <v>525</v>
      </c>
    </row>
    <row r="17" spans="1:6" x14ac:dyDescent="0.25">
      <c r="A17" s="319"/>
      <c r="B17" s="30"/>
      <c r="C17" s="30"/>
      <c r="D17" s="30"/>
      <c r="E17" s="123"/>
      <c r="F17" s="318"/>
    </row>
    <row r="18" spans="1:6" x14ac:dyDescent="0.25">
      <c r="A18" s="463" t="s">
        <v>526</v>
      </c>
      <c r="B18" s="463"/>
      <c r="C18" s="463"/>
      <c r="D18" s="463"/>
      <c r="E18" s="463"/>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85b9e3a-a66b-488a-ad3a-f29a53ec1c60">
      <Terms xmlns="http://schemas.microsoft.com/office/infopath/2007/PartnerControls"/>
    </lcf76f155ced4ddcb4097134ff3c332f>
    <TaxCatchAll xmlns="0da9f0b7-5c46-4f55-8551-64b4958f2c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F0341C55CA00640ABC6428D3C989302" ma:contentTypeVersion="12" ma:contentTypeDescription="Opprett et nytt dokument." ma:contentTypeScope="" ma:versionID="3704c45f9bf97e0c5393b7c6e76fc9a8">
  <xsd:schema xmlns:xsd="http://www.w3.org/2001/XMLSchema" xmlns:xs="http://www.w3.org/2001/XMLSchema" xmlns:p="http://schemas.microsoft.com/office/2006/metadata/properties" xmlns:ns2="285b9e3a-a66b-488a-ad3a-f29a53ec1c60" xmlns:ns3="0da9f0b7-5c46-4f55-8551-64b4958f2ca1" targetNamespace="http://schemas.microsoft.com/office/2006/metadata/properties" ma:root="true" ma:fieldsID="c31f5218b5386c9c5d87a482ca17a69b" ns2:_="" ns3:_="">
    <xsd:import namespace="285b9e3a-a66b-488a-ad3a-f29a53ec1c60"/>
    <xsd:import namespace="0da9f0b7-5c46-4f55-8551-64b4958f2ca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5b9e3a-a66b-488a-ad3a-f29a53ec1c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emerkelapper" ma:readOnly="false" ma:fieldId="{5cf76f15-5ced-4ddc-b409-7134ff3c332f}" ma:taxonomyMulti="true" ma:sspId="8b72f234-48ce-465d-9285-5d428753ae9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a9f0b7-5c46-4f55-8551-64b4958f2ca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d1a5c1a-aaac-4338-ae21-2cac0928ec5a}" ma:internalName="TaxCatchAll" ma:showField="CatchAllData" ma:web="0da9f0b7-5c46-4f55-8551-64b4958f2c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EB05E-15D9-448B-B209-DB1CC7B4A401}">
  <ds:schemaRefs>
    <ds:schemaRef ds:uri="285b9e3a-a66b-488a-ad3a-f29a53ec1c60"/>
    <ds:schemaRef ds:uri="0da9f0b7-5c46-4f55-8551-64b4958f2ca1"/>
    <ds:schemaRef ds:uri="http://schemas.microsoft.com/office/2006/documentManagement/types"/>
    <ds:schemaRef ds:uri="http://purl.org/dc/terms/"/>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854EC884-87B1-4FF0-91BB-EFB0A3C9A1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5b9e3a-a66b-488a-ad3a-f29a53ec1c60"/>
    <ds:schemaRef ds:uri="0da9f0b7-5c46-4f55-8551-64b4958f2c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Kyrre Østbø</cp:lastModifiedBy>
  <cp:revision/>
  <dcterms:created xsi:type="dcterms:W3CDTF">2010-03-24T14:06:30Z</dcterms:created>
  <dcterms:modified xsi:type="dcterms:W3CDTF">2025-07-28T12:18:22Z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0x0101004F0341C55CA00640ABC6428D3C989302</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