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https://fagskolen365.sharepoint.com/sites/Fagskolen/Delte dokumenter/Fagskolen/10 NOKUT_RAPPORTERING_KUD/Database DBH og HMS/Rapportert 2025-juli(regnskap 2024)/"/>
    </mc:Choice>
  </mc:AlternateContent>
  <xr:revisionPtr revIDLastSave="3" documentId="8_{EBF26CDE-BCB8-4F11-A80B-60C4B12F824F}" xr6:coauthVersionLast="47" xr6:coauthVersionMax="47" xr10:uidLastSave="{4D1F9422-5F89-4A0B-B036-A82565255CAB}"/>
  <bookViews>
    <workbookView xWindow="-108" yWindow="-108" windowWidth="23256" windowHeight="12576"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4" l="1"/>
  <c r="B7" i="14"/>
  <c r="C39" i="2"/>
  <c r="B21" i="8"/>
  <c r="F17" i="8"/>
  <c r="B42" i="6"/>
  <c r="B41" i="6"/>
  <c r="G42" i="6"/>
  <c r="E42" i="6"/>
  <c r="C20" i="4"/>
  <c r="C50" i="4"/>
  <c r="C52" i="4"/>
  <c r="D19" i="4"/>
  <c r="D20" i="4"/>
  <c r="D50" i="4"/>
  <c r="D52" i="4"/>
  <c r="D51" i="4"/>
  <c r="F53" i="4"/>
  <c r="G20" i="4"/>
  <c r="C16" i="4"/>
  <c r="C17" i="3"/>
  <c r="C26" i="1"/>
  <c r="C8" i="1"/>
  <c r="B16" i="16"/>
  <c r="B11" i="16"/>
  <c r="D53" i="4"/>
  <c r="D47" i="4"/>
  <c r="D29" i="4"/>
  <c r="D47" i="3"/>
  <c r="D38" i="3"/>
  <c r="D30" i="3"/>
  <c r="D49" i="3"/>
  <c r="D18" i="3"/>
  <c r="D13" i="3"/>
  <c r="D51" i="2"/>
  <c r="D46" i="2"/>
  <c r="D40" i="2"/>
  <c r="D39" i="2"/>
  <c r="D35" i="2"/>
  <c r="D29" i="2"/>
  <c r="D19" i="2"/>
  <c r="D11" i="2"/>
  <c r="D53" i="2"/>
  <c r="D5" i="2"/>
  <c r="D27" i="1"/>
  <c r="D20" i="1"/>
  <c r="D8" i="1"/>
  <c r="D12" i="1"/>
  <c r="D22" i="1"/>
  <c r="D29" i="1"/>
  <c r="D33" i="1"/>
  <c r="D36" i="1"/>
  <c r="D39" i="1"/>
  <c r="D20" i="3"/>
  <c r="D51" i="3"/>
  <c r="B36" i="10"/>
  <c r="B35" i="10"/>
  <c r="B8" i="10"/>
  <c r="B34" i="10"/>
  <c r="B29" i="10"/>
  <c r="B24" i="10"/>
  <c r="B23" i="10"/>
  <c r="B17" i="10"/>
  <c r="B16" i="10"/>
  <c r="B15" i="10"/>
  <c r="B14" i="10"/>
  <c r="B13" i="10"/>
  <c r="B9" i="10"/>
  <c r="B7" i="10"/>
  <c r="C20" i="1"/>
  <c r="B14" i="5"/>
  <c r="B12" i="5"/>
  <c r="B29" i="5"/>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C5" i="2"/>
  <c r="C37" i="10"/>
  <c r="D37" i="10"/>
  <c r="D21" i="11"/>
  <c r="D50" i="11"/>
  <c r="E50" i="11"/>
  <c r="E17" i="6"/>
  <c r="E16" i="6"/>
  <c r="D20" i="6"/>
  <c r="C20" i="6"/>
  <c r="B20" i="6"/>
  <c r="E20" i="6"/>
  <c r="E11" i="6"/>
  <c r="E10" i="6"/>
  <c r="E9" i="6"/>
  <c r="E8" i="6"/>
  <c r="E21" i="11"/>
  <c r="D53" i="11"/>
  <c r="E53" i="11"/>
  <c r="D10" i="10"/>
  <c r="C10" i="10"/>
  <c r="B10" i="10"/>
  <c r="F11" i="12"/>
  <c r="F17" i="12"/>
  <c r="B11" i="12"/>
  <c r="E13" i="16"/>
  <c r="D10" i="16"/>
  <c r="E59" i="11"/>
  <c r="E27" i="11"/>
  <c r="D27" i="11"/>
  <c r="D18" i="11"/>
  <c r="E18" i="11"/>
  <c r="C18" i="11"/>
  <c r="B18" i="11"/>
  <c r="E11" i="11"/>
  <c r="D11" i="11"/>
  <c r="C11" i="11"/>
  <c r="B11" i="11"/>
  <c r="B47" i="6"/>
  <c r="C47" i="6"/>
  <c r="C32" i="6"/>
  <c r="B32" i="6"/>
  <c r="E19" i="6"/>
  <c r="D12" i="6"/>
  <c r="C12" i="6"/>
  <c r="B12" i="6"/>
  <c r="C38" i="3"/>
  <c r="C13" i="3"/>
  <c r="E12" i="6"/>
  <c r="C51" i="2"/>
  <c r="C46" i="2"/>
  <c r="C40" i="2"/>
  <c r="C35" i="2"/>
  <c r="C29" i="2"/>
  <c r="C19" i="2"/>
  <c r="C11" i="2"/>
  <c r="C39" i="1"/>
  <c r="C27" i="1"/>
  <c r="C12" i="1"/>
  <c r="D59" i="11"/>
  <c r="E18" i="6"/>
  <c r="B9" i="5"/>
  <c r="C22" i="1"/>
  <c r="B19" i="5"/>
  <c r="C53" i="2"/>
  <c r="B37" i="10"/>
  <c r="D25" i="10"/>
  <c r="C25" i="10"/>
  <c r="B25" i="10"/>
  <c r="D18" i="10"/>
  <c r="C18" i="10"/>
  <c r="B18" i="10"/>
  <c r="B20" i="10"/>
  <c r="D20" i="10"/>
  <c r="D27" i="10"/>
  <c r="D31" i="10"/>
  <c r="C20" i="10"/>
  <c r="C27" i="10"/>
  <c r="C31" i="10"/>
  <c r="B27" i="10"/>
  <c r="B31" i="10"/>
  <c r="G14" i="15"/>
  <c r="G13" i="15"/>
  <c r="G12" i="15"/>
  <c r="G11" i="15"/>
  <c r="G10" i="15"/>
  <c r="F14" i="15"/>
  <c r="H14" i="15"/>
  <c r="F13" i="15"/>
  <c r="F12" i="15"/>
  <c r="F11" i="15"/>
  <c r="F10" i="15"/>
  <c r="F15" i="15"/>
  <c r="E15" i="15"/>
  <c r="D15" i="15"/>
  <c r="C15" i="15"/>
  <c r="B15" i="15"/>
  <c r="B13" i="14"/>
  <c r="C21" i="13"/>
  <c r="B21" i="13"/>
  <c r="B13" i="13"/>
  <c r="C8" i="13"/>
  <c r="B8" i="13"/>
  <c r="I16" i="12"/>
  <c r="I15" i="12"/>
  <c r="I14" i="12"/>
  <c r="I13" i="12"/>
  <c r="I12" i="12"/>
  <c r="I10" i="12"/>
  <c r="I9" i="12"/>
  <c r="I8" i="12"/>
  <c r="I7" i="12"/>
  <c r="B17" i="12"/>
  <c r="H11" i="12"/>
  <c r="H17" i="12"/>
  <c r="G11" i="12"/>
  <c r="G17" i="12"/>
  <c r="E11" i="12"/>
  <c r="E17" i="12"/>
  <c r="D11" i="12"/>
  <c r="D17" i="12"/>
  <c r="C11" i="12"/>
  <c r="E15" i="16"/>
  <c r="E14" i="16"/>
  <c r="E12" i="16"/>
  <c r="E11" i="16"/>
  <c r="E9" i="16"/>
  <c r="E8" i="16"/>
  <c r="E7" i="16"/>
  <c r="E6" i="16"/>
  <c r="D16" i="16"/>
  <c r="C10" i="16"/>
  <c r="C16" i="16"/>
  <c r="C50" i="11"/>
  <c r="B50" i="11"/>
  <c r="E45" i="11"/>
  <c r="D45" i="11"/>
  <c r="C45" i="11"/>
  <c r="B45" i="11"/>
  <c r="E40" i="11"/>
  <c r="D40" i="11"/>
  <c r="C40" i="11"/>
  <c r="B40" i="11"/>
  <c r="E35" i="11"/>
  <c r="D35" i="11"/>
  <c r="C35" i="11"/>
  <c r="B35" i="11"/>
  <c r="C23" i="8"/>
  <c r="B23" i="8"/>
  <c r="C17" i="8"/>
  <c r="B17" i="8"/>
  <c r="C47" i="4"/>
  <c r="C29" i="4"/>
  <c r="C47" i="3"/>
  <c r="C30" i="3"/>
  <c r="C18" i="3"/>
  <c r="C20" i="3"/>
  <c r="C29" i="1"/>
  <c r="C33" i="1"/>
  <c r="E10" i="16"/>
  <c r="E16" i="16"/>
  <c r="H13" i="15"/>
  <c r="H12" i="15"/>
  <c r="H10" i="15"/>
  <c r="G15" i="15"/>
  <c r="H11" i="15"/>
  <c r="C49" i="3"/>
  <c r="C51" i="3"/>
  <c r="I11" i="12"/>
  <c r="C17" i="12"/>
  <c r="I17" i="12"/>
  <c r="A1" i="16"/>
  <c r="H15" i="15"/>
  <c r="A1" i="10"/>
  <c r="C11" i="5"/>
  <c r="B11" i="5"/>
  <c r="B36" i="5"/>
  <c r="C8" i="5"/>
  <c r="B8" i="5"/>
  <c r="C28" i="6"/>
  <c r="B28" i="6"/>
  <c r="C6" i="4"/>
  <c r="C19" i="8"/>
  <c r="B19" i="8"/>
  <c r="D6" i="4"/>
  <c r="A2" i="11"/>
  <c r="A1" i="13"/>
  <c r="A2" i="14"/>
  <c r="A2" i="12"/>
  <c r="A1" i="8"/>
  <c r="A1" i="3"/>
  <c r="B13" i="5"/>
  <c r="A1" i="5"/>
  <c r="A1" i="6"/>
  <c r="A1" i="4"/>
  <c r="A1" i="2"/>
  <c r="C12" i="5"/>
  <c r="C10" i="5"/>
  <c r="B10" i="5"/>
  <c r="B35" i="5"/>
  <c r="B24" i="5"/>
  <c r="C24" i="5"/>
  <c r="C9" i="5"/>
  <c r="C36" i="5"/>
  <c r="C14" i="5"/>
  <c r="B23" i="5"/>
  <c r="C22" i="5"/>
  <c r="C34" i="5"/>
  <c r="C19" i="5"/>
  <c r="B20" i="5"/>
  <c r="C20" i="5"/>
  <c r="C32" i="5"/>
  <c r="B21" i="5"/>
  <c r="C29" i="5"/>
  <c r="B15" i="5"/>
  <c r="B30" i="5"/>
  <c r="C21" i="5"/>
  <c r="C13" i="5"/>
  <c r="C23" i="5"/>
  <c r="C35" i="5"/>
  <c r="B32" i="5"/>
  <c r="B31" i="5"/>
  <c r="B22" i="5"/>
  <c r="C25" i="5"/>
  <c r="C33" i="5"/>
  <c r="C31" i="5"/>
  <c r="B16" i="5"/>
  <c r="C15" i="5"/>
  <c r="C30" i="5"/>
  <c r="C16" i="5"/>
  <c r="B34" i="5"/>
  <c r="B25" i="5"/>
  <c r="B33" i="5"/>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<sst xmlns="http://schemas.openxmlformats.org/spreadsheetml/2006/main" count="778" uniqueCount="655">
  <si>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</si>
  <si>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</si>
  <si>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</si>
  <si>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</si>
  <si>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</si>
  <si>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</si>
  <si>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</si>
  <si>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</si>
  <si>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</si>
  <si>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</si>
  <si>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</si>
  <si>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</si>
  <si>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</si>
  <si>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</si>
  <si>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</si>
  <si>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</si>
  <si>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</si>
  <si>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</si>
  <si>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</si>
  <si>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</si>
  <si>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</si>
  <si>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</si>
  <si>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</si>
  <si>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</si>
  <si>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</si>
  <si>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</si>
  <si>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</si>
  <si>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</si>
  <si>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</si>
  <si>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</si>
  <si>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</si>
  <si>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</si>
  <si>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</si>
  <si>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</si>
  <si>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</si>
  <si>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</si>
  <si>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</si>
  <si>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</si>
  <si>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</si>
  <si>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</si>
  <si>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</si>
  <si>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</si>
  <si>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</si>
  <si>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</si>
  <si>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</si>
  <si>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</si>
  <si>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</si>
  <si>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</si>
  <si>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</si>
  <si>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</si>
  <si>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</si>
  <si>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</si>
  <si>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</si>
  <si>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</si>
  <si>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</si>
  <si>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</si>
  <si>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</si>
  <si>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</si>
  <si>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</si>
  <si>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</si>
  <si>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</si>
  <si>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</si>
  <si>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</si>
  <si>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</si>
  <si>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</si>
  <si>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</si>
  <si>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</si>
  <si>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</si>
  <si>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</si>
  <si>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</si>
  <si>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</si>
  <si>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</si>
  <si>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</si>
  <si>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</si>
  <si>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</si>
  <si>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</si>
  <si>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</si>
  <si>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</si>
  <si>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</si>
  <si>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</si>
  <si>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</si>
  <si>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</si>
  <si>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</si>
  <si>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</si>
  <si>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</si>
  <si>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</si>
  <si>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</si>
  <si>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</si>
  <si>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</si>
  <si>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</si>
  <si>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</si>
  <si>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</si>
  <si>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</si>
  <si>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</si>
  <si>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</si>
  <si>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</si>
  <si>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</si>
  <si>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</si>
  <si>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</si>
  <si>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</si>
  <si>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</si>
  <si>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</si>
  <si>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</si>
  <si>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</si>
  <si>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</si>
  <si>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</si>
  <si>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</si>
  <si>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</si>
  <si>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</si>
  <si>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</si>
  <si>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</si>
  <si>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</si>
  <si>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</si>
  <si>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</si>
  <si>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</si>
  <si>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</si>
  <si>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</si>
  <si>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</si>
  <si>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</si>
  <si>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</si>
  <si>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</si>
  <si>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</si>
  <si>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</si>
  <si>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</si>
  <si>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</si>
  <si>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</si>
  <si>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</si>
  <si>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</si>
  <si>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</si>
  <si>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</si>
  <si>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</si>
  <si>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</si>
  <si>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</si>
  <si>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</si>
  <si>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</si>
  <si>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</si>
  <si>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</si>
  <si>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</si>
  <si>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</si>
  <si>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</si>
  <si>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</si>
  <si>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</si>
  <si>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</si>
  <si>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</si>
  <si>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</si>
  <si>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</si>
  <si>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</si>
  <si>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</si>
  <si>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</si>
  <si>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</si>
  <si>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</si>
  <si>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</si>
  <si>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</si>
  <si>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</si>
  <si>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</si>
  <si>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</si>
  <si>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</si>
  <si>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</si>
  <si>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</si>
  <si>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</si>
  <si>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</si>
  <si>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</si>
  <si>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</si>
  <si>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</si>
  <si>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</si>
  <si>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</si>
  <si>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</si>
  <si>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</si>
  <si>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</si>
  <si>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</si>
  <si>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</si>
  <si>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</si>
  <si>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</si>
  <si>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</si>
  <si>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</si>
  <si>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</si>
  <si>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</si>
  <si>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</si>
  <si>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</si>
  <si>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</si>
  <si>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</si>
  <si>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</si>
  <si>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</si>
  <si>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</si>
  <si>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</si>
  <si>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</si>
  <si>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</si>
  <si>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</si>
  <si>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</si>
  <si>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</si>
  <si>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</si>
  <si>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</si>
  <si>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</si>
  <si>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</si>
  <si>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</si>
  <si>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</si>
  <si>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</si>
  <si>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</si>
  <si>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</si>
  <si>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</si>
  <si>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</si>
  <si>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</si>
  <si>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</si>
  <si>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</si>
  <si>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</si>
  <si>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</si>
  <si>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</si>
  <si>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</si>
  <si>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</si>
  <si>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</si>
  <si>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</si>
  <si>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</si>
  <si>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</si>
  <si>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</si>
  <si>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</si>
  <si>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</si>
  <si>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</si>
  <si>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</si>
  <si>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</si>
  <si>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</si>
  <si>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</si>
  <si>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</si>
  <si>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</si>
  <si>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</si>
  <si>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</si>
  <si>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</si>
  <si>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</si>
  <si>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</si>
  <si>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</si>
  <si>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</si>
  <si>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</si>
  <si>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</si>
  <si>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</si>
  <si>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</si>
  <si>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</si>
  <si>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</si>
  <si>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</si>
  <si>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</si>
  <si>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</si>
  <si>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</si>
  <si>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</si>
  <si>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</si>
  <si>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</si>
  <si>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</si>
  <si>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</si>
  <si>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</si>
  <si>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</si>
  <si>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</si>
  <si>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</si>
  <si>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</si>
  <si>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</si>
  <si>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</si>
  <si>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</si>
  <si>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</si>
  <si>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</si>
  <si>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</si>
  <si>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</si>
  <si>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</si>
  <si>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</si>
  <si>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</si>
  <si>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</si>
  <si>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</si>
  <si>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</si>
  <si>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</si>
  <si>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</si>
  <si>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</si>
  <si>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</si>
  <si>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</si>
  <si>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</si>
  <si>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</si>
  <si>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</si>
  <si>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</si>
  <si>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</si>
  <si>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</si>
  <si>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</si>
  <si>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</si>
  <si>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</si>
  <si>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</si>
  <si>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</si>
  <si>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</si>
  <si>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</si>
  <si>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</si>
  <si>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</si>
  <si>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</si>
  <si>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</si>
  <si>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</si>
  <si>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</si>
  <si>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</si>
  <si>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</si>
  <si>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</si>
  <si>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</si>
  <si>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</si>
  <si>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</si>
  <si>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</si>
  <si>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</si>
  <si>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</si>
  <si>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</si>
  <si>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</si>
  <si>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</si>
  <si>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</si>
  <si>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</si>
  <si>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</si>
  <si>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</si>
  <si>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</si>
  <si>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</si>
  <si>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</si>
  <si>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</si>
  <si>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</si>
  <si>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</si>
  <si>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</si>
  <si>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</si>
  <si>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</si>
  <si>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</si>
  <si>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</si>
  <si>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</si>
  <si>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</si>
  <si>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</si>
  <si>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</si>
  <si>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</si>
  <si>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</si>
  <si>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</si>
  <si>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</si>
  <si>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</si>
  <si>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</si>
  <si>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</si>
  <si>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</si>
  <si>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</si>
  <si>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</si>
  <si>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</si>
  <si>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</si>
  <si>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</si>
  <si>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</si>
  <si>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</si>
  <si>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</si>
  <si>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</si>
  <si>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</si>
  <si>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</si>
  <si>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</si>
  <si>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</si>
  <si>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</si>
  <si>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</si>
  <si>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</si>
  <si>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</si>
  <si>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</si>
  <si>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</si>
  <si>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</si>
  <si>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</si>
  <si>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</si>
  <si>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</si>
  <si>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</si>
  <si>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</si>
  <si>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</si>
  <si>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</si>
  <si>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</si>
  <si>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</si>
  <si>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</si>
  <si>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</si>
  <si>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</si>
  <si>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</si>
  <si>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</si>
  <si>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</si>
  <si>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</si>
  <si>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</si>
  <si>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</si>
  <si>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</si>
  <si>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</si>
  <si>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</si>
  <si>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</si>
  <si>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</si>
  <si>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</si>
  <si>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</si>
  <si>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</si>
  <si>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</si>
  <si>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</si>
  <si>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</si>
  <si>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</si>
  <si>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</si>
  <si>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</si>
  <si>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</si>
  <si>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</si>
  <si>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</si>
  <si>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</si>
  <si>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</si>
  <si>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</si>
  <si>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</si>
  <si>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</si>
  <si>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</si>
  <si>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</si>
  <si>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</si>
  <si>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</si>
  <si>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</si>
  <si>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</si>
  <si>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</si>
  <si>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</si>
  <si>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</si>
  <si>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</si>
  <si>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</si>
  <si>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</si>
  <si>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</si>
  <si>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</si>
  <si>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</si>
  <si>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</si>
  <si>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</si>
  <si>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</si>
  <si>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</si>
  <si>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</si>
  <si>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</si>
  <si>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</si>
  <si>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</si>
  <si>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</si>
  <si>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</si>
  <si>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</si>
  <si>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</si>
  <si>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</si>
  <si>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</si>
  <si>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</si>
  <si>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</si>
  <si>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</si>
  <si>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</si>
  <si>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</si>
  <si>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</si>
  <si>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</si>
  <si>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</si>
  <si>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</si>
  <si>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</si>
  <si>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</si>
  <si>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</si>
  <si>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</si>
  <si>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</si>
  <si>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</si>
  <si>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</si>
  <si>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</si>
  <si>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</si>
  <si>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</si>
  <si>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</si>
  <si>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</si>
  <si>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</si>
  <si>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</si>
  <si>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</si>
  <si>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</si>
  <si>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</si>
  <si>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</si>
  <si>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</si>
  <si>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</si>
  <si>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</si>
  <si>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</si>
  <si>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</si>
  <si>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</si>
  <si>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</si>
  <si>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</si>
  <si>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</si>
  <si>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</si>
  <si>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</si>
  <si>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</si>
  <si>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</si>
  <si>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</si>
  <si>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</si>
  <si>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</si>
  <si>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</si>
  <si>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</si>
  <si>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</si>
  <si>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</si>
  <si>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</si>
  <si>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</si>
  <si>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</si>
  <si>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</si>
  <si>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</si>
  <si>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</si>
  <si>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</si>
  <si>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</si>
  <si>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</si>
  <si>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</si>
  <si>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</si>
  <si>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</si>
  <si>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</si>
  <si>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</si>
  <si>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</si>
  <si>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</si>
  <si>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</si>
  <si>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</si>
  <si>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</si>
  <si>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</si>
  <si>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</si>
  <si>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</si>
  <si>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</si>
  <si>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</si>
  <si>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</si>
  <si>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</si>
  <si>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</si>
  <si>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</si>
  <si>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</si>
  <si>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</si>
  <si>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</si>
  <si>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</si>
  <si>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</si>
  <si>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</si>
  <si>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</si>
  <si>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</si>
  <si>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</si>
  <si>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</si>
  <si>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</si>
  <si>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</si>
  <si>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</si>
  <si>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</si>
  <si>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</si>
  <si>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</si>
  <si>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</si>
  <si>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</si>
  <si>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</si>
  <si>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</si>
  <si>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</si>
  <si>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</si>
  <si>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</si>
  <si>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</si>
  <si>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</si>
  <si>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</si>
  <si>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</si>
  <si>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</si>
  <si>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</si>
  <si>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</si>
  <si>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</si>
  <si>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</si>
  <si>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</si>
  <si>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</si>
  <si>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</si>
  <si>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</si>
  <si>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</si>
  <si>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</si>
  <si>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</si>
  <si>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</si>
  <si>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</si>
  <si>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</si>
  <si>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</si>
  <si>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</si>
  <si>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</si>
  <si>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</si>
  <si>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</si>
  <si>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</si>
  <si>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</si>
  <si>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</si>
  <si>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</si>
  <si>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</si>
  <si>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</si>
  <si>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</si>
  <si>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</si>
  <si>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</si>
  <si>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</si>
  <si>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</si>
  <si>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</si>
  <si>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</si>
  <si>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</si>
  <si>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</si>
  <si>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</si>
  <si>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</si>
  <si>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</si>
  <si>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</si>
  <si>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</si>
  <si>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</si>
  <si>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</si>
  <si>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</si>
  <si>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</si>
  <si>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</si>
  <si>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</si>
  <si>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</si>
  <si>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</si>
  <si>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</si>
  <si>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</si>
  <si>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</si>
  <si>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</si>
  <si>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</si>
  <si>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</si>
  <si>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</si>
  <si>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</si>
  <si>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</si>
  <si>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</si>
  <si>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</si>
  <si>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</si>
  <si>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</si>
  <si>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</si>
  <si>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</si>
  <si>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</si>
  <si>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</si>
  <si>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</si>
  <si>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</si>
  <si>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</si>
  <si>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</si>
  <si>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</si>
  <si>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</si>
  <si>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</si>
  <si>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</si>
  <si>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</si>
  <si>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</si>
  <si>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</si>
  <si>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</si>
  <si>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</si>
  <si>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</si>
  <si>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</si>
  <si>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</si>
  <si>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</si>
  <si>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</si>
  <si>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</si>
  <si>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</si>
  <si>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</si>
  <si>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</si>
  <si>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</si>
  <si>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</si>
  <si>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</si>
  <si>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</si>
  <si>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</si>
  <si>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</si>
  <si>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</si>
  <si>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</si>
  <si>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</si>
  <si>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</si>
  <si>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</si>
  <si>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</si>
  <si>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</si>
  <si>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</si>
  <si>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</si>
  <si>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</si>
  <si>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</si>
  <si>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</si>
  <si>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</si>
  <si>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</si>
  <si>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</si>
  <si>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</si>
  <si>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</si>
  <si>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</si>
  <si>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</si>
  <si>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</si>
  <si>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</si>
  <si>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</si>
  <si>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</si>
  <si>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</si>
  <si>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</si>
  <si>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</si>
  <si>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</si>
  <si>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</si>
  <si>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</si>
  <si>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</si>
  <si>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</si>
  <si>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</si>
  <si>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</si>
  <si>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</si>
  <si>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</si>
  <si>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</si>
  <si>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</si>
  <si>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</si>
  <si>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</si>
  <si>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</si>
  <si>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</si>
  <si>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</si>
  <si>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</si>
  <si>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Fagskolen for bokbransjen</t>
  </si>
  <si>
    <t>Org.nr: 973307045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</si>
</sst>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0\ %"/>
  </numFmts>
  <fonts count="83"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sz val="10"/>
      <name val="MS Sans Serif"/>
      <family val="2"/>
    </font>
  </fonts>
  <fills count="59">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
      <patternFill patternType="solid">
        <fgColor theme="7" tint="0.79998168889431442"/>
        <bgColor indexed="64"/>
      </patternFill>
    </fill>
  </fills>
  <borders count="66">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425">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48" applyNumberFormat="0" applyAlignment="0" applyProtection="0"/>
    <xf numFmtId="0" fontId="38" fillId="11" borderId="51"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5" applyNumberFormat="0" applyFill="0" applyAlignment="0" applyProtection="0"/>
    <xf numFmtId="0" fontId="30" fillId="0" borderId="46" applyNumberFormat="0" applyFill="0" applyAlignment="0" applyProtection="0"/>
    <xf numFmtId="0" fontId="31" fillId="0" borderId="47" applyNumberFormat="0" applyFill="0" applyAlignment="0" applyProtection="0"/>
    <xf numFmtId="0" fontId="31" fillId="0" borderId="0" applyNumberFormat="0" applyFill="0" applyBorder="0" applyAlignment="0" applyProtection="0"/>
    <xf numFmtId="0" fontId="34" fillId="9" borderId="48" applyNumberFormat="0" applyAlignment="0" applyProtection="0"/>
    <xf numFmtId="0" fontId="37" fillId="0" borderId="50" applyNumberFormat="0" applyFill="0" applyAlignment="0" applyProtection="0"/>
    <xf numFmtId="0" fontId="46" fillId="8" borderId="0" applyNumberFormat="0" applyBorder="0" applyAlignment="0" applyProtection="0"/>
    <xf numFmtId="0" fontId="10" fillId="12" borderId="52" applyNumberFormat="0" applyFont="0" applyAlignment="0" applyProtection="0"/>
    <xf numFmtId="0" fontId="35" fillId="10" borderId="49" applyNumberFormat="0" applyAlignment="0" applyProtection="0"/>
    <xf numFmtId="0" fontId="45" fillId="0" borderId="0" applyNumberFormat="0" applyFill="0" applyBorder="0" applyAlignment="0" applyProtection="0"/>
    <xf numFmtId="0" fontId="13" fillId="0" borderId="53"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4" applyNumberFormat="0" applyFont="0" applyAlignment="0" applyProtection="0"/>
    <xf numFmtId="0" fontId="20" fillId="37" borderId="54" applyNumberFormat="0" applyFont="0" applyAlignment="0" applyProtection="0"/>
    <xf numFmtId="0" fontId="20" fillId="37" borderId="54"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4" applyNumberFormat="0" applyFont="0" applyAlignment="0" applyProtection="0"/>
    <xf numFmtId="0" fontId="20" fillId="37" borderId="54" applyNumberFormat="0" applyFont="0" applyAlignment="0" applyProtection="0"/>
    <xf numFmtId="0" fontId="20" fillId="37" borderId="54"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5"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5" applyNumberFormat="0" applyAlignment="0" applyProtection="0"/>
    <xf numFmtId="0" fontId="54" fillId="0" borderId="56"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57"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58" applyNumberFormat="0" applyFill="0" applyAlignment="0" applyProtection="0"/>
    <xf numFmtId="0" fontId="58" fillId="0" borderId="59" applyNumberFormat="0" applyFill="0" applyAlignment="0" applyProtection="0"/>
    <xf numFmtId="0" fontId="59" fillId="0" borderId="60"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1" applyNumberFormat="0" applyFill="0" applyAlignment="0" applyProtection="0"/>
    <xf numFmtId="0" fontId="61" fillId="50" borderId="62"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2"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4" applyNumberFormat="0" applyFont="0" applyAlignment="0" applyProtection="0"/>
    <xf numFmtId="0" fontId="20" fillId="37" borderId="54" applyNumberFormat="0" applyFont="0" applyAlignment="0" applyProtection="0"/>
    <xf numFmtId="0" fontId="20" fillId="37" borderId="54"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4" applyNumberFormat="0" applyFont="0" applyAlignment="0" applyProtection="0"/>
    <xf numFmtId="0" fontId="20" fillId="37" borderId="54" applyNumberFormat="0" applyFont="0" applyAlignment="0" applyProtection="0"/>
    <xf numFmtId="0" fontId="20" fillId="37" borderId="54"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5" applyNumberFormat="0" applyAlignment="0" applyProtection="0"/>
    <xf numFmtId="0" fontId="53" fillId="42" borderId="55"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1" applyNumberFormat="0" applyFill="0" applyAlignment="0" applyProtection="0"/>
    <xf numFmtId="0" fontId="61" fillId="50" borderId="62"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2"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2"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2"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2"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4"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1" applyNumberFormat="0" applyFill="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4" applyNumberFormat="0" applyFont="0" applyAlignment="0" applyProtection="0"/>
    <xf numFmtId="43" fontId="48" fillId="0" borderId="0" applyFont="0" applyFill="0" applyBorder="0" applyAlignment="0" applyProtection="0"/>
    <xf numFmtId="0" fontId="10" fillId="12" borderId="52"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1"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5" applyNumberFormat="0" applyAlignment="0" applyProtection="0"/>
    <xf numFmtId="0" fontId="20" fillId="37" borderId="54" applyNumberFormat="0" applyFont="0" applyAlignment="0" applyProtection="0"/>
    <xf numFmtId="0" fontId="61" fillId="50" borderId="62" applyNumberFormat="0" applyAlignment="0" applyProtection="0"/>
    <xf numFmtId="0" fontId="20" fillId="37" borderId="54" applyNumberFormat="0" applyFont="0" applyAlignment="0" applyProtection="0"/>
    <xf numFmtId="0" fontId="20" fillId="37" borderId="54" applyNumberFormat="0" applyFont="0" applyAlignment="0" applyProtection="0"/>
    <xf numFmtId="0" fontId="49" fillId="50" borderId="55" applyNumberFormat="0" applyAlignment="0" applyProtection="0"/>
    <xf numFmtId="0" fontId="20" fillId="37" borderId="54"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2"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2" applyNumberFormat="0" applyAlignment="0" applyProtection="0"/>
    <xf numFmtId="0" fontId="2" fillId="0" borderId="61" applyNumberFormat="0" applyFill="0" applyAlignment="0" applyProtection="0"/>
    <xf numFmtId="0" fontId="53" fillId="42" borderId="55" applyNumberFormat="0" applyAlignment="0" applyProtection="0"/>
    <xf numFmtId="0" fontId="20" fillId="37" borderId="54" applyNumberFormat="0" applyFont="0" applyAlignment="0" applyProtection="0"/>
    <xf numFmtId="0" fontId="20" fillId="37" borderId="54" applyNumberFormat="0" applyFont="0" applyAlignment="0" applyProtection="0"/>
    <xf numFmtId="0" fontId="61" fillId="50" borderId="62" applyNumberFormat="0" applyAlignment="0" applyProtection="0"/>
    <xf numFmtId="0" fontId="20" fillId="37" borderId="54" applyNumberFormat="0" applyFont="0" applyAlignment="0" applyProtection="0"/>
    <xf numFmtId="0" fontId="49" fillId="50" borderId="55" applyNumberFormat="0" applyAlignment="0" applyProtection="0"/>
    <xf numFmtId="0" fontId="49" fillId="50" borderId="55" applyNumberFormat="0" applyAlignment="0" applyProtection="0"/>
    <xf numFmtId="0" fontId="61" fillId="50" borderId="62" applyNumberFormat="0" applyAlignment="0" applyProtection="0"/>
    <xf numFmtId="0" fontId="53" fillId="42" borderId="55" applyNumberFormat="0" applyAlignment="0" applyProtection="0"/>
    <xf numFmtId="0" fontId="20" fillId="37" borderId="54" applyNumberFormat="0" applyFont="0" applyAlignment="0" applyProtection="0"/>
    <xf numFmtId="0" fontId="20" fillId="37" borderId="54" applyNumberFormat="0" applyFont="0" applyAlignment="0" applyProtection="0"/>
    <xf numFmtId="0" fontId="2" fillId="0" borderId="61" applyNumberFormat="0" applyFill="0" applyAlignment="0" applyProtection="0"/>
    <xf numFmtId="0" fontId="2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4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2" fillId="0" borderId="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36" xfId="0" applyFont="1" applyBorder="1"/>
    <xf numFmtId="0" fontId="20" fillId="0" borderId="40" xfId="0" applyFont="1" applyBorder="1"/>
    <xf numFmtId="0" fontId="20" fillId="0" borderId="37" xfId="0" applyFont="1" applyBorder="1"/>
    <xf numFmtId="0" fontId="20" fillId="0" borderId="38" xfId="0" applyFont="1" applyBorder="1"/>
    <xf numFmtId="0" fontId="20" fillId="0" borderId="41"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29" xfId="0" applyFont="1" applyBorder="1" applyAlignment="1">
      <alignment horizontal="left"/>
    </xf>
    <xf numFmtId="0" fontId="16" fillId="0" borderId="30" xfId="0" applyFont="1" applyBorder="1"/>
    <xf numFmtId="0" fontId="15" fillId="0" borderId="30" xfId="0" applyFont="1" applyBorder="1" applyProtection="1">
      <protection locked="0"/>
    </xf>
    <xf numFmtId="3" fontId="16" fillId="0" borderId="30" xfId="0" applyNumberFormat="1" applyFont="1" applyBorder="1" applyProtection="1">
      <protection locked="0"/>
    </xf>
    <xf numFmtId="0" fontId="15" fillId="0" borderId="31" xfId="0" applyFont="1" applyBorder="1" applyAlignment="1" applyProtection="1">
      <alignment horizontal="left"/>
      <protection locked="0"/>
    </xf>
    <xf numFmtId="0" fontId="15" fillId="0" borderId="30" xfId="0" applyFont="1" applyBorder="1"/>
    <xf numFmtId="0" fontId="15" fillId="0" borderId="31"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6" fillId="0" borderId="32" xfId="0" applyNumberFormat="1" applyFont="1" applyBorder="1" applyProtection="1">
      <protection locked="0"/>
    </xf>
    <xf numFmtId="3" fontId="16" fillId="0" borderId="26" xfId="0" applyNumberFormat="1" applyFont="1" applyBorder="1" applyProtection="1">
      <protection locked="0"/>
    </xf>
    <xf numFmtId="0" fontId="15" fillId="0" borderId="28" xfId="0" applyFont="1" applyBorder="1"/>
    <xf numFmtId="0" fontId="15" fillId="0" borderId="33"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4"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5" xfId="0" applyNumberFormat="1" applyFont="1" applyBorder="1"/>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4"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5"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3"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5"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4"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4"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5" xfId="6" applyFont="1" applyBorder="1"/>
    <xf numFmtId="0" fontId="20" fillId="0" borderId="35"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38" xfId="0" applyNumberFormat="1" applyFont="1" applyBorder="1"/>
    <xf numFmtId="1" fontId="20" fillId="57" borderId="41" xfId="0" applyNumberFormat="1" applyFont="1" applyFill="1" applyBorder="1"/>
    <xf numFmtId="1" fontId="20" fillId="57" borderId="1" xfId="0" applyNumberFormat="1" applyFont="1" applyFill="1" applyBorder="1"/>
    <xf numFmtId="1" fontId="20" fillId="0" borderId="41" xfId="0" applyNumberFormat="1" applyFont="1" applyBorder="1"/>
    <xf numFmtId="1" fontId="20" fillId="0" borderId="1" xfId="0" applyNumberFormat="1" applyFont="1" applyBorder="1"/>
    <xf numFmtId="1" fontId="19" fillId="0" borderId="14" xfId="0" applyNumberFormat="1" applyFont="1" applyBorder="1"/>
    <xf numFmtId="1" fontId="19" fillId="0" borderId="42" xfId="0" applyNumberFormat="1" applyFont="1" applyBorder="1"/>
    <xf numFmtId="1" fontId="19" fillId="0" borderId="8" xfId="0" applyNumberFormat="1" applyFont="1" applyBorder="1"/>
    <xf numFmtId="1" fontId="19" fillId="0" borderId="39" xfId="0" applyNumberFormat="1" applyFont="1" applyBorder="1"/>
    <xf numFmtId="1" fontId="19" fillId="0" borderId="43"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3" fillId="0" borderId="7" xfId="2" applyNumberFormat="1" applyFont="1" applyFill="1" applyBorder="1" applyProtection="1"/>
    <xf numFmtId="3" fontId="63" fillId="0" borderId="6" xfId="2" applyNumberFormat="1" applyFont="1" applyFill="1" applyBorder="1" applyProtection="1">
      <protection locked="0"/>
    </xf>
    <xf numFmtId="3" fontId="19" fillId="0" borderId="7" xfId="2" applyNumberFormat="1" applyFont="1" applyFill="1" applyBorder="1" applyProtection="1"/>
    <xf numFmtId="3" fontId="42" fillId="0" borderId="6" xfId="2" applyNumberFormat="1" applyFont="1" applyFill="1" applyBorder="1" applyProtection="1">
      <protection locked="0"/>
    </xf>
    <xf numFmtId="3" fontId="62" fillId="0" borderId="7" xfId="2" applyNumberFormat="1" applyFont="1" applyFill="1" applyBorder="1" applyProtection="1">
      <protection locked="0"/>
    </xf>
    <xf numFmtId="3" fontId="13" fillId="0" borderId="0" xfId="0" applyNumberFormat="1" applyFont="1" applyProtection="1">
      <protection locked="0"/>
    </xf>
    <xf numFmtId="0" fontId="20" fillId="58" borderId="5" xfId="6" applyFill="1" applyBorder="1"/>
    <xf numFmtId="165" fontId="62" fillId="0" borderId="0" xfId="3" applyNumberFormat="1" applyFont="1"/>
    <xf numFmtId="165" fontId="62" fillId="0" borderId="0" xfId="3" applyNumberFormat="1" applyFont="1" applyProtection="1">
      <protection locked="0"/>
    </xf>
    <xf numFmtId="3" fontId="6" fillId="0" borderId="0" xfId="2" applyNumberFormat="1" applyFont="1" applyFill="1" applyAlignment="1" applyProtection="1">
      <alignment horizontal="right" wrapText="1"/>
      <protection locked="0"/>
    </xf>
    <xf numFmtId="3" fontId="6" fillId="0" borderId="0" xfId="2" applyNumberFormat="1" applyFont="1" applyFill="1" applyBorder="1" applyAlignment="1" applyProtection="1">
      <alignment horizontal="right" wrapText="1"/>
      <protection locked="0"/>
    </xf>
    <xf numFmtId="3" fontId="6" fillId="0" borderId="9" xfId="2" applyNumberFormat="1" applyFont="1" applyFill="1" applyBorder="1" applyAlignment="1" applyProtection="1">
      <alignment horizontal="right" wrapText="1"/>
      <protection locked="0"/>
    </xf>
    <xf numFmtId="3" fontId="78" fillId="0" borderId="10" xfId="2" applyNumberFormat="1" applyFont="1" applyFill="1" applyBorder="1" applyAlignment="1" applyProtection="1">
      <alignment horizontal="right" wrapText="1"/>
      <protection locked="0"/>
    </xf>
    <xf numFmtId="3" fontId="76" fillId="0" borderId="0" xfId="4424" applyNumberFormat="1" applyFont="1"/>
    <xf numFmtId="1" fontId="20" fillId="0" borderId="6" xfId="6" applyNumberForma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4"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5"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3"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4" xfId="6" applyFont="1" applyBorder="1" applyAlignment="1">
      <alignment horizontal="center" vertical="center"/>
    </xf>
    <xf numFmtId="0" fontId="19" fillId="0" borderId="63"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3"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5"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5"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425">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13 2" xfId="4409" xr:uid="{926C232B-DE82-454D-809B-F7FC2843768E}"/>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2 3 2 2" xfId="4392" xr:uid="{337BEC6D-70EA-4140-B904-C57EC9DF010A}"/>
    <cellStyle name="Comma 2 2 3 3" xfId="4354" xr:uid="{EA7DCC0B-E22E-4D57-98FE-16DAA65F55BF}"/>
    <cellStyle name="Comma 2 2 4" xfId="4323" xr:uid="{122E5F4E-3911-49B3-9084-A3C35569F70D}"/>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 4 2 2" xfId="4391" xr:uid="{87744479-497F-4398-A866-8086413DEC32}"/>
    <cellStyle name="Comma 2 4 3" xfId="4353" xr:uid="{A90E13C4-4353-41CA-A02C-CA12C83928D7}"/>
    <cellStyle name="Comma 2 5" xfId="4322" xr:uid="{BA305FE0-283C-4924-985D-E2614B82DDD3}"/>
    <cellStyle name="Comma 2_Kontantstrøm-direkte" xfId="91" xr:uid="{00000000-0005-0000-0000-000005060000}"/>
    <cellStyle name="Comma 3" xfId="1630" xr:uid="{00000000-0005-0000-0000-000006060000}"/>
    <cellStyle name="Comma 3 2" xfId="2698" xr:uid="{00000000-0005-0000-0000-000007060000}"/>
    <cellStyle name="Comma 3 2 2" xfId="4378" xr:uid="{C636B156-AB8D-4670-A0E7-0AF55CA1655B}"/>
    <cellStyle name="Comma 3 3" xfId="4340" xr:uid="{BF374358-AC19-497E-B156-131091D53D0C}"/>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2 3 2 2" xfId="4393" xr:uid="{67BC4EBA-8C62-41CE-A105-4EC881748002}"/>
    <cellStyle name="Komma 2 2 2 3 3" xfId="4355" xr:uid="{75670268-CD40-44C7-A5C9-E72BBC9A3AD5}"/>
    <cellStyle name="Komma 2 2 2 4" xfId="4324" xr:uid="{66C2AC93-B040-4371-80C3-D61522579D8D}"/>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4 2 2" xfId="4381" xr:uid="{E8622241-8517-44B3-8BB2-47B3FDB08BDB}"/>
    <cellStyle name="Komma 2 2 4 3" xfId="4343" xr:uid="{9ADA2CEA-6804-4384-8CDC-99FC447CF9E9}"/>
    <cellStyle name="Komma 2 2 5" xfId="16" xr:uid="{00000000-0005-0000-0000-000028060000}"/>
    <cellStyle name="Komma 2 2 5 2" xfId="4312" xr:uid="{E6014B73-CD1F-4350-94A7-E39419FFB0F2}"/>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3 3 2 2" xfId="4394" xr:uid="{B46BD9E1-1167-48D4-BB29-236D9D0801F2}"/>
    <cellStyle name="Komma 2 3 3 3" xfId="4356" xr:uid="{27A09045-903B-47B6-91C5-2F9FC30FF902}"/>
    <cellStyle name="Komma 2 3 4" xfId="4325" xr:uid="{3152DDDD-E038-4CA5-AEAC-EE171118CFF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5 2 2" xfId="4380" xr:uid="{F926B601-2F6D-4936-9BDF-41D208B2702E}"/>
    <cellStyle name="Komma 2 5 3" xfId="4342" xr:uid="{6BF53456-1FE4-4DA7-981C-6933A56CBE0E}"/>
    <cellStyle name="Komma 2 6" xfId="15" xr:uid="{00000000-0005-0000-0000-000036060000}"/>
    <cellStyle name="Komma 2 6 2" xfId="4311" xr:uid="{152E5C2E-2F78-4CBC-8E7A-A806751385C3}"/>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4 2 2" xfId="4401" xr:uid="{16B1BEDF-85AE-4CA4-BD0B-B93FC4795E4E}"/>
    <cellStyle name="Komma 3 2 2 2 5" xfId="1784" xr:uid="{00000000-0005-0000-0000-00004D060000}"/>
    <cellStyle name="Komma 3 2 2 2 5 2" xfId="3039" xr:uid="{00000000-0005-0000-0000-00004E060000}"/>
    <cellStyle name="Komma 3 2 2 2 5 2 2" xfId="4410" xr:uid="{3454ABDE-4E4C-4D28-92C7-6C1B2278EC9B}"/>
    <cellStyle name="Komma 3 2 2 2 5 3" xfId="4363" xr:uid="{6DE91A5D-070B-4D4B-8DB6-A4BD8A7249F0}"/>
    <cellStyle name="Komma 3 2 2 2 6" xfId="3732" xr:uid="{00000000-0005-0000-0000-00004F060000}"/>
    <cellStyle name="Komma 3 2 2 2 6 2" xfId="4417" xr:uid="{CA8AA6BB-E10B-413C-931E-1F0BAEAA583A}"/>
    <cellStyle name="Komma 3 2 2 2 7" xfId="2135" xr:uid="{00000000-0005-0000-0000-000050060000}"/>
    <cellStyle name="Komma 3 2 2 2 7 2" xfId="4371" xr:uid="{8261A2C5-2B72-4B5B-BC8E-0A126941A485}"/>
    <cellStyle name="Komma 3 2 2 2 8" xfId="4332" xr:uid="{B9677352-B443-4D55-AF61-3D771EB34618}"/>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2 4 2 2" xfId="4395" xr:uid="{A7413BC8-E2A7-4A05-86DF-5F02211E03A2}"/>
    <cellStyle name="Komma 3 2 2 4 3" xfId="4357" xr:uid="{0CB70F9B-BEF2-4392-B58A-8360EB0FBA6B}"/>
    <cellStyle name="Komma 3 2 2 5" xfId="4326" xr:uid="{A4C50B78-BF40-4107-A883-4A8BA5EE634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4 2 2" xfId="4402" xr:uid="{E345E21B-7851-4068-9189-A15FCF37598E}"/>
    <cellStyle name="Komma 3 2 3 5" xfId="1785" xr:uid="{00000000-0005-0000-0000-00006A060000}"/>
    <cellStyle name="Komma 3 2 3 5 2" xfId="3040" xr:uid="{00000000-0005-0000-0000-00006B060000}"/>
    <cellStyle name="Komma 3 2 3 5 2 2" xfId="4411" xr:uid="{17968466-653D-47D2-ABEA-B65CA7EDBE37}"/>
    <cellStyle name="Komma 3 2 3 5 3" xfId="4364" xr:uid="{06DBA3AA-E8A6-4176-B472-FDB47A01BB9F}"/>
    <cellStyle name="Komma 3 2 3 6" xfId="3733" xr:uid="{00000000-0005-0000-0000-00006C060000}"/>
    <cellStyle name="Komma 3 2 3 6 2" xfId="4418" xr:uid="{10A25283-098D-4556-93DC-773F01B283BD}"/>
    <cellStyle name="Komma 3 2 3 7" xfId="2136" xr:uid="{00000000-0005-0000-0000-00006D060000}"/>
    <cellStyle name="Komma 3 2 3 7 2" xfId="4372" xr:uid="{5E91A65D-21CD-430E-9D67-7469C3A1F63B}"/>
    <cellStyle name="Komma 3 2 3 8" xfId="4333" xr:uid="{DF042271-B7C3-439F-A0B5-D5375DDF250D}"/>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2 5 2 2" xfId="4383" xr:uid="{51B4A425-37FB-49E9-BECC-17024B1CD849}"/>
    <cellStyle name="Komma 3 2 5 3" xfId="4345" xr:uid="{C488977D-B61D-4153-86DA-C54AB50A2DAF}"/>
    <cellStyle name="Komma 3 2 6" xfId="4314" xr:uid="{1A6A9BAC-AF48-4830-AF64-B984A40A43A9}"/>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4 2 2" xfId="4403" xr:uid="{7F9F8295-CBA7-4A2C-BA71-6742CD39C8BC}"/>
    <cellStyle name="Komma 3 3 2 5" xfId="1786" xr:uid="{00000000-0005-0000-0000-000088060000}"/>
    <cellStyle name="Komma 3 3 2 5 2" xfId="3041" xr:uid="{00000000-0005-0000-0000-000089060000}"/>
    <cellStyle name="Komma 3 3 2 5 2 2" xfId="4412" xr:uid="{B321933E-7E55-4A9C-B29E-66BE254FE065}"/>
    <cellStyle name="Komma 3 3 2 5 3" xfId="4365" xr:uid="{355E009E-2966-4B01-A3A5-D9C3AF490C7C}"/>
    <cellStyle name="Komma 3 3 2 6" xfId="3734" xr:uid="{00000000-0005-0000-0000-00008A060000}"/>
    <cellStyle name="Komma 3 3 2 6 2" xfId="4419" xr:uid="{AB2D8BAB-03BC-45F0-814B-2995A7467027}"/>
    <cellStyle name="Komma 3 3 2 7" xfId="2137" xr:uid="{00000000-0005-0000-0000-00008B060000}"/>
    <cellStyle name="Komma 3 3 2 7 2" xfId="4373" xr:uid="{797BF251-59C4-41D4-835A-0C8B039375F5}"/>
    <cellStyle name="Komma 3 3 2 8" xfId="4334" xr:uid="{47E15DB6-A0F5-4407-8ECE-0E9771218542}"/>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3 4 2 2" xfId="4396" xr:uid="{746B36BF-FD7D-4CFC-B129-CC8D1BA6DA64}"/>
    <cellStyle name="Komma 3 3 4 3" xfId="4358" xr:uid="{7DC91577-778D-4B5A-9450-44A1AE100394}"/>
    <cellStyle name="Komma 3 3 5" xfId="4327" xr:uid="{66F83849-2419-4463-96C7-BCC000A8087E}"/>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4 2 2" xfId="4404" xr:uid="{23AE55F0-F978-40D6-9066-0CF1687BD4A5}"/>
    <cellStyle name="Komma 3 4 5" xfId="1787" xr:uid="{00000000-0005-0000-0000-0000A5060000}"/>
    <cellStyle name="Komma 3 4 5 2" xfId="3042" xr:uid="{00000000-0005-0000-0000-0000A6060000}"/>
    <cellStyle name="Komma 3 4 5 2 2" xfId="4413" xr:uid="{C1B6DE33-1468-4589-AFAF-7A237AAF1713}"/>
    <cellStyle name="Komma 3 4 5 3" xfId="4366" xr:uid="{8B25DF40-42FC-4B0C-9780-FE4A4DCDCBB6}"/>
    <cellStyle name="Komma 3 4 6" xfId="3735" xr:uid="{00000000-0005-0000-0000-0000A7060000}"/>
    <cellStyle name="Komma 3 4 6 2" xfId="4420" xr:uid="{2B9AF239-A098-4FD9-B629-5945F7A4667E}"/>
    <cellStyle name="Komma 3 4 7" xfId="2138" xr:uid="{00000000-0005-0000-0000-0000A8060000}"/>
    <cellStyle name="Komma 3 4 7 2" xfId="4374" xr:uid="{CC85BEA1-C94E-4385-B508-F0785264670A}"/>
    <cellStyle name="Komma 3 4 8" xfId="4335" xr:uid="{0B63AD99-0CE2-4884-989F-9275B5A9DCB4}"/>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6 2 2" xfId="4382" xr:uid="{647D42E0-C023-4115-9722-5CDA39E5A539}"/>
    <cellStyle name="Komma 3 6 3" xfId="4344" xr:uid="{F0375C70-9538-402F-9B93-2AAECA3B8D76}"/>
    <cellStyle name="Komma 3 7" xfId="17" xr:uid="{00000000-0005-0000-0000-0000AF060000}"/>
    <cellStyle name="Komma 3 7 2" xfId="4313" xr:uid="{6937FBD1-4D85-4977-A8E2-3EA080A49437}"/>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4 2 2" xfId="4405" xr:uid="{8B7516F5-56DB-418D-8384-396DB5D0D782}"/>
    <cellStyle name="Komma 4 2 2 5" xfId="1788" xr:uid="{00000000-0005-0000-0000-0000C5060000}"/>
    <cellStyle name="Komma 4 2 2 5 2" xfId="3043" xr:uid="{00000000-0005-0000-0000-0000C6060000}"/>
    <cellStyle name="Komma 4 2 2 5 2 2" xfId="4414" xr:uid="{18DEECD8-944D-491D-975F-7FA485F3522D}"/>
    <cellStyle name="Komma 4 2 2 5 3" xfId="4367" xr:uid="{ACE9CAD1-9947-4F51-B280-35B5F4AEF231}"/>
    <cellStyle name="Komma 4 2 2 6" xfId="3736" xr:uid="{00000000-0005-0000-0000-0000C7060000}"/>
    <cellStyle name="Komma 4 2 2 6 2" xfId="4421" xr:uid="{37E8A359-3147-43DD-9067-407DDD9235DF}"/>
    <cellStyle name="Komma 4 2 2 7" xfId="2139" xr:uid="{00000000-0005-0000-0000-0000C8060000}"/>
    <cellStyle name="Komma 4 2 2 7 2" xfId="4375" xr:uid="{C6541966-B28D-4C6F-8138-7BAD0C9196F4}"/>
    <cellStyle name="Komma 4 2 2 8" xfId="4336" xr:uid="{324B46F0-77E0-47D7-86B2-789ADABFD473}"/>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2 4 2 2" xfId="4397" xr:uid="{D20FCF2F-CA36-4333-904D-85F751AAA128}"/>
    <cellStyle name="Komma 4 2 4 3" xfId="4359" xr:uid="{F344D9FA-8F07-46D3-802A-829FCE160E4C}"/>
    <cellStyle name="Komma 4 2 5" xfId="4328" xr:uid="{4551AB35-2A19-4D4E-BDE0-225480F608DB}"/>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2 3 2 2" xfId="4408" xr:uid="{3771125C-BC94-49DF-9AB5-B76B14525748}"/>
    <cellStyle name="Komma 4 3 2 3 3" xfId="4370" xr:uid="{1960EA17-FAE8-4A1A-9C36-244288B0CE4A}"/>
    <cellStyle name="Komma 4 3 2 4" xfId="4339" xr:uid="{0CABE8EA-1B5D-4B20-94E8-93B780C5EB65}"/>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5 2 2" xfId="4406" xr:uid="{1CC5AC26-C086-4B9D-AFCD-B765CE0A57C3}"/>
    <cellStyle name="Komma 4 3 6" xfId="1789" xr:uid="{00000000-0005-0000-0000-0000E9060000}"/>
    <cellStyle name="Komma 4 3 6 2" xfId="3044" xr:uid="{00000000-0005-0000-0000-0000EA060000}"/>
    <cellStyle name="Komma 4 3 6 2 2" xfId="4415" xr:uid="{20323A1C-CD58-4737-84E0-236785F35034}"/>
    <cellStyle name="Komma 4 3 6 3" xfId="4368" xr:uid="{C682FA5F-680E-4FB8-8565-C63C650B0296}"/>
    <cellStyle name="Komma 4 3 7" xfId="3737" xr:uid="{00000000-0005-0000-0000-0000EB060000}"/>
    <cellStyle name="Komma 4 3 7 2" xfId="4422" xr:uid="{ABFE9FBF-41FC-4826-8FBB-15EFF93314C0}"/>
    <cellStyle name="Komma 4 3 8" xfId="2140" xr:uid="{00000000-0005-0000-0000-0000EC060000}"/>
    <cellStyle name="Komma 4 3 8 2" xfId="4376" xr:uid="{B3C08DA5-9884-4642-87C0-A372CCCD243E}"/>
    <cellStyle name="Komma 4 3 9" xfId="4337" xr:uid="{F7B5EA42-78B1-4D28-8D4E-B3F5B76C5FCF}"/>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4 2 2" xfId="4407" xr:uid="{C31EE583-9B76-4451-A9CB-E2581BE72209}"/>
    <cellStyle name="Komma 4 4 5" xfId="1790" xr:uid="{00000000-0005-0000-0000-000000070000}"/>
    <cellStyle name="Komma 4 4 5 2" xfId="3045" xr:uid="{00000000-0005-0000-0000-000001070000}"/>
    <cellStyle name="Komma 4 4 5 2 2" xfId="4416" xr:uid="{78ACAA68-FF2E-4E05-99C8-963B0451EFFE}"/>
    <cellStyle name="Komma 4 4 5 3" xfId="4369" xr:uid="{165CBFB8-D3E3-429B-A8BF-742775DA7CCB}"/>
    <cellStyle name="Komma 4 4 6" xfId="3738" xr:uid="{00000000-0005-0000-0000-000002070000}"/>
    <cellStyle name="Komma 4 4 6 2" xfId="4423" xr:uid="{0C9500E3-C6D2-4095-9D46-64E10B8FF213}"/>
    <cellStyle name="Komma 4 4 7" xfId="2141" xr:uid="{00000000-0005-0000-0000-000003070000}"/>
    <cellStyle name="Komma 4 4 7 2" xfId="4377" xr:uid="{883AC8DC-9BDE-44C7-8CF6-DAC098119DD5}"/>
    <cellStyle name="Komma 4 4 8" xfId="4338" xr:uid="{8850FC13-6945-4B44-9365-8CC783B0AF01}"/>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6 2 2" xfId="4384" xr:uid="{70A427F1-9356-41DC-8338-D516D30321B8}"/>
    <cellStyle name="Komma 4 6 3" xfId="4346" xr:uid="{48933CEA-1831-4F60-AA74-4A1A107E663A}"/>
    <cellStyle name="Komma 4 7" xfId="19" xr:uid="{00000000-0005-0000-0000-00000A070000}"/>
    <cellStyle name="Komma 4 7 2" xfId="4315" xr:uid="{CE41915E-1213-4D9D-9EE5-1CEA21098A57}"/>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2 3 2 2" xfId="4398" xr:uid="{499E879B-54DB-49C6-8E91-DA611E56F407}"/>
    <cellStyle name="Komma 5 2 3 3" xfId="4360" xr:uid="{507ABDDF-5E79-4895-A6E5-DDED7DE15AC5}"/>
    <cellStyle name="Komma 5 2 4" xfId="4329" xr:uid="{5FC4FA34-B392-4AE2-8B7F-D2D1EACE9E29}"/>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5 4 2 2" xfId="4385" xr:uid="{D981BE8E-F213-42A4-84B1-F442F29DDEA4}"/>
    <cellStyle name="Komma 5 4 3" xfId="4347" xr:uid="{61F7369E-D1CF-4D19-BCCE-F4EBBEEECDD7}"/>
    <cellStyle name="Komma 5 5" xfId="4316" xr:uid="{C88E5234-5686-4912-B0C3-90739AF8206C}"/>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2 3 2 2" xfId="4387" xr:uid="{DB7F6BB3-3F66-4E41-9DF0-D8E91BE1CAC4}"/>
    <cellStyle name="Komma 6 2 3 3" xfId="4349" xr:uid="{D463A928-01C2-4FEF-99C7-D169A6250FD0}"/>
    <cellStyle name="Komma 6 2 4" xfId="4318" xr:uid="{9F07D92C-6818-45BB-9FBF-0C85624281BA}"/>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3 3 2 2" xfId="4386" xr:uid="{07BC378A-430B-45CC-AC38-0741160320B1}"/>
    <cellStyle name="Komma 6 3 3 3" xfId="4348" xr:uid="{4B7E79CE-5A7F-412D-AE9E-393F1DE05906}"/>
    <cellStyle name="Komma 6 3 4" xfId="4317" xr:uid="{48D12123-AA65-40FB-9095-F15CA7C34228}"/>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6 5 2 2" xfId="4379" xr:uid="{A77F4432-9436-447F-A6C1-85E88EF8ACB2}"/>
    <cellStyle name="Komma 6 5 3" xfId="4341" xr:uid="{AA80C58A-70F6-41C9-A206-705E2B7650A0}"/>
    <cellStyle name="Komma 6 6" xfId="4310" xr:uid="{18F19173-6C31-40CE-816E-F37A397B2F4B}"/>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7 3 2 2" xfId="4399" xr:uid="{51F7EA4A-74B3-4BEB-A81F-759DDB4EEC1C}"/>
    <cellStyle name="Komma 7 3 3" xfId="4361" xr:uid="{CA9A7E30-63EC-4759-B5EA-96CFF3BEA7CC}"/>
    <cellStyle name="Komma 7 4" xfId="4330" xr:uid="{BC78E6B5-04A4-4625-85E9-DB949FB5A6CD}"/>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mma 9 2" xfId="4309" xr:uid="{3D26BE1E-137D-4D2E-9173-970D5B64BD9C}"/>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2 2" xfId="4308" xr:uid="{72C69F2A-95BF-41FD-A1BA-8B1A5DE17F97}"/>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rmal_11327-aktivitetsregnskap og noter 2008 utkast" xfId="4424" xr:uid="{B3E664F9-E04A-4A66-BB71-E2868EF109D5}"/>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3 2 2" xfId="4400" xr:uid="{7F8DC8F2-92C5-4ECD-8F6E-2E3AB82881E9}"/>
    <cellStyle name="Tusenskille 2 2 3 3" xfId="4362" xr:uid="{D33EE0E5-C51B-4F3D-8F78-D16F0A097898}"/>
    <cellStyle name="Tusenskille 2 2 4" xfId="125" xr:uid="{00000000-0005-0000-0000-0000B0100000}"/>
    <cellStyle name="Tusenskille 2 2 4 2" xfId="4331" xr:uid="{34B486E9-6EB4-4408-947C-EFD46A04F155}"/>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4 2 2" xfId="4390" xr:uid="{D61434D8-E85E-449B-8C19-E02077708A7B}"/>
    <cellStyle name="Tusenskille 2 4 3" xfId="4352" xr:uid="{444E09C8-57B6-449D-ABBE-1C0850D64690}"/>
    <cellStyle name="Tusenskille 2 5" xfId="50" xr:uid="{00000000-0005-0000-0000-0000B7100000}"/>
    <cellStyle name="Tusenskille 2 5 2" xfId="4321" xr:uid="{B28F2A9A-C219-4812-9ECF-A0315FDB6051}"/>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3 3 2 2" xfId="4388" xr:uid="{3370FAE6-0AF3-460C-9ED5-B0A381765F27}"/>
    <cellStyle name="Tusenskille 3 3 3" xfId="4350" xr:uid="{C278741B-2DAE-40C6-8570-B1202A18286C}"/>
    <cellStyle name="Tusenskille 3 4" xfId="4319" xr:uid="{9D8384E2-F5EB-4874-AF48-42695F762A07}"/>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Tusenskille 4 3 2 2" xfId="4389" xr:uid="{ACE3FC1B-5AB2-4DF7-B461-95E19922D350}"/>
    <cellStyle name="Tusenskille 4 3 3" xfId="4351" xr:uid="{9EA8BF12-7B34-46C3-B394-1F9ADBFFA66B}"/>
    <cellStyle name="Tusenskille 4 4" xfId="4320" xr:uid="{C2DDD87C-5777-4E9F-AA12-E62F2A57AAAD}"/>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296" t="str">
        <f>Resultatregnskap!A1</f>
        <v>Fagskolens navn: Fagskolen for bokbransjen</v>
      </c>
    </row>
    <row r="4" spans="1:11" x14ac:dyDescent="0.25">
      <c r="A4" s="296" t="s">
        <v>527</v>
      </c>
      <c r="B4" s="296"/>
      <c r="C4" s="296"/>
      <c r="D4" s="296"/>
      <c r="E4" s="296"/>
      <c r="F4" s="296"/>
      <c r="G4" s="296"/>
      <c r="H4" s="296"/>
      <c r="I4" s="296"/>
      <c r="J4" s="296"/>
    </row>
    <row r="5" spans="1:11" x14ac:dyDescent="0.25">
      <c r="A5" s="343" t="s">
        <v>32</v>
      </c>
      <c r="B5" s="343"/>
    </row>
    <row r="6" spans="1:11" ht="26.4" x14ac:dyDescent="0.25">
      <c r="A6" s="344"/>
      <c r="B6" s="344" t="s">
        <v>96</v>
      </c>
      <c r="C6" s="345" t="s">
        <v>528</v>
      </c>
      <c r="D6" s="345" t="s">
        <v>529</v>
      </c>
      <c r="E6" s="345" t="s">
        <v>104</v>
      </c>
      <c r="F6" s="345" t="s">
        <v>530</v>
      </c>
      <c r="G6" s="345" t="s">
        <v>531</v>
      </c>
      <c r="H6" s="345" t="s">
        <v>532</v>
      </c>
      <c r="I6" s="344" t="s">
        <v>533</v>
      </c>
      <c r="J6" s="346" t="s">
        <v>534</v>
      </c>
    </row>
    <row r="7" spans="1:11" ht="15" customHeight="1" x14ac:dyDescent="0.25">
      <c r="A7" s="347" t="str">
        <f>'Note 7'!A6</f>
        <v>Anskaffelseskost 31.12.2023</v>
      </c>
      <c r="B7" s="348"/>
      <c r="C7" s="348"/>
      <c r="D7" s="348"/>
      <c r="E7" s="348"/>
      <c r="F7" s="348"/>
      <c r="G7" s="348"/>
      <c r="H7" s="348"/>
      <c r="I7" s="349">
        <f t="shared" ref="I7:I17" si="0">SUM(B7:H7)</f>
        <v>0</v>
      </c>
      <c r="J7" s="347" t="s">
        <v>535</v>
      </c>
      <c r="K7" s="350"/>
    </row>
    <row r="8" spans="1:11" ht="15" customHeight="1" x14ac:dyDescent="0.25">
      <c r="A8" s="347" t="str">
        <f>'Note 7'!A7</f>
        <v xml:space="preserve"> + tilgang pr. 31.12.2024 (+)</v>
      </c>
      <c r="B8" s="348"/>
      <c r="C8" s="348"/>
      <c r="D8" s="348"/>
      <c r="E8" s="348"/>
      <c r="F8" s="348"/>
      <c r="G8" s="348"/>
      <c r="H8" s="348"/>
      <c r="I8" s="349">
        <f t="shared" si="0"/>
        <v>0</v>
      </c>
      <c r="J8" s="347" t="s">
        <v>536</v>
      </c>
    </row>
    <row r="9" spans="1:11" ht="15" customHeight="1" x14ac:dyDescent="0.25">
      <c r="A9" s="347" t="str">
        <f>'Note 7'!A8</f>
        <v xml:space="preserve"> - avgang pr. 31.12.2024 (-)</v>
      </c>
      <c r="B9" s="348"/>
      <c r="C9" s="348"/>
      <c r="D9" s="348"/>
      <c r="E9" s="348"/>
      <c r="F9" s="348"/>
      <c r="G9" s="348"/>
      <c r="H9" s="348"/>
      <c r="I9" s="349">
        <f t="shared" si="0"/>
        <v>0</v>
      </c>
      <c r="J9" s="347" t="s">
        <v>537</v>
      </c>
    </row>
    <row r="10" spans="1:11" ht="15" customHeight="1" x14ac:dyDescent="0.25">
      <c r="A10" s="347" t="str">
        <f>'Note 7'!A9</f>
        <v xml:space="preserve"> +/- fra eiendel under utførelse til annen gruppe (+/-)</v>
      </c>
      <c r="B10" s="348"/>
      <c r="C10" s="348"/>
      <c r="D10" s="348"/>
      <c r="E10" s="348"/>
      <c r="F10" s="348"/>
      <c r="G10" s="348"/>
      <c r="H10" s="348"/>
      <c r="I10" s="349">
        <f t="shared" si="0"/>
        <v>0</v>
      </c>
      <c r="J10" s="347" t="s">
        <v>538</v>
      </c>
    </row>
    <row r="11" spans="1:11" ht="15" customHeight="1" x14ac:dyDescent="0.25">
      <c r="A11" s="351" t="str">
        <f>'Note 7'!A10</f>
        <v>Anskaffelseskost 31.12.2024</v>
      </c>
      <c r="B11" s="352">
        <f>SUBTOTAL(9,B7:B10)</f>
        <v>0</v>
      </c>
      <c r="C11" s="352">
        <f t="shared" ref="C11:H11" si="1">SUBTOTAL(9,C7:C10)</f>
        <v>0</v>
      </c>
      <c r="D11" s="352">
        <f t="shared" si="1"/>
        <v>0</v>
      </c>
      <c r="E11" s="352">
        <f t="shared" si="1"/>
        <v>0</v>
      </c>
      <c r="F11" s="352">
        <f>SUBTOTAL(9,F7:F10)</f>
        <v>0</v>
      </c>
      <c r="G11" s="352">
        <f t="shared" si="1"/>
        <v>0</v>
      </c>
      <c r="H11" s="352">
        <f t="shared" si="1"/>
        <v>0</v>
      </c>
      <c r="I11" s="352">
        <f t="shared" si="0"/>
        <v>0</v>
      </c>
      <c r="J11" s="353" t="s">
        <v>539</v>
      </c>
    </row>
    <row r="12" spans="1:11" ht="15" customHeight="1" x14ac:dyDescent="0.25">
      <c r="A12" s="347" t="str">
        <f>'Note 7'!A11</f>
        <v xml:space="preserve"> - akkumulerte nedskrivninger pr. 31.12.2023 (-)</v>
      </c>
      <c r="B12" s="349"/>
      <c r="C12" s="349"/>
      <c r="D12" s="349"/>
      <c r="E12" s="349"/>
      <c r="F12" s="349"/>
      <c r="G12" s="349"/>
      <c r="H12" s="349"/>
      <c r="I12" s="349">
        <f t="shared" si="0"/>
        <v>0</v>
      </c>
      <c r="J12" s="347" t="s">
        <v>540</v>
      </c>
    </row>
    <row r="13" spans="1:11" ht="15" customHeight="1" x14ac:dyDescent="0.25">
      <c r="A13" s="347" t="str">
        <f>'Note 7'!A12</f>
        <v xml:space="preserve"> - nedskrivninger pr. 31.12.2024 (-)</v>
      </c>
      <c r="B13" s="349"/>
      <c r="C13" s="349"/>
      <c r="D13" s="349"/>
      <c r="E13" s="349"/>
      <c r="F13" s="349"/>
      <c r="G13" s="349"/>
      <c r="H13" s="349"/>
      <c r="I13" s="349">
        <f t="shared" si="0"/>
        <v>0</v>
      </c>
      <c r="J13" s="347" t="s">
        <v>541</v>
      </c>
    </row>
    <row r="14" spans="1:11" ht="15" customHeight="1" x14ac:dyDescent="0.25">
      <c r="A14" s="347" t="str">
        <f>'Note 7'!A13</f>
        <v xml:space="preserve"> - akkumulerte avskrivninger pr. 31.12.2023 (-)</v>
      </c>
      <c r="B14" s="349"/>
      <c r="C14" s="349"/>
      <c r="D14" s="349"/>
      <c r="E14" s="349"/>
      <c r="F14" s="349"/>
      <c r="G14" s="349"/>
      <c r="H14" s="349"/>
      <c r="I14" s="349">
        <f t="shared" si="0"/>
        <v>0</v>
      </c>
      <c r="J14" s="347" t="s">
        <v>542</v>
      </c>
    </row>
    <row r="15" spans="1:11" ht="15" customHeight="1" x14ac:dyDescent="0.25">
      <c r="A15" s="347" t="str">
        <f>'Note 7'!A14</f>
        <v xml:space="preserve"> - ordinære avskrivninger pr. 31.12.2024 (-)</v>
      </c>
      <c r="B15" s="349"/>
      <c r="C15" s="349"/>
      <c r="D15" s="349"/>
      <c r="E15" s="349"/>
      <c r="F15" s="349"/>
      <c r="G15" s="349"/>
      <c r="H15" s="349"/>
      <c r="I15" s="349">
        <f t="shared" si="0"/>
        <v>0</v>
      </c>
      <c r="J15" s="347" t="s">
        <v>543</v>
      </c>
    </row>
    <row r="16" spans="1:11" ht="15" customHeight="1" x14ac:dyDescent="0.25">
      <c r="A16" s="347" t="str">
        <f>'Note 7'!A15</f>
        <v xml:space="preserve"> + akkumulert avskrivning avgang pr. 31.12.2024 (+)</v>
      </c>
      <c r="B16" s="349"/>
      <c r="C16" s="349"/>
      <c r="D16" s="349"/>
      <c r="E16" s="349"/>
      <c r="F16" s="349"/>
      <c r="G16" s="349"/>
      <c r="H16" s="349"/>
      <c r="I16" s="349">
        <f t="shared" si="0"/>
        <v>0</v>
      </c>
      <c r="J16" s="347" t="s">
        <v>544</v>
      </c>
    </row>
    <row r="17" spans="1:10" ht="15" customHeight="1" x14ac:dyDescent="0.25">
      <c r="A17" s="351" t="str">
        <f>'Note 7'!A16</f>
        <v>Balanseført verdi 31.12.2024</v>
      </c>
      <c r="B17" s="352">
        <f t="shared" ref="B17:G17" si="2">SUBTOTAL(9,B7:B16)</f>
        <v>0</v>
      </c>
      <c r="C17" s="352">
        <f t="shared" si="2"/>
        <v>0</v>
      </c>
      <c r="D17" s="352">
        <f t="shared" si="2"/>
        <v>0</v>
      </c>
      <c r="E17" s="352">
        <f t="shared" si="2"/>
        <v>0</v>
      </c>
      <c r="F17" s="352">
        <f>SUBTOTAL(9,F7:F16)</f>
        <v>0</v>
      </c>
      <c r="G17" s="352">
        <f t="shared" si="2"/>
        <v>0</v>
      </c>
      <c r="H17" s="352">
        <f>SUBTOTAL(9,H7:H16)</f>
        <v>0</v>
      </c>
      <c r="I17" s="352">
        <f t="shared" si="0"/>
        <v>0</v>
      </c>
      <c r="J17" s="353" t="s">
        <v>545</v>
      </c>
    </row>
    <row r="19" spans="1:10" x14ac:dyDescent="0.25">
      <c r="A19" s="470" t="s">
        <v>526</v>
      </c>
      <c r="B19" s="470"/>
      <c r="C19" s="470"/>
      <c r="D19" s="470"/>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7" sqref="B7"/>
    </sheetView>
  </sheetViews>
  <sheetFormatPr baseColWidth="10" defaultColWidth="17.44140625" defaultRowHeight="15.75" customHeight="1" x14ac:dyDescent="0.25"/>
  <cols>
    <col min="1" max="1" width="43.44140625" style="61" customWidth="1"/>
    <col min="2" max="3" width="15.5546875" style="324" customWidth="1"/>
    <col min="4" max="4" width="13.5546875" style="378" customWidth="1"/>
    <col min="5" max="6" width="10.5546875" style="61" customWidth="1"/>
    <col min="7" max="16384" width="17.44140625" style="61"/>
  </cols>
  <sheetData>
    <row r="1" spans="1:7" ht="13.2" x14ac:dyDescent="0.25">
      <c r="A1" s="296" t="str">
        <f>Resultatregnskap!A1</f>
        <v>Fagskolens navn: Fagskolen for bokbransjen</v>
      </c>
      <c r="B1" s="293"/>
      <c r="C1" s="293"/>
      <c r="D1" s="354"/>
      <c r="E1" s="299"/>
      <c r="F1" s="299"/>
    </row>
    <row r="2" spans="1:7" ht="12" customHeight="1" x14ac:dyDescent="0.25">
      <c r="A2" s="299"/>
      <c r="B2" s="293"/>
      <c r="C2" s="294"/>
      <c r="D2" s="354"/>
      <c r="E2" s="299"/>
      <c r="F2" s="299"/>
    </row>
    <row r="3" spans="1:7" ht="15" customHeight="1" x14ac:dyDescent="0.25">
      <c r="A3" s="355" t="s">
        <v>546</v>
      </c>
      <c r="B3" s="356"/>
      <c r="C3" s="262"/>
      <c r="D3" s="262"/>
      <c r="E3" s="261"/>
      <c r="F3" s="261"/>
    </row>
    <row r="4" spans="1:7" ht="15" customHeight="1" x14ac:dyDescent="0.25">
      <c r="A4" s="357" t="s">
        <v>32</v>
      </c>
      <c r="B4" s="356"/>
      <c r="C4" s="262"/>
      <c r="D4" s="265"/>
      <c r="E4" s="261"/>
      <c r="F4" s="261"/>
    </row>
    <row r="5" spans="1:7" ht="15.75" customHeight="1" x14ac:dyDescent="0.25">
      <c r="A5" s="358" t="s">
        <v>134</v>
      </c>
      <c r="B5" s="359">
        <f>Resultatregnskap!C6</f>
        <v>45657</v>
      </c>
      <c r="C5" s="360">
        <f>Resultatregnskap!D6</f>
        <v>45291</v>
      </c>
      <c r="D5" s="270" t="s">
        <v>34</v>
      </c>
      <c r="E5" s="361"/>
      <c r="F5" s="261"/>
    </row>
    <row r="6" spans="1:7" ht="15.75" customHeight="1" x14ac:dyDescent="0.25">
      <c r="A6" s="362" t="s">
        <v>547</v>
      </c>
      <c r="B6" s="312">
        <v>45</v>
      </c>
      <c r="C6" s="312"/>
      <c r="D6" s="280" t="s">
        <v>548</v>
      </c>
      <c r="E6" s="261"/>
      <c r="F6" s="261"/>
    </row>
    <row r="7" spans="1:7" ht="15.75" customHeight="1" x14ac:dyDescent="0.25">
      <c r="A7" s="362" t="s">
        <v>549</v>
      </c>
      <c r="B7" s="309"/>
      <c r="C7" s="309"/>
      <c r="D7" s="280" t="s">
        <v>550</v>
      </c>
      <c r="E7" s="261"/>
      <c r="F7" s="261"/>
    </row>
    <row r="8" spans="1:7" ht="15.75" customHeight="1" x14ac:dyDescent="0.25">
      <c r="A8" s="363" t="s">
        <v>551</v>
      </c>
      <c r="B8" s="364">
        <f>SUM(B6:B7)</f>
        <v>45</v>
      </c>
      <c r="C8" s="365">
        <f>SUM(C6:C7)</f>
        <v>0</v>
      </c>
      <c r="D8" s="280" t="s">
        <v>552</v>
      </c>
      <c r="E8" s="261"/>
      <c r="F8" s="261"/>
    </row>
    <row r="9" spans="1:7" ht="15.75" customHeight="1" x14ac:dyDescent="0.25">
      <c r="A9" s="366"/>
      <c r="B9" s="313"/>
      <c r="C9" s="313"/>
      <c r="D9" s="260"/>
      <c r="E9" s="261"/>
      <c r="F9" s="261"/>
    </row>
    <row r="10" spans="1:7" ht="15.75" customHeight="1" x14ac:dyDescent="0.25">
      <c r="A10" s="358" t="s">
        <v>136</v>
      </c>
      <c r="B10" s="359">
        <f>Resultatregnskap!C6</f>
        <v>45657</v>
      </c>
      <c r="C10" s="360">
        <f>Resultatregnskap!D6</f>
        <v>45291</v>
      </c>
      <c r="D10" s="367" t="s">
        <v>34</v>
      </c>
      <c r="E10" s="261"/>
      <c r="F10" s="261"/>
    </row>
    <row r="11" spans="1:7" ht="15.75" customHeight="1" x14ac:dyDescent="0.25">
      <c r="A11" s="368" t="s">
        <v>553</v>
      </c>
      <c r="B11" s="312">
        <v>7</v>
      </c>
      <c r="C11" s="312">
        <v>46</v>
      </c>
      <c r="D11" s="369" t="s">
        <v>554</v>
      </c>
      <c r="E11" s="261"/>
      <c r="F11" s="261"/>
      <c r="G11" s="79"/>
    </row>
    <row r="12" spans="1:7" ht="15.75" customHeight="1" x14ac:dyDescent="0.25">
      <c r="A12" s="370" t="s">
        <v>549</v>
      </c>
      <c r="B12" s="371"/>
      <c r="C12" s="371"/>
      <c r="D12" s="372" t="s">
        <v>555</v>
      </c>
      <c r="E12" s="261"/>
      <c r="F12" s="261"/>
    </row>
    <row r="13" spans="1:7" ht="15.75" customHeight="1" x14ac:dyDescent="0.25">
      <c r="A13" s="373" t="s">
        <v>556</v>
      </c>
      <c r="B13" s="311">
        <f>SUM(B11:B12)</f>
        <v>7</v>
      </c>
      <c r="C13" s="311">
        <v>46</v>
      </c>
      <c r="D13" s="369" t="s">
        <v>557</v>
      </c>
      <c r="E13" s="261"/>
      <c r="F13" s="261"/>
    </row>
    <row r="14" spans="1:7" ht="15.75" customHeight="1" x14ac:dyDescent="0.25">
      <c r="A14" s="261"/>
      <c r="B14" s="262"/>
      <c r="C14" s="262"/>
      <c r="D14" s="292"/>
      <c r="E14" s="261"/>
      <c r="F14" s="261"/>
    </row>
    <row r="15" spans="1:7" ht="15.75" customHeight="1" x14ac:dyDescent="0.25">
      <c r="A15" s="29" t="s">
        <v>558</v>
      </c>
      <c r="B15" s="29"/>
      <c r="C15" s="29"/>
      <c r="D15" s="29"/>
      <c r="E15" s="261"/>
      <c r="F15" s="261"/>
    </row>
    <row r="16" spans="1:7" ht="15.75" customHeight="1" x14ac:dyDescent="0.25">
      <c r="A16" s="357" t="s">
        <v>32</v>
      </c>
      <c r="B16" s="62"/>
      <c r="C16" s="62"/>
      <c r="D16" s="62"/>
      <c r="E16" s="261"/>
      <c r="F16" s="261"/>
    </row>
    <row r="17" spans="1:6" ht="15.75" customHeight="1" x14ac:dyDescent="0.25">
      <c r="A17" s="105"/>
      <c r="B17" s="359">
        <f>Resultatregnskap!C6</f>
        <v>45657</v>
      </c>
      <c r="C17" s="360">
        <f>Resultatregnskap!D6</f>
        <v>45291</v>
      </c>
      <c r="D17" s="374" t="s">
        <v>34</v>
      </c>
      <c r="E17" s="261"/>
      <c r="F17" s="261"/>
    </row>
    <row r="18" spans="1:6" ht="15.75" customHeight="1" x14ac:dyDescent="0.25">
      <c r="A18" s="368" t="s">
        <v>559</v>
      </c>
      <c r="B18" s="105"/>
      <c r="C18" s="105"/>
      <c r="D18" s="375" t="s">
        <v>560</v>
      </c>
      <c r="E18" s="376"/>
      <c r="F18" s="261"/>
    </row>
    <row r="19" spans="1:6" ht="15.75" customHeight="1" x14ac:dyDescent="0.25">
      <c r="A19" s="368" t="s">
        <v>561</v>
      </c>
      <c r="B19" s="105"/>
      <c r="C19" s="105"/>
      <c r="D19" s="375" t="s">
        <v>562</v>
      </c>
      <c r="E19" s="376"/>
      <c r="F19" s="261"/>
    </row>
    <row r="20" spans="1:6" ht="15.75" customHeight="1" x14ac:dyDescent="0.25">
      <c r="A20" s="377" t="s">
        <v>563</v>
      </c>
      <c r="B20" s="105"/>
      <c r="C20" s="105"/>
      <c r="D20" s="375" t="s">
        <v>564</v>
      </c>
      <c r="E20" s="261"/>
      <c r="F20" s="261"/>
    </row>
    <row r="21" spans="1:6" ht="15.75" customHeight="1" x14ac:dyDescent="0.25">
      <c r="A21" s="377" t="s">
        <v>317</v>
      </c>
      <c r="B21" s="311">
        <f>SUM(B18:B20)</f>
        <v>0</v>
      </c>
      <c r="C21" s="312">
        <f>SUM(C18:C20)</f>
        <v>0</v>
      </c>
      <c r="D21" s="369" t="s">
        <v>565</v>
      </c>
      <c r="E21" s="261"/>
      <c r="F21" s="261"/>
    </row>
    <row r="22" spans="1:6" ht="15.75" customHeight="1" x14ac:dyDescent="0.25">
      <c r="A22" s="62"/>
      <c r="B22" s="62"/>
      <c r="C22" s="62"/>
      <c r="D22" s="62"/>
      <c r="E22" s="123"/>
      <c r="F22" s="123"/>
    </row>
    <row r="23" spans="1:6" ht="55.5" customHeight="1" x14ac:dyDescent="0.25">
      <c r="A23" s="471" t="s">
        <v>566</v>
      </c>
      <c r="B23" s="472"/>
      <c r="C23" s="472"/>
      <c r="D23" s="472"/>
      <c r="E23" s="123"/>
      <c r="F23" s="123"/>
    </row>
    <row r="24" spans="1:6" ht="15.75" customHeight="1" x14ac:dyDescent="0.25">
      <c r="A24" s="473"/>
      <c r="B24" s="473"/>
      <c r="C24" s="473"/>
      <c r="D24" s="473"/>
      <c r="E24" s="123"/>
      <c r="F24" s="123"/>
    </row>
    <row r="25" spans="1:6" ht="15.75" customHeight="1" x14ac:dyDescent="0.25">
      <c r="A25" s="57"/>
      <c r="B25" s="94"/>
      <c r="C25" s="94"/>
      <c r="D25" s="292"/>
      <c r="E25" s="123"/>
      <c r="F25" s="123"/>
    </row>
    <row r="26" spans="1:6" ht="15.75" customHeight="1" x14ac:dyDescent="0.25">
      <c r="A26" s="123"/>
      <c r="B26" s="94"/>
      <c r="C26" s="94"/>
      <c r="D26" s="292"/>
      <c r="E26" s="123"/>
      <c r="F26" s="123"/>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J26" sqref="J26"/>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79" t="str">
        <f>'Note 9 og 10'!A1</f>
        <v>Fagskolens navn: Fagskolen for bokbransjen</v>
      </c>
      <c r="B2" s="379"/>
      <c r="C2" s="379"/>
      <c r="D2" s="379"/>
      <c r="E2" s="46"/>
      <c r="F2" s="46"/>
      <c r="G2" s="46"/>
    </row>
    <row r="4" spans="1:7" x14ac:dyDescent="0.25">
      <c r="A4" s="296" t="s">
        <v>567</v>
      </c>
      <c r="B4" s="296"/>
      <c r="C4" s="296"/>
      <c r="D4" s="296"/>
    </row>
    <row r="5" spans="1:7" ht="14.4" x14ac:dyDescent="0.3">
      <c r="A5" s="380" t="s">
        <v>32</v>
      </c>
      <c r="B5" s="296"/>
      <c r="C5" s="296"/>
      <c r="D5" s="296"/>
    </row>
    <row r="6" spans="1:7" ht="14.4" x14ac:dyDescent="0.3">
      <c r="A6" s="381"/>
      <c r="B6" s="382">
        <f>Resultatregnskap!C6</f>
        <v>45657</v>
      </c>
      <c r="C6" s="383">
        <f>Resultatregnskap!D6</f>
        <v>45291</v>
      </c>
      <c r="D6" s="384" t="s">
        <v>34</v>
      </c>
      <c r="E6" s="385"/>
    </row>
    <row r="7" spans="1:7" ht="14.4" x14ac:dyDescent="0.3">
      <c r="A7" s="386" t="s">
        <v>568</v>
      </c>
      <c r="B7" s="381">
        <f>365-213</f>
        <v>152</v>
      </c>
      <c r="C7" s="381">
        <v>93</v>
      </c>
      <c r="D7" s="387" t="s">
        <v>569</v>
      </c>
    </row>
    <row r="8" spans="1:7" ht="14.4" x14ac:dyDescent="0.3">
      <c r="A8" s="386" t="s">
        <v>570</v>
      </c>
      <c r="B8" s="381"/>
      <c r="C8" s="381"/>
      <c r="D8" s="387" t="s">
        <v>571</v>
      </c>
    </row>
    <row r="9" spans="1:7" ht="14.4" x14ac:dyDescent="0.3">
      <c r="A9" s="386" t="s">
        <v>572</v>
      </c>
      <c r="B9" s="381"/>
      <c r="C9" s="381"/>
      <c r="D9" s="387" t="s">
        <v>573</v>
      </c>
    </row>
    <row r="10" spans="1:7" ht="14.4" x14ac:dyDescent="0.3">
      <c r="A10" s="386" t="s">
        <v>574</v>
      </c>
      <c r="B10" s="381"/>
      <c r="C10" s="381"/>
      <c r="D10" s="387" t="s">
        <v>575</v>
      </c>
    </row>
    <row r="11" spans="1:7" ht="16.2" x14ac:dyDescent="0.3">
      <c r="A11" s="388" t="s">
        <v>576</v>
      </c>
      <c r="B11" s="381">
        <v>213</v>
      </c>
      <c r="C11" s="381">
        <v>202</v>
      </c>
      <c r="D11" s="387" t="s">
        <v>577</v>
      </c>
    </row>
    <row r="12" spans="1:7" ht="14.4" x14ac:dyDescent="0.3">
      <c r="A12" s="386" t="s">
        <v>578</v>
      </c>
      <c r="B12" s="381"/>
      <c r="C12" s="381"/>
      <c r="D12" s="387" t="s">
        <v>579</v>
      </c>
    </row>
    <row r="13" spans="1:7" ht="14.4" x14ac:dyDescent="0.3">
      <c r="A13" s="389" t="s">
        <v>580</v>
      </c>
      <c r="B13" s="381">
        <f>SUBTOTAL(9,B7:B12)</f>
        <v>365</v>
      </c>
      <c r="C13" s="381">
        <v>295</v>
      </c>
      <c r="D13" s="390" t="s">
        <v>581</v>
      </c>
    </row>
    <row r="14" spans="1:7" ht="14.4" x14ac:dyDescent="0.3">
      <c r="A14" s="46"/>
      <c r="B14" s="46"/>
      <c r="C14" s="46"/>
    </row>
    <row r="15" spans="1:7" s="78" customFormat="1" ht="49.5" customHeight="1" x14ac:dyDescent="0.3">
      <c r="A15" s="474" t="s">
        <v>582</v>
      </c>
      <c r="B15" s="475"/>
      <c r="C15" s="475"/>
      <c r="D15" s="475"/>
    </row>
    <row r="18" spans="1:1" x14ac:dyDescent="0.25">
      <c r="A18" s="391"/>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5" sqref="D15"/>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2" t="s">
        <v>583</v>
      </c>
      <c r="B2" s="482"/>
      <c r="C2" s="482"/>
      <c r="D2" s="482"/>
      <c r="E2" s="482"/>
      <c r="F2" s="482"/>
      <c r="G2" s="482"/>
      <c r="H2" s="482"/>
    </row>
    <row r="4" spans="1:10" x14ac:dyDescent="0.25">
      <c r="A4" s="296" t="s">
        <v>584</v>
      </c>
      <c r="B4" s="296"/>
      <c r="C4" s="296"/>
      <c r="D4" s="296"/>
      <c r="E4" s="296"/>
      <c r="F4" s="296"/>
      <c r="G4" s="296"/>
      <c r="H4" s="296"/>
    </row>
    <row r="5" spans="1:10" x14ac:dyDescent="0.25">
      <c r="A5" s="343" t="s">
        <v>32</v>
      </c>
      <c r="B5" s="296"/>
      <c r="C5" s="296"/>
      <c r="D5" s="296"/>
      <c r="E5" s="296"/>
      <c r="F5" s="296"/>
      <c r="G5" s="296"/>
      <c r="H5" s="296"/>
    </row>
    <row r="7" spans="1:10" x14ac:dyDescent="0.25">
      <c r="A7" s="392"/>
      <c r="B7" s="483" t="s">
        <v>585</v>
      </c>
      <c r="C7" s="484"/>
      <c r="D7" s="483" t="s">
        <v>586</v>
      </c>
      <c r="E7" s="484"/>
      <c r="F7" s="476" t="s">
        <v>587</v>
      </c>
      <c r="G7" s="477"/>
      <c r="H7" s="478"/>
      <c r="I7" s="393"/>
    </row>
    <row r="8" spans="1:10" x14ac:dyDescent="0.25">
      <c r="B8" s="485"/>
      <c r="C8" s="486"/>
      <c r="D8" s="485"/>
      <c r="E8" s="486"/>
      <c r="F8" s="479"/>
      <c r="G8" s="480"/>
      <c r="H8" s="481"/>
      <c r="I8" s="347"/>
    </row>
    <row r="9" spans="1:10" ht="26.25" customHeight="1" x14ac:dyDescent="0.25">
      <c r="B9" s="305" t="s">
        <v>588</v>
      </c>
      <c r="C9" s="305" t="s">
        <v>589</v>
      </c>
      <c r="D9" s="305" t="s">
        <v>588</v>
      </c>
      <c r="E9" s="305" t="s">
        <v>589</v>
      </c>
      <c r="F9" s="305" t="s">
        <v>588</v>
      </c>
      <c r="G9" s="305" t="s">
        <v>589</v>
      </c>
      <c r="H9" s="394" t="s">
        <v>590</v>
      </c>
      <c r="I9" s="351" t="s">
        <v>34</v>
      </c>
      <c r="J9" s="361"/>
    </row>
    <row r="10" spans="1:10" x14ac:dyDescent="0.25">
      <c r="A10" s="45" t="s">
        <v>163</v>
      </c>
      <c r="B10" s="347">
        <v>100</v>
      </c>
      <c r="C10" s="396"/>
      <c r="D10" s="395"/>
      <c r="E10" s="396"/>
      <c r="F10" s="395">
        <f t="shared" ref="F10:G14" si="0">B10+D10</f>
        <v>100</v>
      </c>
      <c r="G10" s="396">
        <f t="shared" si="0"/>
        <v>0</v>
      </c>
      <c r="H10" s="347">
        <f>SUBTOTAL(9,F10:G10)</f>
        <v>100</v>
      </c>
      <c r="I10" s="347" t="s">
        <v>591</v>
      </c>
    </row>
    <row r="11" spans="1:10" x14ac:dyDescent="0.25">
      <c r="A11" s="45" t="s">
        <v>165</v>
      </c>
      <c r="B11" s="347">
        <v>0</v>
      </c>
      <c r="C11" s="396"/>
      <c r="D11" s="395"/>
      <c r="E11" s="396"/>
      <c r="F11" s="395">
        <f t="shared" si="0"/>
        <v>0</v>
      </c>
      <c r="G11" s="396">
        <f t="shared" si="0"/>
        <v>0</v>
      </c>
      <c r="H11" s="347">
        <f>SUBTOTAL(9,F11:G11)</f>
        <v>0</v>
      </c>
      <c r="I11" s="347" t="s">
        <v>592</v>
      </c>
    </row>
    <row r="12" spans="1:10" x14ac:dyDescent="0.25">
      <c r="A12" s="45" t="s">
        <v>167</v>
      </c>
      <c r="B12" s="347">
        <v>0</v>
      </c>
      <c r="C12" s="396"/>
      <c r="D12" s="395"/>
      <c r="E12" s="396"/>
      <c r="F12" s="395">
        <f t="shared" si="0"/>
        <v>0</v>
      </c>
      <c r="G12" s="396">
        <f t="shared" si="0"/>
        <v>0</v>
      </c>
      <c r="H12" s="347">
        <f>SUBTOTAL(9,F12:G12)</f>
        <v>0</v>
      </c>
      <c r="I12" s="347" t="s">
        <v>593</v>
      </c>
    </row>
    <row r="13" spans="1:10" x14ac:dyDescent="0.25">
      <c r="A13" s="45" t="s">
        <v>594</v>
      </c>
      <c r="B13" s="347">
        <v>0</v>
      </c>
      <c r="C13" s="396"/>
      <c r="D13" s="395"/>
      <c r="E13" s="396"/>
      <c r="F13" s="395">
        <f t="shared" si="0"/>
        <v>0</v>
      </c>
      <c r="G13" s="396">
        <f t="shared" si="0"/>
        <v>0</v>
      </c>
      <c r="H13" s="347">
        <f>SUBTOTAL(9,F13:G13)</f>
        <v>0</v>
      </c>
      <c r="I13" s="347" t="s">
        <v>595</v>
      </c>
    </row>
    <row r="14" spans="1:10" x14ac:dyDescent="0.25">
      <c r="A14" s="45" t="s">
        <v>175</v>
      </c>
      <c r="B14" s="442">
        <v>1388</v>
      </c>
      <c r="C14" s="396"/>
      <c r="D14" s="434">
        <v>98</v>
      </c>
      <c r="E14" s="396"/>
      <c r="F14" s="395">
        <f t="shared" si="0"/>
        <v>1486</v>
      </c>
      <c r="G14" s="397">
        <f t="shared" si="0"/>
        <v>0</v>
      </c>
      <c r="H14" s="347">
        <f>SUBTOTAL(9,F14:G14)</f>
        <v>1486</v>
      </c>
      <c r="I14" s="398" t="s">
        <v>596</v>
      </c>
    </row>
    <row r="15" spans="1:10" x14ac:dyDescent="0.25">
      <c r="A15" s="399" t="s">
        <v>533</v>
      </c>
      <c r="B15" s="400">
        <f>SUBTOTAL(9,B10:B14)</f>
        <v>1488</v>
      </c>
      <c r="C15" s="401">
        <f>SUBTOTAL(9,C10:C14)</f>
        <v>0</v>
      </c>
      <c r="D15" s="400">
        <f>SUBTOTAL(9,D10:D14)</f>
        <v>98</v>
      </c>
      <c r="E15" s="401">
        <f>SUBTOTAL(9,E10:E14)</f>
        <v>0</v>
      </c>
      <c r="F15" s="400">
        <f>SUBTOTAL(9,F10:F14)</f>
        <v>1586</v>
      </c>
      <c r="G15" s="402">
        <f>C15+E15</f>
        <v>0</v>
      </c>
      <c r="H15" s="351">
        <f>SUM(H10:H14)</f>
        <v>1586</v>
      </c>
      <c r="I15" s="353" t="s">
        <v>597</v>
      </c>
    </row>
    <row r="17" spans="1:9" x14ac:dyDescent="0.25">
      <c r="A17" s="391"/>
    </row>
    <row r="18" spans="1:9" ht="108.6" customHeight="1" x14ac:dyDescent="0.25">
      <c r="A18" s="487" t="s">
        <v>598</v>
      </c>
      <c r="B18" s="487"/>
      <c r="C18" s="487"/>
      <c r="D18" s="487"/>
      <c r="E18" s="487"/>
      <c r="F18" s="487"/>
      <c r="G18" s="487"/>
      <c r="H18" s="487"/>
      <c r="I18" s="487"/>
    </row>
    <row r="19" spans="1:9" x14ac:dyDescent="0.25">
      <c r="D19" s="391"/>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B8" sqref="B8"/>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Fagskolen for bokbransjen</v>
      </c>
      <c r="B1" s="29"/>
      <c r="C1" s="29"/>
      <c r="D1" s="29"/>
      <c r="E1" s="29"/>
    </row>
    <row r="2" spans="1:6" ht="15" customHeight="1" x14ac:dyDescent="0.3">
      <c r="A2" s="28"/>
      <c r="B2" s="28"/>
      <c r="C2" s="28"/>
      <c r="D2" s="28"/>
      <c r="E2" s="28"/>
    </row>
    <row r="3" spans="1:6" ht="15" customHeight="1" x14ac:dyDescent="0.3">
      <c r="A3" s="489" t="s">
        <v>599</v>
      </c>
      <c r="B3" s="489"/>
      <c r="C3" s="489"/>
      <c r="D3" s="489"/>
      <c r="E3" s="44"/>
    </row>
    <row r="4" spans="1:6" x14ac:dyDescent="0.3">
      <c r="A4" s="185" t="s">
        <v>32</v>
      </c>
      <c r="B4" s="28"/>
      <c r="C4" s="28"/>
      <c r="D4" s="28"/>
      <c r="E4" s="28"/>
    </row>
    <row r="5" spans="1:6" ht="26.4" x14ac:dyDescent="0.3">
      <c r="A5" s="84"/>
      <c r="B5" s="85" t="s">
        <v>588</v>
      </c>
      <c r="C5" s="86" t="s">
        <v>600</v>
      </c>
      <c r="D5" s="86" t="s">
        <v>601</v>
      </c>
      <c r="E5" s="83" t="s">
        <v>34</v>
      </c>
    </row>
    <row r="6" spans="1:6" x14ac:dyDescent="0.3">
      <c r="A6" s="30" t="s">
        <v>35</v>
      </c>
      <c r="B6" s="38"/>
      <c r="C6" s="39"/>
      <c r="D6" s="40"/>
      <c r="E6" s="40"/>
    </row>
    <row r="7" spans="1:6" x14ac:dyDescent="0.3">
      <c r="A7" s="31" t="s">
        <v>38</v>
      </c>
      <c r="B7" s="415">
        <f>+Resultatregnskap!C9</f>
        <v>1504</v>
      </c>
      <c r="C7" s="416"/>
      <c r="D7" s="417"/>
      <c r="E7" s="43" t="s">
        <v>602</v>
      </c>
      <c r="F7" s="51"/>
    </row>
    <row r="8" spans="1:6" x14ac:dyDescent="0.3">
      <c r="A8" s="31" t="s">
        <v>36</v>
      </c>
      <c r="B8" s="415">
        <f>+Resultatregnskap!C8</f>
        <v>733</v>
      </c>
      <c r="C8" s="418"/>
      <c r="D8" s="419"/>
      <c r="E8" s="43" t="s">
        <v>603</v>
      </c>
    </row>
    <row r="9" spans="1:6" x14ac:dyDescent="0.3">
      <c r="A9" s="403" t="s">
        <v>42</v>
      </c>
      <c r="B9" s="415">
        <f>+Resultatregnskap!C11</f>
        <v>0</v>
      </c>
      <c r="C9" s="418"/>
      <c r="D9" s="419"/>
      <c r="E9" s="43" t="s">
        <v>604</v>
      </c>
    </row>
    <row r="10" spans="1:6" x14ac:dyDescent="0.3">
      <c r="A10" s="404" t="s">
        <v>44</v>
      </c>
      <c r="B10" s="420">
        <f>SUM(B7:B9)</f>
        <v>2237</v>
      </c>
      <c r="C10" s="421">
        <f>SUM(C8:C9)</f>
        <v>0</v>
      </c>
      <c r="D10" s="422">
        <f>SUM(D8:D9)</f>
        <v>0</v>
      </c>
      <c r="E10" s="405" t="s">
        <v>605</v>
      </c>
    </row>
    <row r="11" spans="1:6" x14ac:dyDescent="0.3">
      <c r="A11" s="406"/>
      <c r="B11" s="41"/>
      <c r="C11" s="42"/>
      <c r="D11" s="43"/>
      <c r="E11" s="43"/>
    </row>
    <row r="12" spans="1:6" x14ac:dyDescent="0.3">
      <c r="A12" s="407" t="s">
        <v>46</v>
      </c>
      <c r="B12" s="41"/>
      <c r="C12" s="42"/>
      <c r="D12" s="43"/>
      <c r="E12" s="43"/>
    </row>
    <row r="13" spans="1:6" x14ac:dyDescent="0.3">
      <c r="A13" s="408" t="s">
        <v>47</v>
      </c>
      <c r="B13" s="415">
        <f>+Resultatregnskap!C15</f>
        <v>215</v>
      </c>
      <c r="C13" s="418"/>
      <c r="D13" s="419"/>
      <c r="E13" s="43" t="s">
        <v>606</v>
      </c>
    </row>
    <row r="14" spans="1:6" x14ac:dyDescent="0.3">
      <c r="A14" s="408" t="s">
        <v>49</v>
      </c>
      <c r="B14" s="415">
        <f>+Resultatregnskap!C16</f>
        <v>1215</v>
      </c>
      <c r="C14" s="418"/>
      <c r="D14" s="419"/>
      <c r="E14" s="43" t="s">
        <v>607</v>
      </c>
    </row>
    <row r="15" spans="1:6" x14ac:dyDescent="0.3">
      <c r="A15" s="408" t="s">
        <v>51</v>
      </c>
      <c r="B15" s="415">
        <f>+Resultatregnskap!C17</f>
        <v>11</v>
      </c>
      <c r="C15" s="418"/>
      <c r="D15" s="419"/>
      <c r="E15" s="43" t="s">
        <v>608</v>
      </c>
    </row>
    <row r="16" spans="1:6" x14ac:dyDescent="0.3">
      <c r="A16" s="408" t="s">
        <v>53</v>
      </c>
      <c r="B16" s="415">
        <f>+Resultatregnskap!C18</f>
        <v>0</v>
      </c>
      <c r="C16" s="418"/>
      <c r="D16" s="419"/>
      <c r="E16" s="43" t="s">
        <v>609</v>
      </c>
    </row>
    <row r="17" spans="1:5" x14ac:dyDescent="0.3">
      <c r="A17" s="403" t="s">
        <v>55</v>
      </c>
      <c r="B17" s="415">
        <f>+Resultatregnskap!C19</f>
        <v>769</v>
      </c>
      <c r="C17" s="418"/>
      <c r="D17" s="419"/>
      <c r="E17" s="43" t="s">
        <v>610</v>
      </c>
    </row>
    <row r="18" spans="1:5" x14ac:dyDescent="0.3">
      <c r="A18" s="404" t="s">
        <v>57</v>
      </c>
      <c r="B18" s="420">
        <f>SUM(B13:B17)</f>
        <v>2210</v>
      </c>
      <c r="C18" s="421">
        <f>SUM(C13:C17)</f>
        <v>0</v>
      </c>
      <c r="D18" s="422">
        <f>SUM(D13:D17)</f>
        <v>0</v>
      </c>
      <c r="E18" s="405" t="s">
        <v>611</v>
      </c>
    </row>
    <row r="19" spans="1:5" x14ac:dyDescent="0.3">
      <c r="A19" s="406"/>
      <c r="B19" s="41"/>
      <c r="C19" s="42"/>
      <c r="D19" s="43"/>
      <c r="E19" s="43"/>
    </row>
    <row r="20" spans="1:5" x14ac:dyDescent="0.3">
      <c r="A20" s="404" t="s">
        <v>59</v>
      </c>
      <c r="B20" s="423">
        <f>B10-B18</f>
        <v>27</v>
      </c>
      <c r="C20" s="424">
        <f>C10-C18</f>
        <v>0</v>
      </c>
      <c r="D20" s="425">
        <f>D10-D18</f>
        <v>0</v>
      </c>
      <c r="E20" s="409" t="s">
        <v>612</v>
      </c>
    </row>
    <row r="21" spans="1:5" x14ac:dyDescent="0.3">
      <c r="A21" s="406"/>
      <c r="B21" s="41"/>
      <c r="C21" s="42"/>
      <c r="D21" s="43"/>
      <c r="E21" s="43"/>
    </row>
    <row r="22" spans="1:5" x14ac:dyDescent="0.3">
      <c r="A22" s="30" t="s">
        <v>61</v>
      </c>
      <c r="B22" s="41"/>
      <c r="C22" s="42"/>
      <c r="D22" s="43"/>
      <c r="E22" s="43"/>
    </row>
    <row r="23" spans="1:5" x14ac:dyDescent="0.3">
      <c r="A23" s="408" t="s">
        <v>62</v>
      </c>
      <c r="B23" s="415">
        <f>+Resultatregnskap!C25</f>
        <v>75</v>
      </c>
      <c r="C23" s="418"/>
      <c r="D23" s="419"/>
      <c r="E23" s="43" t="s">
        <v>613</v>
      </c>
    </row>
    <row r="24" spans="1:5" x14ac:dyDescent="0.3">
      <c r="A24" s="403" t="s">
        <v>64</v>
      </c>
      <c r="B24" s="415">
        <f>+Resultatregnskap!C26</f>
        <v>4</v>
      </c>
      <c r="C24" s="418"/>
      <c r="D24" s="419"/>
      <c r="E24" s="43" t="s">
        <v>614</v>
      </c>
    </row>
    <row r="25" spans="1:5" x14ac:dyDescent="0.3">
      <c r="A25" s="410" t="s">
        <v>66</v>
      </c>
      <c r="B25" s="420">
        <f>B23-B24</f>
        <v>71</v>
      </c>
      <c r="C25" s="421">
        <f>C23-C24</f>
        <v>0</v>
      </c>
      <c r="D25" s="422">
        <f>D23-D24</f>
        <v>0</v>
      </c>
      <c r="E25" s="405" t="s">
        <v>615</v>
      </c>
    </row>
    <row r="26" spans="1:5" x14ac:dyDescent="0.3">
      <c r="A26" s="411"/>
      <c r="B26" s="41"/>
      <c r="C26" s="42"/>
      <c r="D26" s="43"/>
      <c r="E26" s="43"/>
    </row>
    <row r="27" spans="1:5" x14ac:dyDescent="0.3">
      <c r="A27" s="410" t="s">
        <v>68</v>
      </c>
      <c r="B27" s="420">
        <f>B20+B25</f>
        <v>98</v>
      </c>
      <c r="C27" s="421">
        <f>C20+C25</f>
        <v>0</v>
      </c>
      <c r="D27" s="422">
        <f>D20+D25</f>
        <v>0</v>
      </c>
      <c r="E27" s="405" t="s">
        <v>616</v>
      </c>
    </row>
    <row r="28" spans="1:5" x14ac:dyDescent="0.3">
      <c r="A28" s="406"/>
      <c r="B28" s="41"/>
      <c r="C28" s="42"/>
      <c r="D28" s="43"/>
      <c r="E28" s="43"/>
    </row>
    <row r="29" spans="1:5" x14ac:dyDescent="0.3">
      <c r="A29" s="408" t="s">
        <v>70</v>
      </c>
      <c r="B29" s="415">
        <f>+Resultatregnskap!C31</f>
        <v>0</v>
      </c>
      <c r="C29" s="418"/>
      <c r="D29" s="419"/>
      <c r="E29" s="43" t="s">
        <v>617</v>
      </c>
    </row>
    <row r="30" spans="1:5" x14ac:dyDescent="0.3">
      <c r="A30" s="412"/>
      <c r="B30" s="41"/>
      <c r="C30" s="42"/>
      <c r="D30" s="43"/>
      <c r="E30" s="43"/>
    </row>
    <row r="31" spans="1:5" x14ac:dyDescent="0.3">
      <c r="A31" s="410" t="s">
        <v>72</v>
      </c>
      <c r="B31" s="420">
        <f>B27-B29</f>
        <v>98</v>
      </c>
      <c r="C31" s="421">
        <f>C27-C29</f>
        <v>0</v>
      </c>
      <c r="D31" s="422">
        <f>D27-D29</f>
        <v>0</v>
      </c>
      <c r="E31" s="405" t="s">
        <v>618</v>
      </c>
    </row>
    <row r="32" spans="1:5" x14ac:dyDescent="0.3">
      <c r="A32" s="406"/>
      <c r="B32" s="41"/>
      <c r="C32" s="42"/>
      <c r="D32" s="43"/>
      <c r="E32" s="43"/>
    </row>
    <row r="33" spans="1:8" x14ac:dyDescent="0.3">
      <c r="A33" s="30" t="s">
        <v>619</v>
      </c>
      <c r="B33" s="41"/>
      <c r="C33" s="42"/>
      <c r="D33" s="43"/>
      <c r="E33" s="43"/>
    </row>
    <row r="34" spans="1:8" x14ac:dyDescent="0.3">
      <c r="A34" s="408" t="s">
        <v>75</v>
      </c>
      <c r="B34" s="415">
        <f>+Resultatregnskap!C36</f>
        <v>98</v>
      </c>
      <c r="C34" s="418"/>
      <c r="D34" s="419"/>
      <c r="E34" s="43" t="s">
        <v>620</v>
      </c>
    </row>
    <row r="35" spans="1:8" x14ac:dyDescent="0.3">
      <c r="A35" s="408" t="s">
        <v>77</v>
      </c>
      <c r="B35" s="415">
        <f>+Resultatregnskap!C37</f>
        <v>0</v>
      </c>
      <c r="C35" s="418"/>
      <c r="D35" s="419"/>
      <c r="E35" s="43" t="s">
        <v>621</v>
      </c>
    </row>
    <row r="36" spans="1:8" x14ac:dyDescent="0.3">
      <c r="A36" s="403" t="s">
        <v>79</v>
      </c>
      <c r="B36" s="415">
        <f>+Resultatregnskap!C38</f>
        <v>0</v>
      </c>
      <c r="C36" s="418"/>
      <c r="D36" s="419"/>
      <c r="E36" s="43" t="s">
        <v>622</v>
      </c>
    </row>
    <row r="37" spans="1:8" x14ac:dyDescent="0.3">
      <c r="A37" s="404" t="s">
        <v>81</v>
      </c>
      <c r="B37" s="420">
        <f>SUM(B34:B36)</f>
        <v>98</v>
      </c>
      <c r="C37" s="420">
        <f t="shared" ref="C37:D37" si="0">SUM(C34:C36)</f>
        <v>0</v>
      </c>
      <c r="D37" s="420">
        <f t="shared" si="0"/>
        <v>0</v>
      </c>
      <c r="E37" s="405" t="s">
        <v>623</v>
      </c>
    </row>
    <row r="38" spans="1:8" x14ac:dyDescent="0.3">
      <c r="A38" s="87"/>
      <c r="B38" s="29"/>
      <c r="C38" s="29"/>
      <c r="D38" s="29"/>
      <c r="E38" s="29"/>
    </row>
    <row r="39" spans="1:8" ht="47.4" customHeight="1" x14ac:dyDescent="0.3">
      <c r="A39" s="88" t="s">
        <v>624</v>
      </c>
      <c r="B39" s="490"/>
      <c r="C39" s="491"/>
      <c r="D39" s="491"/>
      <c r="E39" s="492"/>
      <c r="G39" s="89"/>
    </row>
    <row r="40" spans="1:8" ht="42.6" customHeight="1" x14ac:dyDescent="0.3">
      <c r="A40" s="88" t="s">
        <v>625</v>
      </c>
      <c r="B40" s="493"/>
      <c r="C40" s="494"/>
      <c r="D40" s="494"/>
      <c r="E40" s="495"/>
      <c r="G40" s="89"/>
    </row>
    <row r="41" spans="1:8" x14ac:dyDescent="0.3">
      <c r="A41" s="87"/>
      <c r="B41" s="29"/>
      <c r="C41" s="29"/>
      <c r="D41" s="29"/>
      <c r="E41" s="29"/>
    </row>
    <row r="42" spans="1:8" ht="187.5" customHeight="1" x14ac:dyDescent="0.3">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7" zoomScaleNormal="100" workbookViewId="0">
      <selection activeCell="D22" sqref="D22"/>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Fagskolen for bokbransjen</v>
      </c>
    </row>
    <row r="3" spans="1:6" x14ac:dyDescent="0.3">
      <c r="A3" s="63" t="s">
        <v>627</v>
      </c>
      <c r="B3" s="6"/>
    </row>
    <row r="4" spans="1:6" x14ac:dyDescent="0.3">
      <c r="A4" s="64"/>
      <c r="B4" s="6"/>
    </row>
    <row r="5" spans="1:6" x14ac:dyDescent="0.3">
      <c r="A5" s="50" t="s">
        <v>628</v>
      </c>
      <c r="B5" s="32"/>
    </row>
    <row r="6" spans="1:6" x14ac:dyDescent="0.3">
      <c r="A6" s="50" t="s">
        <v>629</v>
      </c>
      <c r="B6" s="32"/>
      <c r="E6" s="5"/>
      <c r="F6" s="49"/>
    </row>
    <row r="7" spans="1:6" ht="15" customHeight="1" x14ac:dyDescent="0.3">
      <c r="A7" s="65"/>
      <c r="B7" s="496" t="s">
        <v>630</v>
      </c>
      <c r="C7" s="497"/>
    </row>
    <row r="8" spans="1:6" ht="15" customHeight="1" x14ac:dyDescent="0.3">
      <c r="A8" s="66" t="s">
        <v>631</v>
      </c>
      <c r="B8" s="67">
        <f>Resultatregnskap!C6</f>
        <v>45657</v>
      </c>
      <c r="C8" s="68">
        <f>Resultatregnskap!D6</f>
        <v>45291</v>
      </c>
      <c r="D8" s="69"/>
    </row>
    <row r="9" spans="1:6" x14ac:dyDescent="0.3">
      <c r="A9" s="1" t="s">
        <v>35</v>
      </c>
      <c r="B9" s="70">
        <f>Resultatregnskap!C12</f>
        <v>2237</v>
      </c>
      <c r="C9" s="71">
        <f>Resultatregnskap!D12</f>
        <v>2078</v>
      </c>
    </row>
    <row r="10" spans="1:6" x14ac:dyDescent="0.3">
      <c r="A10" s="72" t="s">
        <v>632</v>
      </c>
      <c r="B10" s="70">
        <f>Resultatregnskap!C9</f>
        <v>1504</v>
      </c>
      <c r="C10" s="71">
        <f>Resultatregnskap!D9</f>
        <v>1464</v>
      </c>
    </row>
    <row r="11" spans="1:6" x14ac:dyDescent="0.3">
      <c r="A11" s="72" t="s">
        <v>633</v>
      </c>
      <c r="B11" s="70">
        <f>'Note 1 og 2'!B29</f>
        <v>416</v>
      </c>
      <c r="C11" s="70">
        <f>'Note 1 og 2'!C29</f>
        <v>351</v>
      </c>
      <c r="D11" s="69"/>
    </row>
    <row r="12" spans="1:6" x14ac:dyDescent="0.3">
      <c r="A12" s="1" t="s">
        <v>49</v>
      </c>
      <c r="B12" s="70">
        <f>Resultatregnskap!C16</f>
        <v>1215</v>
      </c>
      <c r="C12" s="71">
        <f>Resultatregnskap!D16</f>
        <v>1176</v>
      </c>
      <c r="D12" s="69"/>
    </row>
    <row r="13" spans="1:6" x14ac:dyDescent="0.3">
      <c r="A13" s="1" t="s">
        <v>634</v>
      </c>
      <c r="B13" s="70">
        <f>Resultatregnskap!C20-Resultatregnskap!C16</f>
        <v>995</v>
      </c>
      <c r="C13" s="71">
        <f>Resultatregnskap!D20-Resultatregnskap!D16</f>
        <v>956</v>
      </c>
    </row>
    <row r="14" spans="1:6" x14ac:dyDescent="0.3">
      <c r="A14" s="1" t="s">
        <v>57</v>
      </c>
      <c r="B14" s="70">
        <f>Resultatregnskap!C20</f>
        <v>2210</v>
      </c>
      <c r="C14" s="71">
        <f>Resultatregnskap!D20</f>
        <v>2132</v>
      </c>
    </row>
    <row r="15" spans="1:6" x14ac:dyDescent="0.3">
      <c r="A15" s="1" t="s">
        <v>59</v>
      </c>
      <c r="B15" s="70">
        <f>Resultatregnskap!C22</f>
        <v>27</v>
      </c>
      <c r="C15" s="71">
        <f>Resultatregnskap!D22</f>
        <v>-54</v>
      </c>
    </row>
    <row r="16" spans="1:6" x14ac:dyDescent="0.3">
      <c r="A16" s="1" t="s">
        <v>635</v>
      </c>
      <c r="B16" s="70">
        <f>Resultatregnskap!C33</f>
        <v>98</v>
      </c>
      <c r="C16" s="71">
        <f>Resultatregnskap!D33</f>
        <v>-26</v>
      </c>
    </row>
    <row r="17" spans="1:4" x14ac:dyDescent="0.3">
      <c r="A17" s="73"/>
      <c r="B17" s="74"/>
      <c r="C17" s="75"/>
    </row>
    <row r="18" spans="1:4" x14ac:dyDescent="0.3">
      <c r="A18" s="2" t="s">
        <v>636</v>
      </c>
      <c r="B18" s="74"/>
      <c r="C18" s="75"/>
    </row>
    <row r="19" spans="1:4" x14ac:dyDescent="0.3">
      <c r="A19" s="1" t="s">
        <v>637</v>
      </c>
      <c r="B19" s="33">
        <f>('Balanse - eiendeler'!C11)+('Balanse - eiendeler'!C19)+('Balanse - eiendeler'!C29)</f>
        <v>0</v>
      </c>
      <c r="C19" s="7">
        <f>('Balanse - eiendeler'!D11)+('Balanse - eiendeler'!D19)+('Balanse - eiendeler'!D29)</f>
        <v>11</v>
      </c>
    </row>
    <row r="20" spans="1:4" x14ac:dyDescent="0.3">
      <c r="A20" s="1" t="s">
        <v>638</v>
      </c>
      <c r="B20" s="33">
        <f>('Balanse - eiendeler'!C35)+('Balanse - eiendeler'!C40)+('Balanse - eiendeler'!C46)+('Balanse - eiendeler'!C51)</f>
        <v>2213</v>
      </c>
      <c r="C20" s="7">
        <f>('Balanse - eiendeler'!D35)+('Balanse - eiendeler'!D40)+('Balanse - eiendeler'!D46)+('Balanse - eiendeler'!D51)</f>
        <v>2128</v>
      </c>
    </row>
    <row r="21" spans="1:4" x14ac:dyDescent="0.3">
      <c r="A21" s="1" t="s">
        <v>639</v>
      </c>
      <c r="B21" s="33">
        <f>'Balanse - eiendeler'!C53</f>
        <v>2213</v>
      </c>
      <c r="C21" s="7">
        <f>'Balanse - eiendeler'!D53</f>
        <v>2139</v>
      </c>
    </row>
    <row r="22" spans="1:4" x14ac:dyDescent="0.3">
      <c r="A22" s="1" t="s">
        <v>640</v>
      </c>
      <c r="B22" s="33">
        <f>'Balanse - egenkapital og gjeld'!C20</f>
        <v>1586</v>
      </c>
      <c r="C22" s="7">
        <f>'Balanse - egenkapital og gjeld'!D20</f>
        <v>1488</v>
      </c>
      <c r="D22" s="5"/>
    </row>
    <row r="23" spans="1:4" x14ac:dyDescent="0.3">
      <c r="A23" s="1" t="s">
        <v>641</v>
      </c>
      <c r="B23" s="33">
        <f>('Balanse - egenkapital og gjeld'!C38)+('Balanse - egenkapital og gjeld'!C30)</f>
        <v>0</v>
      </c>
      <c r="C23" s="7">
        <f>('Balanse - egenkapital og gjeld'!D38)+('Balanse - egenkapital og gjeld'!D30)</f>
        <v>0</v>
      </c>
    </row>
    <row r="24" spans="1:4" x14ac:dyDescent="0.3">
      <c r="A24" s="1" t="s">
        <v>642</v>
      </c>
      <c r="B24" s="33">
        <f>'Balanse - egenkapital og gjeld'!C47</f>
        <v>627</v>
      </c>
      <c r="C24" s="7">
        <f>'Balanse - egenkapital og gjeld'!D47</f>
        <v>652</v>
      </c>
    </row>
    <row r="25" spans="1:4" x14ac:dyDescent="0.3">
      <c r="A25" s="1" t="s">
        <v>643</v>
      </c>
      <c r="B25" s="33">
        <f>'Balanse - egenkapital og gjeld'!C51</f>
        <v>2213</v>
      </c>
      <c r="C25" s="7">
        <f>'Balanse - egenkapital og gjeld'!D51</f>
        <v>2140</v>
      </c>
    </row>
    <row r="26" spans="1:4" x14ac:dyDescent="0.3">
      <c r="A26" s="3"/>
      <c r="B26" s="35"/>
      <c r="C26" s="6"/>
    </row>
    <row r="27" spans="1:4" x14ac:dyDescent="0.3">
      <c r="A27" s="3"/>
      <c r="B27" s="36"/>
      <c r="C27" s="9"/>
    </row>
    <row r="28" spans="1:4" x14ac:dyDescent="0.3">
      <c r="A28" s="2" t="s">
        <v>644</v>
      </c>
      <c r="B28" s="34"/>
      <c r="C28" s="8"/>
    </row>
    <row r="29" spans="1:4" x14ac:dyDescent="0.3">
      <c r="A29" s="1" t="s">
        <v>645</v>
      </c>
      <c r="B29" s="37">
        <f>B12/B14</f>
        <v>0.54977375565610864</v>
      </c>
      <c r="C29" s="11">
        <f>C12/C14</f>
        <v>0.55159474671669795</v>
      </c>
    </row>
    <row r="30" spans="1:4" x14ac:dyDescent="0.3">
      <c r="A30" s="1" t="s">
        <v>646</v>
      </c>
      <c r="B30" s="37">
        <f>B15/B9</f>
        <v>1.2069736253911488E-2</v>
      </c>
      <c r="C30" s="11">
        <f>C15/C9</f>
        <v>-2.598652550529355E-2</v>
      </c>
    </row>
    <row r="31" spans="1:4" x14ac:dyDescent="0.3">
      <c r="A31" s="1" t="s">
        <v>647</v>
      </c>
      <c r="B31" s="37">
        <f>B20/B24</f>
        <v>3.529505582137161</v>
      </c>
      <c r="C31" s="11">
        <f>C20/C24</f>
        <v>3.2638036809815949</v>
      </c>
    </row>
    <row r="32" spans="1:4" x14ac:dyDescent="0.3">
      <c r="A32" s="1" t="s">
        <v>648</v>
      </c>
      <c r="B32" s="33">
        <f>B20-B24</f>
        <v>1586</v>
      </c>
      <c r="C32" s="7">
        <f>C20-C24</f>
        <v>1476</v>
      </c>
    </row>
    <row r="33" spans="1:4" x14ac:dyDescent="0.3">
      <c r="A33" s="1" t="s">
        <v>649</v>
      </c>
      <c r="B33" s="37">
        <f>B22/B25</f>
        <v>0.71667419792137366</v>
      </c>
      <c r="C33" s="11">
        <f>C22/C25</f>
        <v>0.69532710280373833</v>
      </c>
    </row>
    <row r="34" spans="1:4" x14ac:dyDescent="0.3">
      <c r="A34" s="1" t="s">
        <v>650</v>
      </c>
      <c r="B34" s="37">
        <f>B24/B22</f>
        <v>0.3953341740226986</v>
      </c>
      <c r="C34" s="11">
        <f>C24/C22</f>
        <v>0.43817204301075269</v>
      </c>
    </row>
    <row r="35" spans="1:4" x14ac:dyDescent="0.3">
      <c r="A35" s="1" t="s">
        <v>651</v>
      </c>
      <c r="B35" s="37">
        <f>B10/B9</f>
        <v>0.67232901206973628</v>
      </c>
      <c r="C35" s="11">
        <f>C10/C9</f>
        <v>0.70452358036573626</v>
      </c>
    </row>
    <row r="36" spans="1:4" x14ac:dyDescent="0.3">
      <c r="A36" s="1" t="s">
        <v>652</v>
      </c>
      <c r="B36" s="76">
        <f>B11/B9</f>
        <v>0.18596334376396961</v>
      </c>
      <c r="C36" s="77">
        <f>C11/C9</f>
        <v>0.16891241578440808</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46"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zoomScaleNormal="100" workbookViewId="0">
      <selection activeCell="C4" sqref="C4:D4"/>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653</v>
      </c>
      <c r="B1" s="92"/>
      <c r="C1" s="93"/>
      <c r="D1" s="94"/>
    </row>
    <row r="2" spans="1:6" x14ac:dyDescent="0.25">
      <c r="A2" s="95" t="s">
        <v>654</v>
      </c>
      <c r="B2" s="92"/>
      <c r="C2" s="93"/>
      <c r="D2" s="94"/>
    </row>
    <row r="3" spans="1:6" x14ac:dyDescent="0.25">
      <c r="A3" s="95" t="s">
        <v>31</v>
      </c>
      <c r="B3" s="92"/>
      <c r="C3" s="93"/>
      <c r="D3" s="94"/>
    </row>
    <row r="4" spans="1:6" x14ac:dyDescent="0.25">
      <c r="A4" s="96" t="s">
        <v>32</v>
      </c>
      <c r="B4" s="97"/>
      <c r="C4" s="450"/>
      <c r="D4" s="450"/>
    </row>
    <row r="5" spans="1:6" x14ac:dyDescent="0.25">
      <c r="A5" s="96"/>
      <c r="B5" s="98"/>
      <c r="C5" s="99"/>
      <c r="D5" s="99"/>
      <c r="E5" s="100"/>
    </row>
    <row r="6" spans="1:6" x14ac:dyDescent="0.25">
      <c r="A6" s="101"/>
      <c r="B6" s="102" t="s">
        <v>33</v>
      </c>
      <c r="C6" s="103">
        <v>45657</v>
      </c>
      <c r="D6" s="104">
        <v>45291</v>
      </c>
      <c r="E6" s="105" t="s">
        <v>34</v>
      </c>
    </row>
    <row r="7" spans="1:6" x14ac:dyDescent="0.25">
      <c r="A7" s="106" t="s">
        <v>35</v>
      </c>
      <c r="B7" s="107"/>
      <c r="C7" s="108"/>
      <c r="D7" s="108"/>
      <c r="E7" s="109"/>
    </row>
    <row r="8" spans="1:6" x14ac:dyDescent="0.25">
      <c r="A8" s="110" t="s">
        <v>36</v>
      </c>
      <c r="B8" s="107">
        <v>1</v>
      </c>
      <c r="C8" s="82">
        <f>416+317</f>
        <v>733</v>
      </c>
      <c r="D8" s="112">
        <f>351+263</f>
        <v>614</v>
      </c>
      <c r="E8" s="111" t="s">
        <v>37</v>
      </c>
      <c r="F8" s="56"/>
    </row>
    <row r="9" spans="1:6" x14ac:dyDescent="0.25">
      <c r="A9" s="110" t="s">
        <v>38</v>
      </c>
      <c r="B9" s="107">
        <v>1</v>
      </c>
      <c r="C9" s="112">
        <v>1504</v>
      </c>
      <c r="D9" s="112">
        <v>1464</v>
      </c>
      <c r="E9" s="111" t="s">
        <v>39</v>
      </c>
      <c r="F9" s="57"/>
    </row>
    <row r="10" spans="1:6" x14ac:dyDescent="0.25">
      <c r="A10" s="110" t="s">
        <v>40</v>
      </c>
      <c r="B10" s="107"/>
      <c r="C10" s="112"/>
      <c r="D10" s="112"/>
      <c r="E10" s="111" t="s">
        <v>41</v>
      </c>
      <c r="F10" s="58"/>
    </row>
    <row r="11" spans="1:6" x14ac:dyDescent="0.25">
      <c r="A11" s="110" t="s">
        <v>42</v>
      </c>
      <c r="B11" s="107"/>
      <c r="C11" s="112"/>
      <c r="D11" s="112"/>
      <c r="E11" s="111" t="s">
        <v>43</v>
      </c>
      <c r="F11" s="58"/>
    </row>
    <row r="12" spans="1:6" x14ac:dyDescent="0.25">
      <c r="A12" s="113" t="s">
        <v>44</v>
      </c>
      <c r="B12" s="114"/>
      <c r="C12" s="115">
        <f>SUBTOTAL(9,C8:C11)</f>
        <v>2237</v>
      </c>
      <c r="D12" s="428">
        <f>SUBTOTAL(9,D8:D11)</f>
        <v>2078</v>
      </c>
      <c r="E12" s="105" t="s">
        <v>45</v>
      </c>
    </row>
    <row r="13" spans="1:6" x14ac:dyDescent="0.25">
      <c r="A13" s="116"/>
      <c r="B13" s="107"/>
      <c r="C13" s="108"/>
      <c r="D13" s="108"/>
      <c r="E13" s="109"/>
    </row>
    <row r="14" spans="1:6" x14ac:dyDescent="0.25">
      <c r="A14" s="117" t="s">
        <v>46</v>
      </c>
      <c r="B14" s="107"/>
      <c r="C14" s="108"/>
      <c r="D14" s="108"/>
      <c r="E14" s="109"/>
    </row>
    <row r="15" spans="1:6" x14ac:dyDescent="0.25">
      <c r="A15" s="110" t="s">
        <v>47</v>
      </c>
      <c r="B15" s="107"/>
      <c r="C15" s="82">
        <v>215</v>
      </c>
      <c r="D15" s="112">
        <v>221</v>
      </c>
      <c r="E15" s="111" t="s">
        <v>48</v>
      </c>
    </row>
    <row r="16" spans="1:6" x14ac:dyDescent="0.25">
      <c r="A16" s="110" t="s">
        <v>49</v>
      </c>
      <c r="B16" s="118">
        <v>2</v>
      </c>
      <c r="C16" s="82">
        <v>1215</v>
      </c>
      <c r="D16" s="112">
        <v>1176</v>
      </c>
      <c r="E16" s="111" t="s">
        <v>50</v>
      </c>
    </row>
    <row r="17" spans="1:10" x14ac:dyDescent="0.25">
      <c r="A17" s="110" t="s">
        <v>51</v>
      </c>
      <c r="B17" s="107"/>
      <c r="C17" s="82">
        <v>11</v>
      </c>
      <c r="D17" s="112">
        <v>26</v>
      </c>
      <c r="E17" s="111" t="s">
        <v>52</v>
      </c>
    </row>
    <row r="18" spans="1:10" x14ac:dyDescent="0.25">
      <c r="A18" s="110" t="s">
        <v>53</v>
      </c>
      <c r="B18" s="107"/>
      <c r="C18" s="82"/>
      <c r="D18" s="112"/>
      <c r="E18" s="111" t="s">
        <v>54</v>
      </c>
      <c r="J18" s="57"/>
    </row>
    <row r="19" spans="1:10" x14ac:dyDescent="0.25">
      <c r="A19" s="110" t="s">
        <v>55</v>
      </c>
      <c r="B19" s="107">
        <v>3</v>
      </c>
      <c r="C19" s="82">
        <v>769</v>
      </c>
      <c r="D19" s="112">
        <v>709</v>
      </c>
      <c r="E19" s="111" t="s">
        <v>56</v>
      </c>
      <c r="J19" s="57"/>
    </row>
    <row r="20" spans="1:10" x14ac:dyDescent="0.25">
      <c r="A20" s="119" t="s">
        <v>57</v>
      </c>
      <c r="B20" s="114"/>
      <c r="C20" s="115">
        <f>SUBTOTAL(9,C15:C19)</f>
        <v>2210</v>
      </c>
      <c r="D20" s="428">
        <f>SUBTOTAL(9,D15:D19)</f>
        <v>2132</v>
      </c>
      <c r="E20" s="105" t="s">
        <v>58</v>
      </c>
    </row>
    <row r="21" spans="1:10" x14ac:dyDescent="0.25">
      <c r="A21" s="116"/>
      <c r="B21" s="107"/>
      <c r="C21" s="108"/>
      <c r="D21" s="108"/>
      <c r="E21" s="109"/>
    </row>
    <row r="22" spans="1:10" x14ac:dyDescent="0.25">
      <c r="A22" s="119" t="s">
        <v>59</v>
      </c>
      <c r="B22" s="114"/>
      <c r="C22" s="120">
        <f>C12-C20</f>
        <v>27</v>
      </c>
      <c r="D22" s="120">
        <f>D12-D20</f>
        <v>-54</v>
      </c>
      <c r="E22" s="105" t="s">
        <v>60</v>
      </c>
    </row>
    <row r="23" spans="1:10" x14ac:dyDescent="0.25">
      <c r="A23" s="116"/>
      <c r="B23" s="107"/>
      <c r="C23" s="108"/>
      <c r="D23" s="108"/>
      <c r="E23" s="109"/>
    </row>
    <row r="24" spans="1:10" x14ac:dyDescent="0.25">
      <c r="A24" s="106" t="s">
        <v>61</v>
      </c>
      <c r="B24" s="107"/>
      <c r="C24" s="108"/>
      <c r="D24" s="108"/>
      <c r="E24" s="109"/>
    </row>
    <row r="25" spans="1:10" x14ac:dyDescent="0.25">
      <c r="A25" s="110" t="s">
        <v>62</v>
      </c>
      <c r="B25" s="107"/>
      <c r="C25" s="108">
        <v>75</v>
      </c>
      <c r="D25" s="108">
        <v>32</v>
      </c>
      <c r="E25" s="111" t="s">
        <v>63</v>
      </c>
    </row>
    <row r="26" spans="1:10" x14ac:dyDescent="0.25">
      <c r="A26" s="110" t="s">
        <v>64</v>
      </c>
      <c r="B26" s="107"/>
      <c r="C26" s="108">
        <f>1+3</f>
        <v>4</v>
      </c>
      <c r="D26" s="108">
        <v>4</v>
      </c>
      <c r="E26" s="111" t="s">
        <v>65</v>
      </c>
    </row>
    <row r="27" spans="1:10" x14ac:dyDescent="0.25">
      <c r="A27" s="119" t="s">
        <v>66</v>
      </c>
      <c r="B27" s="114"/>
      <c r="C27" s="120">
        <f>C25-C26</f>
        <v>71</v>
      </c>
      <c r="D27" s="120">
        <f>D25-D26</f>
        <v>28</v>
      </c>
      <c r="E27" s="105" t="s">
        <v>67</v>
      </c>
    </row>
    <row r="28" spans="1:10" x14ac:dyDescent="0.25">
      <c r="A28" s="116"/>
      <c r="B28" s="107"/>
      <c r="C28" s="108"/>
      <c r="D28" s="108"/>
      <c r="E28" s="109"/>
    </row>
    <row r="29" spans="1:10" x14ac:dyDescent="0.25">
      <c r="A29" s="119" t="s">
        <v>68</v>
      </c>
      <c r="B29" s="114"/>
      <c r="C29" s="120">
        <f>C22+C27</f>
        <v>98</v>
      </c>
      <c r="D29" s="120">
        <f>D22+D27</f>
        <v>-26</v>
      </c>
      <c r="E29" s="105" t="s">
        <v>69</v>
      </c>
    </row>
    <row r="30" spans="1:10" x14ac:dyDescent="0.25">
      <c r="A30" s="116"/>
      <c r="B30" s="107"/>
      <c r="C30" s="108"/>
      <c r="D30" s="108"/>
      <c r="E30" s="109"/>
    </row>
    <row r="31" spans="1:10" x14ac:dyDescent="0.25">
      <c r="A31" s="110" t="s">
        <v>70</v>
      </c>
      <c r="B31" s="107"/>
      <c r="C31" s="121"/>
      <c r="D31" s="121"/>
      <c r="E31" s="111" t="s">
        <v>71</v>
      </c>
    </row>
    <row r="32" spans="1:10" x14ac:dyDescent="0.25">
      <c r="A32" s="116"/>
      <c r="B32" s="107"/>
      <c r="C32" s="122"/>
      <c r="D32" s="429"/>
      <c r="E32" s="109"/>
    </row>
    <row r="33" spans="1:5" x14ac:dyDescent="0.25">
      <c r="A33" s="119" t="s">
        <v>72</v>
      </c>
      <c r="B33" s="114"/>
      <c r="C33" s="120">
        <f>C29-C31</f>
        <v>98</v>
      </c>
      <c r="D33" s="120">
        <f>D29-D31</f>
        <v>-26</v>
      </c>
      <c r="E33" s="105" t="s">
        <v>73</v>
      </c>
    </row>
    <row r="34" spans="1:5" x14ac:dyDescent="0.25">
      <c r="A34" s="116"/>
      <c r="B34" s="107"/>
      <c r="C34" s="108"/>
      <c r="D34" s="108"/>
      <c r="E34" s="109"/>
    </row>
    <row r="35" spans="1:5" x14ac:dyDescent="0.25">
      <c r="A35" s="106" t="s">
        <v>74</v>
      </c>
      <c r="B35" s="107"/>
      <c r="C35" s="108"/>
      <c r="D35" s="108"/>
      <c r="E35" s="109"/>
    </row>
    <row r="36" spans="1:5" x14ac:dyDescent="0.25">
      <c r="A36" s="110" t="s">
        <v>75</v>
      </c>
      <c r="B36" s="107"/>
      <c r="C36" s="108">
        <v>98</v>
      </c>
      <c r="D36" s="108">
        <f>+D33</f>
        <v>-26</v>
      </c>
      <c r="E36" s="111" t="s">
        <v>76</v>
      </c>
    </row>
    <row r="37" spans="1:5" x14ac:dyDescent="0.25">
      <c r="A37" s="110" t="s">
        <v>77</v>
      </c>
      <c r="B37" s="107"/>
      <c r="C37" s="108"/>
      <c r="D37" s="108"/>
      <c r="E37" s="111" t="s">
        <v>78</v>
      </c>
    </row>
    <row r="38" spans="1:5" x14ac:dyDescent="0.25">
      <c r="A38" s="110" t="s">
        <v>79</v>
      </c>
      <c r="B38" s="107"/>
      <c r="C38" s="82"/>
      <c r="D38" s="112"/>
      <c r="E38" s="111" t="s">
        <v>80</v>
      </c>
    </row>
    <row r="39" spans="1:5" x14ac:dyDescent="0.25">
      <c r="A39" s="119" t="s">
        <v>81</v>
      </c>
      <c r="B39" s="114"/>
      <c r="C39" s="120">
        <f>SUBTOTAL(9,C36:C38)</f>
        <v>98</v>
      </c>
      <c r="D39" s="120">
        <f>SUBTOTAL(9,D36:D38)</f>
        <v>-26</v>
      </c>
      <c r="E39" s="105" t="s">
        <v>82</v>
      </c>
    </row>
    <row r="41" spans="1:5" s="81" customFormat="1" ht="93.75" customHeight="1" x14ac:dyDescent="0.25">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7" zoomScaleNormal="100" workbookViewId="0">
      <selection activeCell="C40" sqref="C40"/>
    </sheetView>
  </sheetViews>
  <sheetFormatPr baseColWidth="10" defaultColWidth="11.44140625" defaultRowHeight="13.2" x14ac:dyDescent="0.25"/>
  <cols>
    <col min="1" max="1" width="52.88671875" style="55" bestFit="1" customWidth="1"/>
    <col min="2" max="2" width="8" style="144" customWidth="1"/>
    <col min="3" max="4" width="14.5546875" style="54" customWidth="1"/>
    <col min="5" max="5" width="13.5546875" style="55" customWidth="1"/>
    <col min="6" max="16384" width="11.44140625" style="55"/>
  </cols>
  <sheetData>
    <row r="1" spans="1:5" ht="16.5" customHeight="1" x14ac:dyDescent="0.25">
      <c r="A1" s="29" t="str">
        <f>Resultatregnskap!A1</f>
        <v>Fagskolens navn: Fagskolen for bokbransjen</v>
      </c>
      <c r="B1" s="92"/>
      <c r="C1" s="92"/>
      <c r="D1" s="123"/>
      <c r="E1" s="123"/>
    </row>
    <row r="2" spans="1:5" ht="16.5" customHeight="1" x14ac:dyDescent="0.25">
      <c r="A2" s="29" t="s">
        <v>84</v>
      </c>
      <c r="B2" s="92"/>
      <c r="C2" s="92"/>
      <c r="D2" s="123"/>
      <c r="E2" s="123"/>
    </row>
    <row r="3" spans="1:5" ht="16.5" customHeight="1" x14ac:dyDescent="0.25">
      <c r="A3" s="96" t="s">
        <v>32</v>
      </c>
      <c r="B3" s="92"/>
      <c r="C3" s="92"/>
      <c r="D3" s="123"/>
      <c r="E3" s="123"/>
    </row>
    <row r="4" spans="1:5" ht="16.5" customHeight="1" x14ac:dyDescent="0.25">
      <c r="A4" s="124"/>
      <c r="B4" s="125"/>
      <c r="C4" s="125"/>
      <c r="D4" s="126"/>
      <c r="E4" s="123"/>
    </row>
    <row r="5" spans="1:5" ht="16.350000000000001" customHeight="1" x14ac:dyDescent="0.25">
      <c r="A5" s="127"/>
      <c r="B5" s="128" t="s">
        <v>33</v>
      </c>
      <c r="C5" s="103">
        <f>Resultatregnskap!C6</f>
        <v>45657</v>
      </c>
      <c r="D5" s="103">
        <f>Resultatregnskap!D6</f>
        <v>45291</v>
      </c>
      <c r="E5" s="129" t="s">
        <v>34</v>
      </c>
    </row>
    <row r="6" spans="1:5" x14ac:dyDescent="0.25">
      <c r="A6" s="130" t="s">
        <v>85</v>
      </c>
      <c r="B6" s="131"/>
      <c r="C6" s="59"/>
      <c r="D6" s="60"/>
      <c r="E6" s="132"/>
    </row>
    <row r="7" spans="1:5" x14ac:dyDescent="0.25">
      <c r="A7" s="130" t="s">
        <v>86</v>
      </c>
      <c r="B7" s="131"/>
      <c r="C7" s="59"/>
      <c r="D7" s="60"/>
      <c r="E7" s="132"/>
    </row>
    <row r="8" spans="1:5" x14ac:dyDescent="0.25">
      <c r="A8" s="133" t="s">
        <v>87</v>
      </c>
      <c r="B8" s="131"/>
      <c r="C8" s="59"/>
      <c r="D8" s="60">
        <v>11</v>
      </c>
      <c r="E8" s="134" t="s">
        <v>88</v>
      </c>
    </row>
    <row r="9" spans="1:5" x14ac:dyDescent="0.25">
      <c r="A9" s="133" t="s">
        <v>89</v>
      </c>
      <c r="B9" s="131"/>
      <c r="C9" s="59"/>
      <c r="D9" s="60"/>
      <c r="E9" s="134" t="s">
        <v>90</v>
      </c>
    </row>
    <row r="10" spans="1:5" x14ac:dyDescent="0.25">
      <c r="A10" s="133" t="s">
        <v>91</v>
      </c>
      <c r="B10" s="131"/>
      <c r="C10" s="59"/>
      <c r="D10" s="60"/>
      <c r="E10" s="134" t="s">
        <v>92</v>
      </c>
    </row>
    <row r="11" spans="1:5" x14ac:dyDescent="0.25">
      <c r="A11" s="135" t="s">
        <v>93</v>
      </c>
      <c r="B11" s="136"/>
      <c r="C11" s="137">
        <f>SUBTOTAL(9,C8:C10)</f>
        <v>0</v>
      </c>
      <c r="D11" s="430">
        <f>SUBTOTAL(9,D8:D10)</f>
        <v>11</v>
      </c>
      <c r="E11" s="138" t="s">
        <v>94</v>
      </c>
    </row>
    <row r="12" spans="1:5" x14ac:dyDescent="0.25">
      <c r="A12" s="139"/>
      <c r="B12" s="131"/>
      <c r="C12" s="59"/>
      <c r="D12" s="60"/>
      <c r="E12" s="132"/>
    </row>
    <row r="13" spans="1:5" x14ac:dyDescent="0.25">
      <c r="A13" s="130" t="s">
        <v>95</v>
      </c>
      <c r="B13" s="131"/>
      <c r="C13" s="59"/>
      <c r="D13" s="60"/>
      <c r="E13" s="132"/>
    </row>
    <row r="14" spans="1:5" x14ac:dyDescent="0.25">
      <c r="A14" s="133" t="s">
        <v>96</v>
      </c>
      <c r="B14" s="131"/>
      <c r="C14" s="59"/>
      <c r="D14" s="60"/>
      <c r="E14" s="134" t="s">
        <v>97</v>
      </c>
    </row>
    <row r="15" spans="1:5" x14ac:dyDescent="0.25">
      <c r="A15" s="133" t="s">
        <v>98</v>
      </c>
      <c r="B15" s="131"/>
      <c r="C15" s="59"/>
      <c r="D15" s="60"/>
      <c r="E15" s="134" t="s">
        <v>99</v>
      </c>
    </row>
    <row r="16" spans="1:5" x14ac:dyDescent="0.25">
      <c r="A16" s="133" t="s">
        <v>100</v>
      </c>
      <c r="B16" s="131"/>
      <c r="C16" s="60"/>
      <c r="D16" s="60">
        <v>0</v>
      </c>
      <c r="E16" s="134" t="s">
        <v>101</v>
      </c>
    </row>
    <row r="17" spans="1:6" x14ac:dyDescent="0.25">
      <c r="A17" s="133" t="s">
        <v>102</v>
      </c>
      <c r="B17" s="131"/>
      <c r="C17" s="59"/>
      <c r="D17" s="60"/>
      <c r="E17" s="134" t="s">
        <v>103</v>
      </c>
    </row>
    <row r="18" spans="1:6" x14ac:dyDescent="0.25">
      <c r="A18" s="133" t="s">
        <v>104</v>
      </c>
      <c r="B18" s="131"/>
      <c r="C18" s="59"/>
      <c r="D18" s="60"/>
      <c r="E18" s="134" t="s">
        <v>105</v>
      </c>
    </row>
    <row r="19" spans="1:6" x14ac:dyDescent="0.25">
      <c r="A19" s="135" t="s">
        <v>106</v>
      </c>
      <c r="B19" s="136"/>
      <c r="C19" s="137">
        <f>SUBTOTAL(9,C14:C18)</f>
        <v>0</v>
      </c>
      <c r="D19" s="430">
        <f>SUBTOTAL(9,D14:D18)</f>
        <v>0</v>
      </c>
      <c r="E19" s="138" t="s">
        <v>107</v>
      </c>
    </row>
    <row r="20" spans="1:6" x14ac:dyDescent="0.25">
      <c r="A20" s="139"/>
      <c r="B20" s="131"/>
      <c r="C20" s="59"/>
      <c r="D20" s="60"/>
      <c r="E20" s="132"/>
    </row>
    <row r="21" spans="1:6" x14ac:dyDescent="0.25">
      <c r="A21" s="130" t="s">
        <v>108</v>
      </c>
      <c r="B21" s="131"/>
      <c r="C21" s="59"/>
      <c r="D21" s="60"/>
      <c r="E21" s="132"/>
    </row>
    <row r="22" spans="1:6" x14ac:dyDescent="0.25">
      <c r="A22" s="133" t="s">
        <v>109</v>
      </c>
      <c r="B22" s="131"/>
      <c r="C22" s="59"/>
      <c r="D22" s="60"/>
      <c r="E22" s="134" t="s">
        <v>110</v>
      </c>
    </row>
    <row r="23" spans="1:6" x14ac:dyDescent="0.25">
      <c r="A23" s="133" t="s">
        <v>111</v>
      </c>
      <c r="B23" s="131"/>
      <c r="C23" s="59"/>
      <c r="D23" s="60"/>
      <c r="E23" s="134" t="s">
        <v>112</v>
      </c>
    </row>
    <row r="24" spans="1:6" x14ac:dyDescent="0.25">
      <c r="A24" s="133" t="s">
        <v>113</v>
      </c>
      <c r="B24" s="131">
        <v>6</v>
      </c>
      <c r="C24" s="59"/>
      <c r="D24" s="60"/>
      <c r="E24" s="134" t="s">
        <v>114</v>
      </c>
      <c r="F24" s="57"/>
    </row>
    <row r="25" spans="1:6" x14ac:dyDescent="0.25">
      <c r="A25" s="133" t="s">
        <v>115</v>
      </c>
      <c r="B25" s="131"/>
      <c r="C25" s="59"/>
      <c r="D25" s="60"/>
      <c r="E25" s="134" t="s">
        <v>116</v>
      </c>
    </row>
    <row r="26" spans="1:6" x14ac:dyDescent="0.25">
      <c r="A26" s="133" t="s">
        <v>117</v>
      </c>
      <c r="B26" s="131"/>
      <c r="C26" s="59"/>
      <c r="D26" s="60"/>
      <c r="E26" s="134" t="s">
        <v>118</v>
      </c>
    </row>
    <row r="27" spans="1:6" x14ac:dyDescent="0.25">
      <c r="A27" s="133" t="s">
        <v>119</v>
      </c>
      <c r="B27" s="131"/>
      <c r="C27" s="59"/>
      <c r="D27" s="60"/>
      <c r="E27" s="134" t="s">
        <v>120</v>
      </c>
    </row>
    <row r="28" spans="1:6" x14ac:dyDescent="0.25">
      <c r="A28" s="133" t="s">
        <v>121</v>
      </c>
      <c r="B28" s="131">
        <v>6</v>
      </c>
      <c r="C28" s="59"/>
      <c r="D28" s="60"/>
      <c r="E28" s="134" t="s">
        <v>122</v>
      </c>
      <c r="F28" s="57"/>
    </row>
    <row r="29" spans="1:6" x14ac:dyDescent="0.25">
      <c r="A29" s="135" t="s">
        <v>123</v>
      </c>
      <c r="B29" s="136"/>
      <c r="C29" s="137">
        <f>SUBTOTAL(9,C22:C28)</f>
        <v>0</v>
      </c>
      <c r="D29" s="430">
        <f>SUBTOTAL(9,D22:D28)</f>
        <v>0</v>
      </c>
      <c r="E29" s="138" t="s">
        <v>124</v>
      </c>
    </row>
    <row r="30" spans="1:6" x14ac:dyDescent="0.25">
      <c r="A30" s="139"/>
      <c r="B30" s="131"/>
      <c r="C30" s="59"/>
      <c r="D30" s="60"/>
      <c r="E30" s="132"/>
    </row>
    <row r="31" spans="1:6" x14ac:dyDescent="0.25">
      <c r="A31" s="106" t="s">
        <v>125</v>
      </c>
      <c r="B31" s="107"/>
      <c r="C31" s="82"/>
      <c r="D31" s="112"/>
      <c r="E31" s="109"/>
    </row>
    <row r="32" spans="1:6" x14ac:dyDescent="0.25">
      <c r="A32" s="106" t="s">
        <v>126</v>
      </c>
      <c r="B32" s="107"/>
      <c r="C32" s="140"/>
      <c r="D32" s="431"/>
      <c r="E32" s="109"/>
    </row>
    <row r="33" spans="1:11" x14ac:dyDescent="0.25">
      <c r="A33" s="110" t="s">
        <v>18</v>
      </c>
      <c r="B33" s="107"/>
      <c r="C33" s="82"/>
      <c r="D33" s="112"/>
      <c r="E33" s="111" t="s">
        <v>127</v>
      </c>
    </row>
    <row r="34" spans="1:11" x14ac:dyDescent="0.25">
      <c r="A34" s="110" t="s">
        <v>128</v>
      </c>
      <c r="B34" s="107"/>
      <c r="C34" s="82"/>
      <c r="D34" s="112"/>
      <c r="E34" s="111" t="s">
        <v>129</v>
      </c>
    </row>
    <row r="35" spans="1:11" x14ac:dyDescent="0.25">
      <c r="A35" s="119" t="s">
        <v>130</v>
      </c>
      <c r="B35" s="114"/>
      <c r="C35" s="115">
        <f>SUBTOTAL(9,C33:C34)</f>
        <v>0</v>
      </c>
      <c r="D35" s="428">
        <f>SUBTOTAL(9,D33:D34)</f>
        <v>0</v>
      </c>
      <c r="E35" s="105" t="s">
        <v>131</v>
      </c>
    </row>
    <row r="36" spans="1:11" x14ac:dyDescent="0.25">
      <c r="A36" s="141"/>
      <c r="B36" s="107"/>
      <c r="C36" s="140"/>
      <c r="D36" s="431"/>
      <c r="E36" s="109"/>
      <c r="K36" s="55" t="s">
        <v>132</v>
      </c>
    </row>
    <row r="37" spans="1:11" x14ac:dyDescent="0.25">
      <c r="A37" s="106" t="s">
        <v>133</v>
      </c>
      <c r="B37" s="107"/>
      <c r="C37" s="82"/>
      <c r="D37" s="112"/>
      <c r="E37" s="109"/>
    </row>
    <row r="38" spans="1:11" x14ac:dyDescent="0.25">
      <c r="A38" s="110" t="s">
        <v>134</v>
      </c>
      <c r="B38" s="107">
        <v>9</v>
      </c>
      <c r="C38" s="112">
        <v>45</v>
      </c>
      <c r="D38" s="112"/>
      <c r="E38" s="111" t="s">
        <v>135</v>
      </c>
      <c r="F38" s="57"/>
    </row>
    <row r="39" spans="1:11" x14ac:dyDescent="0.25">
      <c r="A39" s="110" t="s">
        <v>136</v>
      </c>
      <c r="B39" s="107" t="s">
        <v>137</v>
      </c>
      <c r="C39" s="142">
        <f>135+7</f>
        <v>142</v>
      </c>
      <c r="D39" s="142">
        <f>153+46</f>
        <v>199</v>
      </c>
      <c r="E39" s="111" t="s">
        <v>138</v>
      </c>
      <c r="F39" s="57"/>
    </row>
    <row r="40" spans="1:11" x14ac:dyDescent="0.25">
      <c r="A40" s="119" t="s">
        <v>139</v>
      </c>
      <c r="B40" s="114"/>
      <c r="C40" s="115">
        <f>SUBTOTAL(9,C38:C39)</f>
        <v>187</v>
      </c>
      <c r="D40" s="428">
        <f>SUBTOTAL(9,D38:D39)</f>
        <v>199</v>
      </c>
      <c r="E40" s="105" t="s">
        <v>140</v>
      </c>
    </row>
    <row r="41" spans="1:11" x14ac:dyDescent="0.25">
      <c r="A41" s="116"/>
      <c r="B41" s="107"/>
      <c r="C41" s="140"/>
      <c r="D41" s="431"/>
      <c r="E41" s="109"/>
    </row>
    <row r="42" spans="1:11" x14ac:dyDescent="0.25">
      <c r="A42" s="106" t="s">
        <v>141</v>
      </c>
      <c r="B42" s="107"/>
      <c r="C42" s="140"/>
      <c r="D42" s="431"/>
      <c r="E42" s="109"/>
    </row>
    <row r="43" spans="1:11" x14ac:dyDescent="0.25">
      <c r="A43" s="110" t="s">
        <v>142</v>
      </c>
      <c r="B43" s="107"/>
      <c r="C43" s="140"/>
      <c r="D43" s="431"/>
      <c r="E43" s="111" t="s">
        <v>143</v>
      </c>
    </row>
    <row r="44" spans="1:11" x14ac:dyDescent="0.25">
      <c r="A44" s="110" t="s">
        <v>144</v>
      </c>
      <c r="B44" s="107"/>
      <c r="C44" s="140"/>
      <c r="D44" s="431"/>
      <c r="E44" s="111" t="s">
        <v>145</v>
      </c>
    </row>
    <row r="45" spans="1:11" x14ac:dyDescent="0.25">
      <c r="A45" s="110" t="s">
        <v>146</v>
      </c>
      <c r="B45" s="107"/>
      <c r="C45" s="140"/>
      <c r="D45" s="431"/>
      <c r="E45" s="111" t="s">
        <v>147</v>
      </c>
    </row>
    <row r="46" spans="1:11" x14ac:dyDescent="0.25">
      <c r="A46" s="119" t="s">
        <v>148</v>
      </c>
      <c r="B46" s="114"/>
      <c r="C46" s="115">
        <f>SUBTOTAL(9,C43:C45)</f>
        <v>0</v>
      </c>
      <c r="D46" s="428">
        <f>SUBTOTAL(9,D43:D45)</f>
        <v>0</v>
      </c>
      <c r="E46" s="105" t="s">
        <v>149</v>
      </c>
    </row>
    <row r="47" spans="1:11" x14ac:dyDescent="0.25">
      <c r="A47" s="116"/>
      <c r="B47" s="107"/>
      <c r="C47" s="82"/>
      <c r="D47" s="112"/>
      <c r="E47" s="109"/>
    </row>
    <row r="48" spans="1:11" x14ac:dyDescent="0.25">
      <c r="A48" s="106" t="s">
        <v>150</v>
      </c>
      <c r="B48" s="107"/>
      <c r="C48" s="140"/>
      <c r="D48" s="431"/>
      <c r="E48" s="109"/>
    </row>
    <row r="49" spans="1:7" x14ac:dyDescent="0.25">
      <c r="A49" s="110" t="s">
        <v>151</v>
      </c>
      <c r="B49" s="107"/>
      <c r="C49" s="82">
        <v>2026</v>
      </c>
      <c r="D49" s="112">
        <v>1929</v>
      </c>
      <c r="E49" s="111" t="s">
        <v>152</v>
      </c>
      <c r="G49" s="54"/>
    </row>
    <row r="50" spans="1:7" x14ac:dyDescent="0.25">
      <c r="A50" s="110" t="s">
        <v>153</v>
      </c>
      <c r="B50" s="107"/>
      <c r="C50" s="82"/>
      <c r="D50" s="112"/>
      <c r="E50" s="111" t="s">
        <v>154</v>
      </c>
    </row>
    <row r="51" spans="1:7" x14ac:dyDescent="0.25">
      <c r="A51" s="119" t="s">
        <v>155</v>
      </c>
      <c r="B51" s="114"/>
      <c r="C51" s="115">
        <f>SUBTOTAL(9,C49:C50)</f>
        <v>2026</v>
      </c>
      <c r="D51" s="428">
        <f>SUBTOTAL(9,D49:D50)</f>
        <v>1929</v>
      </c>
      <c r="E51" s="105" t="s">
        <v>156</v>
      </c>
    </row>
    <row r="52" spans="1:7" x14ac:dyDescent="0.25">
      <c r="A52" s="116"/>
      <c r="B52" s="107"/>
      <c r="C52" s="143"/>
      <c r="D52" s="432"/>
      <c r="E52" s="109"/>
    </row>
    <row r="53" spans="1:7" x14ac:dyDescent="0.25">
      <c r="A53" s="119" t="s">
        <v>157</v>
      </c>
      <c r="B53" s="114"/>
      <c r="C53" s="115">
        <f>SUBTOTAL(9,C8:C52)</f>
        <v>2213</v>
      </c>
      <c r="D53" s="428">
        <f>SUBTOTAL(9,D8:D52)</f>
        <v>2139</v>
      </c>
      <c r="E53" s="105" t="s">
        <v>158</v>
      </c>
    </row>
    <row r="55" spans="1:7" ht="83.25" customHeight="1" x14ac:dyDescent="0.25">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30" zoomScaleNormal="100" workbookViewId="0">
      <selection activeCell="H46" sqref="H46"/>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45" t="str">
        <f>Resultatregnskap!A1</f>
        <v>Fagskolens navn: Fagskolen for bokbransjen</v>
      </c>
      <c r="B1" s="146"/>
      <c r="C1" s="146"/>
      <c r="D1" s="147"/>
    </row>
    <row r="2" spans="1:7" ht="15" customHeight="1" x14ac:dyDescent="0.25">
      <c r="A2" s="145"/>
      <c r="B2" s="146"/>
      <c r="C2" s="146"/>
      <c r="D2" s="147"/>
    </row>
    <row r="3" spans="1:7" ht="15" customHeight="1" x14ac:dyDescent="0.25">
      <c r="A3" s="148" t="s">
        <v>160</v>
      </c>
      <c r="B3" s="146"/>
      <c r="C3" s="146"/>
      <c r="D3" s="147"/>
    </row>
    <row r="4" spans="1:7" ht="15" customHeight="1" x14ac:dyDescent="0.25">
      <c r="A4" s="149" t="s">
        <v>32</v>
      </c>
      <c r="B4" s="146"/>
      <c r="C4" s="146"/>
      <c r="D4" s="147"/>
    </row>
    <row r="5" spans="1:7" ht="15" customHeight="1" x14ac:dyDescent="0.25">
      <c r="A5" s="145"/>
      <c r="B5" s="150"/>
      <c r="C5" s="150"/>
      <c r="D5" s="151"/>
    </row>
    <row r="6" spans="1:7" x14ac:dyDescent="0.25">
      <c r="A6" s="113"/>
      <c r="B6" s="152" t="s">
        <v>33</v>
      </c>
      <c r="C6" s="427">
        <f>Resultatregnskap!C6</f>
        <v>45657</v>
      </c>
      <c r="D6" s="426">
        <f>Resultatregnskap!D6</f>
        <v>45291</v>
      </c>
      <c r="E6" s="105" t="s">
        <v>34</v>
      </c>
    </row>
    <row r="7" spans="1:7" x14ac:dyDescent="0.25">
      <c r="A7" s="106" t="s">
        <v>161</v>
      </c>
      <c r="B7" s="109"/>
      <c r="C7" s="82"/>
      <c r="D7" s="112"/>
      <c r="E7" s="109"/>
    </row>
    <row r="8" spans="1:7" x14ac:dyDescent="0.25">
      <c r="A8" s="116"/>
      <c r="B8" s="109"/>
      <c r="C8" s="82"/>
      <c r="D8" s="112"/>
      <c r="E8" s="109"/>
    </row>
    <row r="9" spans="1:7" x14ac:dyDescent="0.25">
      <c r="A9" s="106" t="s">
        <v>162</v>
      </c>
      <c r="B9" s="109"/>
      <c r="C9" s="82"/>
      <c r="D9" s="112"/>
      <c r="E9" s="109"/>
    </row>
    <row r="10" spans="1:7" x14ac:dyDescent="0.25">
      <c r="A10" s="110" t="s">
        <v>163</v>
      </c>
      <c r="B10" s="109">
        <v>12</v>
      </c>
      <c r="C10" s="82">
        <v>100</v>
      </c>
      <c r="D10" s="112">
        <v>100</v>
      </c>
      <c r="E10" s="111" t="s">
        <v>164</v>
      </c>
    </row>
    <row r="11" spans="1:7" x14ac:dyDescent="0.25">
      <c r="A11" s="110" t="s">
        <v>165</v>
      </c>
      <c r="B11" s="109">
        <v>12</v>
      </c>
      <c r="C11" s="82"/>
      <c r="D11" s="112"/>
      <c r="E11" s="111" t="s">
        <v>166</v>
      </c>
    </row>
    <row r="12" spans="1:7" x14ac:dyDescent="0.25">
      <c r="A12" s="110" t="s">
        <v>167</v>
      </c>
      <c r="B12" s="109">
        <v>12</v>
      </c>
      <c r="C12" s="82"/>
      <c r="D12" s="112"/>
      <c r="E12" s="111" t="s">
        <v>168</v>
      </c>
      <c r="F12" s="58"/>
      <c r="G12" s="56"/>
    </row>
    <row r="13" spans="1:7" x14ac:dyDescent="0.25">
      <c r="A13" s="119" t="s">
        <v>169</v>
      </c>
      <c r="B13" s="153"/>
      <c r="C13" s="115">
        <f>SUBTOTAL(9,C10:C12)</f>
        <v>100</v>
      </c>
      <c r="D13" s="428">
        <f>SUBTOTAL(9,D10:D12)</f>
        <v>100</v>
      </c>
      <c r="E13" s="105" t="s">
        <v>170</v>
      </c>
      <c r="F13" s="58"/>
      <c r="G13" s="57"/>
    </row>
    <row r="14" spans="1:7" x14ac:dyDescent="0.25">
      <c r="A14" s="116"/>
      <c r="B14" s="109"/>
      <c r="C14" s="82"/>
      <c r="D14" s="112"/>
      <c r="E14" s="111" t="s">
        <v>171</v>
      </c>
    </row>
    <row r="15" spans="1:7" x14ac:dyDescent="0.25">
      <c r="A15" s="106" t="s">
        <v>172</v>
      </c>
      <c r="B15" s="109"/>
      <c r="C15" s="82"/>
      <c r="D15" s="112"/>
      <c r="E15" s="111" t="s">
        <v>171</v>
      </c>
      <c r="G15" s="56"/>
    </row>
    <row r="16" spans="1:7" x14ac:dyDescent="0.25">
      <c r="A16" s="110" t="s">
        <v>173</v>
      </c>
      <c r="B16" s="109">
        <v>12</v>
      </c>
      <c r="C16" s="82"/>
      <c r="D16" s="112"/>
      <c r="E16" s="111" t="s">
        <v>174</v>
      </c>
      <c r="G16" s="57"/>
    </row>
    <row r="17" spans="1:6" x14ac:dyDescent="0.25">
      <c r="A17" s="110" t="s">
        <v>175</v>
      </c>
      <c r="B17" s="109">
        <v>12</v>
      </c>
      <c r="C17" s="82">
        <f>1388+98</f>
        <v>1486</v>
      </c>
      <c r="D17" s="112">
        <v>1388</v>
      </c>
      <c r="E17" s="111" t="s">
        <v>176</v>
      </c>
      <c r="F17" s="54"/>
    </row>
    <row r="18" spans="1:6" x14ac:dyDescent="0.25">
      <c r="A18" s="119" t="s">
        <v>177</v>
      </c>
      <c r="B18" s="153"/>
      <c r="C18" s="115">
        <f>SUBTOTAL(9,C16:C17)</f>
        <v>1486</v>
      </c>
      <c r="D18" s="428">
        <f>SUBTOTAL(9,D16:D17)</f>
        <v>1388</v>
      </c>
      <c r="E18" s="105" t="s">
        <v>178</v>
      </c>
    </row>
    <row r="19" spans="1:6" x14ac:dyDescent="0.25">
      <c r="A19" s="141"/>
      <c r="B19" s="109"/>
      <c r="C19" s="140"/>
      <c r="D19" s="431"/>
      <c r="E19" s="111" t="s">
        <v>171</v>
      </c>
    </row>
    <row r="20" spans="1:6" x14ac:dyDescent="0.25">
      <c r="A20" s="119" t="s">
        <v>179</v>
      </c>
      <c r="B20" s="153"/>
      <c r="C20" s="115">
        <f>SUBTOTAL(9,C10:C19)</f>
        <v>1586</v>
      </c>
      <c r="D20" s="428">
        <f>SUBTOTAL(9,D10:D19)</f>
        <v>1488</v>
      </c>
      <c r="E20" s="105" t="s">
        <v>180</v>
      </c>
      <c r="F20" s="54"/>
    </row>
    <row r="21" spans="1:6" x14ac:dyDescent="0.25">
      <c r="A21" s="116"/>
      <c r="B21" s="109"/>
      <c r="C21" s="82"/>
      <c r="D21" s="112"/>
      <c r="E21" s="111" t="s">
        <v>171</v>
      </c>
    </row>
    <row r="22" spans="1:6" x14ac:dyDescent="0.25">
      <c r="A22" s="106" t="s">
        <v>181</v>
      </c>
      <c r="B22" s="109"/>
      <c r="C22" s="82"/>
      <c r="D22" s="112"/>
      <c r="E22" s="111" t="s">
        <v>171</v>
      </c>
    </row>
    <row r="23" spans="1:6" x14ac:dyDescent="0.25">
      <c r="A23" s="116"/>
      <c r="B23" s="109"/>
      <c r="C23" s="82"/>
      <c r="D23" s="112"/>
      <c r="E23" s="111" t="s">
        <v>171</v>
      </c>
    </row>
    <row r="24" spans="1:6" x14ac:dyDescent="0.25">
      <c r="A24" s="106" t="s">
        <v>182</v>
      </c>
      <c r="B24" s="109"/>
      <c r="C24" s="82"/>
      <c r="D24" s="112"/>
      <c r="E24" s="111" t="s">
        <v>171</v>
      </c>
    </row>
    <row r="25" spans="1:6" x14ac:dyDescent="0.25">
      <c r="A25" s="110" t="s">
        <v>183</v>
      </c>
      <c r="B25" s="109"/>
      <c r="C25" s="82"/>
      <c r="D25" s="112"/>
      <c r="E25" s="111" t="s">
        <v>184</v>
      </c>
    </row>
    <row r="26" spans="1:6" x14ac:dyDescent="0.25">
      <c r="A26" s="110" t="s">
        <v>185</v>
      </c>
      <c r="B26" s="109"/>
      <c r="C26" s="82"/>
      <c r="D26" s="112"/>
      <c r="E26" s="111" t="s">
        <v>186</v>
      </c>
    </row>
    <row r="27" spans="1:6" x14ac:dyDescent="0.25">
      <c r="A27" s="110" t="s">
        <v>187</v>
      </c>
      <c r="B27" s="109"/>
      <c r="C27" s="82"/>
      <c r="D27" s="112"/>
      <c r="E27" s="111" t="s">
        <v>188</v>
      </c>
    </row>
    <row r="28" spans="1:6" x14ac:dyDescent="0.25">
      <c r="A28" s="110" t="s">
        <v>189</v>
      </c>
      <c r="B28" s="109"/>
      <c r="C28" s="82"/>
      <c r="D28" s="112"/>
      <c r="E28" s="111" t="s">
        <v>190</v>
      </c>
    </row>
    <row r="29" spans="1:6" x14ac:dyDescent="0.25">
      <c r="A29" s="110" t="s">
        <v>191</v>
      </c>
      <c r="B29" s="109"/>
      <c r="C29" s="82"/>
      <c r="D29" s="112"/>
      <c r="E29" s="111" t="s">
        <v>192</v>
      </c>
    </row>
    <row r="30" spans="1:6" x14ac:dyDescent="0.25">
      <c r="A30" s="119" t="s">
        <v>193</v>
      </c>
      <c r="B30" s="153"/>
      <c r="C30" s="115">
        <f>SUBTOTAL(9,C25:C29)</f>
        <v>0</v>
      </c>
      <c r="D30" s="428">
        <f>SUBTOTAL(9,D25:D29)</f>
        <v>0</v>
      </c>
      <c r="E30" s="105" t="s">
        <v>194</v>
      </c>
    </row>
    <row r="31" spans="1:6" x14ac:dyDescent="0.25">
      <c r="A31" s="116"/>
      <c r="B31" s="109"/>
      <c r="C31" s="82"/>
      <c r="D31" s="112"/>
      <c r="E31" s="111" t="s">
        <v>171</v>
      </c>
    </row>
    <row r="32" spans="1:6" x14ac:dyDescent="0.25">
      <c r="A32" s="106" t="s">
        <v>195</v>
      </c>
      <c r="B32" s="109"/>
      <c r="C32" s="82"/>
      <c r="D32" s="112"/>
      <c r="E32" s="111" t="s">
        <v>171</v>
      </c>
    </row>
    <row r="33" spans="1:6" x14ac:dyDescent="0.25">
      <c r="A33" s="110" t="s">
        <v>196</v>
      </c>
      <c r="B33" s="109"/>
      <c r="C33" s="82"/>
      <c r="D33" s="112"/>
      <c r="E33" s="111" t="s">
        <v>197</v>
      </c>
    </row>
    <row r="34" spans="1:6" x14ac:dyDescent="0.25">
      <c r="A34" s="110" t="s">
        <v>198</v>
      </c>
      <c r="B34" s="109"/>
      <c r="C34" s="82"/>
      <c r="D34" s="112"/>
      <c r="E34" s="111" t="s">
        <v>199</v>
      </c>
    </row>
    <row r="35" spans="1:6" x14ac:dyDescent="0.25">
      <c r="A35" s="110" t="s">
        <v>200</v>
      </c>
      <c r="B35" s="109">
        <v>10</v>
      </c>
      <c r="C35" s="82"/>
      <c r="D35" s="112"/>
      <c r="E35" s="111" t="s">
        <v>201</v>
      </c>
    </row>
    <row r="36" spans="1:6" x14ac:dyDescent="0.25">
      <c r="A36" s="110" t="s">
        <v>202</v>
      </c>
      <c r="B36" s="109"/>
      <c r="C36" s="82"/>
      <c r="D36" s="112"/>
      <c r="E36" s="111" t="s">
        <v>203</v>
      </c>
    </row>
    <row r="37" spans="1:6" x14ac:dyDescent="0.25">
      <c r="A37" s="110" t="s">
        <v>204</v>
      </c>
      <c r="B37" s="154" t="s">
        <v>205</v>
      </c>
      <c r="C37" s="82"/>
      <c r="D37" s="112"/>
      <c r="E37" s="111" t="s">
        <v>206</v>
      </c>
    </row>
    <row r="38" spans="1:6" x14ac:dyDescent="0.25">
      <c r="A38" s="119" t="s">
        <v>207</v>
      </c>
      <c r="B38" s="153"/>
      <c r="C38" s="115">
        <f>SUBTOTAL(9,C33:C37)</f>
        <v>0</v>
      </c>
      <c r="D38" s="428">
        <f>SUBTOTAL(9,D33:D37)</f>
        <v>0</v>
      </c>
      <c r="E38" s="105" t="s">
        <v>208</v>
      </c>
    </row>
    <row r="39" spans="1:6" x14ac:dyDescent="0.25">
      <c r="A39" s="116"/>
      <c r="B39" s="109"/>
      <c r="C39" s="82"/>
      <c r="D39" s="112"/>
      <c r="E39" s="111" t="s">
        <v>171</v>
      </c>
    </row>
    <row r="40" spans="1:6" x14ac:dyDescent="0.25">
      <c r="A40" s="106" t="s">
        <v>209</v>
      </c>
      <c r="B40" s="109"/>
      <c r="C40" s="82"/>
      <c r="D40" s="112"/>
      <c r="E40" s="111" t="s">
        <v>171</v>
      </c>
    </row>
    <row r="41" spans="1:6" x14ac:dyDescent="0.25">
      <c r="A41" s="110" t="s">
        <v>196</v>
      </c>
      <c r="B41" s="109"/>
      <c r="C41" s="82"/>
      <c r="D41" s="112"/>
      <c r="E41" s="111" t="s">
        <v>210</v>
      </c>
    </row>
    <row r="42" spans="1:6" x14ac:dyDescent="0.25">
      <c r="A42" s="110" t="s">
        <v>200</v>
      </c>
      <c r="B42" s="109">
        <v>10</v>
      </c>
      <c r="C42" s="82"/>
      <c r="D42" s="112"/>
      <c r="E42" s="111" t="s">
        <v>211</v>
      </c>
    </row>
    <row r="43" spans="1:6" x14ac:dyDescent="0.25">
      <c r="A43" s="110" t="s">
        <v>212</v>
      </c>
      <c r="B43" s="109"/>
      <c r="C43" s="82">
        <v>182</v>
      </c>
      <c r="D43" s="112">
        <v>253</v>
      </c>
      <c r="E43" s="111" t="s">
        <v>213</v>
      </c>
      <c r="F43" s="54"/>
    </row>
    <row r="44" spans="1:6" x14ac:dyDescent="0.25">
      <c r="A44" s="110" t="s">
        <v>214</v>
      </c>
      <c r="B44" s="109"/>
      <c r="C44" s="82"/>
      <c r="D44" s="112"/>
      <c r="E44" s="111" t="s">
        <v>215</v>
      </c>
    </row>
    <row r="45" spans="1:6" x14ac:dyDescent="0.25">
      <c r="A45" s="110" t="s">
        <v>216</v>
      </c>
      <c r="B45" s="109"/>
      <c r="C45" s="82">
        <v>80</v>
      </c>
      <c r="D45" s="112">
        <v>104</v>
      </c>
      <c r="E45" s="111" t="s">
        <v>217</v>
      </c>
    </row>
    <row r="46" spans="1:6" x14ac:dyDescent="0.25">
      <c r="A46" s="110" t="s">
        <v>218</v>
      </c>
      <c r="B46" s="154" t="s">
        <v>219</v>
      </c>
      <c r="C46" s="82">
        <v>365</v>
      </c>
      <c r="D46" s="112">
        <v>295</v>
      </c>
      <c r="E46" s="111" t="s">
        <v>220</v>
      </c>
    </row>
    <row r="47" spans="1:6" x14ac:dyDescent="0.25">
      <c r="A47" s="119" t="s">
        <v>221</v>
      </c>
      <c r="B47" s="153"/>
      <c r="C47" s="115">
        <f>SUBTOTAL(9,C41:C46)</f>
        <v>627</v>
      </c>
      <c r="D47" s="428">
        <f>SUBTOTAL(9,D41:D46)</f>
        <v>652</v>
      </c>
      <c r="E47" s="105" t="s">
        <v>222</v>
      </c>
    </row>
    <row r="48" spans="1:6" x14ac:dyDescent="0.25">
      <c r="A48" s="116"/>
      <c r="B48" s="109"/>
      <c r="C48" s="143"/>
      <c r="D48" s="432"/>
      <c r="E48" s="111" t="s">
        <v>171</v>
      </c>
    </row>
    <row r="49" spans="1:6" x14ac:dyDescent="0.25">
      <c r="A49" s="119" t="s">
        <v>223</v>
      </c>
      <c r="B49" s="153"/>
      <c r="C49" s="115">
        <f>SUBTOTAL(9,C25:C47)</f>
        <v>627</v>
      </c>
      <c r="D49" s="428">
        <f>SUBTOTAL(9,D25:D47)</f>
        <v>652</v>
      </c>
      <c r="E49" s="105" t="s">
        <v>224</v>
      </c>
      <c r="F49" s="58"/>
    </row>
    <row r="50" spans="1:6" x14ac:dyDescent="0.25">
      <c r="A50" s="116"/>
      <c r="B50" s="109"/>
      <c r="C50" s="143"/>
      <c r="D50" s="432"/>
      <c r="E50" s="111" t="s">
        <v>171</v>
      </c>
    </row>
    <row r="51" spans="1:6" x14ac:dyDescent="0.25">
      <c r="A51" s="119" t="s">
        <v>225</v>
      </c>
      <c r="B51" s="153"/>
      <c r="C51" s="115">
        <f>SUBTOTAL(9,C10:C50)</f>
        <v>2213</v>
      </c>
      <c r="D51" s="428">
        <f>SUBTOTAL(9,D10:D50)</f>
        <v>2140</v>
      </c>
      <c r="E51" s="105" t="s">
        <v>226</v>
      </c>
    </row>
    <row r="53" spans="1:6" ht="79.5" customHeight="1" x14ac:dyDescent="0.25">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C16" sqref="C16"/>
    </sheetView>
  </sheetViews>
  <sheetFormatPr baseColWidth="10" defaultColWidth="11.44140625" defaultRowHeight="14.4" x14ac:dyDescent="0.3"/>
  <cols>
    <col min="1" max="1" width="59.44140625" style="10" customWidth="1"/>
    <col min="2" max="2" width="6.5546875" style="10" customWidth="1"/>
    <col min="3" max="3" width="15.5546875" style="160" customWidth="1"/>
    <col min="4" max="4" width="15.5546875" style="10" customWidth="1"/>
    <col min="5" max="5" width="13.5546875" style="10" customWidth="1"/>
    <col min="6" max="16384" width="11.44140625" style="10"/>
  </cols>
  <sheetData>
    <row r="1" spans="1:10" ht="15" customHeight="1" x14ac:dyDescent="0.3">
      <c r="A1" s="155" t="str">
        <f>Resultatregnskap!A1</f>
        <v>Fagskolens navn: Fagskolen for bokbransjen</v>
      </c>
      <c r="B1" s="156"/>
      <c r="C1" s="156"/>
      <c r="D1" s="157"/>
    </row>
    <row r="2" spans="1:10" ht="15" customHeight="1" x14ac:dyDescent="0.3">
      <c r="A2" s="155"/>
      <c r="B2" s="156"/>
      <c r="C2" s="156"/>
      <c r="D2" s="157"/>
    </row>
    <row r="3" spans="1:10" ht="15" customHeight="1" x14ac:dyDescent="0.3">
      <c r="A3" s="158" t="s">
        <v>227</v>
      </c>
      <c r="B3" s="156"/>
      <c r="C3" s="156"/>
      <c r="D3" s="157"/>
    </row>
    <row r="4" spans="1:10" ht="15" customHeight="1" x14ac:dyDescent="0.3">
      <c r="A4" s="159" t="s">
        <v>32</v>
      </c>
      <c r="B4" s="156"/>
      <c r="C4" s="156"/>
      <c r="D4" s="157"/>
    </row>
    <row r="5" spans="1:10" ht="15" customHeight="1" x14ac:dyDescent="0.3"/>
    <row r="6" spans="1:10" x14ac:dyDescent="0.3">
      <c r="A6" s="161"/>
      <c r="B6" s="162" t="s">
        <v>33</v>
      </c>
      <c r="C6" s="163">
        <f>Resultatregnskap!C6</f>
        <v>45657</v>
      </c>
      <c r="D6" s="164">
        <f>Resultatregnskap!D6</f>
        <v>45291</v>
      </c>
      <c r="E6" s="165" t="s">
        <v>34</v>
      </c>
    </row>
    <row r="7" spans="1:10" x14ac:dyDescent="0.3">
      <c r="A7" s="166" t="s">
        <v>228</v>
      </c>
      <c r="B7" s="167"/>
      <c r="C7" s="168"/>
      <c r="D7" s="168"/>
      <c r="E7" s="169"/>
      <c r="G7" s="47"/>
    </row>
    <row r="8" spans="1:10" x14ac:dyDescent="0.3">
      <c r="A8" s="170" t="s">
        <v>68</v>
      </c>
      <c r="B8" s="167"/>
      <c r="C8" s="168">
        <v>98</v>
      </c>
      <c r="D8" s="168">
        <v>-26</v>
      </c>
      <c r="E8" s="171" t="s">
        <v>229</v>
      </c>
      <c r="G8" s="47"/>
    </row>
    <row r="9" spans="1:10" x14ac:dyDescent="0.3">
      <c r="A9" s="170" t="s">
        <v>230</v>
      </c>
      <c r="B9" s="167"/>
      <c r="C9" s="168"/>
      <c r="D9" s="168">
        <v>0</v>
      </c>
      <c r="E9" s="171" t="s">
        <v>231</v>
      </c>
      <c r="G9" s="47"/>
    </row>
    <row r="10" spans="1:10" x14ac:dyDescent="0.3">
      <c r="A10" s="170" t="s">
        <v>232</v>
      </c>
      <c r="B10" s="167"/>
      <c r="C10" s="168"/>
      <c r="D10" s="168">
        <v>0</v>
      </c>
      <c r="E10" s="171" t="s">
        <v>233</v>
      </c>
      <c r="G10" s="454"/>
      <c r="H10" s="454"/>
      <c r="I10" s="454"/>
      <c r="J10" s="454"/>
    </row>
    <row r="11" spans="1:10" x14ac:dyDescent="0.3">
      <c r="A11" s="170" t="s">
        <v>234</v>
      </c>
      <c r="B11" s="167"/>
      <c r="C11" s="168">
        <v>11</v>
      </c>
      <c r="D11" s="168">
        <v>26</v>
      </c>
      <c r="E11" s="171" t="s">
        <v>235</v>
      </c>
    </row>
    <row r="12" spans="1:10" x14ac:dyDescent="0.3">
      <c r="A12" s="170" t="s">
        <v>236</v>
      </c>
      <c r="B12" s="167"/>
      <c r="C12" s="168"/>
      <c r="D12" s="168">
        <v>0</v>
      </c>
      <c r="E12" s="171" t="s">
        <v>237</v>
      </c>
    </row>
    <row r="13" spans="1:10" x14ac:dyDescent="0.3">
      <c r="A13" s="170" t="s">
        <v>238</v>
      </c>
      <c r="B13" s="167"/>
      <c r="C13" s="168"/>
      <c r="D13" s="168"/>
      <c r="E13" s="171" t="s">
        <v>239</v>
      </c>
    </row>
    <row r="14" spans="1:10" x14ac:dyDescent="0.3">
      <c r="A14" s="170" t="s">
        <v>240</v>
      </c>
      <c r="B14" s="167"/>
      <c r="C14" s="168"/>
      <c r="D14" s="168"/>
      <c r="E14" s="171" t="s">
        <v>241</v>
      </c>
    </row>
    <row r="15" spans="1:10" x14ac:dyDescent="0.3">
      <c r="A15" s="170" t="s">
        <v>242</v>
      </c>
      <c r="B15" s="167"/>
      <c r="C15" s="168">
        <v>-44</v>
      </c>
      <c r="D15" s="168">
        <v>5.585</v>
      </c>
      <c r="E15" s="171" t="s">
        <v>243</v>
      </c>
    </row>
    <row r="16" spans="1:10" x14ac:dyDescent="0.3">
      <c r="A16" s="170" t="s">
        <v>244</v>
      </c>
      <c r="B16" s="167"/>
      <c r="C16" s="168">
        <f>182-253</f>
        <v>-71</v>
      </c>
      <c r="D16" s="168">
        <v>278</v>
      </c>
      <c r="E16" s="171" t="s">
        <v>245</v>
      </c>
    </row>
    <row r="17" spans="1:7" x14ac:dyDescent="0.3">
      <c r="A17" s="170" t="s">
        <v>246</v>
      </c>
      <c r="B17" s="167"/>
      <c r="C17" s="168"/>
      <c r="D17" s="168">
        <v>0</v>
      </c>
      <c r="E17" s="171" t="s">
        <v>247</v>
      </c>
    </row>
    <row r="18" spans="1:7" x14ac:dyDescent="0.3">
      <c r="A18" s="170" t="s">
        <v>248</v>
      </c>
      <c r="B18" s="167"/>
      <c r="C18" s="168"/>
      <c r="D18" s="168"/>
      <c r="E18" s="171" t="s">
        <v>249</v>
      </c>
    </row>
    <row r="19" spans="1:7" x14ac:dyDescent="0.3">
      <c r="A19" s="172" t="s">
        <v>250</v>
      </c>
      <c r="B19" s="173"/>
      <c r="C19" s="168">
        <v>103</v>
      </c>
      <c r="D19" s="168">
        <f>-109.597+1</f>
        <v>-108.59699999999999</v>
      </c>
      <c r="E19" s="171" t="s">
        <v>251</v>
      </c>
    </row>
    <row r="20" spans="1:7" x14ac:dyDescent="0.3">
      <c r="A20" s="174" t="s">
        <v>252</v>
      </c>
      <c r="B20" s="175"/>
      <c r="C20" s="176">
        <f>SUBTOTAL(9,C8:C19)</f>
        <v>97</v>
      </c>
      <c r="D20" s="176">
        <f>SUBTOTAL(9,D8:D19)</f>
        <v>174.988</v>
      </c>
      <c r="E20" s="165" t="s">
        <v>253</v>
      </c>
      <c r="G20" s="10">
        <f>652-627</f>
        <v>25</v>
      </c>
    </row>
    <row r="21" spans="1:7" x14ac:dyDescent="0.3">
      <c r="A21" s="167"/>
      <c r="B21" s="167"/>
      <c r="C21" s="177"/>
      <c r="D21" s="177"/>
      <c r="E21" s="169"/>
    </row>
    <row r="22" spans="1:7" x14ac:dyDescent="0.3">
      <c r="A22" s="166" t="s">
        <v>254</v>
      </c>
      <c r="B22" s="167"/>
      <c r="C22" s="168"/>
      <c r="D22" s="168"/>
      <c r="E22" s="169"/>
    </row>
    <row r="23" spans="1:7" x14ac:dyDescent="0.3">
      <c r="A23" s="170" t="s">
        <v>255</v>
      </c>
      <c r="B23" s="167"/>
      <c r="C23" s="168"/>
      <c r="D23" s="168"/>
      <c r="E23" s="171" t="s">
        <v>256</v>
      </c>
    </row>
    <row r="24" spans="1:7" x14ac:dyDescent="0.3">
      <c r="A24" s="170" t="s">
        <v>257</v>
      </c>
      <c r="B24" s="167"/>
      <c r="C24" s="168"/>
      <c r="D24" s="168"/>
      <c r="E24" s="171" t="s">
        <v>258</v>
      </c>
    </row>
    <row r="25" spans="1:7" x14ac:dyDescent="0.3">
      <c r="A25" s="170" t="s">
        <v>259</v>
      </c>
      <c r="B25" s="167"/>
      <c r="C25" s="168"/>
      <c r="D25" s="168"/>
      <c r="E25" s="171" t="s">
        <v>260</v>
      </c>
    </row>
    <row r="26" spans="1:7" x14ac:dyDescent="0.3">
      <c r="A26" s="170" t="s">
        <v>261</v>
      </c>
      <c r="B26" s="167"/>
      <c r="C26" s="168"/>
      <c r="D26" s="168"/>
      <c r="E26" s="171" t="s">
        <v>262</v>
      </c>
    </row>
    <row r="27" spans="1:7" x14ac:dyDescent="0.3">
      <c r="A27" s="170" t="s">
        <v>263</v>
      </c>
      <c r="B27" s="167"/>
      <c r="C27" s="168"/>
      <c r="D27" s="168"/>
      <c r="E27" s="171" t="s">
        <v>264</v>
      </c>
    </row>
    <row r="28" spans="1:7" x14ac:dyDescent="0.3">
      <c r="A28" s="170" t="s">
        <v>265</v>
      </c>
      <c r="B28" s="167"/>
      <c r="C28" s="168"/>
      <c r="D28" s="168"/>
      <c r="E28" s="171" t="s">
        <v>266</v>
      </c>
    </row>
    <row r="29" spans="1:7" x14ac:dyDescent="0.3">
      <c r="A29" s="174" t="s">
        <v>267</v>
      </c>
      <c r="B29" s="175"/>
      <c r="C29" s="176">
        <f>SUBTOTAL(9,C23:C28)</f>
        <v>0</v>
      </c>
      <c r="D29" s="176">
        <f>SUBTOTAL(9,D23:D28)</f>
        <v>0</v>
      </c>
      <c r="E29" s="165" t="s">
        <v>268</v>
      </c>
    </row>
    <row r="30" spans="1:7" x14ac:dyDescent="0.3">
      <c r="A30" s="167"/>
      <c r="B30" s="167"/>
      <c r="C30" s="177"/>
      <c r="D30" s="177"/>
      <c r="E30" s="169"/>
    </row>
    <row r="31" spans="1:7" x14ac:dyDescent="0.3">
      <c r="A31" s="166" t="s">
        <v>269</v>
      </c>
      <c r="B31" s="167"/>
      <c r="C31" s="168"/>
      <c r="D31" s="168"/>
      <c r="E31" s="169"/>
    </row>
    <row r="32" spans="1:7" x14ac:dyDescent="0.3">
      <c r="A32" s="170" t="s">
        <v>270</v>
      </c>
      <c r="B32" s="167"/>
      <c r="C32" s="168"/>
      <c r="D32" s="168"/>
      <c r="E32" s="171" t="s">
        <v>271</v>
      </c>
    </row>
    <row r="33" spans="1:5" x14ac:dyDescent="0.3">
      <c r="A33" s="170" t="s">
        <v>272</v>
      </c>
      <c r="B33" s="167"/>
      <c r="C33" s="168"/>
      <c r="D33" s="168"/>
      <c r="E33" s="171" t="s">
        <v>273</v>
      </c>
    </row>
    <row r="34" spans="1:5" x14ac:dyDescent="0.3">
      <c r="A34" s="170" t="s">
        <v>274</v>
      </c>
      <c r="B34" s="167"/>
      <c r="C34" s="168"/>
      <c r="D34" s="168"/>
      <c r="E34" s="171" t="s">
        <v>275</v>
      </c>
    </row>
    <row r="35" spans="1:5" x14ac:dyDescent="0.3">
      <c r="A35" s="170" t="s">
        <v>276</v>
      </c>
      <c r="B35" s="167"/>
      <c r="C35" s="168"/>
      <c r="D35" s="168"/>
      <c r="E35" s="171" t="s">
        <v>277</v>
      </c>
    </row>
    <row r="36" spans="1:5" x14ac:dyDescent="0.3">
      <c r="A36" s="170" t="s">
        <v>278</v>
      </c>
      <c r="B36" s="167"/>
      <c r="C36" s="168"/>
      <c r="D36" s="168"/>
      <c r="E36" s="171" t="s">
        <v>279</v>
      </c>
    </row>
    <row r="37" spans="1:5" x14ac:dyDescent="0.3">
      <c r="A37" s="170" t="s">
        <v>280</v>
      </c>
      <c r="B37" s="167"/>
      <c r="C37" s="168"/>
      <c r="D37" s="168"/>
      <c r="E37" s="171" t="s">
        <v>281</v>
      </c>
    </row>
    <row r="38" spans="1:5" x14ac:dyDescent="0.3">
      <c r="A38" s="170" t="s">
        <v>282</v>
      </c>
      <c r="B38" s="167"/>
      <c r="C38" s="168"/>
      <c r="D38" s="168"/>
      <c r="E38" s="171" t="s">
        <v>283</v>
      </c>
    </row>
    <row r="39" spans="1:5" x14ac:dyDescent="0.3">
      <c r="A39" s="170" t="s">
        <v>284</v>
      </c>
      <c r="B39" s="167"/>
      <c r="C39" s="168"/>
      <c r="D39" s="168"/>
      <c r="E39" s="171" t="s">
        <v>285</v>
      </c>
    </row>
    <row r="40" spans="1:5" x14ac:dyDescent="0.3">
      <c r="A40" s="170" t="s">
        <v>286</v>
      </c>
      <c r="B40" s="167"/>
      <c r="C40" s="168"/>
      <c r="D40" s="168"/>
      <c r="E40" s="171" t="s">
        <v>287</v>
      </c>
    </row>
    <row r="41" spans="1:5" x14ac:dyDescent="0.3">
      <c r="A41" s="170" t="s">
        <v>288</v>
      </c>
      <c r="B41" s="167"/>
      <c r="C41" s="168"/>
      <c r="D41" s="168"/>
      <c r="E41" s="171" t="s">
        <v>289</v>
      </c>
    </row>
    <row r="42" spans="1:5" x14ac:dyDescent="0.3">
      <c r="A42" s="170" t="s">
        <v>290</v>
      </c>
      <c r="B42" s="167"/>
      <c r="C42" s="168"/>
      <c r="D42" s="168"/>
      <c r="E42" s="171" t="s">
        <v>291</v>
      </c>
    </row>
    <row r="43" spans="1:5" x14ac:dyDescent="0.3">
      <c r="A43" s="170" t="s">
        <v>292</v>
      </c>
      <c r="B43" s="167"/>
      <c r="C43" s="168"/>
      <c r="D43" s="168"/>
      <c r="E43" s="171" t="s">
        <v>293</v>
      </c>
    </row>
    <row r="44" spans="1:5" x14ac:dyDescent="0.3">
      <c r="A44" s="170" t="s">
        <v>294</v>
      </c>
      <c r="B44" s="167"/>
      <c r="C44" s="168"/>
      <c r="D44" s="168"/>
      <c r="E44" s="171" t="s">
        <v>295</v>
      </c>
    </row>
    <row r="45" spans="1:5" x14ac:dyDescent="0.3">
      <c r="A45" s="170" t="s">
        <v>296</v>
      </c>
      <c r="B45" s="167"/>
      <c r="C45" s="168"/>
      <c r="D45" s="168"/>
      <c r="E45" s="171" t="s">
        <v>297</v>
      </c>
    </row>
    <row r="46" spans="1:5" x14ac:dyDescent="0.3">
      <c r="A46" s="170" t="s">
        <v>298</v>
      </c>
      <c r="B46" s="167"/>
      <c r="C46" s="168"/>
      <c r="D46" s="168"/>
      <c r="E46" s="171" t="s">
        <v>299</v>
      </c>
    </row>
    <row r="47" spans="1:5" x14ac:dyDescent="0.3">
      <c r="A47" s="174" t="s">
        <v>300</v>
      </c>
      <c r="B47" s="175"/>
      <c r="C47" s="176">
        <f>SUBTOTAL(9,C32:C46)</f>
        <v>0</v>
      </c>
      <c r="D47" s="176">
        <f>SUBTOTAL(9,D32:D46)</f>
        <v>0</v>
      </c>
      <c r="E47" s="165" t="s">
        <v>301</v>
      </c>
    </row>
    <row r="48" spans="1:5" x14ac:dyDescent="0.3">
      <c r="A48" s="167"/>
      <c r="B48" s="167"/>
      <c r="C48" s="177"/>
      <c r="D48" s="177"/>
      <c r="E48" s="169"/>
    </row>
    <row r="49" spans="1:6" x14ac:dyDescent="0.3">
      <c r="A49" s="166" t="s">
        <v>302</v>
      </c>
      <c r="B49" s="167"/>
      <c r="C49" s="178"/>
      <c r="D49" s="178"/>
      <c r="E49" s="169" t="s">
        <v>303</v>
      </c>
    </row>
    <row r="50" spans="1:6" x14ac:dyDescent="0.3">
      <c r="A50" s="179" t="s">
        <v>304</v>
      </c>
      <c r="B50" s="175"/>
      <c r="C50" s="176">
        <f>SUBTOTAL(9,C8:C49)</f>
        <v>97</v>
      </c>
      <c r="D50" s="176">
        <f>SUBTOTAL(9,D8:D49)</f>
        <v>174.988</v>
      </c>
      <c r="E50" s="180" t="s">
        <v>305</v>
      </c>
    </row>
    <row r="51" spans="1:6" x14ac:dyDescent="0.3">
      <c r="A51" s="179" t="s">
        <v>306</v>
      </c>
      <c r="B51" s="175"/>
      <c r="C51" s="181">
        <v>1929</v>
      </c>
      <c r="D51" s="181">
        <f>1753.8</f>
        <v>1753.8</v>
      </c>
      <c r="E51" s="180" t="s">
        <v>307</v>
      </c>
    </row>
    <row r="52" spans="1:6" x14ac:dyDescent="0.3">
      <c r="A52" s="182" t="s">
        <v>308</v>
      </c>
      <c r="B52" s="173"/>
      <c r="C52" s="176">
        <f>SUBTOTAL(9,C8:C51)</f>
        <v>2026</v>
      </c>
      <c r="D52" s="176">
        <f>SUBTOTAL(9,D8:D51)</f>
        <v>1928.788</v>
      </c>
      <c r="E52" s="183" t="s">
        <v>309</v>
      </c>
    </row>
    <row r="53" spans="1:6" x14ac:dyDescent="0.3">
      <c r="C53" s="433">
        <f>+C52-C51</f>
        <v>97</v>
      </c>
      <c r="D53" s="433">
        <f>+D52-D51</f>
        <v>174.98800000000006</v>
      </c>
      <c r="F53" s="5">
        <f>+C53-C52</f>
        <v>-1929</v>
      </c>
    </row>
    <row r="54" spans="1:6" ht="144" customHeight="1" x14ac:dyDescent="0.3">
      <c r="A54" s="455" t="s">
        <v>310</v>
      </c>
      <c r="B54" s="455"/>
      <c r="C54" s="455"/>
      <c r="D54" s="455"/>
      <c r="E54" s="455"/>
    </row>
    <row r="55" spans="1:6" x14ac:dyDescent="0.3">
      <c r="A55" s="454"/>
      <c r="B55" s="454"/>
      <c r="C55" s="454"/>
      <c r="D55" s="454"/>
      <c r="E55" s="454"/>
    </row>
    <row r="58" spans="1:6"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12" zoomScaleNormal="100" workbookViewId="0">
      <selection activeCell="B32" sqref="B32"/>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84" t="str">
        <f>Resultatregnskap!A1</f>
        <v>Fagskolens navn: Fagskolen for bokbransjen</v>
      </c>
      <c r="B1" s="94"/>
      <c r="C1" s="94"/>
      <c r="D1" s="94"/>
      <c r="E1" s="94"/>
      <c r="F1" s="94"/>
    </row>
    <row r="2" spans="1:7" x14ac:dyDescent="0.25">
      <c r="A2" s="94"/>
      <c r="B2" s="94"/>
      <c r="C2" s="94"/>
      <c r="D2" s="94"/>
      <c r="E2" s="94"/>
      <c r="F2" s="94"/>
    </row>
    <row r="3" spans="1:7" x14ac:dyDescent="0.25">
      <c r="A3" s="184" t="s">
        <v>311</v>
      </c>
      <c r="F3" s="94"/>
    </row>
    <row r="4" spans="1:7" x14ac:dyDescent="0.25">
      <c r="A4" s="185" t="s">
        <v>32</v>
      </c>
      <c r="B4" s="186"/>
      <c r="C4" s="186"/>
      <c r="D4" s="187"/>
      <c r="E4" s="187"/>
      <c r="F4" s="94"/>
    </row>
    <row r="5" spans="1:7" x14ac:dyDescent="0.25">
      <c r="A5" s="184"/>
      <c r="B5" s="188"/>
      <c r="C5" s="188"/>
      <c r="D5" s="188"/>
      <c r="E5" s="188"/>
      <c r="F5" s="188"/>
      <c r="G5" s="188"/>
    </row>
    <row r="6" spans="1:7" x14ac:dyDescent="0.25">
      <c r="A6" s="184" t="s">
        <v>312</v>
      </c>
      <c r="F6" s="94"/>
    </row>
    <row r="7" spans="1:7" ht="26.4" x14ac:dyDescent="0.25">
      <c r="A7" s="189" t="s">
        <v>313</v>
      </c>
      <c r="B7" s="190" t="s">
        <v>314</v>
      </c>
      <c r="C7" s="190" t="s">
        <v>315</v>
      </c>
      <c r="D7" s="191" t="s">
        <v>316</v>
      </c>
      <c r="E7" s="192" t="s">
        <v>317</v>
      </c>
      <c r="F7" s="193" t="s">
        <v>34</v>
      </c>
    </row>
    <row r="8" spans="1:7" x14ac:dyDescent="0.25">
      <c r="A8" s="194" t="s">
        <v>318</v>
      </c>
      <c r="B8" s="194">
        <v>1504</v>
      </c>
      <c r="C8" s="194"/>
      <c r="D8" s="195"/>
      <c r="E8" s="196">
        <f>B8+C8+D8</f>
        <v>1504</v>
      </c>
      <c r="F8" s="194" t="s">
        <v>319</v>
      </c>
    </row>
    <row r="9" spans="1:7" x14ac:dyDescent="0.25">
      <c r="A9" s="197" t="s">
        <v>320</v>
      </c>
      <c r="B9" s="197"/>
      <c r="C9" s="197"/>
      <c r="D9" s="198"/>
      <c r="E9" s="196">
        <f>B9+C9+D9</f>
        <v>0</v>
      </c>
      <c r="F9" s="197" t="s">
        <v>321</v>
      </c>
    </row>
    <row r="10" spans="1:7" x14ac:dyDescent="0.25">
      <c r="A10" s="199" t="s">
        <v>322</v>
      </c>
      <c r="B10" s="91"/>
      <c r="C10" s="91"/>
      <c r="D10" s="198"/>
      <c r="E10" s="196">
        <f>B10+C10+D10</f>
        <v>0</v>
      </c>
      <c r="F10" s="197" t="s">
        <v>323</v>
      </c>
    </row>
    <row r="11" spans="1:7" x14ac:dyDescent="0.25">
      <c r="A11" s="197" t="s">
        <v>324</v>
      </c>
      <c r="B11" s="200"/>
      <c r="C11" s="200"/>
      <c r="D11" s="200"/>
      <c r="E11" s="201">
        <f>B11+C11+D11</f>
        <v>0</v>
      </c>
      <c r="F11" s="197" t="s">
        <v>325</v>
      </c>
    </row>
    <row r="12" spans="1:7" x14ac:dyDescent="0.25">
      <c r="A12" s="202" t="s">
        <v>326</v>
      </c>
      <c r="B12" s="203">
        <f>SUM(B8:B11)</f>
        <v>1504</v>
      </c>
      <c r="C12" s="203">
        <f>SUM(C8:C11)</f>
        <v>0</v>
      </c>
      <c r="D12" s="203">
        <f>SUM(D8:D11)</f>
        <v>0</v>
      </c>
      <c r="E12" s="203">
        <f>B12+C12+D12</f>
        <v>1504</v>
      </c>
      <c r="F12" s="193" t="s">
        <v>327</v>
      </c>
    </row>
    <row r="13" spans="1:7" x14ac:dyDescent="0.25">
      <c r="A13" s="184"/>
      <c r="B13" s="204"/>
      <c r="C13" s="204"/>
      <c r="D13" s="204"/>
      <c r="E13" s="204"/>
      <c r="F13" s="187"/>
    </row>
    <row r="14" spans="1:7" x14ac:dyDescent="0.25">
      <c r="A14" s="184"/>
      <c r="B14" s="204"/>
      <c r="C14" s="204"/>
      <c r="D14" s="204"/>
      <c r="E14" s="204"/>
      <c r="F14" s="187"/>
    </row>
    <row r="15" spans="1:7" ht="26.4" x14ac:dyDescent="0.25">
      <c r="A15" s="202" t="s">
        <v>328</v>
      </c>
      <c r="B15" s="205" t="s">
        <v>329</v>
      </c>
      <c r="C15" s="205" t="s">
        <v>330</v>
      </c>
      <c r="D15" s="205" t="s">
        <v>331</v>
      </c>
      <c r="E15" s="192" t="s">
        <v>317</v>
      </c>
      <c r="F15" s="193" t="s">
        <v>34</v>
      </c>
      <c r="G15" s="206"/>
    </row>
    <row r="16" spans="1:7" x14ac:dyDescent="0.25">
      <c r="A16" s="194" t="s">
        <v>318</v>
      </c>
      <c r="B16" s="194">
        <v>1464</v>
      </c>
      <c r="C16" s="195"/>
      <c r="D16" s="195"/>
      <c r="E16" s="198">
        <f>+B16+C16+D16</f>
        <v>1464</v>
      </c>
      <c r="F16" s="413" t="s">
        <v>332</v>
      </c>
      <c r="G16" s="206"/>
    </row>
    <row r="17" spans="1:7" x14ac:dyDescent="0.25">
      <c r="A17" s="197" t="s">
        <v>320</v>
      </c>
      <c r="B17" s="197"/>
      <c r="C17" s="198"/>
      <c r="D17" s="198"/>
      <c r="E17" s="198">
        <f>+B17+C17+D17</f>
        <v>0</v>
      </c>
      <c r="F17" s="134" t="s">
        <v>333</v>
      </c>
      <c r="G17" s="206"/>
    </row>
    <row r="18" spans="1:7" x14ac:dyDescent="0.25">
      <c r="A18" s="199" t="s">
        <v>322</v>
      </c>
      <c r="B18" s="91"/>
      <c r="C18" s="198"/>
      <c r="D18" s="198"/>
      <c r="E18" s="198">
        <f>+B18+C18+D18</f>
        <v>0</v>
      </c>
      <c r="F18" s="134" t="s">
        <v>334</v>
      </c>
      <c r="G18" s="206"/>
    </row>
    <row r="19" spans="1:7" x14ac:dyDescent="0.25">
      <c r="A19" s="197" t="s">
        <v>324</v>
      </c>
      <c r="B19" s="200"/>
      <c r="C19" s="200"/>
      <c r="D19" s="200"/>
      <c r="E19" s="200">
        <f>+B19+C19+D19</f>
        <v>0</v>
      </c>
      <c r="F19" s="134" t="s">
        <v>335</v>
      </c>
      <c r="G19" s="206"/>
    </row>
    <row r="20" spans="1:7" x14ac:dyDescent="0.25">
      <c r="A20" s="202" t="s">
        <v>326</v>
      </c>
      <c r="B20" s="207">
        <f>SUM(B16:B19)</f>
        <v>1464</v>
      </c>
      <c r="C20" s="207">
        <f>SUM(C16:C19)</f>
        <v>0</v>
      </c>
      <c r="D20" s="207">
        <f>SUM(D16:D19)</f>
        <v>0</v>
      </c>
      <c r="E20" s="207">
        <f>+B20+C20+D20</f>
        <v>1464</v>
      </c>
      <c r="F20" s="138" t="s">
        <v>336</v>
      </c>
      <c r="G20" s="208"/>
    </row>
    <row r="21" spans="1:7" x14ac:dyDescent="0.25">
      <c r="A21" s="184"/>
      <c r="B21" s="204"/>
      <c r="C21" s="204"/>
      <c r="D21" s="204"/>
      <c r="E21" s="204"/>
      <c r="F21" s="94"/>
    </row>
    <row r="22" spans="1:7" x14ac:dyDescent="0.25">
      <c r="A22" s="202" t="s">
        <v>337</v>
      </c>
      <c r="B22" s="209">
        <v>2024</v>
      </c>
      <c r="C22" s="210">
        <v>2023</v>
      </c>
      <c r="D22" s="204"/>
      <c r="E22" s="211"/>
      <c r="F22" s="212"/>
    </row>
    <row r="23" spans="1:7" x14ac:dyDescent="0.25">
      <c r="A23" s="202"/>
      <c r="B23" s="203"/>
      <c r="C23" s="203"/>
      <c r="D23" s="204"/>
      <c r="E23" s="211"/>
      <c r="F23" s="208"/>
      <c r="G23" s="208"/>
    </row>
    <row r="24" spans="1:7" x14ac:dyDescent="0.25">
      <c r="A24" s="202"/>
      <c r="B24" s="203"/>
      <c r="C24" s="203"/>
      <c r="D24" s="204"/>
      <c r="E24" s="211"/>
      <c r="F24" s="94"/>
      <c r="G24" s="208"/>
    </row>
    <row r="25" spans="1:7" x14ac:dyDescent="0.25">
      <c r="A25" s="202"/>
      <c r="B25" s="203"/>
      <c r="C25" s="203"/>
      <c r="D25" s="204"/>
      <c r="E25" s="211"/>
      <c r="F25" s="212"/>
    </row>
    <row r="26" spans="1:7" x14ac:dyDescent="0.25">
      <c r="A26" s="213"/>
      <c r="B26" s="52"/>
      <c r="C26" s="53"/>
      <c r="D26" s="94"/>
      <c r="E26" s="94"/>
      <c r="F26" s="94"/>
    </row>
    <row r="27" spans="1:7" x14ac:dyDescent="0.25">
      <c r="A27" s="93" t="s">
        <v>338</v>
      </c>
      <c r="B27" s="52"/>
      <c r="C27" s="53"/>
      <c r="D27" s="94"/>
      <c r="E27" s="94"/>
      <c r="F27" s="94"/>
    </row>
    <row r="28" spans="1:7" x14ac:dyDescent="0.25">
      <c r="A28" s="214" t="s">
        <v>339</v>
      </c>
      <c r="B28" s="192">
        <f>Resultatregnskap!C6</f>
        <v>45657</v>
      </c>
      <c r="C28" s="215">
        <f>Resultatregnskap!D6</f>
        <v>45291</v>
      </c>
      <c r="D28" s="193" t="s">
        <v>34</v>
      </c>
      <c r="E28" s="187"/>
      <c r="F28" s="94"/>
    </row>
    <row r="29" spans="1:7" x14ac:dyDescent="0.25">
      <c r="A29" s="199" t="s">
        <v>340</v>
      </c>
      <c r="B29" s="198">
        <v>416</v>
      </c>
      <c r="C29" s="198">
        <v>351</v>
      </c>
      <c r="D29" s="134" t="s">
        <v>341</v>
      </c>
      <c r="E29" s="187"/>
      <c r="F29" s="208"/>
    </row>
    <row r="30" spans="1:7" x14ac:dyDescent="0.25">
      <c r="A30" s="216" t="s">
        <v>342</v>
      </c>
      <c r="B30" s="198"/>
      <c r="C30" s="198"/>
      <c r="D30" s="134" t="s">
        <v>343</v>
      </c>
      <c r="E30" s="187"/>
      <c r="F30" s="208"/>
    </row>
    <row r="31" spans="1:7" x14ac:dyDescent="0.25">
      <c r="A31" s="216" t="s">
        <v>344</v>
      </c>
      <c r="B31" s="200">
        <v>317</v>
      </c>
      <c r="C31" s="200">
        <v>263</v>
      </c>
      <c r="D31" s="414" t="s">
        <v>345</v>
      </c>
      <c r="E31" s="187"/>
      <c r="F31" s="208"/>
    </row>
    <row r="32" spans="1:7" x14ac:dyDescent="0.25">
      <c r="A32" s="202" t="s">
        <v>346</v>
      </c>
      <c r="B32" s="217">
        <f>SUM(B29:B31)</f>
        <v>733</v>
      </c>
      <c r="C32" s="207">
        <f>SUM(C29:C31)</f>
        <v>614</v>
      </c>
      <c r="D32" s="414" t="s">
        <v>347</v>
      </c>
      <c r="E32" s="187"/>
      <c r="F32" s="208"/>
    </row>
    <row r="33" spans="1:7" x14ac:dyDescent="0.25">
      <c r="A33" s="184"/>
      <c r="B33" s="204"/>
      <c r="C33" s="206"/>
      <c r="D33" s="187"/>
      <c r="E33" s="187"/>
      <c r="F33" s="94"/>
    </row>
    <row r="34" spans="1:7" x14ac:dyDescent="0.25">
      <c r="A34" s="45" t="s">
        <v>348</v>
      </c>
      <c r="B34" s="204"/>
      <c r="C34" s="206"/>
      <c r="D34" s="187"/>
      <c r="E34" s="187"/>
    </row>
    <row r="35" spans="1:7" x14ac:dyDescent="0.25">
      <c r="A35" s="45"/>
      <c r="B35" s="204"/>
      <c r="C35" s="206"/>
      <c r="D35" s="187"/>
      <c r="E35" s="187"/>
    </row>
    <row r="36" spans="1:7" x14ac:dyDescent="0.25">
      <c r="A36" s="184" t="s">
        <v>349</v>
      </c>
    </row>
    <row r="37" spans="1:7" x14ac:dyDescent="0.25">
      <c r="B37" s="186"/>
      <c r="C37" s="218"/>
      <c r="D37" s="219"/>
      <c r="E37" s="219"/>
    </row>
    <row r="38" spans="1:7" x14ac:dyDescent="0.25">
      <c r="A38" s="220" t="s">
        <v>312</v>
      </c>
      <c r="B38" s="186"/>
      <c r="C38" s="218"/>
      <c r="D38" s="219"/>
      <c r="E38" s="219"/>
    </row>
    <row r="39" spans="1:7" x14ac:dyDescent="0.25">
      <c r="A39" s="185" t="s">
        <v>32</v>
      </c>
      <c r="B39" s="186"/>
      <c r="C39" s="218"/>
      <c r="D39" s="219"/>
      <c r="E39" s="219"/>
    </row>
    <row r="40" spans="1:7" x14ac:dyDescent="0.25">
      <c r="A40" s="221" t="s">
        <v>49</v>
      </c>
      <c r="B40" s="192">
        <f>Resultatregnskap!C6</f>
        <v>45657</v>
      </c>
      <c r="C40" s="215">
        <f>Resultatregnskap!D6</f>
        <v>45291</v>
      </c>
      <c r="D40" s="193" t="s">
        <v>34</v>
      </c>
      <c r="E40" s="187"/>
    </row>
    <row r="41" spans="1:7" x14ac:dyDescent="0.25">
      <c r="A41" s="194" t="s">
        <v>350</v>
      </c>
      <c r="B41" s="222">
        <f>932-106</f>
        <v>826</v>
      </c>
      <c r="C41" s="222">
        <v>790</v>
      </c>
      <c r="D41" s="223" t="s">
        <v>351</v>
      </c>
      <c r="E41" s="224"/>
      <c r="F41" s="54">
        <v>892</v>
      </c>
    </row>
    <row r="42" spans="1:7" x14ac:dyDescent="0.25">
      <c r="A42" s="197" t="s">
        <v>352</v>
      </c>
      <c r="B42" s="225">
        <f>932*0.114+1</f>
        <v>107.248</v>
      </c>
      <c r="C42" s="225">
        <v>102</v>
      </c>
      <c r="D42" s="226" t="s">
        <v>353</v>
      </c>
      <c r="E42" s="435">
        <f>+C42/C41</f>
        <v>0.12911392405063291</v>
      </c>
      <c r="F42" s="54">
        <v>102</v>
      </c>
      <c r="G42" s="436">
        <f>+F42/F41</f>
        <v>0.11434977578475336</v>
      </c>
    </row>
    <row r="43" spans="1:7" x14ac:dyDescent="0.25">
      <c r="A43" s="197" t="s">
        <v>354</v>
      </c>
      <c r="B43" s="225">
        <v>152</v>
      </c>
      <c r="C43" s="225">
        <v>144</v>
      </c>
      <c r="D43" s="226" t="s">
        <v>355</v>
      </c>
      <c r="E43" s="224"/>
    </row>
    <row r="44" spans="1:7" x14ac:dyDescent="0.25">
      <c r="A44" s="197" t="s">
        <v>356</v>
      </c>
      <c r="B44" s="225">
        <v>98</v>
      </c>
      <c r="C44" s="225">
        <v>94</v>
      </c>
      <c r="D44" s="226" t="s">
        <v>357</v>
      </c>
      <c r="E44" s="224"/>
    </row>
    <row r="45" spans="1:7" x14ac:dyDescent="0.25">
      <c r="A45" s="197" t="s">
        <v>358</v>
      </c>
      <c r="B45" s="225"/>
      <c r="C45" s="225"/>
      <c r="D45" s="226" t="s">
        <v>359</v>
      </c>
      <c r="E45" s="224"/>
    </row>
    <row r="46" spans="1:7" x14ac:dyDescent="0.25">
      <c r="A46" s="197" t="s">
        <v>360</v>
      </c>
      <c r="B46" s="225">
        <v>32</v>
      </c>
      <c r="C46" s="225">
        <v>46</v>
      </c>
      <c r="D46" s="226" t="s">
        <v>361</v>
      </c>
      <c r="E46" s="224"/>
      <c r="F46" s="212"/>
    </row>
    <row r="47" spans="1:7" x14ac:dyDescent="0.25">
      <c r="A47" s="202" t="s">
        <v>362</v>
      </c>
      <c r="B47" s="203">
        <f>SUM(B41:B46)</f>
        <v>1215.248</v>
      </c>
      <c r="C47" s="227">
        <f>SUM(C41:C46)</f>
        <v>1176</v>
      </c>
      <c r="D47" s="228" t="s">
        <v>363</v>
      </c>
      <c r="E47" s="224"/>
    </row>
    <row r="48" spans="1:7" x14ac:dyDescent="0.25">
      <c r="A48" s="94"/>
      <c r="B48" s="229"/>
      <c r="C48" s="230"/>
      <c r="D48" s="231"/>
    </row>
    <row r="49" spans="1:6" x14ac:dyDescent="0.25">
      <c r="A49" s="202" t="s">
        <v>364</v>
      </c>
      <c r="B49" s="232"/>
      <c r="C49" s="233"/>
      <c r="D49" s="228" t="s">
        <v>365</v>
      </c>
      <c r="E49" s="224"/>
    </row>
    <row r="50" spans="1:6" x14ac:dyDescent="0.25">
      <c r="A50" s="184"/>
      <c r="B50" s="230"/>
      <c r="C50" s="230"/>
      <c r="D50" s="230"/>
      <c r="E50" s="230"/>
    </row>
    <row r="51" spans="1:6" x14ac:dyDescent="0.25">
      <c r="A51" s="92" t="s">
        <v>338</v>
      </c>
      <c r="B51" s="94"/>
      <c r="C51" s="94"/>
      <c r="D51" s="94"/>
      <c r="E51" s="94"/>
    </row>
    <row r="52" spans="1:6" x14ac:dyDescent="0.25">
      <c r="A52" s="234" t="s">
        <v>366</v>
      </c>
      <c r="B52" s="94"/>
      <c r="C52" s="94"/>
      <c r="D52" s="94"/>
      <c r="E52" s="94"/>
    </row>
    <row r="53" spans="1:6" ht="27" x14ac:dyDescent="0.3">
      <c r="A53" s="235" t="s">
        <v>367</v>
      </c>
      <c r="B53" s="236" t="s">
        <v>368</v>
      </c>
      <c r="C53" s="237" t="s">
        <v>369</v>
      </c>
      <c r="D53" s="238" t="s">
        <v>34</v>
      </c>
      <c r="E53" s="239"/>
    </row>
    <row r="54" spans="1:6" ht="14.4" x14ac:dyDescent="0.3">
      <c r="A54" s="240" t="s">
        <v>370</v>
      </c>
      <c r="B54" s="241"/>
      <c r="C54" s="242"/>
      <c r="D54" s="243" t="s">
        <v>371</v>
      </c>
      <c r="E54" s="244"/>
    </row>
    <row r="55" spans="1:6" ht="14.4" x14ac:dyDescent="0.3">
      <c r="A55" s="132" t="s">
        <v>372</v>
      </c>
      <c r="B55" s="245"/>
      <c r="C55" s="246"/>
      <c r="D55" s="247" t="s">
        <v>373</v>
      </c>
      <c r="E55" s="244"/>
    </row>
    <row r="56" spans="1:6" ht="14.4" x14ac:dyDescent="0.3">
      <c r="A56" s="132" t="s">
        <v>374</v>
      </c>
      <c r="B56" s="245"/>
      <c r="C56" s="246"/>
      <c r="D56" s="247" t="s">
        <v>375</v>
      </c>
      <c r="E56" s="244"/>
    </row>
    <row r="57" spans="1:6" ht="14.4" x14ac:dyDescent="0.3">
      <c r="A57" s="132" t="s">
        <v>376</v>
      </c>
      <c r="B57" s="245"/>
      <c r="C57" s="246"/>
      <c r="D57" s="247" t="s">
        <v>377</v>
      </c>
      <c r="E57" s="244"/>
      <c r="F57" s="212"/>
    </row>
    <row r="58" spans="1:6" ht="14.4" x14ac:dyDescent="0.3">
      <c r="A58" s="248" t="s">
        <v>378</v>
      </c>
      <c r="B58" s="249"/>
      <c r="C58" s="250"/>
      <c r="D58" s="251" t="s">
        <v>379</v>
      </c>
      <c r="E58" s="244"/>
    </row>
    <row r="59" spans="1:6" x14ac:dyDescent="0.25">
      <c r="A59" s="252"/>
      <c r="B59" s="253"/>
      <c r="C59" s="254"/>
      <c r="D59" s="254"/>
      <c r="E59" s="94"/>
    </row>
    <row r="60" spans="1:6" ht="27" x14ac:dyDescent="0.3">
      <c r="A60" s="235" t="s">
        <v>380</v>
      </c>
      <c r="B60" s="237" t="s">
        <v>381</v>
      </c>
      <c r="C60" s="237" t="s">
        <v>382</v>
      </c>
      <c r="D60" s="238" t="s">
        <v>34</v>
      </c>
      <c r="E60" s="239"/>
    </row>
    <row r="61" spans="1:6" ht="14.4" x14ac:dyDescent="0.3">
      <c r="A61" s="240" t="s">
        <v>383</v>
      </c>
      <c r="B61" s="242"/>
      <c r="C61" s="242"/>
      <c r="D61" s="243" t="s">
        <v>384</v>
      </c>
      <c r="E61" s="244"/>
    </row>
    <row r="62" spans="1:6" ht="14.4" x14ac:dyDescent="0.3">
      <c r="A62" s="132" t="s">
        <v>385</v>
      </c>
      <c r="B62" s="246"/>
      <c r="C62" s="246"/>
      <c r="D62" s="247" t="s">
        <v>386</v>
      </c>
      <c r="E62" s="244"/>
    </row>
    <row r="63" spans="1:6" ht="14.4" x14ac:dyDescent="0.3">
      <c r="A63" s="132" t="s">
        <v>387</v>
      </c>
      <c r="B63" s="246"/>
      <c r="C63" s="246"/>
      <c r="D63" s="247" t="s">
        <v>388</v>
      </c>
      <c r="E63" s="244"/>
    </row>
    <row r="64" spans="1:6" ht="14.4" x14ac:dyDescent="0.3">
      <c r="A64" s="132" t="s">
        <v>389</v>
      </c>
      <c r="B64" s="246"/>
      <c r="C64" s="246"/>
      <c r="D64" s="247" t="s">
        <v>390</v>
      </c>
      <c r="E64" s="244"/>
    </row>
    <row r="65" spans="1:5" ht="14.4" x14ac:dyDescent="0.3">
      <c r="A65" s="132" t="s">
        <v>391</v>
      </c>
      <c r="B65" s="246"/>
      <c r="C65" s="246"/>
      <c r="D65" s="247" t="s">
        <v>392</v>
      </c>
      <c r="E65" s="244"/>
    </row>
    <row r="66" spans="1:5" ht="14.4" x14ac:dyDescent="0.3">
      <c r="A66" s="132" t="s">
        <v>393</v>
      </c>
      <c r="B66" s="246"/>
      <c r="C66" s="246"/>
      <c r="D66" s="247" t="s">
        <v>394</v>
      </c>
      <c r="E66" s="244"/>
    </row>
    <row r="67" spans="1:5" ht="14.4" x14ac:dyDescent="0.3">
      <c r="A67" s="248" t="s">
        <v>395</v>
      </c>
      <c r="B67" s="250"/>
      <c r="C67" s="255"/>
      <c r="D67" s="251" t="s">
        <v>396</v>
      </c>
      <c r="E67" s="244"/>
    </row>
    <row r="68" spans="1:5" x14ac:dyDescent="0.25">
      <c r="A68" s="123"/>
      <c r="B68" s="94"/>
      <c r="C68" s="94"/>
      <c r="D68" s="94"/>
      <c r="E68" s="94"/>
    </row>
    <row r="69" spans="1:5" x14ac:dyDescent="0.25">
      <c r="A69" s="456" t="s">
        <v>397</v>
      </c>
      <c r="B69" s="456"/>
      <c r="C69" s="456"/>
      <c r="D69" s="256"/>
      <c r="E69" s="256"/>
    </row>
    <row r="70" spans="1:5" x14ac:dyDescent="0.25">
      <c r="A70" s="456"/>
      <c r="B70" s="456"/>
      <c r="C70" s="456"/>
      <c r="D70" s="256"/>
      <c r="E70" s="256"/>
    </row>
    <row r="71" spans="1:5" ht="92.4" customHeight="1" x14ac:dyDescent="0.25">
      <c r="A71" s="456"/>
      <c r="B71" s="456"/>
      <c r="C71" s="456"/>
      <c r="D71" s="256"/>
      <c r="E71" s="256"/>
    </row>
    <row r="72" spans="1:5" x14ac:dyDescent="0.25">
      <c r="A72" s="123"/>
      <c r="B72" s="94"/>
      <c r="C72" s="94"/>
      <c r="D72" s="94"/>
      <c r="E72" s="94"/>
    </row>
    <row r="73" spans="1:5" ht="13.8" x14ac:dyDescent="0.25">
      <c r="A73" s="257"/>
      <c r="B73" s="258"/>
      <c r="C73" s="258"/>
    </row>
    <row r="74" spans="1:5" ht="13.8" x14ac:dyDescent="0.25">
      <c r="A74" s="258"/>
      <c r="B74" s="258"/>
      <c r="C74" s="258"/>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5"/>
  <sheetViews>
    <sheetView zoomScaleNormal="100" workbookViewId="0">
      <selection activeCell="B22" sqref="B22"/>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59" t="str">
        <f>Resultatregnskap!A1</f>
        <v>Fagskolens navn: Fagskolen for bokbransjen</v>
      </c>
      <c r="B1" s="230"/>
      <c r="C1" s="230"/>
      <c r="D1" s="260"/>
    </row>
    <row r="2" spans="1:4" x14ac:dyDescent="0.25">
      <c r="A2" s="261"/>
      <c r="B2" s="262"/>
      <c r="C2" s="262"/>
      <c r="D2" s="260"/>
    </row>
    <row r="3" spans="1:4" x14ac:dyDescent="0.25">
      <c r="A3" s="263" t="s">
        <v>398</v>
      </c>
      <c r="B3" s="264"/>
      <c r="C3" s="264"/>
      <c r="D3" s="265"/>
    </row>
    <row r="4" spans="1:4" x14ac:dyDescent="0.25">
      <c r="A4" s="266" t="s">
        <v>32</v>
      </c>
      <c r="B4" s="264"/>
      <c r="C4" s="264"/>
      <c r="D4" s="265"/>
    </row>
    <row r="5" spans="1:4" x14ac:dyDescent="0.25">
      <c r="A5" s="267"/>
      <c r="B5" s="268">
        <f>Resultatregnskap!C6</f>
        <v>45657</v>
      </c>
      <c r="C5" s="269">
        <f>Resultatregnskap!D6</f>
        <v>45291</v>
      </c>
      <c r="D5" s="270" t="s">
        <v>34</v>
      </c>
    </row>
    <row r="6" spans="1:4" x14ac:dyDescent="0.25">
      <c r="A6" s="271" t="s">
        <v>399</v>
      </c>
      <c r="B6" s="272">
        <v>110</v>
      </c>
      <c r="C6" s="272">
        <v>160</v>
      </c>
      <c r="D6" s="273" t="s">
        <v>400</v>
      </c>
    </row>
    <row r="7" spans="1:4" x14ac:dyDescent="0.25">
      <c r="A7" s="271" t="s">
        <v>401</v>
      </c>
      <c r="B7" s="274"/>
      <c r="C7" s="274"/>
      <c r="D7" s="273" t="s">
        <v>402</v>
      </c>
    </row>
    <row r="8" spans="1:4" x14ac:dyDescent="0.25">
      <c r="A8" s="271" t="s">
        <v>403</v>
      </c>
      <c r="B8" s="274"/>
      <c r="C8" s="274"/>
      <c r="D8" s="273" t="s">
        <v>404</v>
      </c>
    </row>
    <row r="9" spans="1:4" x14ac:dyDescent="0.25">
      <c r="A9" s="271" t="s">
        <v>405</v>
      </c>
      <c r="B9" s="274">
        <v>75</v>
      </c>
      <c r="C9" s="274">
        <v>52</v>
      </c>
      <c r="D9" s="273" t="s">
        <v>406</v>
      </c>
    </row>
    <row r="10" spans="1:4" x14ac:dyDescent="0.25">
      <c r="A10" s="271" t="s">
        <v>407</v>
      </c>
      <c r="B10" s="274">
        <v>37</v>
      </c>
      <c r="C10" s="274">
        <v>29</v>
      </c>
      <c r="D10" s="273" t="s">
        <v>408</v>
      </c>
    </row>
    <row r="11" spans="1:4" x14ac:dyDescent="0.25">
      <c r="A11" s="271" t="s">
        <v>409</v>
      </c>
      <c r="B11" s="274">
        <v>267</v>
      </c>
      <c r="C11" s="274">
        <v>225</v>
      </c>
      <c r="D11" s="273" t="s">
        <v>410</v>
      </c>
    </row>
    <row r="12" spans="1:4" x14ac:dyDescent="0.25">
      <c r="A12" s="271" t="s">
        <v>411</v>
      </c>
      <c r="B12" s="274">
        <v>121</v>
      </c>
      <c r="C12" s="274">
        <v>120</v>
      </c>
      <c r="D12" s="273" t="s">
        <v>412</v>
      </c>
    </row>
    <row r="13" spans="1:4" x14ac:dyDescent="0.25">
      <c r="A13" s="271" t="s">
        <v>413</v>
      </c>
      <c r="B13" s="274">
        <v>28</v>
      </c>
      <c r="C13" s="274">
        <v>21</v>
      </c>
      <c r="D13" s="273" t="s">
        <v>414</v>
      </c>
    </row>
    <row r="14" spans="1:4" x14ac:dyDescent="0.25">
      <c r="A14" s="271" t="s">
        <v>415</v>
      </c>
      <c r="B14" s="274">
        <v>5</v>
      </c>
      <c r="C14" s="274">
        <v>5</v>
      </c>
      <c r="D14" s="273" t="s">
        <v>416</v>
      </c>
    </row>
    <row r="15" spans="1:4" x14ac:dyDescent="0.25">
      <c r="A15" s="271" t="s">
        <v>417</v>
      </c>
      <c r="B15" s="274">
        <v>13</v>
      </c>
      <c r="C15" s="274">
        <v>2</v>
      </c>
      <c r="D15" s="273" t="s">
        <v>418</v>
      </c>
    </row>
    <row r="16" spans="1:4" x14ac:dyDescent="0.25">
      <c r="A16" s="275" t="s">
        <v>419</v>
      </c>
      <c r="B16" s="276">
        <v>113</v>
      </c>
      <c r="C16" s="276">
        <v>94</v>
      </c>
      <c r="D16" s="273" t="s">
        <v>420</v>
      </c>
    </row>
    <row r="17" spans="1:6" ht="15.75" customHeight="1" x14ac:dyDescent="0.25">
      <c r="A17" s="277" t="s">
        <v>421</v>
      </c>
      <c r="B17" s="278">
        <f>SUM(B6:B16)</f>
        <v>769</v>
      </c>
      <c r="C17" s="279">
        <f>SUM(C6:C16)</f>
        <v>708</v>
      </c>
      <c r="D17" s="280" t="s">
        <v>422</v>
      </c>
      <c r="F17" s="62">
        <f>769-656</f>
        <v>113</v>
      </c>
    </row>
    <row r="18" spans="1:6" x14ac:dyDescent="0.25">
      <c r="A18" s="281"/>
      <c r="B18" s="282"/>
      <c r="C18" s="283"/>
      <c r="D18" s="284"/>
    </row>
    <row r="19" spans="1:6" x14ac:dyDescent="0.25">
      <c r="A19" s="285" t="s">
        <v>423</v>
      </c>
      <c r="B19" s="286">
        <f>B5</f>
        <v>45657</v>
      </c>
      <c r="C19" s="287">
        <f>C5</f>
        <v>45291</v>
      </c>
      <c r="D19" s="288"/>
    </row>
    <row r="20" spans="1:6" x14ac:dyDescent="0.25">
      <c r="A20" s="132" t="s">
        <v>424</v>
      </c>
      <c r="B20" s="274">
        <v>25</v>
      </c>
      <c r="C20" s="274">
        <v>25</v>
      </c>
      <c r="D20" s="289" t="s">
        <v>425</v>
      </c>
    </row>
    <row r="21" spans="1:6" x14ac:dyDescent="0.25">
      <c r="A21" s="132" t="s">
        <v>426</v>
      </c>
      <c r="B21" s="246">
        <f>37-25</f>
        <v>12</v>
      </c>
      <c r="C21" s="246">
        <v>4</v>
      </c>
      <c r="D21" s="289" t="s">
        <v>427</v>
      </c>
      <c r="E21" s="290"/>
    </row>
    <row r="22" spans="1:6" x14ac:dyDescent="0.25">
      <c r="A22" s="132" t="s">
        <v>428</v>
      </c>
      <c r="B22" s="246"/>
      <c r="C22" s="246"/>
      <c r="D22" s="289" t="s">
        <v>429</v>
      </c>
    </row>
    <row r="23" spans="1:6" x14ac:dyDescent="0.25">
      <c r="A23" s="285" t="s">
        <v>317</v>
      </c>
      <c r="B23" s="214">
        <f>SUBTOTAL(9,B20:B22)</f>
        <v>37</v>
      </c>
      <c r="C23" s="291">
        <f>SUBTOTAL(9,C20:C22)</f>
        <v>29</v>
      </c>
      <c r="D23" s="288" t="s">
        <v>430</v>
      </c>
    </row>
    <row r="24" spans="1:6" x14ac:dyDescent="0.25">
      <c r="A24" s="123"/>
      <c r="B24" s="94"/>
      <c r="C24" s="94"/>
      <c r="D24" s="292"/>
    </row>
    <row r="25" spans="1:6" ht="42" customHeight="1" x14ac:dyDescent="0.25">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10" zoomScale="80" zoomScaleNormal="80" workbookViewId="0"/>
  </sheetViews>
  <sheetFormatPr baseColWidth="10" defaultColWidth="17.44140625" defaultRowHeight="15.75" customHeight="1" x14ac:dyDescent="0.25"/>
  <cols>
    <col min="1" max="1" width="44.88671875" style="324" customWidth="1"/>
    <col min="2" max="2" width="24.6640625" style="324" customWidth="1"/>
    <col min="3" max="3" width="21.44140625" style="324" customWidth="1"/>
    <col min="4" max="4" width="24.109375" style="295" customWidth="1"/>
    <col min="5" max="5" width="23.109375" style="61" customWidth="1"/>
    <col min="6" max="6" width="14.88671875" style="61" customWidth="1"/>
    <col min="7" max="16384" width="17.44140625" style="61"/>
  </cols>
  <sheetData>
    <row r="1" spans="1:6" ht="12.75" customHeight="1" x14ac:dyDescent="0.25">
      <c r="A1" s="293"/>
      <c r="B1" s="294"/>
      <c r="C1" s="294"/>
    </row>
    <row r="2" spans="1:6" ht="13.2" x14ac:dyDescent="0.25">
      <c r="A2" s="296" t="str">
        <f>Resultatregnskap!A1</f>
        <v>Fagskolens navn: Fagskolen for bokbransjen</v>
      </c>
      <c r="B2" s="297"/>
      <c r="C2" s="297"/>
      <c r="D2" s="298"/>
      <c r="E2" s="299"/>
      <c r="F2" s="299"/>
    </row>
    <row r="3" spans="1:6" ht="13.2" x14ac:dyDescent="0.25">
      <c r="A3" s="294"/>
      <c r="B3" s="294"/>
      <c r="C3" s="294"/>
    </row>
    <row r="4" spans="1:6" ht="14.25" customHeight="1" x14ac:dyDescent="0.25">
      <c r="A4" s="300" t="s">
        <v>432</v>
      </c>
      <c r="B4" s="262"/>
      <c r="C4" s="262"/>
      <c r="D4" s="262"/>
      <c r="E4" s="262"/>
      <c r="F4" s="262"/>
    </row>
    <row r="5" spans="1:6" ht="14.25" customHeight="1" x14ac:dyDescent="0.25">
      <c r="A5" s="301" t="s">
        <v>32</v>
      </c>
      <c r="B5" s="262"/>
      <c r="C5" s="262"/>
      <c r="D5" s="262"/>
      <c r="E5" s="262"/>
      <c r="F5" s="302"/>
    </row>
    <row r="6" spans="1:6" ht="12.75" customHeight="1" x14ac:dyDescent="0.25">
      <c r="A6" s="262"/>
      <c r="B6" s="262"/>
      <c r="C6" s="262"/>
      <c r="D6" s="262"/>
      <c r="E6" s="262"/>
      <c r="F6" s="303"/>
    </row>
    <row r="7" spans="1:6" ht="26.4" x14ac:dyDescent="0.25">
      <c r="A7" s="304" t="s">
        <v>433</v>
      </c>
      <c r="B7" s="305" t="s">
        <v>434</v>
      </c>
      <c r="C7" s="306" t="s">
        <v>435</v>
      </c>
      <c r="D7" s="305" t="s">
        <v>436</v>
      </c>
      <c r="E7" s="305" t="s">
        <v>437</v>
      </c>
      <c r="F7" s="307" t="s">
        <v>34</v>
      </c>
    </row>
    <row r="8" spans="1:6" ht="15" customHeight="1" x14ac:dyDescent="0.25">
      <c r="A8" s="262" t="s">
        <v>438</v>
      </c>
      <c r="B8" s="308"/>
      <c r="C8" s="308"/>
      <c r="D8" s="308"/>
      <c r="E8" s="90"/>
      <c r="F8" s="289" t="s">
        <v>439</v>
      </c>
    </row>
    <row r="9" spans="1:6" ht="15" customHeight="1" x14ac:dyDescent="0.25">
      <c r="A9" s="262" t="s">
        <v>440</v>
      </c>
      <c r="B9" s="90"/>
      <c r="C9" s="90"/>
      <c r="D9" s="90"/>
      <c r="E9" s="90"/>
      <c r="F9" s="289" t="s">
        <v>441</v>
      </c>
    </row>
    <row r="10" spans="1:6" ht="15" customHeight="1" x14ac:dyDescent="0.25">
      <c r="A10" s="262" t="s">
        <v>442</v>
      </c>
      <c r="B10" s="309"/>
      <c r="C10" s="309"/>
      <c r="D10" s="309"/>
      <c r="E10" s="90"/>
      <c r="F10" s="289" t="s">
        <v>443</v>
      </c>
    </row>
    <row r="11" spans="1:6" ht="15" customHeight="1" x14ac:dyDescent="0.25">
      <c r="A11" s="310" t="s">
        <v>444</v>
      </c>
      <c r="B11" s="311">
        <f>SUM(B8:B10)</f>
        <v>0</v>
      </c>
      <c r="C11" s="311">
        <f>SUM(C8:C10)</f>
        <v>0</v>
      </c>
      <c r="D11" s="312">
        <f>SUM(D8:D10)</f>
        <v>0</v>
      </c>
      <c r="E11" s="312">
        <f>SUM(E8:E10)</f>
        <v>0</v>
      </c>
      <c r="F11" s="288" t="s">
        <v>445</v>
      </c>
    </row>
    <row r="12" spans="1:6" ht="15" customHeight="1" x14ac:dyDescent="0.25">
      <c r="A12" s="262"/>
      <c r="B12" s="313"/>
      <c r="C12" s="313"/>
      <c r="D12" s="313"/>
      <c r="E12" s="313"/>
      <c r="F12" s="292"/>
    </row>
    <row r="13" spans="1:6" ht="20.100000000000001" customHeight="1" x14ac:dyDescent="0.25">
      <c r="A13" s="262"/>
      <c r="B13" s="262"/>
      <c r="C13" s="262"/>
      <c r="D13" s="262"/>
      <c r="E13" s="262"/>
      <c r="F13" s="123"/>
    </row>
    <row r="14" spans="1:6" ht="26.4" x14ac:dyDescent="0.25">
      <c r="A14" s="304" t="s">
        <v>446</v>
      </c>
      <c r="B14" s="305" t="str">
        <f>B7</f>
        <v>Fagskolevirksomhet 31.12.2024</v>
      </c>
      <c r="C14" s="305" t="str">
        <f t="shared" ref="C14:D14" si="0">C7</f>
        <v>Annen virksomhet 31.12.2024</v>
      </c>
      <c r="D14" s="305" t="str">
        <f t="shared" si="0"/>
        <v>Fagskolevirksomhet 31.12.2023</v>
      </c>
      <c r="E14" s="305" t="str">
        <f>E7</f>
        <v>Annen virksomhet 31.12.2023</v>
      </c>
      <c r="F14" s="307" t="s">
        <v>34</v>
      </c>
    </row>
    <row r="15" spans="1:6" ht="15" customHeight="1" x14ac:dyDescent="0.25">
      <c r="A15" s="262" t="s">
        <v>447</v>
      </c>
      <c r="B15" s="308"/>
      <c r="C15" s="308"/>
      <c r="D15" s="308"/>
      <c r="E15" s="90"/>
      <c r="F15" s="289" t="s">
        <v>448</v>
      </c>
    </row>
    <row r="16" spans="1:6" ht="15" customHeight="1" x14ac:dyDescent="0.25">
      <c r="A16" s="262" t="s">
        <v>449</v>
      </c>
      <c r="B16" s="90"/>
      <c r="C16" s="90"/>
      <c r="D16" s="90"/>
      <c r="E16" s="90"/>
      <c r="F16" s="289" t="s">
        <v>450</v>
      </c>
    </row>
    <row r="17" spans="1:7" ht="15" customHeight="1" x14ac:dyDescent="0.25">
      <c r="A17" s="262" t="s">
        <v>451</v>
      </c>
      <c r="B17" s="309"/>
      <c r="C17" s="309"/>
      <c r="D17" s="309"/>
      <c r="E17" s="90"/>
      <c r="F17" s="289" t="s">
        <v>452</v>
      </c>
    </row>
    <row r="18" spans="1:7" ht="15" customHeight="1" x14ac:dyDescent="0.25">
      <c r="A18" s="310" t="s">
        <v>453</v>
      </c>
      <c r="B18" s="311">
        <f>SUM(B15:B17)</f>
        <v>0</v>
      </c>
      <c r="C18" s="311">
        <f>SUM(C15:C17)</f>
        <v>0</v>
      </c>
      <c r="D18" s="312">
        <f>SUM(D15:D17)</f>
        <v>0</v>
      </c>
      <c r="E18" s="312">
        <f>SUM(E15:E17)</f>
        <v>0</v>
      </c>
      <c r="F18" s="288" t="s">
        <v>454</v>
      </c>
    </row>
    <row r="19" spans="1:7" ht="15.75" customHeight="1" x14ac:dyDescent="0.25">
      <c r="A19" s="262"/>
      <c r="B19" s="262"/>
      <c r="C19" s="262"/>
      <c r="D19" s="262"/>
      <c r="E19" s="262"/>
      <c r="F19" s="303"/>
    </row>
    <row r="20" spans="1:7" ht="15.75" customHeight="1" x14ac:dyDescent="0.25">
      <c r="A20" s="461" t="s">
        <v>455</v>
      </c>
      <c r="B20" s="461"/>
      <c r="C20" s="461"/>
      <c r="D20" s="461"/>
      <c r="E20" s="461"/>
      <c r="F20" s="461"/>
    </row>
    <row r="21" spans="1:7" ht="15.75" customHeight="1" x14ac:dyDescent="0.25">
      <c r="A21" s="310" t="s">
        <v>456</v>
      </c>
      <c r="B21" s="462" t="s">
        <v>457</v>
      </c>
      <c r="C21" s="463"/>
      <c r="D21" s="315" t="str">
        <f>"Beløp "&amp;TEXT('Balanse - eiendeler'!C5,"DD.MM.ÅÅÅÅ")</f>
        <v>Beløp 31.12.2024</v>
      </c>
      <c r="E21" s="315" t="str">
        <f>"Beløp "&amp;TEXT('Balanse - eiendeler'!D5,"DD.MM.ÅÅÅÅ")</f>
        <v>Beløp 31.12.2023</v>
      </c>
      <c r="F21" s="307" t="s">
        <v>34</v>
      </c>
    </row>
    <row r="22" spans="1:7" ht="15.75" customHeight="1" x14ac:dyDescent="0.25">
      <c r="A22" s="262"/>
      <c r="B22" s="464"/>
      <c r="C22" s="465"/>
      <c r="D22" s="308"/>
      <c r="E22" s="90"/>
      <c r="F22" s="289" t="s">
        <v>458</v>
      </c>
    </row>
    <row r="23" spans="1:7" ht="15.75" customHeight="1" x14ac:dyDescent="0.25">
      <c r="A23" s="262"/>
      <c r="B23" s="458"/>
      <c r="C23" s="459"/>
      <c r="D23" s="90"/>
      <c r="E23" s="90"/>
      <c r="F23" s="289" t="s">
        <v>458</v>
      </c>
    </row>
    <row r="24" spans="1:7" ht="15.75" customHeight="1" x14ac:dyDescent="0.25">
      <c r="A24" s="262"/>
      <c r="B24" s="458"/>
      <c r="C24" s="459"/>
      <c r="D24" s="90"/>
      <c r="E24" s="90"/>
      <c r="F24" s="289" t="s">
        <v>458</v>
      </c>
    </row>
    <row r="25" spans="1:7" ht="15.75" customHeight="1" x14ac:dyDescent="0.25">
      <c r="A25" s="262"/>
      <c r="B25" s="458"/>
      <c r="C25" s="459"/>
      <c r="D25" s="90"/>
      <c r="E25" s="90"/>
      <c r="F25" s="289" t="s">
        <v>458</v>
      </c>
    </row>
    <row r="26" spans="1:7" ht="15.75" customHeight="1" x14ac:dyDescent="0.25">
      <c r="A26" s="262"/>
      <c r="B26" s="467"/>
      <c r="C26" s="468"/>
      <c r="D26" s="309"/>
      <c r="E26" s="90"/>
      <c r="F26" s="289" t="s">
        <v>458</v>
      </c>
    </row>
    <row r="27" spans="1:7" ht="15.75" customHeight="1" x14ac:dyDescent="0.25">
      <c r="A27" s="310" t="s">
        <v>459</v>
      </c>
      <c r="B27" s="467"/>
      <c r="C27" s="468"/>
      <c r="D27" s="311">
        <f>SUM(D22:D26)</f>
        <v>0</v>
      </c>
      <c r="E27" s="312">
        <f>SUM(E22:E26)</f>
        <v>0</v>
      </c>
      <c r="F27" s="288" t="s">
        <v>460</v>
      </c>
    </row>
    <row r="28" spans="1:7" ht="15.75" customHeight="1" x14ac:dyDescent="0.25">
      <c r="A28" s="314"/>
      <c r="B28" s="314"/>
      <c r="C28" s="314"/>
      <c r="D28" s="314"/>
      <c r="E28" s="314"/>
      <c r="F28" s="314"/>
    </row>
    <row r="29" spans="1:7" ht="15.75" customHeight="1" x14ac:dyDescent="0.25">
      <c r="A29" s="300" t="s">
        <v>461</v>
      </c>
      <c r="B29" s="300"/>
      <c r="C29" s="300"/>
      <c r="D29" s="300"/>
      <c r="E29" s="300"/>
      <c r="F29" s="300"/>
      <c r="G29" s="316"/>
    </row>
    <row r="30" spans="1:7" ht="15.75" customHeight="1" x14ac:dyDescent="0.25">
      <c r="A30" s="301" t="s">
        <v>32</v>
      </c>
      <c r="B30" s="262"/>
      <c r="C30" s="262"/>
      <c r="D30" s="262"/>
      <c r="E30" s="262"/>
      <c r="F30" s="262"/>
    </row>
    <row r="31" spans="1:7" ht="15.75" customHeight="1" x14ac:dyDescent="0.25">
      <c r="A31" s="94"/>
      <c r="B31" s="94"/>
      <c r="C31" s="94"/>
      <c r="D31" s="94"/>
      <c r="E31" s="94"/>
      <c r="F31" s="262"/>
    </row>
    <row r="32" spans="1:7" ht="26.4" x14ac:dyDescent="0.25">
      <c r="A32" s="310" t="s">
        <v>462</v>
      </c>
      <c r="B32" s="305" t="str">
        <f>B7</f>
        <v>Fagskolevirksomhet 31.12.2024</v>
      </c>
      <c r="C32" s="305" t="str">
        <f t="shared" ref="C32:E32" si="1">C7</f>
        <v>Annen virksomhet 31.12.2024</v>
      </c>
      <c r="D32" s="305" t="str">
        <f t="shared" si="1"/>
        <v>Fagskolevirksomhet 31.12.2023</v>
      </c>
      <c r="E32" s="305" t="str">
        <f t="shared" si="1"/>
        <v>Annen virksomhet 31.12.2023</v>
      </c>
      <c r="F32" s="307" t="s">
        <v>34</v>
      </c>
    </row>
    <row r="33" spans="1:6" ht="15.75" customHeight="1" x14ac:dyDescent="0.25">
      <c r="A33" s="317" t="s">
        <v>463</v>
      </c>
      <c r="B33" s="308"/>
      <c r="C33" s="308"/>
      <c r="D33" s="308"/>
      <c r="E33" s="90"/>
      <c r="F33" s="246" t="s">
        <v>464</v>
      </c>
    </row>
    <row r="34" spans="1:6" ht="15.75" customHeight="1" x14ac:dyDescent="0.25">
      <c r="A34" s="317" t="s">
        <v>465</v>
      </c>
      <c r="B34" s="309"/>
      <c r="C34" s="309"/>
      <c r="D34" s="309"/>
      <c r="E34" s="90"/>
      <c r="F34" s="246" t="s">
        <v>466</v>
      </c>
    </row>
    <row r="35" spans="1:6" ht="15.75" customHeight="1" x14ac:dyDescent="0.25">
      <c r="A35" s="310" t="s">
        <v>467</v>
      </c>
      <c r="B35" s="311">
        <f>SUM(B33:B34)</f>
        <v>0</v>
      </c>
      <c r="C35" s="311">
        <f>SUM(C33:C34)</f>
        <v>0</v>
      </c>
      <c r="D35" s="312">
        <f>SUM(D33:D34)</f>
        <v>0</v>
      </c>
      <c r="E35" s="312">
        <f>SUM(E33:E34)</f>
        <v>0</v>
      </c>
      <c r="F35" s="291" t="s">
        <v>468</v>
      </c>
    </row>
    <row r="36" spans="1:6" ht="15.75" customHeight="1" x14ac:dyDescent="0.25">
      <c r="A36" s="317"/>
      <c r="B36" s="313"/>
      <c r="C36" s="313"/>
      <c r="D36" s="313"/>
      <c r="E36" s="313"/>
      <c r="F36" s="94"/>
    </row>
    <row r="37" spans="1:6" ht="26.4" x14ac:dyDescent="0.25">
      <c r="A37" s="310" t="s">
        <v>469</v>
      </c>
      <c r="B37" s="305" t="str">
        <f>B7</f>
        <v>Fagskolevirksomhet 31.12.2024</v>
      </c>
      <c r="C37" s="305" t="str">
        <f t="shared" ref="C37:E37" si="2">C7</f>
        <v>Annen virksomhet 31.12.2024</v>
      </c>
      <c r="D37" s="305" t="str">
        <f t="shared" si="2"/>
        <v>Fagskolevirksomhet 31.12.2023</v>
      </c>
      <c r="E37" s="305" t="str">
        <f t="shared" si="2"/>
        <v>Annen virksomhet 31.12.2023</v>
      </c>
      <c r="F37" s="307" t="s">
        <v>34</v>
      </c>
    </row>
    <row r="38" spans="1:6" ht="15.75" customHeight="1" x14ac:dyDescent="0.25">
      <c r="A38" s="317" t="s">
        <v>470</v>
      </c>
      <c r="B38" s="308"/>
      <c r="C38" s="308"/>
      <c r="D38" s="308"/>
      <c r="E38" s="90"/>
      <c r="F38" s="246" t="s">
        <v>471</v>
      </c>
    </row>
    <row r="39" spans="1:6" ht="15.75" customHeight="1" x14ac:dyDescent="0.25">
      <c r="A39" s="317" t="s">
        <v>472</v>
      </c>
      <c r="B39" s="309"/>
      <c r="C39" s="309"/>
      <c r="D39" s="309"/>
      <c r="E39" s="90"/>
      <c r="F39" s="246" t="s">
        <v>473</v>
      </c>
    </row>
    <row r="40" spans="1:6" ht="15.75" customHeight="1" x14ac:dyDescent="0.25">
      <c r="A40" s="310" t="s">
        <v>474</v>
      </c>
      <c r="B40" s="311">
        <f>SUM(B38:B39)</f>
        <v>0</v>
      </c>
      <c r="C40" s="311">
        <f>SUM(C38:C39)</f>
        <v>0</v>
      </c>
      <c r="D40" s="312">
        <f>SUM(D38:D39)</f>
        <v>0</v>
      </c>
      <c r="E40" s="312">
        <f>SUM(E38:E39)</f>
        <v>0</v>
      </c>
      <c r="F40" s="291" t="s">
        <v>475</v>
      </c>
    </row>
    <row r="41" spans="1:6" ht="15.75" customHeight="1" x14ac:dyDescent="0.25">
      <c r="A41" s="317"/>
      <c r="B41" s="313"/>
      <c r="C41" s="313"/>
      <c r="D41" s="313"/>
      <c r="E41" s="313"/>
      <c r="F41" s="94"/>
    </row>
    <row r="42" spans="1:6" ht="26.4" x14ac:dyDescent="0.25">
      <c r="A42" s="310" t="s">
        <v>476</v>
      </c>
      <c r="B42" s="305" t="str">
        <f>B7</f>
        <v>Fagskolevirksomhet 31.12.2024</v>
      </c>
      <c r="C42" s="305" t="str">
        <f t="shared" ref="C42:E42" si="3">C7</f>
        <v>Annen virksomhet 31.12.2024</v>
      </c>
      <c r="D42" s="305" t="str">
        <f t="shared" si="3"/>
        <v>Fagskolevirksomhet 31.12.2023</v>
      </c>
      <c r="E42" s="305" t="str">
        <f t="shared" si="3"/>
        <v>Annen virksomhet 31.12.2023</v>
      </c>
      <c r="F42" s="307" t="s">
        <v>34</v>
      </c>
    </row>
    <row r="43" spans="1:6" ht="15.75" customHeight="1" x14ac:dyDescent="0.25">
      <c r="A43" s="317" t="s">
        <v>477</v>
      </c>
      <c r="B43" s="308"/>
      <c r="C43" s="308"/>
      <c r="D43" s="308"/>
      <c r="E43" s="90"/>
      <c r="F43" s="246" t="s">
        <v>478</v>
      </c>
    </row>
    <row r="44" spans="1:6" ht="15.75" customHeight="1" x14ac:dyDescent="0.25">
      <c r="A44" s="317" t="s">
        <v>479</v>
      </c>
      <c r="B44" s="309"/>
      <c r="C44" s="309"/>
      <c r="D44" s="309"/>
      <c r="E44" s="90"/>
      <c r="F44" s="246" t="s">
        <v>480</v>
      </c>
    </row>
    <row r="45" spans="1:6" ht="15.75" customHeight="1" x14ac:dyDescent="0.25">
      <c r="A45" s="310" t="s">
        <v>481</v>
      </c>
      <c r="B45" s="311">
        <f>SUM(B43:B44)</f>
        <v>0</v>
      </c>
      <c r="C45" s="311">
        <f>SUM(C43:C44)</f>
        <v>0</v>
      </c>
      <c r="D45" s="312">
        <f>SUM(D43:D44)</f>
        <v>0</v>
      </c>
      <c r="E45" s="312">
        <f>SUM(E43:E44)</f>
        <v>0</v>
      </c>
      <c r="F45" s="291" t="s">
        <v>482</v>
      </c>
    </row>
    <row r="46" spans="1:6" ht="15.75" customHeight="1" x14ac:dyDescent="0.25">
      <c r="A46" s="318"/>
      <c r="B46" s="319"/>
      <c r="C46" s="319"/>
      <c r="D46" s="319"/>
      <c r="E46" s="319"/>
      <c r="F46" s="94"/>
    </row>
    <row r="47" spans="1:6" ht="26.4" x14ac:dyDescent="0.25">
      <c r="A47" s="310" t="s">
        <v>483</v>
      </c>
      <c r="B47" s="305" t="str">
        <f>B7</f>
        <v>Fagskolevirksomhet 31.12.2024</v>
      </c>
      <c r="C47" s="305" t="str">
        <f t="shared" ref="C47:E47" si="4">C7</f>
        <v>Annen virksomhet 31.12.2024</v>
      </c>
      <c r="D47" s="305" t="str">
        <f t="shared" si="4"/>
        <v>Fagskolevirksomhet 31.12.2023</v>
      </c>
      <c r="E47" s="305" t="str">
        <f t="shared" si="4"/>
        <v>Annen virksomhet 31.12.2023</v>
      </c>
      <c r="F47" s="307" t="s">
        <v>34</v>
      </c>
    </row>
    <row r="48" spans="1:6" ht="15.75" customHeight="1" x14ac:dyDescent="0.25">
      <c r="A48" s="317" t="s">
        <v>484</v>
      </c>
      <c r="B48" s="308"/>
      <c r="C48" s="308"/>
      <c r="D48" s="308"/>
      <c r="E48" s="90"/>
      <c r="F48" s="246" t="s">
        <v>485</v>
      </c>
    </row>
    <row r="49" spans="1:7" ht="15.75" customHeight="1" x14ac:dyDescent="0.25">
      <c r="A49" s="317" t="s">
        <v>486</v>
      </c>
      <c r="B49" s="309"/>
      <c r="C49" s="309"/>
      <c r="D49" s="309"/>
      <c r="E49" s="90"/>
      <c r="F49" s="246" t="s">
        <v>487</v>
      </c>
    </row>
    <row r="50" spans="1:7" ht="15.75" customHeight="1" x14ac:dyDescent="0.25">
      <c r="A50" s="310" t="s">
        <v>488</v>
      </c>
      <c r="B50" s="311">
        <f>SUM(B48:B49)</f>
        <v>0</v>
      </c>
      <c r="C50" s="311">
        <f>SUM(C48:C49)</f>
        <v>0</v>
      </c>
      <c r="D50" s="312">
        <f>SUM(D48:D49)</f>
        <v>0</v>
      </c>
      <c r="E50" s="312">
        <f>SUM(E48:E49)</f>
        <v>0</v>
      </c>
      <c r="F50" s="291" t="s">
        <v>489</v>
      </c>
      <c r="G50" s="320"/>
    </row>
    <row r="51" spans="1:7" ht="15.75" customHeight="1" x14ac:dyDescent="0.25">
      <c r="A51" s="321"/>
      <c r="B51" s="322"/>
      <c r="C51" s="322"/>
      <c r="D51" s="313"/>
      <c r="E51" s="313"/>
      <c r="F51" s="94"/>
      <c r="G51" s="320"/>
    </row>
    <row r="52" spans="1:7" ht="15.75" customHeight="1" x14ac:dyDescent="0.25">
      <c r="A52" s="461" t="s">
        <v>455</v>
      </c>
      <c r="B52" s="461"/>
      <c r="C52" s="461"/>
      <c r="D52" s="461"/>
      <c r="E52" s="461"/>
      <c r="F52" s="461"/>
      <c r="G52" s="320"/>
    </row>
    <row r="53" spans="1:7" ht="15.75" customHeight="1" x14ac:dyDescent="0.25">
      <c r="A53" s="310" t="s">
        <v>490</v>
      </c>
      <c r="B53" s="462" t="s">
        <v>491</v>
      </c>
      <c r="C53" s="463"/>
      <c r="D53" s="315" t="str">
        <f>"Beløp "&amp;TEXT('Balanse - eiendeler'!C5,"DD.MM.ÅÅÅÅ")</f>
        <v>Beløp 31.12.2024</v>
      </c>
      <c r="E53" s="315" t="str">
        <f>"Beløp "&amp;TEXT('Balanse - eiendeler'!D5,"DD.MM.ÅÅÅÅ")</f>
        <v>Beløp 31.12.2023</v>
      </c>
      <c r="F53" s="307" t="s">
        <v>34</v>
      </c>
      <c r="G53" s="320"/>
    </row>
    <row r="54" spans="1:7" ht="15.75" customHeight="1" x14ac:dyDescent="0.25">
      <c r="A54" s="262"/>
      <c r="B54" s="464"/>
      <c r="C54" s="465"/>
      <c r="D54" s="308"/>
      <c r="E54" s="90"/>
      <c r="F54" s="289" t="s">
        <v>492</v>
      </c>
      <c r="G54" s="320"/>
    </row>
    <row r="55" spans="1:7" ht="15.75" customHeight="1" x14ac:dyDescent="0.25">
      <c r="A55" s="262"/>
      <c r="B55" s="458"/>
      <c r="C55" s="459"/>
      <c r="D55" s="90"/>
      <c r="E55" s="90"/>
      <c r="F55" s="289" t="s">
        <v>492</v>
      </c>
      <c r="G55" s="320"/>
    </row>
    <row r="56" spans="1:7" ht="15.75" customHeight="1" x14ac:dyDescent="0.25">
      <c r="A56" s="262"/>
      <c r="B56" s="458"/>
      <c r="C56" s="459"/>
      <c r="D56" s="90"/>
      <c r="E56" s="90"/>
      <c r="F56" s="289" t="s">
        <v>492</v>
      </c>
      <c r="G56" s="320"/>
    </row>
    <row r="57" spans="1:7" ht="15.75" customHeight="1" x14ac:dyDescent="0.25">
      <c r="A57" s="262"/>
      <c r="B57" s="458"/>
      <c r="C57" s="459"/>
      <c r="D57" s="90"/>
      <c r="E57" s="90"/>
      <c r="F57" s="289" t="s">
        <v>492</v>
      </c>
      <c r="G57" s="320"/>
    </row>
    <row r="58" spans="1:7" ht="15.75" customHeight="1" x14ac:dyDescent="0.25">
      <c r="A58" s="262"/>
      <c r="B58" s="467"/>
      <c r="C58" s="468"/>
      <c r="D58" s="309"/>
      <c r="E58" s="90"/>
      <c r="F58" s="289" t="s">
        <v>492</v>
      </c>
      <c r="G58" s="320"/>
    </row>
    <row r="59" spans="1:7" ht="26.4" x14ac:dyDescent="0.25">
      <c r="A59" s="323" t="s">
        <v>493</v>
      </c>
      <c r="B59" s="467"/>
      <c r="C59" s="468"/>
      <c r="D59" s="311">
        <f>SUM(D54:D58)</f>
        <v>0</v>
      </c>
      <c r="E59" s="312">
        <f>SUM(E54:E58)</f>
        <v>0</v>
      </c>
      <c r="F59" s="288" t="s">
        <v>494</v>
      </c>
    </row>
    <row r="60" spans="1:7" ht="15.75" customHeight="1" x14ac:dyDescent="0.25">
      <c r="A60" s="94"/>
      <c r="B60" s="94"/>
      <c r="C60" s="94"/>
      <c r="D60" s="94"/>
      <c r="E60" s="94"/>
      <c r="F60" s="94"/>
    </row>
    <row r="61" spans="1:7" ht="142.19999999999999" customHeight="1" x14ac:dyDescent="0.25">
      <c r="A61" s="466" t="s">
        <v>495</v>
      </c>
      <c r="B61" s="466"/>
      <c r="C61" s="466"/>
      <c r="D61" s="466"/>
      <c r="E61" s="466"/>
      <c r="F61" s="466"/>
    </row>
    <row r="62" spans="1:7" ht="15.75" customHeight="1" x14ac:dyDescent="0.25">
      <c r="A62" s="460" t="s">
        <v>496</v>
      </c>
      <c r="B62" s="460"/>
      <c r="C62" s="460"/>
      <c r="D62" s="460"/>
      <c r="E62" s="460"/>
      <c r="F62" s="460"/>
    </row>
    <row r="63" spans="1:7" ht="15.75" customHeight="1" x14ac:dyDescent="0.25">
      <c r="A63" s="460" t="s">
        <v>497</v>
      </c>
      <c r="B63" s="460"/>
      <c r="C63" s="460"/>
      <c r="D63" s="460"/>
      <c r="E63" s="460"/>
      <c r="F63" s="460"/>
    </row>
    <row r="65" ht="15" customHeight="1" x14ac:dyDescent="0.25"/>
    <row r="66" ht="15.75" hidden="1" customHeight="1" x14ac:dyDescent="0.25"/>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B17" sqref="B17"/>
    </sheetView>
  </sheetViews>
  <sheetFormatPr baseColWidth="10" defaultColWidth="9.109375" defaultRowHeight="14.4" x14ac:dyDescent="0.3"/>
  <cols>
    <col min="1" max="1" width="45" customWidth="1"/>
    <col min="2" max="6" width="11.44140625" customWidth="1"/>
  </cols>
  <sheetData>
    <row r="1" spans="1:6" x14ac:dyDescent="0.3">
      <c r="A1" s="296" t="str">
        <f>Resultatregnskap!A1</f>
        <v>Fagskolens navn: Fagskolen for bokbransjen</v>
      </c>
      <c r="B1" s="212"/>
      <c r="C1" s="325"/>
      <c r="D1" s="10"/>
      <c r="E1" s="10"/>
      <c r="F1" s="10"/>
    </row>
    <row r="2" spans="1:6" x14ac:dyDescent="0.3">
      <c r="A2" s="10"/>
      <c r="B2" s="326"/>
      <c r="C2" s="327"/>
      <c r="D2" s="10"/>
      <c r="E2" s="10"/>
      <c r="F2" s="10"/>
    </row>
    <row r="3" spans="1:6" x14ac:dyDescent="0.3">
      <c r="A3" s="64" t="s">
        <v>498</v>
      </c>
      <c r="B3" s="328"/>
      <c r="C3" s="328"/>
      <c r="D3" s="328"/>
      <c r="E3" s="10"/>
      <c r="F3" s="10"/>
    </row>
    <row r="4" spans="1:6" x14ac:dyDescent="0.3">
      <c r="A4" s="329" t="s">
        <v>32</v>
      </c>
      <c r="B4" s="326"/>
      <c r="C4" s="326"/>
      <c r="D4" s="32"/>
      <c r="E4" s="10"/>
      <c r="F4" s="330"/>
    </row>
    <row r="5" spans="1:6" ht="39.6" x14ac:dyDescent="0.3">
      <c r="A5" s="331"/>
      <c r="B5" s="80" t="s">
        <v>499</v>
      </c>
      <c r="C5" s="80" t="s">
        <v>500</v>
      </c>
      <c r="D5" s="332" t="s">
        <v>501</v>
      </c>
      <c r="E5" s="332" t="s">
        <v>502</v>
      </c>
      <c r="F5" s="333" t="s">
        <v>503</v>
      </c>
    </row>
    <row r="6" spans="1:6" x14ac:dyDescent="0.3">
      <c r="A6" s="331" t="s">
        <v>504</v>
      </c>
      <c r="B6" s="437">
        <v>56.25</v>
      </c>
      <c r="C6" s="334"/>
      <c r="D6" s="334"/>
      <c r="E6" s="334">
        <f>SUM(B6:D6)</f>
        <v>56.25</v>
      </c>
      <c r="F6" s="330" t="s">
        <v>505</v>
      </c>
    </row>
    <row r="7" spans="1:6" x14ac:dyDescent="0.3">
      <c r="A7" s="335" t="s">
        <v>506</v>
      </c>
      <c r="B7" s="437"/>
      <c r="C7" s="334"/>
      <c r="D7" s="334"/>
      <c r="E7" s="334">
        <f>SUM(B7:D7)</f>
        <v>0</v>
      </c>
      <c r="F7" s="330" t="s">
        <v>507</v>
      </c>
    </row>
    <row r="8" spans="1:6" x14ac:dyDescent="0.3">
      <c r="A8" s="335" t="s">
        <v>508</v>
      </c>
      <c r="B8" s="438"/>
      <c r="C8" s="336"/>
      <c r="D8" s="336"/>
      <c r="E8" s="334">
        <f>SUM(B8:D8)</f>
        <v>0</v>
      </c>
      <c r="F8" s="330" t="s">
        <v>509</v>
      </c>
    </row>
    <row r="9" spans="1:6" x14ac:dyDescent="0.3">
      <c r="A9" s="337" t="s">
        <v>510</v>
      </c>
      <c r="B9" s="439"/>
      <c r="C9" s="338"/>
      <c r="D9" s="338"/>
      <c r="E9" s="334">
        <f>SUM(B9:D9)</f>
        <v>0</v>
      </c>
      <c r="F9" s="330" t="s">
        <v>511</v>
      </c>
    </row>
    <row r="10" spans="1:6" x14ac:dyDescent="0.3">
      <c r="A10" s="339" t="s">
        <v>512</v>
      </c>
      <c r="B10" s="440">
        <v>56.25</v>
      </c>
      <c r="C10" s="340">
        <f>SUBTOTAL(9,C6:C9)</f>
        <v>0</v>
      </c>
      <c r="D10" s="340">
        <f>SUBTOTAL(9,D6:D9)</f>
        <v>0</v>
      </c>
      <c r="E10" s="340">
        <f>SUBTOTAL(9,E6:E9)</f>
        <v>56.25</v>
      </c>
      <c r="F10" s="341" t="s">
        <v>513</v>
      </c>
    </row>
    <row r="11" spans="1:6" x14ac:dyDescent="0.3">
      <c r="A11" s="335" t="s">
        <v>514</v>
      </c>
      <c r="B11" s="441">
        <f>-26.562-19</f>
        <v>-45.561999999999998</v>
      </c>
      <c r="C11" s="336"/>
      <c r="D11" s="336"/>
      <c r="E11" s="334">
        <f>SUM(B11:D11)</f>
        <v>-45.561999999999998</v>
      </c>
      <c r="F11" s="330" t="s">
        <v>515</v>
      </c>
    </row>
    <row r="12" spans="1:6" x14ac:dyDescent="0.3">
      <c r="A12" s="335" t="s">
        <v>516</v>
      </c>
      <c r="B12" s="438"/>
      <c r="C12" s="336"/>
      <c r="D12" s="336"/>
      <c r="E12" s="334">
        <f>SUM(B12:D12)</f>
        <v>0</v>
      </c>
      <c r="F12" s="330" t="s">
        <v>517</v>
      </c>
    </row>
    <row r="13" spans="1:6" x14ac:dyDescent="0.3">
      <c r="A13" s="335" t="s">
        <v>518</v>
      </c>
      <c r="B13" s="438"/>
      <c r="C13" s="336"/>
      <c r="D13" s="336"/>
      <c r="E13" s="334">
        <f>SUM(B13:D13)</f>
        <v>0</v>
      </c>
      <c r="F13" s="330" t="s">
        <v>519</v>
      </c>
    </row>
    <row r="14" spans="1:6" x14ac:dyDescent="0.3">
      <c r="A14" s="335" t="s">
        <v>520</v>
      </c>
      <c r="B14" s="438">
        <v>-11</v>
      </c>
      <c r="C14" s="336"/>
      <c r="D14" s="336"/>
      <c r="E14" s="334">
        <f>SUM(B14:D14)</f>
        <v>-11</v>
      </c>
      <c r="F14" s="330" t="s">
        <v>521</v>
      </c>
    </row>
    <row r="15" spans="1:6" x14ac:dyDescent="0.3">
      <c r="A15" s="335" t="s">
        <v>522</v>
      </c>
      <c r="B15" s="438"/>
      <c r="C15" s="336"/>
      <c r="D15" s="336"/>
      <c r="E15" s="334">
        <f>SUM(B15:D15)</f>
        <v>0</v>
      </c>
      <c r="F15" s="330" t="s">
        <v>523</v>
      </c>
    </row>
    <row r="16" spans="1:6" x14ac:dyDescent="0.3">
      <c r="A16" s="339" t="s">
        <v>524</v>
      </c>
      <c r="B16" s="440">
        <f>SUM(B10:B15)</f>
        <v>-0.31199999999999761</v>
      </c>
      <c r="C16" s="342">
        <f>SUBTOTAL(9,C6:C15)</f>
        <v>0</v>
      </c>
      <c r="D16" s="342">
        <f>SUBTOTAL(9,D6:D15)</f>
        <v>0</v>
      </c>
      <c r="E16" s="342">
        <f>SUBTOTAL(9,E6:E15)</f>
        <v>-0.31199999999999761</v>
      </c>
      <c r="F16" s="341" t="s">
        <v>525</v>
      </c>
    </row>
    <row r="17" spans="1:6" x14ac:dyDescent="0.3">
      <c r="A17" s="331"/>
      <c r="B17" s="32"/>
      <c r="C17" s="32"/>
      <c r="D17" s="32"/>
      <c r="E17" s="123"/>
      <c r="F17" s="330"/>
    </row>
    <row r="18" spans="1:6" x14ac:dyDescent="0.3">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6b5188e-704a-481f-8ee8-4669948d9483" xsi:nil="true"/>
    <lcf76f155ced4ddcb4097134ff3c332f xmlns="b5f53bca-876c-4f7a-9b9c-6a76c14ef94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3EB9273C6BA474499342B7284B3B481" ma:contentTypeVersion="18" ma:contentTypeDescription="Opprett et nytt dokument." ma:contentTypeScope="" ma:versionID="c0f0efce7f5c42469db9e7213a18eacc">
  <xsd:schema xmlns:xsd="http://www.w3.org/2001/XMLSchema" xmlns:xs="http://www.w3.org/2001/XMLSchema" xmlns:p="http://schemas.microsoft.com/office/2006/metadata/properties" xmlns:ns2="b5f53bca-876c-4f7a-9b9c-6a76c14ef94f" xmlns:ns3="e6b5188e-704a-481f-8ee8-4669948d9483" targetNamespace="http://schemas.microsoft.com/office/2006/metadata/properties" ma:root="true" ma:fieldsID="cfbcb831faee36a208b08e37bf54d136" ns2:_="" ns3:_="">
    <xsd:import namespace="b5f53bca-876c-4f7a-9b9c-6a76c14ef94f"/>
    <xsd:import namespace="e6b5188e-704a-481f-8ee8-4669948d948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53bca-876c-4f7a-9b9c-6a76c14ef9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aaef4191-7a0f-48cc-a2c7-677352331ed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6b5188e-704a-481f-8ee8-4669948d9483"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968440d1-84ba-4938-b381-45779d2a617d}" ma:internalName="TaxCatchAll" ma:showField="CatchAllData" ma:web="e6b5188e-704a-481f-8ee8-4669948d948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e6b5188e-704a-481f-8ee8-4669948d9483"/>
    <ds:schemaRef ds:uri="b5f53bca-876c-4f7a-9b9c-6a76c14ef94f"/>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8BAA1091-EF30-48CA-AE97-C28FD2BFFF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53bca-876c-4f7a-9b9c-6a76c14ef94f"/>
    <ds:schemaRef ds:uri="e6b5188e-704a-481f-8ee8-4669948d94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Jeanette Raad</cp:lastModifiedBy>
  <cp:revision/>
  <dcterms:created xsi:type="dcterms:W3CDTF">2010-03-24T14:06:30Z</dcterms:created>
  <dcterms:modified xsi:type="dcterms:W3CDTF">2025-07-26T22:02:08Z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0x010100D3EB9273C6BA474499342B7284B3B481</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