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24226"/>
  <mc:AlternateContent xmlns:mc="http://schemas.openxmlformats.org/markup-compatibility/2006">
    <mc:Choice Requires="x15">
      <x15ac:absPath xmlns:x15ac="http://schemas.microsoft.com/office/spreadsheetml/2010/11/ac" url="https://biedu-my.sharepoint.com/personal/thomas_hvamstad_bi_no/Documents/Kunnskapsdepartementet/Myndighetskontakt/Årsrapport 2024/"/>
    </mc:Choice>
  </mc:AlternateContent>
  <xr:revisionPtr revIDLastSave="343" documentId="8_{06F7BD42-6D5B-4C80-AC89-63234E29B2D7}" xr6:coauthVersionLast="47" xr6:coauthVersionMax="47" xr10:uidLastSave="{02F2167A-C464-4B35-AEA8-63D1ECE5BED6}"/>
  <bookViews>
    <workbookView xWindow="28680" yWindow="630" windowWidth="29040" windowHeight="17520" activeTab="1"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9" i="19" l="1"/>
  <c r="E10" i="19"/>
  <c r="C75" i="7" l="1"/>
  <c r="H13" i="34"/>
  <c r="H12" i="34"/>
  <c r="H11" i="34"/>
  <c r="H10" i="34"/>
  <c r="H9" i="34"/>
  <c r="H8" i="34"/>
  <c r="D19" i="5" l="1"/>
  <c r="C19" i="5"/>
  <c r="D18" i="5"/>
  <c r="C18" i="5"/>
  <c r="B62" i="12" l="1"/>
  <c r="D72" i="12"/>
  <c r="B50" i="12"/>
  <c r="D34" i="12"/>
  <c r="D33" i="12"/>
  <c r="D32" i="12"/>
  <c r="D31" i="12"/>
  <c r="D30" i="12"/>
  <c r="D28" i="12"/>
  <c r="B10" i="19" l="1"/>
  <c r="B13" i="19"/>
  <c r="B17" i="19"/>
  <c r="B18" i="19"/>
  <c r="B19" i="19"/>
  <c r="B20" i="19"/>
  <c r="B21" i="19"/>
  <c r="B31" i="19"/>
  <c r="B35" i="19"/>
  <c r="B30" i="19"/>
  <c r="B29" i="19"/>
  <c r="B28" i="19"/>
  <c r="B27" i="19"/>
  <c r="C12" i="6" l="1"/>
  <c r="C13" i="3" l="1"/>
  <c r="C30" i="3" l="1"/>
  <c r="C29" i="3"/>
  <c r="C28" i="3"/>
  <c r="D30" i="3"/>
  <c r="D29" i="3"/>
  <c r="B27" i="13"/>
  <c r="C13" i="17" l="1"/>
  <c r="C12" i="17"/>
  <c r="B12" i="17"/>
  <c r="C59" i="27" l="1"/>
  <c r="C30" i="6"/>
  <c r="C32" i="4"/>
  <c r="C27" i="27"/>
  <c r="C25" i="27"/>
  <c r="C18" i="27"/>
  <c r="C21" i="4"/>
  <c r="D31" i="3"/>
  <c r="C31" i="3"/>
  <c r="E28" i="19"/>
  <c r="E30" i="19"/>
  <c r="E35" i="19"/>
  <c r="E42" i="19"/>
  <c r="E41" i="19"/>
  <c r="E18" i="19"/>
  <c r="E19" i="19"/>
  <c r="E20" i="19"/>
  <c r="E21" i="19"/>
  <c r="E17" i="19"/>
  <c r="E13" i="19"/>
  <c r="E72" i="12"/>
  <c r="E36" i="12"/>
  <c r="D36" i="12"/>
  <c r="E22" i="19" l="1"/>
  <c r="C63" i="12"/>
  <c r="G14" i="34" l="1"/>
  <c r="F14" i="34"/>
  <c r="E14" i="34"/>
  <c r="D14" i="34"/>
  <c r="C14" i="34"/>
  <c r="H14" i="34" l="1"/>
  <c r="D21" i="6"/>
  <c r="D74" i="27" l="1"/>
  <c r="C74" i="27"/>
  <c r="D7" i="27" l="1"/>
  <c r="D41" i="12" l="1"/>
  <c r="D14" i="19" l="1"/>
  <c r="C14" i="19"/>
  <c r="B11" i="26"/>
  <c r="B17" i="31"/>
  <c r="C13" i="25"/>
  <c r="B13" i="25"/>
  <c r="B14" i="13"/>
  <c r="B22" i="13"/>
  <c r="D57" i="12"/>
  <c r="B25" i="9"/>
  <c r="C19" i="9"/>
  <c r="B19" i="9"/>
  <c r="B15" i="8"/>
  <c r="D36" i="27"/>
  <c r="D48" i="6"/>
  <c r="C48" i="6"/>
  <c r="D30" i="6"/>
  <c r="D57" i="4"/>
  <c r="C57" i="4"/>
  <c r="D52" i="4"/>
  <c r="C52" i="4"/>
  <c r="D44" i="4"/>
  <c r="C44" i="4"/>
  <c r="D38" i="4"/>
  <c r="C38" i="4"/>
  <c r="D32" i="4"/>
  <c r="C14" i="4"/>
  <c r="C59" i="4" s="1"/>
  <c r="D43" i="3"/>
  <c r="C43" i="3"/>
  <c r="D22" i="3"/>
  <c r="C22" i="3"/>
  <c r="D14" i="3"/>
  <c r="C22" i="19"/>
  <c r="B22" i="19"/>
  <c r="D43" i="19"/>
  <c r="C43" i="19"/>
  <c r="C31" i="19"/>
  <c r="D31" i="19"/>
  <c r="D22" i="19"/>
  <c r="E31" i="19" l="1"/>
  <c r="D24" i="3"/>
  <c r="D33" i="3" s="1"/>
  <c r="D37" i="3" s="1"/>
  <c r="D24" i="19"/>
  <c r="D33" i="19" s="1"/>
  <c r="D37" i="19" s="1"/>
  <c r="C24" i="19"/>
  <c r="C33" i="19" s="1"/>
  <c r="C37" i="19" s="1"/>
  <c r="B11" i="24"/>
  <c r="B17" i="24" s="1"/>
  <c r="F11" i="24" l="1"/>
  <c r="F17" i="24" s="1"/>
  <c r="E11" i="24"/>
  <c r="E17" i="24" s="1"/>
  <c r="D11" i="24"/>
  <c r="D17" i="24" s="1"/>
  <c r="C11" i="24"/>
  <c r="C17" i="24" s="1"/>
  <c r="C11" i="23"/>
  <c r="C17" i="23" s="1"/>
  <c r="D11" i="23"/>
  <c r="D17" i="23" s="1"/>
  <c r="B11" i="23"/>
  <c r="B17" i="23" s="1"/>
  <c r="E17" i="23" l="1"/>
  <c r="G17" i="24"/>
  <c r="C11" i="26"/>
  <c r="C22" i="13"/>
  <c r="G16" i="31" l="1"/>
  <c r="G15" i="31"/>
  <c r="G14" i="31"/>
  <c r="G13" i="31"/>
  <c r="G12" i="31"/>
  <c r="F16" i="31"/>
  <c r="F15" i="31"/>
  <c r="F14" i="31"/>
  <c r="F13" i="31"/>
  <c r="F12" i="31"/>
  <c r="H12" i="31" s="1"/>
  <c r="C10" i="7"/>
  <c r="B10" i="7"/>
  <c r="F17" i="31" l="1"/>
  <c r="G17" i="31"/>
  <c r="E45" i="12"/>
  <c r="C45" i="12"/>
  <c r="E51" i="12"/>
  <c r="C51" i="12"/>
  <c r="E57" i="12"/>
  <c r="C57" i="12"/>
  <c r="E63" i="12"/>
  <c r="E15" i="12"/>
  <c r="C15" i="12"/>
  <c r="E23" i="12"/>
  <c r="C23" i="12"/>
  <c r="A2" i="31"/>
  <c r="H16" i="31"/>
  <c r="H15" i="31"/>
  <c r="H13" i="31"/>
  <c r="E17" i="31"/>
  <c r="D17" i="31"/>
  <c r="C17" i="31"/>
  <c r="H14" i="31" l="1"/>
  <c r="H17" i="31" s="1"/>
  <c r="D25" i="27" l="1"/>
  <c r="D18" i="27"/>
  <c r="D54" i="27" l="1"/>
  <c r="C54" i="27"/>
  <c r="C36" i="27"/>
  <c r="D27" i="27"/>
  <c r="E7" i="27"/>
  <c r="C7" i="27"/>
  <c r="A5" i="27"/>
  <c r="A2" i="27"/>
  <c r="C57" i="27" l="1"/>
  <c r="D57" i="27"/>
  <c r="D59" i="27" s="1"/>
  <c r="C6" i="26"/>
  <c r="B6" i="26"/>
  <c r="D6" i="13"/>
  <c r="A5" i="13"/>
  <c r="D6" i="18"/>
  <c r="A2" i="26"/>
  <c r="C6" i="25"/>
  <c r="B6" i="25"/>
  <c r="C6" i="13"/>
  <c r="C11" i="13" s="1"/>
  <c r="C18" i="13" s="1"/>
  <c r="B6" i="13"/>
  <c r="B11" i="13" s="1"/>
  <c r="B18" i="13" s="1"/>
  <c r="A2" i="13"/>
  <c r="C14" i="13"/>
  <c r="C9" i="13"/>
  <c r="B9" i="13"/>
  <c r="A2" i="25" l="1"/>
  <c r="D63" i="12" l="1"/>
  <c r="B63" i="12"/>
  <c r="B57" i="12"/>
  <c r="D51" i="12"/>
  <c r="B51" i="12"/>
  <c r="D45" i="12"/>
  <c r="B45" i="12"/>
  <c r="C44" i="9"/>
  <c r="B44" i="9"/>
  <c r="C37" i="9"/>
  <c r="B37"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3" i="12"/>
  <c r="B23" i="12"/>
  <c r="D15" i="12"/>
  <c r="B15" i="12"/>
  <c r="D7" i="5" l="1"/>
  <c r="A2" i="18" l="1"/>
  <c r="C6" i="18" l="1"/>
  <c r="B6" i="18"/>
  <c r="B10" i="17" l="1"/>
  <c r="C15" i="8"/>
  <c r="D8" i="8"/>
  <c r="C8" i="8"/>
  <c r="B8" i="8"/>
  <c r="C38" i="7"/>
  <c r="B38" i="7"/>
  <c r="C73" i="7"/>
  <c r="C78" i="7" s="1"/>
  <c r="B73" i="7"/>
  <c r="C56" i="7"/>
  <c r="B56" i="7"/>
  <c r="C48" i="7"/>
  <c r="B48" i="7"/>
  <c r="C43" i="7"/>
  <c r="B43" i="7"/>
  <c r="C22" i="7"/>
  <c r="B22" i="7"/>
  <c r="C17" i="7"/>
  <c r="B17" i="7"/>
  <c r="B59" i="7" l="1"/>
  <c r="C59" i="7"/>
  <c r="C14" i="17" s="1"/>
  <c r="C12" i="18"/>
  <c r="C9" i="18"/>
  <c r="B17" i="18"/>
  <c r="C13" i="18"/>
  <c r="C17" i="18"/>
  <c r="B12" i="18"/>
  <c r="B9" i="18"/>
  <c r="C8" i="18"/>
  <c r="B8" i="18"/>
  <c r="B18" i="18"/>
  <c r="C18" i="18"/>
  <c r="C19" i="18"/>
  <c r="B13" i="18"/>
  <c r="B19" i="18"/>
  <c r="B24" i="7"/>
  <c r="B26" i="7" s="1"/>
  <c r="C10" i="3" s="1"/>
  <c r="C24" i="7"/>
  <c r="C26" i="7" s="1"/>
  <c r="B14" i="17" l="1"/>
  <c r="B75" i="7"/>
  <c r="C11" i="3"/>
  <c r="B11" i="19" s="1"/>
  <c r="C10" i="18"/>
  <c r="B10" i="18"/>
  <c r="C20" i="18"/>
  <c r="C14" i="18"/>
  <c r="B14" i="18"/>
  <c r="B20" i="18"/>
  <c r="D6" i="7"/>
  <c r="C6" i="7"/>
  <c r="B6" i="7"/>
  <c r="C7" i="6"/>
  <c r="B13" i="17" l="1"/>
  <c r="B78" i="7"/>
  <c r="C12" i="3" s="1"/>
  <c r="E11" i="19"/>
  <c r="C34" i="7"/>
  <c r="B34" i="7"/>
  <c r="C16" i="17"/>
  <c r="B16" i="17"/>
  <c r="C10" i="17"/>
  <c r="D7" i="12"/>
  <c r="D18" i="12" s="1"/>
  <c r="E26" i="12" s="1"/>
  <c r="B7" i="12"/>
  <c r="B18" i="12" s="1"/>
  <c r="B41" i="12" s="1"/>
  <c r="A2" i="12"/>
  <c r="D6" i="9"/>
  <c r="C6" i="9"/>
  <c r="C21" i="9" s="1"/>
  <c r="C32" i="9" s="1"/>
  <c r="B6" i="9"/>
  <c r="B21" i="9" s="1"/>
  <c r="B32" i="9" s="1"/>
  <c r="A2" i="9"/>
  <c r="A2" i="8"/>
  <c r="C91" i="7"/>
  <c r="C93" i="7" s="1"/>
  <c r="B91" i="7"/>
  <c r="A2" i="7"/>
  <c r="E7" i="6"/>
  <c r="A2" i="6"/>
  <c r="D48" i="5"/>
  <c r="C28" i="17" s="1"/>
  <c r="C48" i="5"/>
  <c r="D39" i="5"/>
  <c r="C39" i="5"/>
  <c r="D32" i="5"/>
  <c r="C32" i="5"/>
  <c r="D20" i="5"/>
  <c r="D15" i="5"/>
  <c r="C15" i="5"/>
  <c r="E7" i="5"/>
  <c r="C7" i="5"/>
  <c r="A2" i="5"/>
  <c r="D21" i="4"/>
  <c r="D14" i="4"/>
  <c r="E7" i="4"/>
  <c r="C7" i="4"/>
  <c r="A2" i="4"/>
  <c r="C18" i="17"/>
  <c r="B18" i="17"/>
  <c r="C11" i="17"/>
  <c r="C15" i="17" s="1"/>
  <c r="B12" i="19" l="1"/>
  <c r="C14" i="3"/>
  <c r="C24" i="3" s="1"/>
  <c r="C33" i="3" s="1"/>
  <c r="B93" i="7"/>
  <c r="B66" i="7"/>
  <c r="C66" i="7"/>
  <c r="D6" i="25"/>
  <c r="D6" i="26"/>
  <c r="B59" i="12"/>
  <c r="B53" i="12"/>
  <c r="B47" i="12"/>
  <c r="D59" i="12"/>
  <c r="D47" i="12"/>
  <c r="D53" i="12"/>
  <c r="B28" i="17"/>
  <c r="D50" i="5"/>
  <c r="C40" i="17"/>
  <c r="C27" i="17"/>
  <c r="C50" i="5"/>
  <c r="D22" i="5"/>
  <c r="C26" i="17" s="1"/>
  <c r="C38" i="17" s="1"/>
  <c r="C24" i="17"/>
  <c r="C36" i="17" s="1"/>
  <c r="C23" i="17"/>
  <c r="B24" i="17"/>
  <c r="D59" i="4"/>
  <c r="C25" i="17" s="1"/>
  <c r="C17" i="17"/>
  <c r="C33" i="17"/>
  <c r="C39" i="17"/>
  <c r="B33" i="17"/>
  <c r="D51" i="6"/>
  <c r="D53" i="6" s="1"/>
  <c r="C52" i="6" s="1"/>
  <c r="B17" i="17"/>
  <c r="B23" i="17"/>
  <c r="B27" i="17"/>
  <c r="B11" i="17" l="1"/>
  <c r="B40" i="17" s="1"/>
  <c r="C9" i="6"/>
  <c r="C21" i="6" s="1"/>
  <c r="C37" i="3"/>
  <c r="B20" i="17" s="1"/>
  <c r="B19" i="17"/>
  <c r="E12" i="19"/>
  <c r="E14" i="19" s="1"/>
  <c r="B14" i="19"/>
  <c r="B24" i="19" s="1"/>
  <c r="C85" i="7"/>
  <c r="B85" i="7"/>
  <c r="B25" i="17"/>
  <c r="B35" i="17"/>
  <c r="C35" i="17"/>
  <c r="D52" i="5"/>
  <c r="C29" i="17" s="1"/>
  <c r="C37" i="17" s="1"/>
  <c r="B36" i="17"/>
  <c r="C19" i="17"/>
  <c r="C34" i="17" s="1"/>
  <c r="B39" i="17" l="1"/>
  <c r="B15" i="17"/>
  <c r="B34" i="17"/>
  <c r="E24" i="19"/>
  <c r="B33" i="19"/>
  <c r="C20" i="17"/>
  <c r="E33" i="19" l="1"/>
  <c r="B37" i="19"/>
  <c r="C51" i="6"/>
  <c r="C53" i="6" s="1"/>
  <c r="C20" i="5"/>
  <c r="E37" i="19" l="1"/>
  <c r="B40" i="19"/>
  <c r="C22" i="5"/>
  <c r="B26" i="17" s="1"/>
  <c r="B38" i="17" s="1"/>
  <c r="E40" i="19" l="1"/>
  <c r="E43" i="19" s="1"/>
  <c r="B43" i="19"/>
  <c r="C52" i="5"/>
  <c r="B29" i="17" l="1"/>
  <c r="B37" i="17" s="1"/>
  <c r="C41" i="17"/>
  <c r="B41" i="17"/>
</calcChain>
</file>

<file path=xl/sharedStrings.xml><?xml version="1.0" encoding="utf-8"?>
<sst xmlns="http://schemas.openxmlformats.org/spreadsheetml/2006/main" count="1133" uniqueCount="920">
  <si>
    <t>Generelle regnskapsprinsipper</t>
  </si>
  <si>
    <t>Årsregnskapet er utarbeidet etter regnskapslovens bestemmelser, men er presentert i samsvar med Kunnskapsdepartementets rapporteringskrav.</t>
  </si>
  <si>
    <t>Anvendte regnskapsprinsipper</t>
  </si>
  <si>
    <t>Inntekter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</si>
  <si>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</si>
  <si>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</si>
  <si>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</si>
  <si>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</si>
  <si>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</si>
  <si>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</si>
  <si>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</si>
  <si>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</si>
  <si>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</si>
  <si>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</si>
  <si>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</si>
  <si>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</si>
  <si>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</si>
  <si>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</si>
  <si>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</si>
  <si>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Internhandel</t>
  </si>
  <si>
    <t>Alle vesentlige interne transaksjoner og mellomværender innen virksomheten er eliminert i regnskapet.</t>
  </si>
  <si>
    <t>Pensjoner og pensjonsforpliktelser</t>
  </si>
  <si>
    <t>Kontantstrøm</t>
  </si>
  <si>
    <t>Kontantstrømanalysen er satt opp etter indirekte metode.</t>
  </si>
  <si>
    <t>Kontoplan</t>
  </si>
  <si>
    <t>Kontoplanen er satt opp etter NS 4102.</t>
  </si>
  <si>
    <t>Resultatregnskap</t>
  </si>
  <si>
    <t>Note</t>
  </si>
  <si>
    <t>Driftsinntekter</t>
  </si>
  <si>
    <t>Offentlige tilskudd</t>
  </si>
  <si>
    <t>RE.011</t>
  </si>
  <si>
    <t>Salgsinntekter</t>
  </si>
  <si>
    <t>RE.012</t>
  </si>
  <si>
    <t>Andre driftsinntekter</t>
  </si>
  <si>
    <t>RE.013</t>
  </si>
  <si>
    <t>Sum driftsinntekter</t>
  </si>
  <si>
    <t>RE.1</t>
  </si>
  <si>
    <t>Driftskostnader</t>
  </si>
  <si>
    <t>Varekostnad</t>
  </si>
  <si>
    <t>RE.021</t>
  </si>
  <si>
    <t>RE.022</t>
  </si>
  <si>
    <t>Avskrivninger</t>
  </si>
  <si>
    <t>RE.023</t>
  </si>
  <si>
    <t>Nedskrivninger</t>
  </si>
  <si>
    <t>RE.024</t>
  </si>
  <si>
    <t>Andre driftskostnader</t>
  </si>
  <si>
    <t>RE.025</t>
  </si>
  <si>
    <t>Sum driftskostnader</t>
  </si>
  <si>
    <t>RE.2</t>
  </si>
  <si>
    <t>Driftsresultat</t>
  </si>
  <si>
    <t>RE.3</t>
  </si>
  <si>
    <t>Finansinntekter og -kostnader</t>
  </si>
  <si>
    <t>Finansinntekter</t>
  </si>
  <si>
    <t>RE.041</t>
  </si>
  <si>
    <t>Finanskostnader</t>
  </si>
  <si>
    <t>RE.042</t>
  </si>
  <si>
    <t>Resultat av finansposter</t>
  </si>
  <si>
    <t>RE.4</t>
  </si>
  <si>
    <t>Resultat før skattekostnad</t>
  </si>
  <si>
    <t>RE.5</t>
  </si>
  <si>
    <t>Skattekostnad</t>
  </si>
  <si>
    <t>RE.061</t>
  </si>
  <si>
    <t>Årsresultat</t>
  </si>
  <si>
    <t>RE.6</t>
  </si>
  <si>
    <t>Disponeringer og overføringer av årsresultat</t>
  </si>
  <si>
    <t>RE.071</t>
  </si>
  <si>
    <t>Konsernbidrag</t>
  </si>
  <si>
    <t>RE.072</t>
  </si>
  <si>
    <t>Andre disponeringer</t>
  </si>
  <si>
    <t>RE.073</t>
  </si>
  <si>
    <t>Sum disponeringer</t>
  </si>
  <si>
    <t>RE.7</t>
  </si>
  <si>
    <t>Balanse - eiendeler</t>
  </si>
  <si>
    <t>EIENDELER</t>
  </si>
  <si>
    <t>A. Anleggsmidler</t>
  </si>
  <si>
    <t>I. Immaterielle eiendeler</t>
  </si>
  <si>
    <t>AI.01</t>
  </si>
  <si>
    <t>AI.02</t>
  </si>
  <si>
    <t>AI.03</t>
  </si>
  <si>
    <t>Sum immaterielle eiendeler</t>
  </si>
  <si>
    <t>AI.1</t>
  </si>
  <si>
    <t>II. Varige driftsmidler</t>
  </si>
  <si>
    <t>Tomter</t>
  </si>
  <si>
    <t>AII.01</t>
  </si>
  <si>
    <t>Bygninger og annen fast eiendom</t>
  </si>
  <si>
    <t>AII.02</t>
  </si>
  <si>
    <t>Maskiner og anlegg</t>
  </si>
  <si>
    <t>AII.03</t>
  </si>
  <si>
    <t>AII.04</t>
  </si>
  <si>
    <t>Anlegg under utførelse</t>
  </si>
  <si>
    <t>Sum varige driftsmidler</t>
  </si>
  <si>
    <t>AII.1</t>
  </si>
  <si>
    <t>III. Finansielle anleggsmidler</t>
  </si>
  <si>
    <t>AIII.01</t>
  </si>
  <si>
    <t>AIII.02</t>
  </si>
  <si>
    <t>Lån til foretak i samme konsern</t>
  </si>
  <si>
    <t>AIII.03</t>
  </si>
  <si>
    <t>AIII.04</t>
  </si>
  <si>
    <t>AIII.05</t>
  </si>
  <si>
    <t>AIII.06</t>
  </si>
  <si>
    <t>AIII.07</t>
  </si>
  <si>
    <t>Sum finansielle anleggsmidler</t>
  </si>
  <si>
    <t>AIII.1</t>
  </si>
  <si>
    <t>B. Omløpsmidler</t>
  </si>
  <si>
    <t>I. Varer</t>
  </si>
  <si>
    <t>BI.01</t>
  </si>
  <si>
    <t>Sum varer</t>
  </si>
  <si>
    <t>BI.1</t>
  </si>
  <si>
    <t>II. Fordringer</t>
  </si>
  <si>
    <t>Kundefordringer</t>
  </si>
  <si>
    <t>BII.01</t>
  </si>
  <si>
    <t>Andre fordringer</t>
  </si>
  <si>
    <t>BII.02</t>
  </si>
  <si>
    <t>BII.03</t>
  </si>
  <si>
    <t>Sum fordringer</t>
  </si>
  <si>
    <t>BII.1</t>
  </si>
  <si>
    <t>III Investeringer</t>
  </si>
  <si>
    <t>BIII.01</t>
  </si>
  <si>
    <t>BIII.02</t>
  </si>
  <si>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</si>
  <si>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</si>
  <si>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</si>
  <si>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</si>
  <si>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</si>
  <si>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</si>
  <si>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</si>
  <si>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</si>
  <si>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</si>
  <si>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</si>
  <si>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</si>
  <si>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</si>
  <si>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Balanse - gjeld og egenkapital</t>
  </si>
  <si>
    <t>EGENKAPITAL OG GJELD</t>
  </si>
  <si>
    <t>C. Egenkapital</t>
  </si>
  <si>
    <t>I. Innskutt egenkapital</t>
  </si>
  <si>
    <t>Selskapskapital</t>
  </si>
  <si>
    <t>CI.01</t>
  </si>
  <si>
    <t>Overkursfond</t>
  </si>
  <si>
    <t>CI.02</t>
  </si>
  <si>
    <t>Annen innskutt egenkapital</t>
  </si>
  <si>
    <t>CI.03</t>
  </si>
  <si>
    <t>Sum innskutt egenkapital</t>
  </si>
  <si>
    <t>CI.1</t>
  </si>
  <si>
    <t>II. Opptjent egenkapital</t>
  </si>
  <si>
    <t>Sum opptjent egenkapital</t>
  </si>
  <si>
    <t>CII.1</t>
  </si>
  <si>
    <t>Sum egenkapital</t>
  </si>
  <si>
    <t>CIII.1</t>
  </si>
  <si>
    <t>D. Gjeld</t>
  </si>
  <si>
    <t>I. Avsetning for forpliktelser</t>
  </si>
  <si>
    <t>DI.01</t>
  </si>
  <si>
    <t>DI.02</t>
  </si>
  <si>
    <t>DI.03</t>
  </si>
  <si>
    <t>DI.04</t>
  </si>
  <si>
    <t>DI.05</t>
  </si>
  <si>
    <t>Sum avsetning for forpliktelser</t>
  </si>
  <si>
    <t>DI.1</t>
  </si>
  <si>
    <t>II. Annen langsiktig gjeld</t>
  </si>
  <si>
    <t>DII.01</t>
  </si>
  <si>
    <t>DII.02</t>
  </si>
  <si>
    <t>Gjeld til kredittinstitusjoner</t>
  </si>
  <si>
    <t>DII.03</t>
  </si>
  <si>
    <t>Øvrig langsiktig gjeld</t>
  </si>
  <si>
    <t>DII.04</t>
  </si>
  <si>
    <t>Sum annen langsiktig gjeld</t>
  </si>
  <si>
    <t>DII.1</t>
  </si>
  <si>
    <t>III. Kortsiktig gjeld</t>
  </si>
  <si>
    <t>DIII.01</t>
  </si>
  <si>
    <t>DIII.02</t>
  </si>
  <si>
    <t>Leverandørgjeld</t>
  </si>
  <si>
    <t>DIII.03</t>
  </si>
  <si>
    <t>DIII.04</t>
  </si>
  <si>
    <t>Skyldig offentlige avgifter</t>
  </si>
  <si>
    <t>DIII.05</t>
  </si>
  <si>
    <t>Annen kortsiktig gjeld</t>
  </si>
  <si>
    <t>DIII.06</t>
  </si>
  <si>
    <t>Sum kortsiktig gjeld</t>
  </si>
  <si>
    <t>DIII.1</t>
  </si>
  <si>
    <t>Sum gjeld</t>
  </si>
  <si>
    <t>DIV.1</t>
  </si>
  <si>
    <t>SUM EGENKAPITAL OG GJELD</t>
  </si>
  <si>
    <t>DV.1</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</si>
  <si>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</si>
  <si>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</si>
  <si>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</si>
  <si>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</si>
  <si>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</si>
  <si>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</si>
  <si>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</si>
  <si>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</si>
  <si>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</si>
  <si>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</si>
  <si>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</si>
  <si>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</si>
  <si>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</si>
  <si>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</si>
  <si>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</si>
  <si>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</si>
  <si>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</si>
  <si>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</si>
  <si>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</si>
  <si>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</si>
  <si>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</si>
  <si>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</si>
  <si>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</si>
  <si>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</si>
  <si>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</si>
  <si>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</si>
  <si>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</si>
  <si>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</si>
  <si>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</si>
  <si>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</si>
  <si>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</si>
  <si>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</si>
  <si>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</si>
  <si>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</si>
  <si>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</si>
  <si>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</si>
  <si>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</si>
  <si>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</si>
  <si>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</si>
  <si>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</si>
  <si>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</si>
  <si>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</si>
  <si>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</si>
  <si>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</si>
  <si>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</si>
  <si>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</si>
  <si>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</si>
  <si>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</si>
  <si>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</si>
  <si>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</si>
  <si>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</si>
  <si>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</si>
  <si>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</si>
  <si>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</si>
  <si>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</si>
  <si>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</si>
  <si>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</si>
  <si>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</si>
  <si>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</si>
  <si>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</si>
  <si>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</si>
  <si>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</si>
  <si>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</si>
  <si>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</si>
  <si>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</si>
  <si>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</si>
  <si>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</si>
  <si>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</si>
  <si>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</si>
  <si>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</si>
  <si>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</si>
  <si>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</si>
  <si>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</si>
  <si>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</si>
  <si>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Netto endring i kontanter og kontantekvivalenter</t>
  </si>
  <si>
    <t>KS.35</t>
  </si>
  <si>
    <t>Beholdning av kontanter og kontantekvivalenter ved periodens begynnelse</t>
  </si>
  <si>
    <t>KS.36</t>
  </si>
  <si>
    <t>Beholdning av kontanter og kontantekvivalenter ved periodens slutt</t>
  </si>
  <si>
    <t>KS.BEH</t>
  </si>
  <si>
    <t>Note 1 Driftsinntekter</t>
  </si>
  <si>
    <t>N1.011</t>
  </si>
  <si>
    <t>N1.012</t>
  </si>
  <si>
    <t>N1.013</t>
  </si>
  <si>
    <t>N1.015</t>
  </si>
  <si>
    <t>N1.1</t>
  </si>
  <si>
    <t>Tilskudd fra EU til undervisning og andre formål</t>
  </si>
  <si>
    <t>N1.3</t>
  </si>
  <si>
    <t>N1.4</t>
  </si>
  <si>
    <t>N1.051</t>
  </si>
  <si>
    <t>N1.053</t>
  </si>
  <si>
    <t>N1.5</t>
  </si>
  <si>
    <t>Husleieinntekter</t>
  </si>
  <si>
    <t>N1.061</t>
  </si>
  <si>
    <t>Gaver</t>
  </si>
  <si>
    <t>N1.063</t>
  </si>
  <si>
    <t>Andre driftsinntekter 1</t>
  </si>
  <si>
    <t>N1.064</t>
  </si>
  <si>
    <t>Andre driftsinntekter 2</t>
  </si>
  <si>
    <t>N1.065</t>
  </si>
  <si>
    <t>Sum andre driftsinntekter</t>
  </si>
  <si>
    <t>N1.6</t>
  </si>
  <si>
    <t>N1.INT</t>
  </si>
  <si>
    <t>Note 2 Lønn og andre personalkostnader</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</si>
  <si>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</si>
  <si>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</si>
  <si>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</si>
  <si>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</si>
  <si>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</si>
  <si>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</si>
  <si>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</si>
  <si>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</si>
  <si>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</si>
  <si>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</si>
  <si>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</si>
  <si>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</si>
  <si>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</si>
  <si>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</si>
  <si>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</si>
  <si>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Note 3 Andre driftskostnader</t>
  </si>
  <si>
    <t>Husleie</t>
  </si>
  <si>
    <t>N3.1</t>
  </si>
  <si>
    <t>Andre kostnader til drift av eiendom og lokaler</t>
  </si>
  <si>
    <t>N3.2</t>
  </si>
  <si>
    <t>IKT-kostnader</t>
  </si>
  <si>
    <t>Revisjonstjenester</t>
  </si>
  <si>
    <t>Kjøp av undervisningstjenester</t>
  </si>
  <si>
    <t>Konsulenttjenester og andre kjøp av tjenester</t>
  </si>
  <si>
    <t>Markedsføring</t>
  </si>
  <si>
    <t>Reise- og møtekostnader</t>
  </si>
  <si>
    <t>Sum Andre driftskostnader</t>
  </si>
  <si>
    <t>Note 4 Finansinntekter og finanskostnader</t>
  </si>
  <si>
    <t>N4.011</t>
  </si>
  <si>
    <t>N4.012</t>
  </si>
  <si>
    <t>Andre finansinntekter</t>
  </si>
  <si>
    <t>N4.013</t>
  </si>
  <si>
    <t>N4.1</t>
  </si>
  <si>
    <t>N4.021</t>
  </si>
  <si>
    <t>Nedskriving av finansielle eiendeler</t>
  </si>
  <si>
    <t>N4.022</t>
  </si>
  <si>
    <t>N4.023</t>
  </si>
  <si>
    <t>N4.2</t>
  </si>
  <si>
    <t>N4.3</t>
  </si>
  <si>
    <t>Kundefordringer til pålydende</t>
  </si>
  <si>
    <t>N7.011</t>
  </si>
  <si>
    <t>Avsatt til latent tap (-)</t>
  </si>
  <si>
    <t>N7.012</t>
  </si>
  <si>
    <t>Sum kundefordringer</t>
  </si>
  <si>
    <t>N7.1</t>
  </si>
  <si>
    <t>Prosjektnavn (tittel)</t>
  </si>
  <si>
    <t>Prosjektets kortnavn (hos EU)</t>
  </si>
  <si>
    <t>Tilskudd fra EUs rammeprogram for forskning</t>
  </si>
  <si>
    <t>Tilskudd fra andre tiltak/programmer finansiert av EU</t>
  </si>
  <si>
    <t>EU.011</t>
  </si>
  <si>
    <t>SUM</t>
  </si>
  <si>
    <t>EU.1</t>
  </si>
  <si>
    <t>Forklaring</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</si>
  <si>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</si>
  <si>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</si>
  <si>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</si>
  <si>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</si>
  <si>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-herav andre bidrags- og oppdragsinntekter</t>
  </si>
  <si>
    <t>Lønnskostnader</t>
  </si>
  <si>
    <t>Balanse:</t>
  </si>
  <si>
    <t>Anleggsmidler</t>
  </si>
  <si>
    <t>Omløpsmidler</t>
  </si>
  <si>
    <t>Sum eiendeler</t>
  </si>
  <si>
    <t>Egenkapital</t>
  </si>
  <si>
    <t>Kortsiktig gjeld</t>
  </si>
  <si>
    <t>Sum gjeld og egenkapital</t>
  </si>
  <si>
    <t>Nøkkeltall:</t>
  </si>
  <si>
    <t>Lønnskostnader som andel av totale driftskostnader</t>
  </si>
  <si>
    <t>Resultatgrad (driftsresultat / driftsinntekter)</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</si>
  <si>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</si>
  <si>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</si>
  <si>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</si>
  <si>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</si>
  <si>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</si>
  <si>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</si>
  <si>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</si>
  <si>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KS.35A</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</si>
  <si>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</si>
  <si>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Statstilskudd fra Kunnskapsdepartementet - drift</t>
  </si>
  <si>
    <t>Tilskudd/overføringer fra andre departement</t>
  </si>
  <si>
    <t>Periodens tilskudd/overføring 1</t>
  </si>
  <si>
    <t>Periodens tilskudd/overføring 2</t>
  </si>
  <si>
    <t>Andre tilskudd/overføringer i perioden</t>
  </si>
  <si>
    <t>N1.013A</t>
  </si>
  <si>
    <r>
      <t>Tilskudd og overføringer fra statlige etater</t>
    </r>
    <r>
      <rPr>
        <i/>
        <vertAlign val="superscript"/>
        <sz val="11"/>
        <color rgb="FF000000"/>
        <rFont val="Calibri"/>
        <family val="2"/>
        <scheme val="minor"/>
      </rPr>
      <t>1)</t>
    </r>
  </si>
  <si>
    <t xml:space="preserve"> - utbetaling av tilskudd til andre virksomheter (-)</t>
  </si>
  <si>
    <t>N1.013B</t>
  </si>
  <si>
    <t>N1.013C</t>
  </si>
  <si>
    <t>N1.013D</t>
  </si>
  <si>
    <t>Periodens tilskudd/overføring direkte fra NFR</t>
  </si>
  <si>
    <t xml:space="preserve"> + periodens tilskudd fra NFR via andre virksomheter</t>
  </si>
  <si>
    <t>Periodens netto tilskudd fra Norges forskningsråd</t>
  </si>
  <si>
    <t xml:space="preserve"> - utbetaling av tilskudd/overføring fra NFR til andre (-)</t>
  </si>
  <si>
    <t>N1.014A</t>
  </si>
  <si>
    <t>N1.014B</t>
  </si>
  <si>
    <t>N1.014C</t>
  </si>
  <si>
    <t>N1.016</t>
  </si>
  <si>
    <t>Sum tilskudd og overføringer fra statlige etater</t>
  </si>
  <si>
    <r>
      <t>Andre poster som vedrører overføringer fra statlige etater</t>
    </r>
    <r>
      <rPr>
        <vertAlign val="superscript"/>
        <sz val="11"/>
        <color rgb="FF000000"/>
        <rFont val="Calibri"/>
        <family val="2"/>
        <scheme val="minor"/>
      </rPr>
      <t>2)</t>
    </r>
  </si>
  <si>
    <t>2) Vesentlige bidrag skal spesifiseres i egne avsnitt under oppstillingen.  Linje N1.016 skal omfatte tilskudd/overføringer som ikke omfattes av bestemmelsene i rundskriv   F-07-13.</t>
  </si>
  <si>
    <t>N1.10</t>
  </si>
  <si>
    <t>Sum offentlige  tilskudd</t>
  </si>
  <si>
    <t xml:space="preserve"> +innbetaling av tilskudd fra EU til undervisning og annet fra andre</t>
  </si>
  <si>
    <t>Periodens netto tilskudd fra EUs rammeprogram for forskning</t>
  </si>
  <si>
    <t xml:space="preserve"> - utbetaling av tilskudd fra EU til undervisning og annet til andre (-)</t>
  </si>
  <si>
    <t xml:space="preserve">Periodens netto tilskudd fra EU til undervisning og annet </t>
  </si>
  <si>
    <t>N1.021C</t>
  </si>
  <si>
    <t>N1.021D</t>
  </si>
  <si>
    <t xml:space="preserve"> - utbetaling av tilskudd overføring fra RFF til andre virksomheter (-)</t>
  </si>
  <si>
    <t>Periodens netto tilskudd/overføring fra RFF</t>
  </si>
  <si>
    <t>Periodens tilskudd fra Regionale forskningsfond (RFF)</t>
  </si>
  <si>
    <t>N1.080A</t>
  </si>
  <si>
    <t>N1.080B</t>
  </si>
  <si>
    <t>N1.070A</t>
  </si>
  <si>
    <t>N1.070B</t>
  </si>
  <si>
    <t>N1.070C</t>
  </si>
  <si>
    <t>N1.70</t>
  </si>
  <si>
    <t>N1.80</t>
  </si>
  <si>
    <t>Periodens tilskudd/overføring fra kommuner og fylkeskommuner</t>
  </si>
  <si>
    <t>N1.21</t>
  </si>
  <si>
    <t>N1.022A</t>
  </si>
  <si>
    <t>Periodens tilskudd/overføring fra organisasjoner og stiftelser</t>
  </si>
  <si>
    <t>Periodens tilskudd/overføring fra næringsliv og private</t>
  </si>
  <si>
    <t xml:space="preserve">Periodens tilskudd andre bidragsytere </t>
  </si>
  <si>
    <t xml:space="preserve"> - utbetaling av tilskudd/overføring fra diverse bidragsytere til andre (-)</t>
  </si>
  <si>
    <t>N1.022B</t>
  </si>
  <si>
    <t>N1.022C</t>
  </si>
  <si>
    <t>N1.022D</t>
  </si>
  <si>
    <t>N1.022E</t>
  </si>
  <si>
    <t>N1.22</t>
  </si>
  <si>
    <t>Periodens netto tilskudd overføring fra diverse bidragsytere</t>
  </si>
  <si>
    <t>2) Vesentlige bidrag skal spesifiseres i egne avsnitt under oppstillingen.  Linje N1.3 skal omfatte tilskudd/overføringer som ikke omfattes av bestemmelsene i rundskriv   F-07-13.</t>
  </si>
  <si>
    <t>Statlige etater</t>
  </si>
  <si>
    <t>Kommunale og fylkeskommunale etater</t>
  </si>
  <si>
    <t>Organisasjoner og stiftelser</t>
  </si>
  <si>
    <t>Næringsliv/privat</t>
  </si>
  <si>
    <t>N1.052A</t>
  </si>
  <si>
    <t>N1.52</t>
  </si>
  <si>
    <t>N1.052B</t>
  </si>
  <si>
    <t>N1.052C</t>
  </si>
  <si>
    <t>N1.052D</t>
  </si>
  <si>
    <t>N1.052E</t>
  </si>
  <si>
    <t>Andre oppdragsgivere</t>
  </si>
  <si>
    <r>
      <t>Andre salgsinntekter</t>
    </r>
    <r>
      <rPr>
        <vertAlign val="superscript"/>
        <sz val="11"/>
        <color rgb="FF000000"/>
        <rFont val="Calibri"/>
        <family val="2"/>
        <scheme val="minor"/>
      </rPr>
      <t>2)</t>
    </r>
  </si>
  <si>
    <t>Sum</t>
  </si>
  <si>
    <t>Note 32 Datagrunnlaget for indikatorer i finansieringssystemet</t>
  </si>
  <si>
    <t>Tall i 1000 kroner</t>
  </si>
  <si>
    <t>Indikator</t>
  </si>
  <si>
    <t>Tilskudd fra Norges forskningsråd - NFR</t>
  </si>
  <si>
    <t>Tilskudd fra regionale forskningsfond - RFF</t>
  </si>
  <si>
    <t>Sum tilskudd fra NFR og RFF</t>
  </si>
  <si>
    <t>Tilskudd fra bidrags- og oppdragsfinansiert aktivitet (BOA)</t>
  </si>
  <si>
    <t xml:space="preserve"> - diverse bidragsinntekter</t>
  </si>
  <si>
    <t xml:space="preserve"> - tilskudd fra statlige etater</t>
  </si>
  <si>
    <t xml:space="preserve"> - oppdragsinntekter</t>
  </si>
  <si>
    <t>Sum tilskudd fra bidrags- og oppdragsfinansiert aktivitet</t>
  </si>
  <si>
    <t>2) Vesentlige bidrag skal spesifiseres i egne avsnitt under oppstillingen.  Linjene N1.051 og  N1.053 skal omfatte salgsinntekter  som ikke omfattes av bestemmelsene i rundskriv   F-07-13.</t>
  </si>
  <si>
    <t>N32.10</t>
  </si>
  <si>
    <t>N32.010</t>
  </si>
  <si>
    <t>N32.011</t>
  </si>
  <si>
    <t>N32.020</t>
  </si>
  <si>
    <t>N32.021</t>
  </si>
  <si>
    <t>N32.20</t>
  </si>
  <si>
    <t>N32.030</t>
  </si>
  <si>
    <t>N32.031</t>
  </si>
  <si>
    <t>N32.032</t>
  </si>
  <si>
    <t>N32.30</t>
  </si>
  <si>
    <t>Sum tilskudd fra EU rammeprogram for forskning og andre formål</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</si>
  <si>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</si>
  <si>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r>
      <t>Andre poster som vedrører annen bidragsfinansiert aktivitet</t>
    </r>
    <r>
      <rPr>
        <vertAlign val="superscript"/>
        <sz val="11"/>
        <color rgb="FF000000"/>
        <rFont val="Calibri"/>
        <family val="2"/>
        <scheme val="minor"/>
      </rPr>
      <t>2)</t>
    </r>
  </si>
  <si>
    <t>DEL II</t>
  </si>
  <si>
    <t>Lønn og godtgjørelser til ledende personer</t>
  </si>
  <si>
    <t>Lønn</t>
  </si>
  <si>
    <t>Andre godtgjørelser</t>
  </si>
  <si>
    <t>Rektor (gjelder også dersom rektor er tilsatt)</t>
  </si>
  <si>
    <t xml:space="preserve">DEL I </t>
  </si>
  <si>
    <t xml:space="preserve">Styreleder </t>
  </si>
  <si>
    <t>Institusjonen har en pensjonsordning som gir de ansatte rett til avtalte pensjonsytelser.</t>
  </si>
  <si>
    <t>Andre finanskostnader</t>
  </si>
  <si>
    <r>
      <t>Periodens netto tilskudd fra andre statlige etater</t>
    </r>
    <r>
      <rPr>
        <vertAlign val="superscript"/>
        <sz val="11"/>
        <color rgb="FF000000"/>
        <rFont val="Calibri"/>
        <family val="2"/>
        <scheme val="minor"/>
      </rPr>
      <t>1)</t>
    </r>
  </si>
  <si>
    <t>DBH-referanse</t>
  </si>
  <si>
    <t>N7.021</t>
  </si>
  <si>
    <t>N7.022</t>
  </si>
  <si>
    <t>Sum andre fordringer</t>
  </si>
  <si>
    <t>Kortsiktig fordring på eier</t>
  </si>
  <si>
    <t>Sum fordringer på eier</t>
  </si>
  <si>
    <t>Langsiktig fordring på eier</t>
  </si>
  <si>
    <t>Langsiktig fordring på nærstående parter</t>
  </si>
  <si>
    <t>Kortsiktig fordring på nærstående parter</t>
  </si>
  <si>
    <t>Sum fordringer på  nærstående parter</t>
  </si>
  <si>
    <t>Sum gjeld til nærstående parter</t>
  </si>
  <si>
    <t>Langsiktig gjeld til nærstående parter</t>
  </si>
  <si>
    <t>Kortsiktig gjeld til nærstående parter</t>
  </si>
  <si>
    <t>Sum salg til nærstående parter</t>
  </si>
  <si>
    <t>Sum kjøp fra nærstående parter</t>
  </si>
  <si>
    <r>
      <t>Fordringer på nærstående parter</t>
    </r>
    <r>
      <rPr>
        <b/>
        <vertAlign val="superscript"/>
        <sz val="11"/>
        <color rgb="FF000000"/>
        <rFont val="Calibri"/>
        <family val="2"/>
        <scheme val="minor"/>
      </rPr>
      <t>1)</t>
    </r>
  </si>
  <si>
    <r>
      <t>Gjeld på nærstående parter</t>
    </r>
    <r>
      <rPr>
        <b/>
        <vertAlign val="superscript"/>
        <sz val="11"/>
        <color rgb="FF000000"/>
        <rFont val="Calibri"/>
        <family val="2"/>
        <scheme val="minor"/>
      </rPr>
      <t>1)</t>
    </r>
  </si>
  <si>
    <r>
      <t>Salg til nærstående parter</t>
    </r>
    <r>
      <rPr>
        <b/>
        <vertAlign val="superscript"/>
        <sz val="11"/>
        <color rgb="FF000000"/>
        <rFont val="Calibri"/>
        <family val="2"/>
        <scheme val="minor"/>
      </rPr>
      <t>1)</t>
    </r>
  </si>
  <si>
    <r>
      <t>Kjøp fra nærstående parter</t>
    </r>
    <r>
      <rPr>
        <b/>
        <vertAlign val="superscript"/>
        <sz val="11"/>
        <color rgb="FF000000"/>
        <rFont val="Calibri"/>
        <family val="2"/>
        <scheme val="minor"/>
      </rPr>
      <t>1)</t>
    </r>
  </si>
  <si>
    <t>N7.2</t>
  </si>
  <si>
    <t>N5.010</t>
  </si>
  <si>
    <t>N5.011</t>
  </si>
  <si>
    <t>N5.012</t>
  </si>
  <si>
    <t>N5.1</t>
  </si>
  <si>
    <t>N5.020</t>
  </si>
  <si>
    <t>N5.021</t>
  </si>
  <si>
    <t>N5.022</t>
  </si>
  <si>
    <t>N5.2</t>
  </si>
  <si>
    <t>N6.010</t>
  </si>
  <si>
    <t>N6.011</t>
  </si>
  <si>
    <t>N6.1</t>
  </si>
  <si>
    <t>N6.020</t>
  </si>
  <si>
    <t>N6.021</t>
  </si>
  <si>
    <t>N6.2</t>
  </si>
  <si>
    <t>N6.030</t>
  </si>
  <si>
    <t>N6.031</t>
  </si>
  <si>
    <t>N6.3</t>
  </si>
  <si>
    <t>N6.040</t>
  </si>
  <si>
    <t>N6.041</t>
  </si>
  <si>
    <t>N6.4</t>
  </si>
  <si>
    <t>Øvrige andre driftskostnader</t>
  </si>
  <si>
    <t>Langsiktig gjeld til eier</t>
  </si>
  <si>
    <t>Kortsiktig gjeld til eier</t>
  </si>
  <si>
    <t>Sum gjeld til eier</t>
  </si>
  <si>
    <r>
      <t>Gjeld til eier</t>
    </r>
    <r>
      <rPr>
        <b/>
        <vertAlign val="superscript"/>
        <sz val="11"/>
        <color rgb="FF000000"/>
        <rFont val="Calibri"/>
        <family val="2"/>
        <scheme val="minor"/>
      </rPr>
      <t>1) 2)</t>
    </r>
  </si>
  <si>
    <t>2) Gjelder virksomheter som er datterselskap i et konsern eller som ikke er et eget rettssubjekt</t>
  </si>
  <si>
    <t>Skyldig lønn</t>
  </si>
  <si>
    <t>Skyldige reiseutgifter</t>
  </si>
  <si>
    <t>Annen gjeld til ansatte</t>
  </si>
  <si>
    <t>Påløpte kostnader</t>
  </si>
  <si>
    <r>
      <t>Felleskostnader</t>
    </r>
    <r>
      <rPr>
        <vertAlign val="superscript"/>
        <sz val="11"/>
        <color rgb="FF000000"/>
        <rFont val="Calibri"/>
        <family val="2"/>
        <scheme val="minor"/>
      </rPr>
      <t>1)</t>
    </r>
  </si>
  <si>
    <t>Forsikringer</t>
  </si>
  <si>
    <t>Lovpålagt revisjon</t>
  </si>
  <si>
    <t xml:space="preserve">Annen bistand </t>
  </si>
  <si>
    <t>Andre  attestasjonstjenester</t>
  </si>
  <si>
    <t>Kostnadsført revisjonhonorar</t>
  </si>
  <si>
    <t>N3.025</t>
  </si>
  <si>
    <t>N3.026</t>
  </si>
  <si>
    <t>N3.027</t>
  </si>
  <si>
    <t>1) Her spesifiseres den andelen av eventuelle felleskostnader som angår høyskolens virksomhet.</t>
  </si>
  <si>
    <t>Programvare og tilsvarende</t>
  </si>
  <si>
    <t>Andre rettigheter</t>
  </si>
  <si>
    <t>Under utførelse</t>
  </si>
  <si>
    <t>+/- fra eiendel under utførelse til annen gruppe (+/-)</t>
  </si>
  <si>
    <t>N7.013</t>
  </si>
  <si>
    <t>N7.014</t>
  </si>
  <si>
    <t>N7.023</t>
  </si>
  <si>
    <t>N7.024</t>
  </si>
  <si>
    <t>N7.025</t>
  </si>
  <si>
    <t>Note 8 Varige driftsmidler</t>
  </si>
  <si>
    <t>Maskiner, transportmidler</t>
  </si>
  <si>
    <t>N8.011</t>
  </si>
  <si>
    <t>N8.012</t>
  </si>
  <si>
    <t>N8.013</t>
  </si>
  <si>
    <t>N8.014</t>
  </si>
  <si>
    <t>N8.1</t>
  </si>
  <si>
    <t>N8.021</t>
  </si>
  <si>
    <t>N8.022</t>
  </si>
  <si>
    <t>N8.023</t>
  </si>
  <si>
    <t>N8.024</t>
  </si>
  <si>
    <t>N8.025</t>
  </si>
  <si>
    <t>N8.2</t>
  </si>
  <si>
    <t>Note 9 Fordringer</t>
  </si>
  <si>
    <t>N9.011</t>
  </si>
  <si>
    <t>N9.012</t>
  </si>
  <si>
    <t>N9.1</t>
  </si>
  <si>
    <t>N9.021</t>
  </si>
  <si>
    <t>N9.022</t>
  </si>
  <si>
    <t>N9.2</t>
  </si>
  <si>
    <r>
      <t>Tilskudd og overføringer fra diverse bidragsytere</t>
    </r>
    <r>
      <rPr>
        <i/>
        <vertAlign val="superscript"/>
        <sz val="11"/>
        <color rgb="FF000000"/>
        <rFont val="Calibri"/>
        <family val="2"/>
        <scheme val="minor"/>
      </rPr>
      <t>1)</t>
    </r>
  </si>
  <si>
    <t>-herav driftstilskudd fra Kunnskapsdepartementet</t>
  </si>
  <si>
    <t>Note 25 Automatisk genererte nøkkeltall</t>
  </si>
  <si>
    <t>Annen langsiktig gjeld og  avsetning forpliktelser</t>
  </si>
  <si>
    <t>N25.011</t>
  </si>
  <si>
    <t>N25.012</t>
  </si>
  <si>
    <t>N25.013</t>
  </si>
  <si>
    <t>N25.014</t>
  </si>
  <si>
    <t>N25.015</t>
  </si>
  <si>
    <t>N25.016</t>
  </si>
  <si>
    <t>N25.017</t>
  </si>
  <si>
    <t>N25.018</t>
  </si>
  <si>
    <t>N25.019</t>
  </si>
  <si>
    <t>N25.021</t>
  </si>
  <si>
    <t>N25.022</t>
  </si>
  <si>
    <t>N25.023</t>
  </si>
  <si>
    <t>N25.024</t>
  </si>
  <si>
    <t>N25.025</t>
  </si>
  <si>
    <t>N25.026</t>
  </si>
  <si>
    <t>N25.027</t>
  </si>
  <si>
    <t>N25.031</t>
  </si>
  <si>
    <t>N25.032</t>
  </si>
  <si>
    <t>Note 30 EU-finansierte prosjekter</t>
  </si>
  <si>
    <t>Viderformidlet  til virksomhet A</t>
  </si>
  <si>
    <t>Viderformidlet  til virksomhet B</t>
  </si>
  <si>
    <t>Viderformidlet  til virksomhet C</t>
  </si>
  <si>
    <t>Andre videreformidlinger</t>
  </si>
  <si>
    <t>Sum videreformidlinger</t>
  </si>
  <si>
    <t>N20.01</t>
  </si>
  <si>
    <t>N20.1</t>
  </si>
  <si>
    <t>N20.02</t>
  </si>
  <si>
    <t>Note 20 Videreformidling av midler til andre samarbeidspartnere</t>
  </si>
  <si>
    <t>Note 11 Annen kortsiktig gjeld</t>
  </si>
  <si>
    <t>6, 11</t>
  </si>
  <si>
    <t>Beløp i 1000 kroner</t>
  </si>
  <si>
    <t>Utbetalinger  ved nedbetaling av  kortsiktig gjeld</t>
  </si>
  <si>
    <t>6, 9</t>
  </si>
  <si>
    <t>Sum finanskostnader</t>
  </si>
  <si>
    <t>Sum finansinntekter</t>
  </si>
  <si>
    <t>DBH-      referanse</t>
  </si>
  <si>
    <t>N10.011</t>
  </si>
  <si>
    <t>N10.012</t>
  </si>
  <si>
    <t>N10.1</t>
  </si>
  <si>
    <t>N11.011</t>
  </si>
  <si>
    <t>N11.012</t>
  </si>
  <si>
    <t>N11.013</t>
  </si>
  <si>
    <t>N11.014</t>
  </si>
  <si>
    <t>N11.015</t>
  </si>
  <si>
    <t>N11.016</t>
  </si>
  <si>
    <t>N11.1</t>
  </si>
  <si>
    <r>
      <t xml:space="preserve">Merknad: Noten er tilpasset indikatorene i finansieringssystemet og genereres automatisk med utgangspunkt i det datagrunnlaget som er presentert i note 1. </t>
    </r>
    <r>
      <rPr>
        <b/>
        <i/>
        <sz val="11"/>
        <rFont val="Times New Roman"/>
        <family val="1"/>
      </rPr>
      <t>Den skal ikke endres.</t>
    </r>
  </si>
  <si>
    <t>N3.3</t>
  </si>
  <si>
    <t>N3.4</t>
  </si>
  <si>
    <t>N3.5</t>
  </si>
  <si>
    <t>N3.6</t>
  </si>
  <si>
    <t>N3.7</t>
  </si>
  <si>
    <t>N3.8</t>
  </si>
  <si>
    <t>N3.9A</t>
  </si>
  <si>
    <t>N3.9</t>
  </si>
  <si>
    <t>N3.10</t>
  </si>
  <si>
    <t>N3.11</t>
  </si>
  <si>
    <t>N3.20</t>
  </si>
  <si>
    <t>Daglig leder</t>
  </si>
  <si>
    <t>6, 10</t>
  </si>
  <si>
    <t>Merknad: Noten er frivillig, men kan tas i bruk av de institusjoner som ønsker å spesifisere videreformidlinger</t>
  </si>
  <si>
    <t>N1.021E</t>
  </si>
  <si>
    <t>Gjeld til datterselskap m.v</t>
  </si>
  <si>
    <t>Kontantstrømoppstilling (indirekte modell)</t>
  </si>
  <si>
    <t>Kontantstrømoppstilling direkte modell)</t>
  </si>
  <si>
    <t>DKS.2</t>
  </si>
  <si>
    <t>DKS.3</t>
  </si>
  <si>
    <t>DKS.4</t>
  </si>
  <si>
    <t>DKS.5</t>
  </si>
  <si>
    <t>DKS.6</t>
  </si>
  <si>
    <t>DKS.7</t>
  </si>
  <si>
    <t>DKS.8</t>
  </si>
  <si>
    <t>DKS.9</t>
  </si>
  <si>
    <t>DKS.10</t>
  </si>
  <si>
    <t>DKS.11</t>
  </si>
  <si>
    <t>DKS.12</t>
  </si>
  <si>
    <t>DKS.1</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</si>
  <si>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</si>
  <si>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</si>
  <si>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</si>
  <si>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</si>
  <si>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</si>
  <si>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</si>
  <si>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</si>
  <si>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</si>
  <si>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</si>
  <si>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</si>
  <si>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</si>
  <si>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</si>
  <si>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</si>
  <si>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</si>
  <si>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</si>
  <si>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</si>
  <si>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</si>
  <si>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</si>
  <si>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</si>
  <si>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</si>
  <si>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</si>
  <si>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</si>
  <si>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</si>
  <si>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</si>
  <si>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</si>
  <si>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</si>
  <si>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</si>
  <si>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Kontantstrømmer fra driftsaktiviteter</t>
  </si>
  <si>
    <t>Innbetalinger</t>
  </si>
  <si>
    <t>Sum innbetalinger</t>
  </si>
  <si>
    <t>innbetalinger av tilskudd fra fagdepartementet</t>
  </si>
  <si>
    <t>innbetalinger av tilskudd fra andre departementet</t>
  </si>
  <si>
    <t>innbetalinger fra salg av varer og tjenester</t>
  </si>
  <si>
    <t>innbetalinger avgifter, gebyrer og lisenser</t>
  </si>
  <si>
    <t>innbetalinger av tilskudd og overføringer</t>
  </si>
  <si>
    <t>innbetalinger av refusjoner</t>
  </si>
  <si>
    <t>andre innbetalinger</t>
  </si>
  <si>
    <t>DKS.INN</t>
  </si>
  <si>
    <t>utbetalinger av lønn og sosiale kostnader</t>
  </si>
  <si>
    <t>utbetalinger ved kjøp av varer og tjenester</t>
  </si>
  <si>
    <t>utbetalinger av skatter og offentlige avgifter</t>
  </si>
  <si>
    <t>utbetalinger til andre virksomheter</t>
  </si>
  <si>
    <t>andre utbetalinger</t>
  </si>
  <si>
    <t>Sum utbetalinger</t>
  </si>
  <si>
    <t>Utbetalinger</t>
  </si>
  <si>
    <t>DKS.UT</t>
  </si>
  <si>
    <t>DKS.DA</t>
  </si>
  <si>
    <t>Avstemming</t>
  </si>
  <si>
    <t>Netto kontantstrøm fra driftsaktiviteter</t>
  </si>
  <si>
    <t>Note 12 Egenkapital</t>
  </si>
  <si>
    <t>Annen opptjent egenkapital</t>
  </si>
  <si>
    <t>Inntekt fra tilskudd og overføringer</t>
  </si>
  <si>
    <t>RE.011A</t>
  </si>
  <si>
    <r>
      <t>Annen langsiktig gjeld</t>
    </r>
    <r>
      <rPr>
        <vertAlign val="superscript"/>
        <sz val="11"/>
        <rFont val="Calibri"/>
        <family val="2"/>
      </rPr>
      <t>1)</t>
    </r>
  </si>
  <si>
    <t>Sum annen kortsiktig gjeld</t>
  </si>
  <si>
    <r>
      <t>Annen kortsiktig gjeld1</t>
    </r>
    <r>
      <rPr>
        <vertAlign val="superscript"/>
        <sz val="11"/>
        <rFont val="Calibri"/>
        <family val="2"/>
        <scheme val="minor"/>
      </rPr>
      <t>)</t>
    </r>
  </si>
  <si>
    <t>-herav andre offentlige tilskudd, salgsinntekter og driftsinntekter</t>
  </si>
  <si>
    <t>N25.014A</t>
  </si>
  <si>
    <t>N21.011</t>
  </si>
  <si>
    <t>N21.011A</t>
  </si>
  <si>
    <t>N21.012</t>
  </si>
  <si>
    <t>N21.013</t>
  </si>
  <si>
    <t>N21.1</t>
  </si>
  <si>
    <t>N21.021</t>
  </si>
  <si>
    <t>N21.022</t>
  </si>
  <si>
    <t>N21.023</t>
  </si>
  <si>
    <t>N21.024</t>
  </si>
  <si>
    <t>N21.025</t>
  </si>
  <si>
    <t>N21.2</t>
  </si>
  <si>
    <t>N21.3</t>
  </si>
  <si>
    <t>N21.041</t>
  </si>
  <si>
    <t>N21.042</t>
  </si>
  <si>
    <t>N21.4</t>
  </si>
  <si>
    <t>N21.5</t>
  </si>
  <si>
    <t>N21.061</t>
  </si>
  <si>
    <t>N21.6</t>
  </si>
  <si>
    <t>N21.071</t>
  </si>
  <si>
    <t>N21.072</t>
  </si>
  <si>
    <t>N21.073</t>
  </si>
  <si>
    <t>N21.7</t>
  </si>
  <si>
    <t>Nestleder i styret</t>
  </si>
  <si>
    <t>N2II.01</t>
  </si>
  <si>
    <t>N2II.02</t>
  </si>
  <si>
    <t>N2II.03</t>
  </si>
  <si>
    <t>N2II.04</t>
  </si>
  <si>
    <t>Sum inntekt fra tilskudd og overføringer</t>
  </si>
  <si>
    <t>DKS.37</t>
  </si>
  <si>
    <t>DKS.38</t>
  </si>
  <si>
    <t>DKS.39</t>
  </si>
  <si>
    <t>DKS.40</t>
  </si>
  <si>
    <t>DKS.41</t>
  </si>
  <si>
    <t>DKS.42</t>
  </si>
  <si>
    <t>DKS.43</t>
  </si>
  <si>
    <t>DKS.44</t>
  </si>
  <si>
    <t>DKS.45</t>
  </si>
  <si>
    <t>DKS.46</t>
  </si>
  <si>
    <t>DKS.47</t>
  </si>
  <si>
    <t>DKS.48</t>
  </si>
  <si>
    <t>DKS.AVS</t>
  </si>
  <si>
    <t>N10.011A</t>
  </si>
  <si>
    <t>Note 10 Øvrig langsiktig gjeld og gjeld til kredittinstitusjoner</t>
  </si>
  <si>
    <r>
      <t>Gjeld til kredittinstitusjoner (langsiktig gjeld)</t>
    </r>
    <r>
      <rPr>
        <vertAlign val="superscript"/>
        <sz val="11"/>
        <rFont val="Calibri"/>
        <family val="2"/>
      </rPr>
      <t>1)</t>
    </r>
  </si>
  <si>
    <r>
      <t>Gjeld til kredittinstitusjoner (kortsiktig gjeld)</t>
    </r>
    <r>
      <rPr>
        <vertAlign val="superscript"/>
        <sz val="11"/>
        <rFont val="Calibri"/>
        <family val="2"/>
      </rPr>
      <t>1)</t>
    </r>
  </si>
  <si>
    <t>Annen virksomhet</t>
  </si>
  <si>
    <t>Hele virksomheten</t>
  </si>
  <si>
    <t>N12.04</t>
  </si>
  <si>
    <t>N12.05</t>
  </si>
  <si>
    <t>N12.06</t>
  </si>
  <si>
    <t>N12.07</t>
  </si>
  <si>
    <t>N12.08</t>
  </si>
  <si>
    <t>N12.2</t>
  </si>
  <si>
    <r>
      <t>Utdanninger akkreditert etter UH-loven</t>
    </r>
    <r>
      <rPr>
        <b/>
        <vertAlign val="superscript"/>
        <sz val="10"/>
        <rFont val="Arial"/>
        <family val="2"/>
      </rPr>
      <t>1)</t>
    </r>
  </si>
  <si>
    <r>
      <t>Utdanninger akkreditert etter fagskoleloven</t>
    </r>
    <r>
      <rPr>
        <b/>
        <vertAlign val="superscript"/>
        <sz val="10"/>
        <rFont val="Arial"/>
        <family val="2"/>
      </rPr>
      <t>2)</t>
    </r>
  </si>
  <si>
    <t>Akkrediterte utdanningstilbud</t>
  </si>
  <si>
    <r>
      <t>Fordringer på eier</t>
    </r>
    <r>
      <rPr>
        <b/>
        <vertAlign val="superscript"/>
        <sz val="11"/>
        <color rgb="FF000000"/>
        <rFont val="Calibri"/>
        <family val="2"/>
        <scheme val="minor"/>
      </rPr>
      <t>1) 2) 3)</t>
    </r>
  </si>
  <si>
    <t>3) Det skal i en egen oversikt nedenfor angis hvilke nærstående eiere/parter som omfattes av spesifikasjonene i noten. Dersom spesifikasjonene i noten omfatter flere eiere/parter skal det i tillegg opplyses om beløp for den enkelte eier/part.</t>
  </si>
  <si>
    <t>2) Jfr. fagskoleloven § 5,  §§ 32 og 33 og forskrift 2017-12-21-2383</t>
  </si>
  <si>
    <r>
      <t>Note 5 Transaksjoner med nærstående parter</t>
    </r>
    <r>
      <rPr>
        <b/>
        <vertAlign val="superscript"/>
        <sz val="11"/>
        <color rgb="FF000000"/>
        <rFont val="Calibri"/>
        <family val="2"/>
        <scheme val="minor"/>
      </rPr>
      <t>3) 4)</t>
    </r>
  </si>
  <si>
    <r>
      <t xml:space="preserve">Note 6 Mellomværende med eier og nærstående parter </t>
    </r>
    <r>
      <rPr>
        <b/>
        <vertAlign val="superscript"/>
        <sz val="11"/>
        <color rgb="FF000000"/>
        <rFont val="Calibri"/>
        <family val="2"/>
        <scheme val="minor"/>
      </rPr>
      <t>3) 4)</t>
    </r>
  </si>
  <si>
    <t>4) I kolonnen Akkrediterte utdanningstilbud skal  føres opp alle transaksjoner som er knyttet til nærstående parter og eiere og som gjelder utdanningstilbud som er akkreditert etter bestemmelsene i både universitets- og høyskoleloven og fagskoleloven.</t>
  </si>
  <si>
    <t>Sum salgsinntekter</t>
  </si>
  <si>
    <r>
      <t>Varekostnad</t>
    </r>
    <r>
      <rPr>
        <vertAlign val="superscript"/>
        <sz val="11"/>
        <color rgb="FF000000"/>
        <rFont val="Calibri"/>
        <family val="2"/>
        <scheme val="minor"/>
      </rPr>
      <t>1)</t>
    </r>
  </si>
  <si>
    <r>
      <t>Skattekostnad</t>
    </r>
    <r>
      <rPr>
        <vertAlign val="superscript"/>
        <sz val="11"/>
        <color rgb="FF000000"/>
        <rFont val="Calibri"/>
        <family val="2"/>
        <scheme val="minor"/>
      </rPr>
      <t>1)</t>
    </r>
  </si>
  <si>
    <r>
      <t>Konsernbidrag</t>
    </r>
    <r>
      <rPr>
        <vertAlign val="superscript"/>
        <sz val="11"/>
        <color rgb="FF000000"/>
        <rFont val="Calibri"/>
        <family val="2"/>
        <scheme val="minor"/>
      </rPr>
      <t>1)</t>
    </r>
  </si>
  <si>
    <r>
      <t>Andre disponeringer</t>
    </r>
    <r>
      <rPr>
        <vertAlign val="superscript"/>
        <sz val="11"/>
        <color rgb="FF000000"/>
        <rFont val="Calibri"/>
        <family val="2"/>
        <scheme val="minor"/>
      </rPr>
      <t>1)</t>
    </r>
  </si>
  <si>
    <r>
      <rPr>
        <sz val="11"/>
        <rFont val="Calibri"/>
        <family val="2"/>
        <scheme val="minor"/>
      </rPr>
      <t>1) Vesentlige poster skal spesifiseres i egne noter</t>
    </r>
    <r>
      <rPr>
        <b/>
        <sz val="11"/>
        <rFont val="Calibri"/>
        <family val="2"/>
        <scheme val="minor"/>
      </rPr>
      <t>.</t>
    </r>
  </si>
  <si>
    <t>Til/fra annen egenkapital</t>
  </si>
  <si>
    <r>
      <t>Utsatt skattefordel</t>
    </r>
    <r>
      <rPr>
        <vertAlign val="superscript"/>
        <sz val="11"/>
        <color rgb="FF000000"/>
        <rFont val="Calibri"/>
        <family val="2"/>
        <scheme val="minor"/>
      </rPr>
      <t>1)</t>
    </r>
  </si>
  <si>
    <r>
      <t>Goodwill</t>
    </r>
    <r>
      <rPr>
        <vertAlign val="superscript"/>
        <sz val="11"/>
        <color rgb="FF000000"/>
        <rFont val="Calibri"/>
        <family val="2"/>
        <scheme val="minor"/>
      </rPr>
      <t>1)</t>
    </r>
  </si>
  <si>
    <t>Driftsløsøre, verktøy og lignende</t>
  </si>
  <si>
    <t>AIII.08</t>
  </si>
  <si>
    <r>
      <t>Varebeholdninger</t>
    </r>
    <r>
      <rPr>
        <vertAlign val="superscript"/>
        <sz val="11"/>
        <color rgb="FF000000"/>
        <rFont val="Calibri"/>
        <family val="2"/>
        <scheme val="minor"/>
      </rPr>
      <t>1)</t>
    </r>
  </si>
  <si>
    <r>
      <t>Krav på innbetaling av selskapskapital</t>
    </r>
    <r>
      <rPr>
        <vertAlign val="superscript"/>
        <sz val="11"/>
        <color rgb="FF000000"/>
        <rFont val="Calibri"/>
        <family val="2"/>
        <scheme val="minor"/>
      </rPr>
      <t>1)</t>
    </r>
  </si>
  <si>
    <r>
      <t>Aksjer og andeler i foretak i samme konsern</t>
    </r>
    <r>
      <rPr>
        <vertAlign val="superscript"/>
        <sz val="11"/>
        <color rgb="FF000000"/>
        <rFont val="Calibri"/>
        <family val="2"/>
        <scheme val="minor"/>
      </rPr>
      <t>1)</t>
    </r>
  </si>
  <si>
    <r>
      <t>Andre  finansielle instrumenter</t>
    </r>
    <r>
      <rPr>
        <vertAlign val="superscript"/>
        <sz val="11"/>
        <color rgb="FF000000"/>
        <rFont val="Calibri"/>
        <family val="2"/>
        <scheme val="minor"/>
      </rPr>
      <t>1)</t>
    </r>
  </si>
  <si>
    <t>1) Vesentlige poster skal spesifiseres i egne noter</t>
  </si>
  <si>
    <r>
      <t>Markedsbaserte aksjer</t>
    </r>
    <r>
      <rPr>
        <vertAlign val="superscript"/>
        <sz val="11"/>
        <color rgb="FF000000"/>
        <rFont val="Calibri"/>
        <family val="2"/>
        <scheme val="minor"/>
      </rPr>
      <t>1)</t>
    </r>
  </si>
  <si>
    <r>
      <t>Markedsbaserte obligasjoner</t>
    </r>
    <r>
      <rPr>
        <vertAlign val="superscript"/>
        <sz val="11"/>
        <color rgb="FF000000"/>
        <rFont val="Calibri"/>
        <family val="2"/>
        <scheme val="minor"/>
      </rPr>
      <t>1)</t>
    </r>
  </si>
  <si>
    <t>BIII.04</t>
  </si>
  <si>
    <t>Overkurs</t>
  </si>
  <si>
    <r>
      <t>Pensjonsforpliktelser</t>
    </r>
    <r>
      <rPr>
        <vertAlign val="superscript"/>
        <sz val="11"/>
        <color rgb="FF000000"/>
        <rFont val="Calibri"/>
        <family val="2"/>
        <scheme val="minor"/>
      </rPr>
      <t>1)</t>
    </r>
  </si>
  <si>
    <t>Periodens tilskudd fra Kunnskapsdepartementet og andre departement</t>
  </si>
  <si>
    <t>N1.012A</t>
  </si>
  <si>
    <t>Inntekt fra oppdragsfinansiert aktivitet</t>
  </si>
  <si>
    <t xml:space="preserve">Lønn og godtgjørelser til ledende personer oppgis i kroner for regnskapsåret. </t>
  </si>
  <si>
    <t xml:space="preserve">1) Vesentlige poster skal spesifiseres i egen tabell under oppstillingen. </t>
  </si>
  <si>
    <r>
      <t>Konvertible lån</t>
    </r>
    <r>
      <rPr>
        <vertAlign val="superscript"/>
        <sz val="11"/>
        <color rgb="FF000000"/>
        <rFont val="Calibri"/>
        <family val="2"/>
        <scheme val="minor"/>
      </rPr>
      <t>1)</t>
    </r>
  </si>
  <si>
    <r>
      <t>Betalbar skatt</t>
    </r>
    <r>
      <rPr>
        <vertAlign val="superscript"/>
        <sz val="11"/>
        <color rgb="FF000000"/>
        <rFont val="Calibri"/>
        <family val="2"/>
        <scheme val="minor"/>
      </rPr>
      <t>1)</t>
    </r>
  </si>
  <si>
    <r>
      <t>Obligasjonslån</t>
    </r>
    <r>
      <rPr>
        <vertAlign val="superscript"/>
        <sz val="11"/>
        <color rgb="FF000000"/>
        <rFont val="Calibri"/>
        <family val="2"/>
        <scheme val="minor"/>
      </rPr>
      <t>1)</t>
    </r>
  </si>
  <si>
    <r>
      <t>Andre avsetninger for forpliktelser</t>
    </r>
    <r>
      <rPr>
        <vertAlign val="superscript"/>
        <sz val="11"/>
        <color rgb="FF000000"/>
        <rFont val="Calibri"/>
        <family val="2"/>
        <scheme val="minor"/>
      </rPr>
      <t>1)</t>
    </r>
  </si>
  <si>
    <r>
      <t>Andre investeringstilskudd</t>
    </r>
    <r>
      <rPr>
        <vertAlign val="superscript"/>
        <sz val="11"/>
        <color rgb="FF000000"/>
        <rFont val="Calibri"/>
        <family val="2"/>
        <scheme val="minor"/>
      </rPr>
      <t>1)</t>
    </r>
  </si>
  <si>
    <r>
      <t>Utsatt skatt</t>
    </r>
    <r>
      <rPr>
        <vertAlign val="superscript"/>
        <sz val="11"/>
        <color rgb="FF000000"/>
        <rFont val="Calibri"/>
        <family val="2"/>
        <scheme val="minor"/>
      </rPr>
      <t>1)</t>
    </r>
  </si>
  <si>
    <r>
      <t>Statstilskudd - investeringsformål</t>
    </r>
    <r>
      <rPr>
        <vertAlign val="superscript"/>
        <sz val="11"/>
        <color rgb="FF000000"/>
        <rFont val="Calibri"/>
        <family val="2"/>
        <scheme val="minor"/>
      </rPr>
      <t>1)</t>
    </r>
  </si>
  <si>
    <r>
      <t>Investeringer i datterselskap</t>
    </r>
    <r>
      <rPr>
        <vertAlign val="superscript"/>
        <sz val="11"/>
        <color rgb="FF000000"/>
        <rFont val="Calibri"/>
        <family val="2"/>
        <scheme val="minor"/>
      </rPr>
      <t>1)</t>
    </r>
  </si>
  <si>
    <r>
      <t>Investeringer i annet foretak i samme konsern</t>
    </r>
    <r>
      <rPr>
        <vertAlign val="superscript"/>
        <sz val="11"/>
        <color rgb="FF000000"/>
        <rFont val="Calibri"/>
        <family val="2"/>
        <scheme val="minor"/>
      </rPr>
      <t>1)</t>
    </r>
  </si>
  <si>
    <r>
      <t>Investeringer i tilknyttet selskap</t>
    </r>
    <r>
      <rPr>
        <vertAlign val="superscript"/>
        <sz val="11"/>
        <color rgb="FF000000"/>
        <rFont val="Calibri"/>
        <family val="2"/>
        <scheme val="minor"/>
      </rPr>
      <t>1)</t>
    </r>
  </si>
  <si>
    <r>
      <t>Investeringer i aksjer og andeler</t>
    </r>
    <r>
      <rPr>
        <vertAlign val="superscript"/>
        <sz val="11"/>
        <color rgb="FF000000"/>
        <rFont val="Calibri"/>
        <family val="2"/>
        <scheme val="minor"/>
      </rPr>
      <t>1)</t>
    </r>
  </si>
  <si>
    <t>Lån til tilknyttet selskap og felles kontrollert virksomhet</t>
  </si>
  <si>
    <r>
      <t>Obligasjoner</t>
    </r>
    <r>
      <rPr>
        <vertAlign val="superscript"/>
        <sz val="11"/>
        <color rgb="FF000000"/>
        <rFont val="Calibri"/>
        <family val="2"/>
        <scheme val="minor"/>
      </rPr>
      <t>1)</t>
    </r>
  </si>
  <si>
    <r>
      <t>Andre fordringer</t>
    </r>
    <r>
      <rPr>
        <vertAlign val="superscript"/>
        <sz val="11"/>
        <color rgb="FF000000"/>
        <rFont val="Calibri"/>
        <family val="2"/>
        <scheme val="minor"/>
      </rPr>
      <t>1)</t>
    </r>
  </si>
  <si>
    <r>
      <rPr>
        <i/>
        <vertAlign val="superscript"/>
        <sz val="11"/>
        <color theme="1"/>
        <rFont val="Calibri"/>
        <family val="2"/>
        <scheme val="minor"/>
      </rPr>
      <t>1)</t>
    </r>
    <r>
      <rPr>
        <i/>
        <sz val="10"/>
        <rFont val="Arial"/>
        <family val="2"/>
      </rPr>
      <t xml:space="preserve"> Skal fordeles på kreditor med angivelse av dato for siste avdrag under oppstillingen.</t>
    </r>
  </si>
  <si>
    <r>
      <t>Note 21 Særskilt resultatregnskap for akkrediterte  studietilbud og annen virksomhet</t>
    </r>
    <r>
      <rPr>
        <b/>
        <vertAlign val="superscript"/>
        <sz val="10"/>
        <rFont val="Arial"/>
        <family val="2"/>
      </rPr>
      <t>3)</t>
    </r>
  </si>
  <si>
    <t>3) Summen av kolonne B, C og D skal stemme med tilsvarende linjer i resultatoppstillingen.</t>
  </si>
  <si>
    <t>Prinsippnote</t>
  </si>
  <si>
    <t>CII.01A</t>
  </si>
  <si>
    <t>CII.02A</t>
  </si>
  <si>
    <t>1B</t>
  </si>
  <si>
    <t>innbetaling av utbytte</t>
  </si>
  <si>
    <t>Tilskudd fra EUs rammeprogram for forskning (FP7, Horisont 2020 og Horisont Europa)</t>
  </si>
  <si>
    <t>Driftsløsøre, inventar, verktøy o.l.</t>
  </si>
  <si>
    <t>Tilskudd fra Horisont Europa</t>
  </si>
  <si>
    <t>Tilskudd fra Horisont 2020</t>
  </si>
  <si>
    <t>Tilskudd fra EUs rammeprogram for forskning (FP7)</t>
  </si>
  <si>
    <t>Tilskudd fra EUs randsoneprogram til FP7</t>
  </si>
  <si>
    <t>Koordinator-rolle (ja/nei)</t>
  </si>
  <si>
    <t>Referanse</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</si>
  <si>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</si>
  <si>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DKS.6A</t>
  </si>
  <si>
    <t>Virksomhet:</t>
  </si>
  <si>
    <r>
      <t>Periodens inntekt fra oppdragsfinansiert aktivitet</t>
    </r>
    <r>
      <rPr>
        <b/>
        <i/>
        <vertAlign val="superscript"/>
        <sz val="11"/>
        <rFont val="Calibri"/>
        <family val="2"/>
        <scheme val="minor"/>
      </rPr>
      <t>1)</t>
    </r>
  </si>
  <si>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</si>
  <si>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rPr>
        <b/>
        <sz val="11"/>
        <rFont val="Calibri"/>
        <family val="2"/>
        <scheme val="minor"/>
      </rPr>
      <t>Inntekt fra tilskudd og overføringer</t>
    </r>
    <r>
      <rPr>
        <b/>
        <vertAlign val="superscript"/>
        <sz val="11"/>
        <rFont val="Calibri"/>
        <family val="2"/>
        <scheme val="minor"/>
      </rPr>
      <t>1)</t>
    </r>
  </si>
  <si>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</si>
  <si>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</si>
  <si>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 xml:space="preserve"> + innbetaling av tilskudd/overføring fra EUs rammeprogram for forskning fra andre</t>
  </si>
  <si>
    <t xml:space="preserve"> - utbetaling av tilskudd fra Eus rammeprogram for forskning til andre virksomheter</t>
  </si>
  <si>
    <t>Skal fylles ut for utdanninger akkreditert etter UH-loven</t>
  </si>
  <si>
    <t>1)  Poster spesifiseres i følgende tabell.</t>
  </si>
  <si>
    <t>Handel med nærstående parter</t>
  </si>
  <si>
    <t>Navn på nærstående part</t>
  </si>
  <si>
    <t>Spesifisering av type vare eller tjeneste*</t>
  </si>
  <si>
    <t>Beløp</t>
  </si>
  <si>
    <t xml:space="preserve">Sum handel med nærstående parter </t>
  </si>
  <si>
    <t>1) Poster spesifiseres i følgende tabell.</t>
  </si>
  <si>
    <t>Fordringer og gjeld til eier og nærstående parter</t>
  </si>
  <si>
    <t>Navn på nærstående eller eier</t>
  </si>
  <si>
    <t>Spesifisiering av type fordring eller gjeld</t>
  </si>
  <si>
    <t>Sum fordringer og gjeld fra nærstående parter og eier</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</si>
  <si>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</si>
  <si>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Annen økonomisk virksomhet*</t>
  </si>
  <si>
    <t>*Hvis rettssubjektet har annen virksomhet, skal det skrives en kort beskrivelse av denne/disse virksomheten(e):</t>
  </si>
  <si>
    <t>Andre driftskostnader (inkl. varekost og av- og nedskrivninger)</t>
  </si>
  <si>
    <t>Sum (skal stemme med resultatoppstillingen)</t>
  </si>
  <si>
    <t>Anskaffelseskost pr. 31.12.2023</t>
  </si>
  <si>
    <t>+ tilgang i 2024 (+)</t>
  </si>
  <si>
    <t>- avgang til anskaffelseskost i 2024 (-)</t>
  </si>
  <si>
    <t>Anskaffelseskost pr. 31.12.2024</t>
  </si>
  <si>
    <t>- akkumulerte nedskrivninger pr.31.12.2023 (-)</t>
  </si>
  <si>
    <t>- akkumulerte avskrivninger pr. 31.12.2023 (-)</t>
  </si>
  <si>
    <t>- ordinære avskrivninger i 2024 (-)</t>
  </si>
  <si>
    <t>Balanseført verdi 31.12.2024</t>
  </si>
  <si>
    <t>- nedskrivninger i 2024 (-)</t>
  </si>
  <si>
    <t>Egenkapital pr. 01.01.2024</t>
  </si>
  <si>
    <t>Endring i egenkapital i 2024</t>
  </si>
  <si>
    <t>Egenkapital pr. 31.12.2024</t>
  </si>
  <si>
    <t>1) Jfr. universitets- og høyskoleloven § 3-2,  §§ 6-5  og 6-6 og forskrift 2017-12-21-2383</t>
  </si>
  <si>
    <t>N1.052</t>
  </si>
  <si>
    <t>Renteinntekter fra foretak i samme konsern</t>
  </si>
  <si>
    <t>Rentekostnader til foretak i samme konsern</t>
  </si>
  <si>
    <t>N4.021A</t>
  </si>
  <si>
    <t>N4.011A</t>
  </si>
  <si>
    <t>Annen finansinntekt</t>
  </si>
  <si>
    <t>Annen finanskostnad</t>
  </si>
  <si>
    <t>RE.043</t>
  </si>
  <si>
    <t>RE.044</t>
  </si>
  <si>
    <t>Andre renteinntekter</t>
  </si>
  <si>
    <t>Andre rentekostnader</t>
  </si>
  <si>
    <t>Note 7 Rettigheter, utvikling, konsesjoner m.v.</t>
  </si>
  <si>
    <t>Rettigheter, utvikling, konsesjoner m.v.</t>
  </si>
  <si>
    <r>
      <t>Andre markedsbaserte finansielle instrumenter</t>
    </r>
    <r>
      <rPr>
        <vertAlign val="superscript"/>
        <sz val="11"/>
        <color rgb="FF000000"/>
        <rFont val="Calibri"/>
        <family val="2"/>
        <scheme val="minor"/>
      </rPr>
      <t>1)</t>
    </r>
  </si>
  <si>
    <t>BIII.05</t>
  </si>
  <si>
    <t>Fond</t>
  </si>
  <si>
    <t>+ akkumulert avskrivning ved avgang i 2024 (+)</t>
  </si>
  <si>
    <t>+ akkumulert avskrivning ved avgang  i 2024 (+)</t>
  </si>
  <si>
    <t>Reversering av nedskriving av finansielle eiendeler</t>
  </si>
  <si>
    <t>Rentekostnader fra foretak i samme konsern</t>
  </si>
  <si>
    <t>N21.043</t>
  </si>
  <si>
    <t>N21.044</t>
  </si>
  <si>
    <t xml:space="preserve">    -herav studie- og eksamensavgift fra studenter innenfor og utenfor EØS og Sveits</t>
  </si>
  <si>
    <t>Studie- og eksamensavgift fra studenter (eksklusiv studenter utenfor EØS og Sveits)</t>
  </si>
  <si>
    <t>Studie- og eksamensavgift fra studenter utenfor EØS og Sveits</t>
  </si>
  <si>
    <t>Sameiet Sandakerveien 116-118</t>
  </si>
  <si>
    <t>BI-Bygget D-Blokka AS</t>
  </si>
  <si>
    <t>Statnett SF</t>
  </si>
  <si>
    <t>Norconsult</t>
  </si>
  <si>
    <t>Sameiet Badebakken 2-34</t>
  </si>
  <si>
    <t>PRO-Consult Sven Tharaldsen</t>
  </si>
  <si>
    <t xml:space="preserve">DnB Bank </t>
  </si>
  <si>
    <t>DnB Bank (trekkrettighet)</t>
  </si>
  <si>
    <t>Forfaller 15/1-2025</t>
  </si>
  <si>
    <t>Låneengasjementet varer til 18/1-2026</t>
  </si>
  <si>
    <t>Virksomhetens navn: Stiftelsen Handelshøyskolen BI</t>
  </si>
  <si>
    <t>Org.nr: 971228865</t>
  </si>
  <si>
    <t>3D-In-Macro</t>
  </si>
  <si>
    <t>Inequality in 3D – measurement and implications for macroeconomic theory -3D-In-Macro</t>
  </si>
  <si>
    <t>FuFri</t>
  </si>
  <si>
    <t>Frictions between lenders and borrowers in financial markets</t>
  </si>
  <si>
    <t>Division</t>
  </si>
  <si>
    <t>Inskills</t>
  </si>
  <si>
    <t>ECO-Hurdles</t>
  </si>
  <si>
    <t>Hemisphere</t>
  </si>
  <si>
    <t>ja</t>
  </si>
  <si>
    <t>Salg av drift- og forvaltningstjenester</t>
  </si>
  <si>
    <t>Leie av lokaler</t>
  </si>
  <si>
    <t>Drift av eierseksjon</t>
  </si>
  <si>
    <t>Støtte til gaveprofessorat</t>
  </si>
  <si>
    <t>Undervisningstjenester</t>
  </si>
  <si>
    <t>Avregning sameiekostnader</t>
  </si>
  <si>
    <t>Avregning felleskostnader</t>
  </si>
  <si>
    <t>Kortsiktig likviditetslån</t>
  </si>
  <si>
    <t>Strøm</t>
  </si>
  <si>
    <t>nei</t>
  </si>
  <si>
    <t>The Division of Labor in Production Networks</t>
  </si>
  <si>
    <t>Inclusion of skilled spouses in the labour market </t>
  </si>
  <si>
    <t>Overcoming hurdles to the diffusion of environmentally sustainable behaviour </t>
  </si>
  <si>
    <t>The HEMISPHERES Initiative and EU-Latin American Higher Education Collaboration in Technology</t>
  </si>
  <si>
    <t>N5A.010</t>
  </si>
  <si>
    <t>N5A.011</t>
  </si>
  <si>
    <t>N5A.012</t>
  </si>
  <si>
    <t>N5A.1</t>
  </si>
  <si>
    <t>N6A.010</t>
  </si>
  <si>
    <t>N6A.011</t>
  </si>
  <si>
    <t>N6A.012</t>
  </si>
  <si>
    <t>N6A.1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</si>
</sst>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 #,##0.00_ ;_ * \-#,##0.00_ ;_ * &quot;-&quot;??_ ;_ @_ "/>
    <numFmt numFmtId="166" formatCode="_(* #,##0_);_(* \(#,##0\);_(* &quot;-&quot;??_);_(@_)"/>
    <numFmt numFmtId="167" formatCode="_ * #,##0_ ;_ * \-#,##0_ ;_ * &quot;-&quot;??_ ;_ @_ "/>
  </numFmts>
  <fonts count="7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sz val="10"/>
      <name val="Arial"/>
      <family val="2"/>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s>
  <fills count="59">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7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style="thin">
        <color indexed="64"/>
      </right>
      <top style="thin">
        <color indexed="64"/>
      </top>
      <bottom/>
      <diagonal/>
    </border>
    <border>
      <left style="thin">
        <color indexed="64"/>
      </left>
      <right style="thin">
        <color rgb="FF000000"/>
      </right>
      <top/>
      <bottom/>
      <diagonal/>
    </border>
  </borders>
  <cellStyleXfs count="4757">
    <xf numFmtId="0" fontId="0"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4" fillId="0" borderId="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2" fillId="0" borderId="0"/>
    <xf numFmtId="9" fontId="4" fillId="0" borderId="0" applyFont="0" applyFill="0" applyBorder="0" applyAlignment="0" applyProtection="0"/>
    <xf numFmtId="0" fontId="2" fillId="0" borderId="0"/>
    <xf numFmtId="0" fontId="43" fillId="30" borderId="0" applyNumberFormat="0" applyBorder="0" applyAlignment="0" applyProtection="0"/>
    <xf numFmtId="0" fontId="2" fillId="0" borderId="0"/>
    <xf numFmtId="165" fontId="4" fillId="0" borderId="0" applyFont="0" applyFill="0" applyBorder="0" applyAlignment="0" applyProtection="0"/>
    <xf numFmtId="165"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4" fillId="0" borderId="0" applyFont="0" applyFill="0" applyBorder="0" applyAlignment="0" applyProtection="0"/>
    <xf numFmtId="165" fontId="4" fillId="0" borderId="0" applyFont="0" applyFill="0" applyBorder="0" applyAlignment="0" applyProtection="0"/>
    <xf numFmtId="0" fontId="2" fillId="0" borderId="0"/>
    <xf numFmtId="0" fontId="4" fillId="0" borderId="0"/>
    <xf numFmtId="165"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3" fillId="18" borderId="0" applyNumberFormat="0" applyBorder="0" applyAlignment="0" applyProtection="0"/>
    <xf numFmtId="0" fontId="49" fillId="38" borderId="0" applyNumberFormat="0" applyBorder="0" applyAlignment="0" applyProtection="0"/>
    <xf numFmtId="0" fontId="43" fillId="25" borderId="0" applyNumberFormat="0" applyBorder="0" applyAlignment="0" applyProtection="0"/>
    <xf numFmtId="0" fontId="43" fillId="29" borderId="0" applyNumberFormat="0" applyBorder="0" applyAlignment="0" applyProtection="0"/>
    <xf numFmtId="0" fontId="43" fillId="33" borderId="0" applyNumberFormat="0" applyBorder="0" applyAlignment="0" applyProtection="0"/>
    <xf numFmtId="0" fontId="43" fillId="37" borderId="0" applyNumberFormat="0" applyBorder="0" applyAlignment="0" applyProtection="0"/>
    <xf numFmtId="0" fontId="43" fillId="15"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6" borderId="0" applyNumberFormat="0" applyBorder="0" applyAlignment="0" applyProtection="0"/>
    <xf numFmtId="0" fontId="43" fillId="34" borderId="0" applyNumberFormat="0" applyBorder="0" applyAlignment="0" applyProtection="0"/>
    <xf numFmtId="0" fontId="34" fillId="9" borderId="0" applyNumberFormat="0" applyBorder="0" applyAlignment="0" applyProtection="0"/>
    <xf numFmtId="0" fontId="38" fillId="12" borderId="53" applyNumberFormat="0" applyAlignment="0" applyProtection="0"/>
    <xf numFmtId="0" fontId="40" fillId="13" borderId="56" applyNumberFormat="0" applyAlignment="0" applyProtection="0"/>
    <xf numFmtId="165" fontId="50" fillId="0" borderId="0" applyFont="0" applyFill="0" applyBorder="0" applyAlignment="0" applyProtection="0"/>
    <xf numFmtId="0" fontId="41" fillId="0" borderId="0" applyNumberFormat="0" applyFill="0" applyBorder="0" applyAlignment="0" applyProtection="0"/>
    <xf numFmtId="0" fontId="33" fillId="8" borderId="0" applyNumberFormat="0" applyBorder="0" applyAlignment="0" applyProtection="0"/>
    <xf numFmtId="0" fontId="30" fillId="0" borderId="50" applyNumberFormat="0" applyFill="0" applyAlignment="0" applyProtection="0"/>
    <xf numFmtId="0" fontId="31" fillId="0" borderId="51" applyNumberFormat="0" applyFill="0" applyAlignment="0" applyProtection="0"/>
    <xf numFmtId="0" fontId="32" fillId="0" borderId="52" applyNumberFormat="0" applyFill="0" applyAlignment="0" applyProtection="0"/>
    <xf numFmtId="0" fontId="32" fillId="0" borderId="0" applyNumberFormat="0" applyFill="0" applyBorder="0" applyAlignment="0" applyProtection="0"/>
    <xf numFmtId="0" fontId="36" fillId="11" borderId="53" applyNumberFormat="0" applyAlignment="0" applyProtection="0"/>
    <xf numFmtId="0" fontId="39" fillId="0" borderId="55" applyNumberFormat="0" applyFill="0" applyAlignment="0" applyProtection="0"/>
    <xf numFmtId="0" fontId="35" fillId="10" borderId="0" applyNumberFormat="0" applyBorder="0" applyAlignment="0" applyProtection="0"/>
    <xf numFmtId="0" fontId="2" fillId="14" borderId="57" applyNumberFormat="0" applyFont="0" applyAlignment="0" applyProtection="0"/>
    <xf numFmtId="0" fontId="37" fillId="12" borderId="54" applyNumberFormat="0" applyAlignment="0" applyProtection="0"/>
    <xf numFmtId="0" fontId="48" fillId="0" borderId="0" applyNumberFormat="0" applyFill="0" applyBorder="0" applyAlignment="0" applyProtection="0"/>
    <xf numFmtId="0" fontId="42" fillId="0" borderId="58" applyNumberFormat="0" applyFill="0" applyAlignment="0" applyProtection="0"/>
    <xf numFmtId="0" fontId="27" fillId="0" borderId="0" applyNumberForma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46" fillId="40"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38" borderId="0" applyNumberFormat="0" applyBorder="0" applyAlignment="0" applyProtection="0"/>
    <xf numFmtId="0" fontId="46" fillId="46" borderId="0" applyNumberFormat="0" applyBorder="0" applyAlignment="0" applyProtection="0"/>
    <xf numFmtId="0" fontId="46" fillId="43"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5"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6" fillId="47" borderId="0" applyNumberFormat="0" applyBorder="0" applyAlignment="0" applyProtection="0"/>
    <xf numFmtId="0" fontId="49" fillId="48" borderId="0" applyNumberFormat="0" applyBorder="0" applyAlignment="0" applyProtection="0"/>
    <xf numFmtId="0" fontId="49" fillId="38" borderId="0" applyNumberFormat="0" applyBorder="0" applyAlignment="0" applyProtection="0"/>
    <xf numFmtId="0" fontId="49" fillId="46"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1" borderId="0" applyNumberFormat="0" applyBorder="0" applyAlignment="0" applyProtection="0"/>
    <xf numFmtId="0" fontId="51" fillId="52" borderId="60" applyNumberFormat="0" applyAlignment="0" applyProtection="0"/>
    <xf numFmtId="0" fontId="52" fillId="41" borderId="0" applyNumberFormat="0" applyBorder="0" applyAlignment="0" applyProtection="0"/>
    <xf numFmtId="0" fontId="53" fillId="0" borderId="0" applyNumberFormat="0" applyFill="0" applyBorder="0" applyAlignment="0" applyProtection="0"/>
    <xf numFmtId="0" fontId="54" fillId="42" borderId="0" applyNumberFormat="0" applyBorder="0" applyAlignment="0" applyProtection="0"/>
    <xf numFmtId="0" fontId="55" fillId="44" borderId="60" applyNumberFormat="0" applyAlignment="0" applyProtection="0"/>
    <xf numFmtId="0" fontId="56" fillId="0" borderId="61" applyNumberFormat="0" applyFill="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57" fillId="53" borderId="6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58" fillId="54" borderId="0" applyNumberFormat="0" applyBorder="0" applyAlignment="0" applyProtection="0"/>
    <xf numFmtId="0" fontId="59" fillId="0" borderId="63" applyNumberFormat="0" applyFill="0" applyAlignment="0" applyProtection="0"/>
    <xf numFmtId="0" fontId="60" fillId="0" borderId="64" applyNumberFormat="0" applyFill="0" applyAlignment="0" applyProtection="0"/>
    <xf numFmtId="0" fontId="61" fillId="0" borderId="65" applyNumberFormat="0" applyFill="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45" fillId="0" borderId="66" applyNumberFormat="0" applyFill="0" applyAlignment="0" applyProtection="0"/>
    <xf numFmtId="0" fontId="63" fillId="52" borderId="67" applyNumberFormat="0" applyAlignment="0" applyProtection="0"/>
    <xf numFmtId="0" fontId="49" fillId="55" borderId="0" applyNumberFormat="0" applyBorder="0" applyAlignment="0" applyProtection="0"/>
    <xf numFmtId="0" fontId="49" fillId="56" borderId="0" applyNumberFormat="0" applyBorder="0" applyAlignment="0" applyProtection="0"/>
    <xf numFmtId="0" fontId="49" fillId="57"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58" borderId="0" applyNumberFormat="0" applyBorder="0" applyAlignment="0" applyProtection="0"/>
    <xf numFmtId="0" fontId="47" fillId="0" borderId="0" applyNumberFormat="0" applyFill="0" applyBorder="0" applyAlignment="0" applyProtection="0"/>
    <xf numFmtId="0" fontId="2" fillId="0" borderId="0"/>
    <xf numFmtId="0" fontId="2" fillId="0" borderId="0"/>
    <xf numFmtId="0" fontId="2"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2" fillId="0" borderId="0"/>
    <xf numFmtId="0" fontId="2" fillId="0" borderId="0"/>
    <xf numFmtId="0" fontId="2" fillId="0" borderId="0"/>
    <xf numFmtId="165" fontId="4" fillId="0" borderId="0" applyFont="0" applyFill="0" applyBorder="0" applyAlignment="0" applyProtection="0"/>
    <xf numFmtId="165"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4" fillId="0" borderId="0" applyFont="0" applyFill="0" applyBorder="0" applyAlignment="0" applyProtection="0"/>
    <xf numFmtId="165" fontId="4" fillId="0" borderId="0" applyFont="0" applyFill="0" applyBorder="0" applyAlignment="0" applyProtection="0"/>
    <xf numFmtId="0" fontId="2" fillId="0" borderId="0"/>
    <xf numFmtId="165"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5" fontId="50" fillId="0" borderId="0" applyFont="0" applyFill="0" applyBorder="0" applyAlignment="0" applyProtection="0"/>
    <xf numFmtId="0" fontId="2" fillId="14" borderId="57" applyNumberFormat="0" applyFon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165"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39" borderId="59" applyNumberFormat="0" applyFont="0" applyAlignment="0" applyProtection="0"/>
    <xf numFmtId="0" fontId="4" fillId="39" borderId="59" applyNumberFormat="0" applyFont="0" applyAlignment="0" applyProtection="0"/>
    <xf numFmtId="0" fontId="4" fillId="39" borderId="59" applyNumberFormat="0" applyFont="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51" fillId="52" borderId="60" applyNumberFormat="0" applyAlignment="0" applyProtection="0"/>
    <xf numFmtId="0" fontId="55" fillId="44" borderId="60"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66" applyNumberFormat="0" applyFill="0" applyAlignment="0" applyProtection="0"/>
    <xf numFmtId="0" fontId="63" fillId="52" borderId="67" applyNumberFormat="0" applyAlignment="0" applyProtection="0"/>
    <xf numFmtId="0" fontId="2" fillId="0" borderId="0"/>
    <xf numFmtId="0" fontId="2" fillId="0" borderId="0"/>
    <xf numFmtId="0" fontId="2" fillId="0" borderId="0"/>
    <xf numFmtId="165" fontId="4" fillId="0" borderId="0" applyFont="0" applyFill="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2" fillId="0" borderId="0"/>
    <xf numFmtId="0" fontId="2" fillId="0" borderId="0"/>
    <xf numFmtId="0" fontId="2" fillId="0" borderId="0"/>
    <xf numFmtId="165" fontId="4" fillId="0" borderId="0" applyFont="0" applyFill="0" applyBorder="0" applyAlignment="0" applyProtection="0"/>
    <xf numFmtId="165"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4" fillId="0" borderId="0" applyFont="0" applyFill="0" applyBorder="0" applyAlignment="0" applyProtection="0"/>
    <xf numFmtId="165" fontId="4" fillId="0" borderId="0" applyFont="0" applyFill="0" applyBorder="0" applyAlignment="0" applyProtection="0"/>
    <xf numFmtId="0" fontId="2" fillId="0" borderId="0"/>
    <xf numFmtId="165"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5" fontId="50" fillId="0" borderId="0" applyFont="0" applyFill="0" applyBorder="0" applyAlignment="0" applyProtection="0"/>
    <xf numFmtId="0" fontId="2" fillId="14" borderId="57" applyNumberFormat="0" applyFon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2" fillId="0" borderId="0"/>
    <xf numFmtId="0" fontId="2" fillId="0" borderId="0"/>
    <xf numFmtId="0" fontId="2" fillId="0" borderId="0"/>
    <xf numFmtId="0" fontId="2" fillId="0" borderId="0"/>
    <xf numFmtId="165"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4" fillId="0" borderId="0" applyFont="0" applyFill="0" applyBorder="0" applyAlignment="0" applyProtection="0"/>
    <xf numFmtId="0" fontId="2" fillId="31" borderId="0" applyNumberFormat="0" applyBorder="0" applyAlignment="0" applyProtection="0"/>
    <xf numFmtId="0" fontId="2"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43" fontId="4" fillId="0" borderId="0" applyFont="0" applyFill="0" applyBorder="0" applyAlignment="0" applyProtection="0"/>
    <xf numFmtId="0" fontId="2" fillId="0" borderId="0"/>
    <xf numFmtId="43" fontId="4"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 fillId="39" borderId="59" applyNumberFormat="0" applyFont="0" applyAlignment="0" applyProtection="0"/>
    <xf numFmtId="43" fontId="50" fillId="0" borderId="0" applyFont="0" applyFill="0" applyBorder="0" applyAlignment="0" applyProtection="0"/>
    <xf numFmtId="0" fontId="2"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5" fillId="0" borderId="66" applyNumberFormat="0" applyFill="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 fillId="39" borderId="5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2" fillId="31" borderId="0" applyNumberFormat="0" applyBorder="0" applyAlignment="0" applyProtection="0"/>
    <xf numFmtId="0" fontId="2" fillId="0" borderId="0"/>
    <xf numFmtId="43" fontId="4" fillId="0" borderId="0" applyFont="0" applyFill="0" applyBorder="0" applyAlignment="0" applyProtection="0"/>
    <xf numFmtId="0" fontId="4" fillId="0" borderId="0"/>
    <xf numFmtId="0" fontId="55" fillId="44" borderId="60" applyNumberFormat="0" applyAlignment="0" applyProtection="0"/>
    <xf numFmtId="0" fontId="4" fillId="39" borderId="59" applyNumberFormat="0" applyFont="0" applyAlignment="0" applyProtection="0"/>
    <xf numFmtId="0" fontId="63" fillId="52" borderId="67" applyNumberFormat="0" applyAlignment="0" applyProtection="0"/>
    <xf numFmtId="0" fontId="4" fillId="39" borderId="59" applyNumberFormat="0" applyFont="0" applyAlignment="0" applyProtection="0"/>
    <xf numFmtId="0" fontId="4" fillId="39" borderId="59" applyNumberFormat="0" applyFont="0" applyAlignment="0" applyProtection="0"/>
    <xf numFmtId="0" fontId="51" fillId="52" borderId="60" applyNumberFormat="0" applyAlignment="0" applyProtection="0"/>
    <xf numFmtId="0" fontId="4" fillId="39" borderId="5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77" fillId="0" borderId="0" applyNumberFormat="0" applyFill="0" applyBorder="0" applyAlignment="0" applyProtection="0"/>
    <xf numFmtId="164" fontId="4" fillId="0" borderId="0" applyFont="0" applyFill="0" applyBorder="0" applyAlignment="0" applyProtection="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43" fontId="50" fillId="0" borderId="0" applyFont="0" applyFill="0" applyBorder="0" applyAlignment="0" applyProtection="0"/>
    <xf numFmtId="0" fontId="1" fillId="14" borderId="57"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4" fillId="0" borderId="0" applyFont="0" applyFill="0" applyBorder="0" applyAlignment="0" applyProtection="0"/>
    <xf numFmtId="0" fontId="1" fillId="31" borderId="0" applyNumberFormat="0" applyBorder="0" applyAlignment="0" applyProtection="0"/>
    <xf numFmtId="0" fontId="1" fillId="0" borderId="0"/>
    <xf numFmtId="43"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cellStyleXfs>
  <cellXfs count="556">
    <xf numFmtId="0" fontId="0" fillId="0" borderId="0" xfId="0"/>
    <xf numFmtId="0" fontId="7" fillId="0" borderId="0" xfId="0" applyFont="1" applyAlignment="1" applyProtection="1">
      <alignment wrapText="1"/>
      <protection locked="0"/>
    </xf>
    <xf numFmtId="0" fontId="5" fillId="0" borderId="0" xfId="0" applyFont="1" applyAlignment="1" applyProtection="1">
      <alignment wrapText="1"/>
      <protection locked="0"/>
    </xf>
    <xf numFmtId="0" fontId="6" fillId="2" borderId="0" xfId="0" applyFont="1" applyFill="1"/>
    <xf numFmtId="0" fontId="6" fillId="3" borderId="0" xfId="0" applyFont="1" applyFill="1" applyAlignment="1" applyProtection="1">
      <alignment horizontal="center"/>
      <protection locked="0"/>
    </xf>
    <xf numFmtId="0" fontId="7" fillId="2" borderId="0" xfId="0" applyFont="1" applyFill="1" applyAlignment="1" applyProtection="1">
      <alignment wrapText="1"/>
      <protection locked="0"/>
    </xf>
    <xf numFmtId="0" fontId="6" fillId="0" borderId="0" xfId="0" applyFont="1" applyProtection="1">
      <protection locked="0"/>
    </xf>
    <xf numFmtId="0" fontId="6" fillId="0" borderId="0" xfId="0" applyFont="1" applyAlignment="1" applyProtection="1">
      <alignment horizontal="center"/>
      <protection locked="0"/>
    </xf>
    <xf numFmtId="0" fontId="8" fillId="0" borderId="0" xfId="0" applyFont="1"/>
    <xf numFmtId="0" fontId="8" fillId="0" borderId="0" xfId="0" applyFont="1" applyProtection="1">
      <protection locked="0"/>
    </xf>
    <xf numFmtId="0" fontId="7" fillId="0" borderId="0" xfId="0" applyFont="1" applyAlignment="1" applyProtection="1">
      <alignment horizontal="center" wrapText="1"/>
      <protection locked="0"/>
    </xf>
    <xf numFmtId="0" fontId="7" fillId="0" borderId="0" xfId="0" applyFont="1" applyProtection="1">
      <protection locked="0"/>
    </xf>
    <xf numFmtId="0" fontId="9" fillId="0" borderId="0" xfId="0" applyFont="1"/>
    <xf numFmtId="0" fontId="9" fillId="0" borderId="0" xfId="0" applyFont="1" applyProtection="1">
      <protection locked="0"/>
    </xf>
    <xf numFmtId="0" fontId="7" fillId="0" borderId="0" xfId="0" applyFont="1" applyAlignment="1" applyProtection="1">
      <alignment vertical="center" wrapText="1"/>
      <protection locked="0"/>
    </xf>
    <xf numFmtId="0" fontId="9" fillId="0" borderId="0" xfId="0" applyFont="1" applyAlignment="1">
      <alignment wrapText="1"/>
    </xf>
    <xf numFmtId="0" fontId="9" fillId="0" borderId="0" xfId="0" applyFont="1" applyAlignment="1" applyProtection="1">
      <alignment wrapText="1"/>
      <protection locked="0"/>
    </xf>
    <xf numFmtId="0" fontId="6" fillId="4" borderId="0" xfId="0" applyFont="1" applyFill="1" applyAlignment="1">
      <alignment wrapText="1"/>
    </xf>
    <xf numFmtId="0" fontId="5" fillId="5" borderId="0" xfId="0" applyFont="1" applyFill="1" applyProtection="1">
      <protection locked="0"/>
    </xf>
    <xf numFmtId="0" fontId="7" fillId="0" borderId="1" xfId="0" applyFont="1" applyBorder="1" applyProtection="1">
      <protection locked="0"/>
    </xf>
    <xf numFmtId="0" fontId="7" fillId="0" borderId="0" xfId="0" applyFont="1"/>
    <xf numFmtId="0" fontId="6" fillId="0" borderId="3" xfId="0" applyFont="1" applyBorder="1"/>
    <xf numFmtId="0" fontId="7" fillId="0" borderId="3" xfId="0" applyFont="1" applyBorder="1" applyAlignment="1" applyProtection="1">
      <alignment horizontal="center"/>
      <protection locked="0"/>
    </xf>
    <xf numFmtId="0" fontId="7" fillId="0" borderId="3" xfId="0" applyFont="1" applyBorder="1"/>
    <xf numFmtId="0" fontId="7" fillId="0" borderId="3" xfId="0" applyFont="1" applyBorder="1" applyAlignment="1">
      <alignment horizontal="center"/>
    </xf>
    <xf numFmtId="0" fontId="7" fillId="0" borderId="5" xfId="0" applyFont="1" applyBorder="1" applyAlignment="1">
      <alignment horizontal="left"/>
    </xf>
    <xf numFmtId="0" fontId="7" fillId="0" borderId="5" xfId="0" applyFont="1" applyBorder="1" applyAlignment="1">
      <alignment horizontal="center"/>
    </xf>
    <xf numFmtId="37" fontId="7" fillId="0" borderId="3" xfId="0" applyNumberFormat="1" applyFont="1" applyBorder="1" applyProtection="1">
      <protection locked="0"/>
    </xf>
    <xf numFmtId="37" fontId="7" fillId="0" borderId="4" xfId="0" applyNumberFormat="1" applyFont="1" applyBorder="1" applyProtection="1">
      <protection locked="0"/>
    </xf>
    <xf numFmtId="0" fontId="6" fillId="0" borderId="5" xfId="0" applyFont="1" applyBorder="1"/>
    <xf numFmtId="0" fontId="7" fillId="0" borderId="5" xfId="0" applyFont="1" applyBorder="1" applyAlignment="1" applyProtection="1">
      <alignment horizontal="center"/>
      <protection locked="0"/>
    </xf>
    <xf numFmtId="37" fontId="6" fillId="0" borderId="1" xfId="0" applyNumberFormat="1" applyFont="1" applyBorder="1"/>
    <xf numFmtId="37" fontId="7" fillId="0" borderId="1" xfId="0" applyNumberFormat="1" applyFont="1" applyBorder="1"/>
    <xf numFmtId="0" fontId="7" fillId="0" borderId="3" xfId="0" applyFont="1" applyBorder="1" applyProtection="1">
      <protection locked="0"/>
    </xf>
    <xf numFmtId="0" fontId="6" fillId="0" borderId="3" xfId="0" applyFont="1" applyBorder="1" applyAlignment="1">
      <alignment horizontal="left"/>
    </xf>
    <xf numFmtId="0" fontId="7" fillId="0" borderId="3" xfId="0" applyFont="1" applyBorder="1" applyAlignment="1">
      <alignment horizontal="left"/>
    </xf>
    <xf numFmtId="0" fontId="6" fillId="0" borderId="1" xfId="0" applyFont="1" applyBorder="1"/>
    <xf numFmtId="0" fontId="7" fillId="0" borderId="1" xfId="0" applyFont="1" applyBorder="1" applyAlignment="1" applyProtection="1">
      <alignment horizontal="center"/>
      <protection locked="0"/>
    </xf>
    <xf numFmtId="0" fontId="7" fillId="0" borderId="1" xfId="0" applyFont="1" applyBorder="1"/>
    <xf numFmtId="0" fontId="7" fillId="0" borderId="5" xfId="0" applyFont="1" applyBorder="1" applyProtection="1">
      <protection locked="0"/>
    </xf>
    <xf numFmtId="0" fontId="5" fillId="0" borderId="0" xfId="0" applyFont="1" applyProtection="1">
      <protection locked="0"/>
    </xf>
    <xf numFmtId="0" fontId="6" fillId="0" borderId="0" xfId="0" applyFont="1" applyAlignment="1" applyProtection="1">
      <alignment horizontal="left"/>
      <protection locked="0"/>
    </xf>
    <xf numFmtId="49" fontId="7" fillId="0" borderId="1" xfId="0" applyNumberFormat="1" applyFont="1" applyBorder="1" applyAlignment="1">
      <alignment horizontal="center"/>
    </xf>
    <xf numFmtId="0" fontId="6" fillId="0" borderId="9" xfId="0" applyFont="1" applyBorder="1"/>
    <xf numFmtId="37" fontId="7" fillId="0" borderId="6" xfId="0" applyNumberFormat="1" applyFont="1" applyBorder="1" applyProtection="1">
      <protection locked="0"/>
    </xf>
    <xf numFmtId="37" fontId="7" fillId="0" borderId="7" xfId="0" applyNumberFormat="1" applyFont="1" applyBorder="1" applyProtection="1">
      <protection locked="0"/>
    </xf>
    <xf numFmtId="0" fontId="7" fillId="0" borderId="9" xfId="0" applyFont="1" applyBorder="1" applyProtection="1">
      <protection locked="0"/>
    </xf>
    <xf numFmtId="0" fontId="7" fillId="0" borderId="9" xfId="0" applyFont="1" applyBorder="1" applyAlignment="1">
      <alignment horizontal="left"/>
    </xf>
    <xf numFmtId="0" fontId="7" fillId="0" borderId="10" xfId="0" applyFont="1" applyBorder="1" applyAlignment="1">
      <alignment horizontal="left"/>
    </xf>
    <xf numFmtId="0" fontId="6" fillId="0" borderId="11" xfId="0" applyFont="1" applyBorder="1"/>
    <xf numFmtId="0" fontId="6" fillId="0" borderId="9" xfId="0" applyFont="1" applyBorder="1" applyProtection="1">
      <protection locked="0"/>
    </xf>
    <xf numFmtId="37" fontId="6" fillId="0" borderId="6" xfId="0" applyNumberFormat="1" applyFont="1" applyBorder="1" applyProtection="1">
      <protection locked="0"/>
    </xf>
    <xf numFmtId="0" fontId="6" fillId="0" borderId="10" xfId="0" applyFont="1" applyBorder="1"/>
    <xf numFmtId="0" fontId="6" fillId="0" borderId="13" xfId="0" applyFont="1" applyBorder="1"/>
    <xf numFmtId="49" fontId="7" fillId="0" borderId="14" xfId="0" applyNumberFormat="1" applyFont="1" applyBorder="1" applyAlignment="1">
      <alignment horizontal="center"/>
    </xf>
    <xf numFmtId="0" fontId="6" fillId="0" borderId="3" xfId="0" applyFont="1" applyBorder="1" applyProtection="1">
      <protection locked="0"/>
    </xf>
    <xf numFmtId="0" fontId="10" fillId="4" borderId="0" xfId="0" applyFont="1" applyFill="1"/>
    <xf numFmtId="0" fontId="6" fillId="0" borderId="12" xfId="0" applyFont="1" applyBorder="1" applyAlignment="1" applyProtection="1">
      <alignment horizontal="left"/>
      <protection locked="0"/>
    </xf>
    <xf numFmtId="0" fontId="7" fillId="0" borderId="15" xfId="0" applyFont="1" applyBorder="1" applyAlignment="1">
      <alignment horizontal="center"/>
    </xf>
    <xf numFmtId="0" fontId="7" fillId="0" borderId="5" xfId="0" applyFont="1" applyBorder="1"/>
    <xf numFmtId="0" fontId="7" fillId="0" borderId="12" xfId="0" applyFont="1" applyBorder="1"/>
    <xf numFmtId="0" fontId="8" fillId="0" borderId="16" xfId="0" applyFont="1" applyBorder="1"/>
    <xf numFmtId="3" fontId="7" fillId="0" borderId="0" xfId="0" applyNumberFormat="1" applyFont="1" applyAlignment="1" applyProtection="1">
      <alignment horizontal="right"/>
      <protection locked="0"/>
    </xf>
    <xf numFmtId="0" fontId="6" fillId="0" borderId="16" xfId="0" applyFont="1" applyBorder="1" applyProtection="1">
      <protection locked="0"/>
    </xf>
    <xf numFmtId="0" fontId="6" fillId="0" borderId="12" xfId="0" applyFont="1" applyBorder="1"/>
    <xf numFmtId="0" fontId="6" fillId="3" borderId="0" xfId="0" applyFont="1" applyFill="1" applyAlignment="1">
      <alignment vertical="center"/>
    </xf>
    <xf numFmtId="0" fontId="8" fillId="0" borderId="0" xfId="0" applyFont="1" applyAlignment="1" applyProtection="1">
      <alignment wrapText="1"/>
      <protection locked="0"/>
    </xf>
    <xf numFmtId="0" fontId="7" fillId="0" borderId="17" xfId="0" applyFont="1" applyBorder="1" applyAlignment="1" applyProtection="1">
      <alignment wrapText="1"/>
      <protection locked="0"/>
    </xf>
    <xf numFmtId="3" fontId="7" fillId="0" borderId="0" xfId="0" applyNumberFormat="1" applyFont="1" applyProtection="1">
      <protection locked="0"/>
    </xf>
    <xf numFmtId="0" fontId="7" fillId="0" borderId="0" xfId="0" applyFont="1" applyAlignment="1" applyProtection="1">
      <alignment horizontal="left" wrapText="1"/>
      <protection locked="0"/>
    </xf>
    <xf numFmtId="0" fontId="5" fillId="0" borderId="0" xfId="0" applyFont="1" applyAlignment="1" applyProtection="1">
      <alignment horizontal="left"/>
      <protection locked="0"/>
    </xf>
    <xf numFmtId="3" fontId="7" fillId="0" borderId="1" xfId="0" applyNumberFormat="1" applyFont="1" applyBorder="1" applyAlignment="1">
      <alignment horizontal="right"/>
    </xf>
    <xf numFmtId="3" fontId="7" fillId="6" borderId="1" xfId="0" applyNumberFormat="1" applyFont="1" applyFill="1" applyBorder="1" applyAlignment="1">
      <alignment horizontal="right"/>
    </xf>
    <xf numFmtId="3" fontId="7" fillId="0" borderId="1" xfId="0" applyNumberFormat="1" applyFont="1" applyBorder="1" applyAlignment="1" applyProtection="1">
      <alignment horizontal="right"/>
      <protection locked="0"/>
    </xf>
    <xf numFmtId="0" fontId="7" fillId="0" borderId="17" xfId="0" applyFont="1" applyBorder="1" applyProtection="1">
      <protection locked="0"/>
    </xf>
    <xf numFmtId="0" fontId="7" fillId="0" borderId="12" xfId="0" applyFont="1" applyBorder="1" applyProtection="1">
      <protection locked="0"/>
    </xf>
    <xf numFmtId="0" fontId="6" fillId="0" borderId="1" xfId="0" applyFont="1" applyBorder="1" applyAlignment="1">
      <alignment wrapText="1"/>
    </xf>
    <xf numFmtId="0" fontId="7" fillId="0" borderId="1" xfId="0" applyFont="1" applyBorder="1" applyAlignment="1">
      <alignment wrapText="1"/>
    </xf>
    <xf numFmtId="3" fontId="5" fillId="5" borderId="0" xfId="0" applyNumberFormat="1" applyFont="1" applyFill="1" applyProtection="1">
      <protection locked="0"/>
    </xf>
    <xf numFmtId="3" fontId="7" fillId="0" borderId="3" xfId="0" applyNumberFormat="1" applyFont="1" applyBorder="1" applyAlignment="1" applyProtection="1">
      <alignment wrapText="1"/>
      <protection locked="0"/>
    </xf>
    <xf numFmtId="3" fontId="7" fillId="0" borderId="4" xfId="0" applyNumberFormat="1" applyFont="1" applyBorder="1" applyProtection="1">
      <protection locked="0"/>
    </xf>
    <xf numFmtId="3" fontId="7" fillId="0" borderId="3" xfId="0" applyNumberFormat="1" applyFont="1" applyBorder="1" applyProtection="1">
      <protection locked="0"/>
    </xf>
    <xf numFmtId="3" fontId="6" fillId="0" borderId="1" xfId="0" applyNumberFormat="1" applyFont="1" applyBorder="1"/>
    <xf numFmtId="3" fontId="7" fillId="0" borderId="1" xfId="0" applyNumberFormat="1" applyFont="1" applyBorder="1"/>
    <xf numFmtId="3" fontId="7" fillId="0" borderId="6" xfId="0" applyNumberFormat="1" applyFont="1" applyBorder="1" applyProtection="1">
      <protection locked="0"/>
    </xf>
    <xf numFmtId="3" fontId="7" fillId="0" borderId="7" xfId="0" applyNumberFormat="1" applyFont="1" applyBorder="1" applyProtection="1">
      <protection locked="0"/>
    </xf>
    <xf numFmtId="3" fontId="6" fillId="0" borderId="5" xfId="0" applyNumberFormat="1" applyFont="1" applyBorder="1"/>
    <xf numFmtId="3" fontId="7" fillId="0" borderId="5" xfId="0" applyNumberFormat="1" applyFont="1" applyBorder="1"/>
    <xf numFmtId="3" fontId="7" fillId="0" borderId="2" xfId="0" applyNumberFormat="1" applyFont="1" applyBorder="1" applyProtection="1">
      <protection locked="0"/>
    </xf>
    <xf numFmtId="3" fontId="7" fillId="0" borderId="5" xfId="0" applyNumberFormat="1" applyFont="1" applyBorder="1" applyProtection="1">
      <protection locked="0"/>
    </xf>
    <xf numFmtId="3" fontId="7" fillId="0" borderId="8" xfId="0" applyNumberFormat="1" applyFont="1" applyBorder="1" applyProtection="1">
      <protection locked="0"/>
    </xf>
    <xf numFmtId="3" fontId="5" fillId="0" borderId="0" xfId="0" applyNumberFormat="1" applyFont="1" applyProtection="1">
      <protection locked="0"/>
    </xf>
    <xf numFmtId="3" fontId="7" fillId="0" borderId="0" xfId="0" applyNumberFormat="1" applyFont="1" applyAlignment="1" applyProtection="1">
      <alignment horizontal="center" wrapText="1"/>
      <protection locked="0"/>
    </xf>
    <xf numFmtId="3" fontId="6" fillId="0" borderId="0" xfId="0" applyNumberFormat="1" applyFont="1" applyAlignment="1" applyProtection="1">
      <alignment horizontal="left"/>
      <protection locked="0"/>
    </xf>
    <xf numFmtId="3" fontId="7" fillId="0" borderId="0" xfId="0" applyNumberFormat="1" applyFont="1" applyAlignment="1" applyProtection="1">
      <alignment horizontal="left"/>
      <protection locked="0"/>
    </xf>
    <xf numFmtId="3" fontId="6" fillId="0" borderId="6" xfId="0" applyNumberFormat="1" applyFont="1" applyBorder="1" applyProtection="1">
      <protection locked="0"/>
    </xf>
    <xf numFmtId="3" fontId="6" fillId="0" borderId="3" xfId="0" applyNumberFormat="1" applyFont="1" applyBorder="1" applyProtection="1">
      <protection locked="0"/>
    </xf>
    <xf numFmtId="3" fontId="7" fillId="0" borderId="1" xfId="0" applyNumberFormat="1" applyFont="1" applyBorder="1" applyProtection="1">
      <protection locked="0"/>
    </xf>
    <xf numFmtId="3" fontId="9" fillId="0" borderId="0" xfId="0" applyNumberFormat="1" applyFont="1"/>
    <xf numFmtId="3" fontId="7" fillId="3" borderId="0" xfId="0" applyNumberFormat="1" applyFont="1" applyFill="1" applyAlignment="1" applyProtection="1">
      <alignment wrapText="1"/>
      <protection locked="0"/>
    </xf>
    <xf numFmtId="3" fontId="6" fillId="0" borderId="0" xfId="0" applyNumberFormat="1" applyFont="1" applyAlignment="1" applyProtection="1">
      <alignment wrapText="1"/>
      <protection locked="0"/>
    </xf>
    <xf numFmtId="3" fontId="7" fillId="3" borderId="0" xfId="0" applyNumberFormat="1" applyFont="1" applyFill="1" applyAlignment="1" applyProtection="1">
      <alignment horizontal="center" wrapText="1"/>
      <protection locked="0"/>
    </xf>
    <xf numFmtId="3" fontId="5" fillId="0" borderId="0" xfId="0" applyNumberFormat="1" applyFont="1" applyAlignment="1" applyProtection="1">
      <alignment wrapText="1"/>
      <protection locked="0"/>
    </xf>
    <xf numFmtId="3" fontId="7" fillId="3" borderId="0" xfId="0" applyNumberFormat="1" applyFont="1" applyFill="1" applyProtection="1">
      <protection locked="0"/>
    </xf>
    <xf numFmtId="3" fontId="7" fillId="4" borderId="0" xfId="0" applyNumberFormat="1" applyFont="1" applyFill="1" applyAlignment="1" applyProtection="1">
      <alignment wrapText="1"/>
      <protection locked="0"/>
    </xf>
    <xf numFmtId="3" fontId="7" fillId="0" borderId="17" xfId="0" applyNumberFormat="1" applyFont="1" applyBorder="1" applyProtection="1">
      <protection locked="0"/>
    </xf>
    <xf numFmtId="3" fontId="7" fillId="0" borderId="12" xfId="0" applyNumberFormat="1" applyFont="1" applyBorder="1" applyProtection="1">
      <protection locked="0"/>
    </xf>
    <xf numFmtId="37" fontId="5" fillId="0" borderId="0" xfId="0" applyNumberFormat="1" applyFont="1" applyProtection="1">
      <protection locked="0"/>
    </xf>
    <xf numFmtId="37" fontId="7" fillId="0" borderId="0" xfId="0" applyNumberFormat="1" applyFont="1" applyAlignment="1" applyProtection="1">
      <alignment wrapText="1"/>
      <protection locked="0"/>
    </xf>
    <xf numFmtId="3" fontId="7" fillId="0" borderId="0" xfId="0" applyNumberFormat="1" applyFont="1"/>
    <xf numFmtId="3" fontId="7" fillId="0" borderId="9" xfId="0" applyNumberFormat="1" applyFont="1" applyBorder="1" applyProtection="1">
      <protection locked="0"/>
    </xf>
    <xf numFmtId="3" fontId="7" fillId="0" borderId="11" xfId="0" applyNumberFormat="1" applyFont="1" applyBorder="1"/>
    <xf numFmtId="0" fontId="7" fillId="0" borderId="24" xfId="0" applyFont="1" applyBorder="1" applyProtection="1">
      <protection locked="0"/>
    </xf>
    <xf numFmtId="0" fontId="7" fillId="0" borderId="24" xfId="0" applyFont="1" applyBorder="1"/>
    <xf numFmtId="0" fontId="7" fillId="0" borderId="23" xfId="0" applyFont="1" applyBorder="1"/>
    <xf numFmtId="0" fontId="7" fillId="0" borderId="0" xfId="0" applyFont="1" applyAlignment="1">
      <alignment horizontal="left" indent="1"/>
    </xf>
    <xf numFmtId="0" fontId="7" fillId="0" borderId="27" xfId="0" applyFont="1" applyBorder="1" applyAlignment="1">
      <alignment horizontal="left"/>
    </xf>
    <xf numFmtId="0" fontId="7" fillId="0" borderId="27" xfId="0" applyFont="1" applyBorder="1"/>
    <xf numFmtId="0" fontId="9" fillId="0" borderId="27" xfId="0" applyFont="1" applyBorder="1"/>
    <xf numFmtId="3" fontId="6" fillId="0" borderId="0" xfId="0" applyNumberFormat="1" applyFont="1"/>
    <xf numFmtId="0" fontId="6" fillId="0" borderId="1" xfId="0" applyFont="1" applyBorder="1" applyAlignment="1">
      <alignment vertical="center"/>
    </xf>
    <xf numFmtId="0" fontId="18" fillId="0" borderId="0" xfId="0" applyFont="1"/>
    <xf numFmtId="0" fontId="6" fillId="0" borderId="0" xfId="0" applyFont="1" applyAlignment="1">
      <alignment horizontal="left"/>
    </xf>
    <xf numFmtId="0" fontId="5" fillId="0" borderId="0" xfId="0" applyFont="1" applyAlignment="1" applyProtection="1">
      <alignment horizontal="left" vertical="top" wrapText="1"/>
      <protection locked="0"/>
    </xf>
    <xf numFmtId="0" fontId="5" fillId="0" borderId="0" xfId="0" applyFont="1" applyAlignment="1" applyProtection="1">
      <alignment horizontal="left" vertical="top" wrapText="1" indent="1"/>
      <protection locked="0"/>
    </xf>
    <xf numFmtId="0" fontId="5" fillId="0" borderId="27" xfId="0" applyFont="1" applyBorder="1" applyAlignment="1" applyProtection="1">
      <alignment horizontal="left" vertical="top" wrapText="1"/>
      <protection locked="0"/>
    </xf>
    <xf numFmtId="0" fontId="7" fillId="0" borderId="0" xfId="0" applyFont="1" applyAlignment="1" applyProtection="1">
      <alignment horizontal="left"/>
      <protection locked="0"/>
    </xf>
    <xf numFmtId="0" fontId="7" fillId="0" borderId="0" xfId="0" applyFont="1" applyAlignment="1">
      <alignment horizontal="left"/>
    </xf>
    <xf numFmtId="0" fontId="6" fillId="4" borderId="0" xfId="0" applyFont="1" applyFill="1"/>
    <xf numFmtId="0" fontId="7" fillId="0" borderId="13" xfId="0" applyFont="1" applyBorder="1" applyAlignment="1">
      <alignment horizontal="left"/>
    </xf>
    <xf numFmtId="0" fontId="7" fillId="0" borderId="21" xfId="0" applyFont="1" applyBorder="1" applyAlignment="1" applyProtection="1">
      <alignment horizontal="left"/>
      <protection locked="0"/>
    </xf>
    <xf numFmtId="0" fontId="7" fillId="0" borderId="21" xfId="0" applyFont="1" applyBorder="1" applyAlignment="1">
      <alignment horizontal="left"/>
    </xf>
    <xf numFmtId="3" fontId="5" fillId="5" borderId="0" xfId="0" applyNumberFormat="1" applyFont="1" applyFill="1" applyAlignment="1" applyProtection="1">
      <alignment horizontal="left"/>
      <protection locked="0"/>
    </xf>
    <xf numFmtId="0" fontId="7" fillId="0" borderId="18" xfId="0" applyFont="1" applyBorder="1" applyAlignment="1" applyProtection="1">
      <alignment horizontal="left" wrapText="1"/>
      <protection locked="0"/>
    </xf>
    <xf numFmtId="0" fontId="7" fillId="0" borderId="3" xfId="0" applyFont="1" applyBorder="1" applyAlignment="1">
      <alignment horizontal="left" wrapText="1"/>
    </xf>
    <xf numFmtId="0" fontId="7" fillId="0" borderId="19" xfId="0" applyFont="1" applyBorder="1" applyAlignment="1">
      <alignment horizontal="left" wrapText="1"/>
    </xf>
    <xf numFmtId="0" fontId="7" fillId="0" borderId="3" xfId="0" applyFont="1" applyBorder="1" applyAlignment="1" applyProtection="1">
      <alignment horizontal="left" wrapText="1"/>
      <protection locked="0"/>
    </xf>
    <xf numFmtId="0" fontId="7" fillId="0" borderId="1" xfId="0" applyFont="1" applyBorder="1" applyAlignment="1">
      <alignment horizontal="left" wrapText="1"/>
    </xf>
    <xf numFmtId="0" fontId="7" fillId="0" borderId="20" xfId="0" applyFont="1" applyBorder="1" applyAlignment="1">
      <alignment horizontal="left" wrapText="1"/>
    </xf>
    <xf numFmtId="0" fontId="7" fillId="0" borderId="15" xfId="0" applyFont="1" applyBorder="1" applyAlignment="1">
      <alignment horizontal="left" wrapText="1"/>
    </xf>
    <xf numFmtId="0" fontId="7" fillId="0" borderId="23" xfId="0" applyFont="1" applyBorder="1" applyAlignment="1">
      <alignment horizontal="left"/>
    </xf>
    <xf numFmtId="0" fontId="7" fillId="0" borderId="24" xfId="0" applyFont="1" applyBorder="1" applyAlignment="1" applyProtection="1">
      <alignment horizontal="left"/>
      <protection locked="0"/>
    </xf>
    <xf numFmtId="0" fontId="7" fillId="0" borderId="24" xfId="0" applyFont="1" applyBorder="1" applyAlignment="1">
      <alignment horizontal="left"/>
    </xf>
    <xf numFmtId="0" fontId="7" fillId="0" borderId="26" xfId="0" applyFont="1" applyBorder="1" applyAlignment="1">
      <alignment horizontal="left"/>
    </xf>
    <xf numFmtId="0" fontId="7" fillId="0" borderId="25" xfId="0" applyFont="1" applyBorder="1" applyAlignment="1">
      <alignment horizontal="left"/>
    </xf>
    <xf numFmtId="0" fontId="0" fillId="0" borderId="0" xfId="0" applyAlignment="1">
      <alignment horizontal="left"/>
    </xf>
    <xf numFmtId="3" fontId="5" fillId="0" borderId="13" xfId="0" applyNumberFormat="1" applyFont="1" applyBorder="1" applyAlignment="1" applyProtection="1">
      <alignment horizontal="center" wrapText="1"/>
      <protection locked="0"/>
    </xf>
    <xf numFmtId="0" fontId="5" fillId="0" borderId="13" xfId="0" applyFont="1" applyBorder="1" applyProtection="1">
      <protection locked="0"/>
    </xf>
    <xf numFmtId="3" fontId="5" fillId="0" borderId="13" xfId="0" applyNumberFormat="1" applyFont="1" applyBorder="1" applyProtection="1">
      <protection locked="0"/>
    </xf>
    <xf numFmtId="0" fontId="10" fillId="0" borderId="13" xfId="0" applyFont="1" applyBorder="1" applyAlignment="1" applyProtection="1">
      <alignment vertical="center"/>
      <protection locked="0"/>
    </xf>
    <xf numFmtId="3" fontId="5" fillId="0" borderId="13" xfId="0" applyNumberFormat="1" applyFont="1" applyBorder="1" applyAlignment="1" applyProtection="1">
      <alignment horizontal="center" vertical="center"/>
      <protection locked="0"/>
    </xf>
    <xf numFmtId="0" fontId="6" fillId="0" borderId="0" xfId="0" applyFont="1" applyAlignment="1">
      <alignment vertical="center"/>
    </xf>
    <xf numFmtId="14" fontId="6" fillId="0" borderId="1" xfId="0" applyNumberFormat="1" applyFont="1" applyBorder="1" applyAlignment="1">
      <alignment horizontal="right" wrapText="1"/>
    </xf>
    <xf numFmtId="3" fontId="6" fillId="0" borderId="13" xfId="0" applyNumberFormat="1" applyFont="1" applyBorder="1" applyAlignment="1" applyProtection="1">
      <alignment wrapText="1"/>
      <protection locked="0"/>
    </xf>
    <xf numFmtId="0" fontId="5" fillId="0" borderId="0" xfId="0" applyFont="1" applyAlignment="1" applyProtection="1">
      <alignment horizontal="center"/>
      <protection locked="0"/>
    </xf>
    <xf numFmtId="0" fontId="9" fillId="0" borderId="13" xfId="0" applyFont="1" applyBorder="1" applyAlignment="1">
      <alignment wrapText="1"/>
    </xf>
    <xf numFmtId="0" fontId="7" fillId="0" borderId="0" xfId="0" applyFont="1" applyAlignment="1" applyProtection="1">
      <alignment horizontal="right" wrapText="1"/>
      <protection locked="0"/>
    </xf>
    <xf numFmtId="3" fontId="7" fillId="0" borderId="31" xfId="0" applyNumberFormat="1" applyFont="1" applyBorder="1" applyAlignment="1" applyProtection="1">
      <alignment horizontal="right" wrapText="1"/>
      <protection locked="0"/>
    </xf>
    <xf numFmtId="3" fontId="7" fillId="0" borderId="22" xfId="0" applyNumberFormat="1" applyFont="1" applyBorder="1" applyAlignment="1" applyProtection="1">
      <alignment horizontal="right" wrapText="1"/>
      <protection locked="0"/>
    </xf>
    <xf numFmtId="3" fontId="6" fillId="0" borderId="13" xfId="0" applyNumberFormat="1" applyFont="1" applyBorder="1" applyAlignment="1">
      <alignment horizontal="right" wrapText="1"/>
    </xf>
    <xf numFmtId="3" fontId="7" fillId="0" borderId="13" xfId="0" applyNumberFormat="1" applyFont="1" applyBorder="1" applyAlignment="1">
      <alignment horizontal="right" wrapText="1"/>
    </xf>
    <xf numFmtId="0" fontId="5" fillId="0" borderId="0" xfId="0" applyFont="1" applyAlignment="1" applyProtection="1">
      <alignment horizontal="right"/>
      <protection locked="0"/>
    </xf>
    <xf numFmtId="3" fontId="5" fillId="0" borderId="21" xfId="0" applyNumberFormat="1" applyFont="1" applyBorder="1" applyProtection="1">
      <protection locked="0"/>
    </xf>
    <xf numFmtId="0" fontId="7" fillId="0" borderId="9" xfId="0" applyFont="1" applyBorder="1"/>
    <xf numFmtId="0" fontId="6" fillId="0" borderId="9" xfId="0" applyFont="1" applyBorder="1" applyAlignment="1">
      <alignment horizontal="left"/>
    </xf>
    <xf numFmtId="0" fontId="7" fillId="0" borderId="11" xfId="0" applyFont="1" applyBorder="1" applyProtection="1">
      <protection locked="0"/>
    </xf>
    <xf numFmtId="0" fontId="7"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2" fillId="0" borderId="13" xfId="1" applyFont="1" applyBorder="1"/>
    <xf numFmtId="38" fontId="22" fillId="0" borderId="13" xfId="1" applyNumberFormat="1" applyFont="1" applyBorder="1" applyAlignment="1">
      <alignment wrapText="1"/>
    </xf>
    <xf numFmtId="3" fontId="5" fillId="0" borderId="0" xfId="0" applyNumberFormat="1" applyFont="1" applyAlignment="1" applyProtection="1">
      <alignment horizontal="left"/>
      <protection locked="0"/>
    </xf>
    <xf numFmtId="0" fontId="20" fillId="0" borderId="0" xfId="0" applyFont="1"/>
    <xf numFmtId="3" fontId="7" fillId="0" borderId="0" xfId="0" applyNumberFormat="1" applyFont="1" applyAlignment="1" applyProtection="1">
      <alignment horizontal="center"/>
      <protection locked="0"/>
    </xf>
    <xf numFmtId="0" fontId="7" fillId="0" borderId="35" xfId="0" applyFont="1" applyBorder="1" applyAlignment="1">
      <alignment horizontal="left" vertical="center"/>
    </xf>
    <xf numFmtId="0" fontId="9" fillId="0" borderId="0" xfId="0" applyFont="1" applyAlignment="1">
      <alignment vertical="center"/>
    </xf>
    <xf numFmtId="3" fontId="7" fillId="0" borderId="0" xfId="0" applyNumberFormat="1" applyFont="1" applyAlignment="1" applyProtection="1">
      <alignment horizontal="left" wrapText="1"/>
      <protection locked="0"/>
    </xf>
    <xf numFmtId="14" fontId="10" fillId="0" borderId="13" xfId="0" applyNumberFormat="1" applyFont="1" applyBorder="1" applyAlignment="1">
      <alignment horizontal="center"/>
    </xf>
    <xf numFmtId="14" fontId="5" fillId="0" borderId="13" xfId="0" applyNumberFormat="1" applyFont="1" applyBorder="1" applyAlignment="1">
      <alignment horizontal="center"/>
    </xf>
    <xf numFmtId="0" fontId="19" fillId="0" borderId="0" xfId="0" applyFont="1"/>
    <xf numFmtId="0" fontId="5" fillId="0" borderId="13" xfId="0" applyFont="1" applyBorder="1"/>
    <xf numFmtId="0" fontId="10" fillId="5" borderId="0" xfId="0" applyFont="1" applyFill="1"/>
    <xf numFmtId="0" fontId="0" fillId="5" borderId="21" xfId="0" applyFill="1" applyBorder="1"/>
    <xf numFmtId="0" fontId="25" fillId="0" borderId="0" xfId="0" applyFont="1"/>
    <xf numFmtId="3" fontId="7" fillId="0" borderId="11" xfId="0" applyNumberFormat="1" applyFont="1" applyBorder="1" applyAlignment="1">
      <alignment horizontal="right"/>
    </xf>
    <xf numFmtId="3" fontId="7" fillId="0" borderId="11" xfId="0" applyNumberFormat="1" applyFont="1" applyBorder="1" applyAlignment="1" applyProtection="1">
      <alignment horizontal="right"/>
      <protection locked="0"/>
    </xf>
    <xf numFmtId="3" fontId="7" fillId="0" borderId="11" xfId="0" applyNumberFormat="1" applyFont="1" applyBorder="1" applyProtection="1">
      <protection locked="0"/>
    </xf>
    <xf numFmtId="49" fontId="7" fillId="0" borderId="1" xfId="0" applyNumberFormat="1" applyFont="1" applyBorder="1" applyAlignment="1">
      <alignment horizontal="left" indent="1"/>
    </xf>
    <xf numFmtId="0" fontId="14" fillId="0" borderId="13" xfId="0" applyFont="1" applyBorder="1" applyProtection="1">
      <protection locked="0"/>
    </xf>
    <xf numFmtId="38" fontId="14" fillId="0" borderId="13" xfId="0" applyNumberFormat="1" applyFont="1" applyBorder="1" applyProtection="1">
      <protection locked="0"/>
    </xf>
    <xf numFmtId="0" fontId="5" fillId="0" borderId="0" xfId="0" applyFont="1" applyAlignment="1">
      <alignment horizontal="center"/>
    </xf>
    <xf numFmtId="0" fontId="5" fillId="0" borderId="0" xfId="0" applyFont="1" applyAlignment="1">
      <alignment vertical="center"/>
    </xf>
    <xf numFmtId="0" fontId="7" fillId="0" borderId="6" xfId="0" applyFont="1" applyBorder="1" applyAlignment="1">
      <alignment horizontal="left"/>
    </xf>
    <xf numFmtId="14" fontId="6" fillId="0" borderId="1" xfId="0" quotePrefix="1" applyNumberFormat="1" applyFont="1" applyBorder="1" applyAlignment="1" applyProtection="1">
      <alignment horizontal="right" wrapText="1"/>
      <protection locked="0"/>
    </xf>
    <xf numFmtId="14" fontId="7" fillId="0" borderId="2" xfId="0" applyNumberFormat="1" applyFont="1" applyBorder="1" applyAlignment="1">
      <alignment horizontal="right" wrapText="1"/>
    </xf>
    <xf numFmtId="14" fontId="6" fillId="0" borderId="13" xfId="0" applyNumberFormat="1" applyFont="1" applyBorder="1" applyAlignment="1">
      <alignment horizontal="right" wrapText="1"/>
    </xf>
    <xf numFmtId="14" fontId="7" fillId="0" borderId="13" xfId="0" applyNumberFormat="1" applyFont="1" applyBorder="1" applyAlignment="1">
      <alignment horizontal="right" wrapText="1"/>
    </xf>
    <xf numFmtId="3" fontId="7" fillId="0" borderId="21"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7" fillId="0" borderId="13" xfId="0" applyNumberFormat="1" applyFont="1" applyBorder="1" applyAlignment="1" applyProtection="1">
      <alignment horizontal="right" wrapText="1"/>
      <protection locked="0"/>
    </xf>
    <xf numFmtId="3" fontId="7" fillId="0" borderId="0" xfId="0" applyNumberFormat="1" applyFont="1" applyAlignment="1" applyProtection="1">
      <alignment horizontal="right" wrapText="1"/>
      <protection locked="0"/>
    </xf>
    <xf numFmtId="0" fontId="5" fillId="0" borderId="13" xfId="0" applyFont="1" applyBorder="1" applyAlignment="1" applyProtection="1">
      <alignment horizontal="left"/>
      <protection locked="0"/>
    </xf>
    <xf numFmtId="0" fontId="5" fillId="0" borderId="21" xfId="0" applyFont="1" applyBorder="1" applyAlignment="1" applyProtection="1">
      <alignment horizontal="left"/>
      <protection locked="0"/>
    </xf>
    <xf numFmtId="3" fontId="5" fillId="0" borderId="0" xfId="0" applyNumberFormat="1" applyFont="1" applyAlignment="1" applyProtection="1">
      <alignment horizontal="right" wrapText="1"/>
      <protection locked="0"/>
    </xf>
    <xf numFmtId="14" fontId="6" fillId="0" borderId="13" xfId="0" applyNumberFormat="1" applyFont="1" applyBorder="1" applyAlignment="1">
      <alignment horizontal="right" vertical="top"/>
    </xf>
    <xf numFmtId="14" fontId="7" fillId="0" borderId="13" xfId="0" applyNumberFormat="1" applyFont="1" applyBorder="1" applyAlignment="1">
      <alignment horizontal="right" vertical="top"/>
    </xf>
    <xf numFmtId="14" fontId="6" fillId="0" borderId="13" xfId="0" applyNumberFormat="1" applyFont="1" applyBorder="1" applyAlignment="1" applyProtection="1">
      <alignment horizontal="right" wrapText="1"/>
      <protection locked="0"/>
    </xf>
    <xf numFmtId="14" fontId="7" fillId="0" borderId="13" xfId="0" applyNumberFormat="1" applyFont="1" applyBorder="1" applyAlignment="1" applyProtection="1">
      <alignment horizontal="right" wrapText="1"/>
      <protection locked="0"/>
    </xf>
    <xf numFmtId="0" fontId="7" fillId="0" borderId="13" xfId="0" applyFont="1" applyBorder="1" applyAlignment="1">
      <alignment horizontal="left" vertical="top"/>
    </xf>
    <xf numFmtId="0" fontId="7" fillId="0" borderId="31" xfId="0" applyFont="1" applyBorder="1" applyAlignment="1">
      <alignment horizontal="left" wrapText="1"/>
    </xf>
    <xf numFmtId="0" fontId="7" fillId="0" borderId="22" xfId="0" applyFont="1" applyBorder="1" applyAlignment="1">
      <alignment horizontal="left" wrapText="1"/>
    </xf>
    <xf numFmtId="0" fontId="7" fillId="0" borderId="13" xfId="0" applyFont="1" applyBorder="1" applyAlignment="1">
      <alignment horizontal="left" wrapText="1"/>
    </xf>
    <xf numFmtId="49" fontId="7" fillId="0" borderId="13" xfId="0" applyNumberFormat="1" applyFont="1" applyBorder="1" applyAlignment="1" applyProtection="1">
      <alignment horizontal="left" wrapText="1"/>
      <protection locked="0"/>
    </xf>
    <xf numFmtId="0" fontId="7" fillId="0" borderId="31" xfId="0" applyFont="1" applyBorder="1" applyAlignment="1" applyProtection="1">
      <alignment horizontal="left" wrapText="1"/>
      <protection locked="0"/>
    </xf>
    <xf numFmtId="0" fontId="7" fillId="0" borderId="13" xfId="0" applyFont="1" applyBorder="1" applyAlignment="1" applyProtection="1">
      <alignment horizontal="left" wrapText="1"/>
      <protection locked="0"/>
    </xf>
    <xf numFmtId="0" fontId="0" fillId="0" borderId="13" xfId="0" applyBorder="1" applyAlignment="1">
      <alignment horizontal="left"/>
    </xf>
    <xf numFmtId="14" fontId="7" fillId="0" borderId="11" xfId="0" applyNumberFormat="1" applyFont="1" applyBorder="1" applyAlignment="1">
      <alignment horizontal="right" vertical="center" wrapText="1"/>
    </xf>
    <xf numFmtId="0" fontId="7" fillId="0" borderId="29" xfId="0" applyFont="1" applyBorder="1" applyAlignment="1" applyProtection="1">
      <alignment horizontal="left" wrapText="1"/>
      <protection locked="0"/>
    </xf>
    <xf numFmtId="0" fontId="7" fillId="0" borderId="28" xfId="0" applyFont="1" applyBorder="1" applyAlignment="1" applyProtection="1">
      <alignment horizontal="left" wrapText="1"/>
      <protection locked="0"/>
    </xf>
    <xf numFmtId="0" fontId="5" fillId="5" borderId="0" xfId="0" applyFont="1" applyFill="1"/>
    <xf numFmtId="3" fontId="7" fillId="0" borderId="33" xfId="0" applyNumberFormat="1" applyFont="1" applyBorder="1" applyAlignment="1" applyProtection="1">
      <alignment wrapText="1"/>
      <protection locked="0"/>
    </xf>
    <xf numFmtId="3" fontId="5" fillId="0" borderId="33" xfId="0" applyNumberFormat="1" applyFont="1" applyBorder="1" applyProtection="1">
      <protection locked="0"/>
    </xf>
    <xf numFmtId="0" fontId="7" fillId="0" borderId="33" xfId="0" applyFont="1" applyBorder="1"/>
    <xf numFmtId="0" fontId="6" fillId="0" borderId="37" xfId="0" applyFont="1" applyBorder="1"/>
    <xf numFmtId="0" fontId="9" fillId="0" borderId="33" xfId="0" applyFont="1" applyBorder="1" applyAlignment="1" applyProtection="1">
      <alignment wrapText="1"/>
      <protection locked="0"/>
    </xf>
    <xf numFmtId="0" fontId="7" fillId="0" borderId="33" xfId="0" applyFont="1" applyBorder="1" applyProtection="1">
      <protection locked="0"/>
    </xf>
    <xf numFmtId="0" fontId="7" fillId="0" borderId="33" xfId="0" applyFont="1" applyBorder="1" applyAlignment="1" applyProtection="1">
      <alignment wrapText="1"/>
      <protection locked="0"/>
    </xf>
    <xf numFmtId="0" fontId="6" fillId="0" borderId="30" xfId="0" applyFont="1" applyBorder="1" applyAlignment="1" applyProtection="1">
      <alignment wrapText="1"/>
      <protection locked="0"/>
    </xf>
    <xf numFmtId="49" fontId="0" fillId="0" borderId="13" xfId="0" applyNumberFormat="1" applyBorder="1"/>
    <xf numFmtId="0" fontId="8" fillId="0" borderId="38" xfId="0" applyFont="1" applyBorder="1"/>
    <xf numFmtId="0" fontId="5" fillId="0" borderId="21" xfId="0" applyFont="1" applyBorder="1" applyAlignment="1">
      <alignment horizontal="left" vertical="center"/>
    </xf>
    <xf numFmtId="0" fontId="5" fillId="0" borderId="13" xfId="0" applyFont="1" applyBorder="1" applyAlignment="1">
      <alignment horizontal="left"/>
    </xf>
    <xf numFmtId="0" fontId="20" fillId="0" borderId="21" xfId="0" applyFont="1" applyBorder="1"/>
    <xf numFmtId="0" fontId="5" fillId="0" borderId="21" xfId="0" applyFont="1" applyBorder="1" applyAlignment="1">
      <alignment horizontal="left"/>
    </xf>
    <xf numFmtId="0" fontId="5" fillId="0" borderId="21" xfId="0" applyFont="1" applyBorder="1"/>
    <xf numFmtId="0" fontId="5" fillId="0" borderId="21" xfId="0" applyFont="1" applyBorder="1" applyAlignment="1">
      <alignment horizontal="left" indent="1"/>
    </xf>
    <xf numFmtId="49" fontId="5" fillId="0" borderId="21" xfId="0" applyNumberFormat="1" applyFont="1" applyBorder="1" applyAlignment="1">
      <alignment horizontal="left" indent="1"/>
    </xf>
    <xf numFmtId="0" fontId="5" fillId="0" borderId="21" xfId="0" quotePrefix="1" applyFont="1" applyBorder="1" applyAlignment="1">
      <alignment horizontal="left" indent="1"/>
    </xf>
    <xf numFmtId="0" fontId="6" fillId="0" borderId="13" xfId="0" applyFont="1" applyBorder="1" applyProtection="1">
      <protection locked="0"/>
    </xf>
    <xf numFmtId="0" fontId="7" fillId="0" borderId="21" xfId="0" applyFont="1" applyBorder="1" applyAlignment="1" applyProtection="1">
      <alignment wrapText="1"/>
      <protection locked="0"/>
    </xf>
    <xf numFmtId="3" fontId="7" fillId="0" borderId="21" xfId="0" applyNumberFormat="1" applyFont="1" applyBorder="1" applyAlignment="1" applyProtection="1">
      <alignment wrapText="1"/>
      <protection locked="0"/>
    </xf>
    <xf numFmtId="0" fontId="7" fillId="0" borderId="21" xfId="0" applyFont="1" applyBorder="1" applyAlignment="1" applyProtection="1">
      <alignment horizontal="left" wrapText="1"/>
      <protection locked="0"/>
    </xf>
    <xf numFmtId="0" fontId="7" fillId="0" borderId="21" xfId="0" applyFont="1" applyBorder="1"/>
    <xf numFmtId="0" fontId="7" fillId="0" borderId="21" xfId="0" applyFont="1" applyBorder="1" applyAlignment="1">
      <alignment horizontal="left" wrapText="1"/>
    </xf>
    <xf numFmtId="0" fontId="7" fillId="0" borderId="39" xfId="0" applyFont="1" applyBorder="1"/>
    <xf numFmtId="0" fontId="6" fillId="0" borderId="40" xfId="0" applyFont="1" applyBorder="1" applyAlignment="1">
      <alignment wrapText="1"/>
    </xf>
    <xf numFmtId="3" fontId="6" fillId="0" borderId="40" xfId="0" applyNumberFormat="1" applyFont="1" applyBorder="1" applyAlignment="1">
      <alignment wrapText="1"/>
    </xf>
    <xf numFmtId="3" fontId="7" fillId="0" borderId="40" xfId="0" applyNumberFormat="1" applyFont="1" applyBorder="1" applyAlignment="1">
      <alignment wrapText="1"/>
    </xf>
    <xf numFmtId="14" fontId="7" fillId="0" borderId="13" xfId="0" applyNumberFormat="1" applyFont="1" applyBorder="1" applyAlignment="1" applyProtection="1">
      <alignment wrapText="1"/>
      <protection locked="0"/>
    </xf>
    <xf numFmtId="0" fontId="5" fillId="0" borderId="21" xfId="0" applyFont="1" applyBorder="1" applyProtection="1">
      <protection locked="0"/>
    </xf>
    <xf numFmtId="0" fontId="8" fillId="0" borderId="13" xfId="0" applyFont="1" applyBorder="1" applyAlignment="1">
      <alignment wrapText="1"/>
    </xf>
    <xf numFmtId="0" fontId="7" fillId="0" borderId="21" xfId="0" applyFont="1" applyBorder="1" applyAlignment="1">
      <alignment wrapText="1"/>
    </xf>
    <xf numFmtId="0" fontId="7" fillId="0" borderId="39" xfId="0" applyFont="1" applyBorder="1" applyAlignment="1">
      <alignment wrapText="1"/>
    </xf>
    <xf numFmtId="0" fontId="8" fillId="0" borderId="40" xfId="0" applyFont="1" applyBorder="1" applyAlignment="1">
      <alignment wrapText="1"/>
    </xf>
    <xf numFmtId="0" fontId="7" fillId="0" borderId="41" xfId="0" applyFont="1" applyBorder="1" applyAlignment="1" applyProtection="1">
      <alignment wrapText="1"/>
      <protection locked="0"/>
    </xf>
    <xf numFmtId="3" fontId="7" fillId="0" borderId="41" xfId="0" applyNumberFormat="1" applyFont="1" applyBorder="1" applyAlignment="1" applyProtection="1">
      <alignment wrapText="1"/>
      <protection locked="0"/>
    </xf>
    <xf numFmtId="0" fontId="7" fillId="0" borderId="40" xfId="0" applyFont="1" applyBorder="1" applyAlignment="1" applyProtection="1">
      <alignment wrapText="1"/>
      <protection locked="0"/>
    </xf>
    <xf numFmtId="3" fontId="7" fillId="0" borderId="40" xfId="0" applyNumberFormat="1" applyFont="1" applyBorder="1" applyAlignment="1" applyProtection="1">
      <alignment wrapText="1"/>
      <protection locked="0"/>
    </xf>
    <xf numFmtId="0" fontId="6" fillId="0" borderId="42" xfId="0" applyFont="1" applyBorder="1" applyAlignment="1">
      <alignment wrapText="1"/>
    </xf>
    <xf numFmtId="3" fontId="6" fillId="0" borderId="42" xfId="0" applyNumberFormat="1" applyFont="1" applyBorder="1" applyAlignment="1">
      <alignment wrapText="1"/>
    </xf>
    <xf numFmtId="3" fontId="7" fillId="0" borderId="42" xfId="0" applyNumberFormat="1" applyFont="1" applyBorder="1" applyAlignment="1">
      <alignment wrapText="1"/>
    </xf>
    <xf numFmtId="0" fontId="7" fillId="0" borderId="13" xfId="0" applyFont="1" applyBorder="1"/>
    <xf numFmtId="3" fontId="6" fillId="0" borderId="21" xfId="0" applyNumberFormat="1" applyFont="1" applyBorder="1" applyAlignment="1" applyProtection="1">
      <alignment wrapText="1"/>
      <protection locked="0"/>
    </xf>
    <xf numFmtId="0" fontId="8" fillId="0" borderId="42" xfId="0" applyFont="1" applyBorder="1" applyAlignment="1">
      <alignment wrapText="1"/>
    </xf>
    <xf numFmtId="0" fontId="7" fillId="0" borderId="13" xfId="0" applyFont="1" applyBorder="1" applyAlignment="1">
      <alignment wrapText="1"/>
    </xf>
    <xf numFmtId="0" fontId="6" fillId="0" borderId="34" xfId="0" applyFont="1" applyBorder="1" applyAlignment="1">
      <alignment wrapText="1"/>
    </xf>
    <xf numFmtId="3" fontId="6" fillId="0" borderId="28" xfId="0" applyNumberFormat="1" applyFont="1" applyBorder="1" applyAlignment="1">
      <alignment wrapText="1"/>
    </xf>
    <xf numFmtId="3" fontId="7" fillId="0" borderId="28" xfId="0" applyNumberFormat="1" applyFont="1" applyBorder="1" applyAlignment="1">
      <alignment wrapText="1"/>
    </xf>
    <xf numFmtId="0" fontId="7" fillId="0" borderId="36" xfId="0" applyFont="1" applyBorder="1" applyAlignment="1">
      <alignment horizontal="left" wrapText="1"/>
    </xf>
    <xf numFmtId="0" fontId="10" fillId="0" borderId="13" xfId="0" applyFont="1" applyBorder="1" applyProtection="1">
      <protection locked="0"/>
    </xf>
    <xf numFmtId="14" fontId="6" fillId="0" borderId="1" xfId="0" applyNumberFormat="1" applyFont="1" applyBorder="1" applyAlignment="1">
      <alignment horizontal="right" vertical="center" wrapText="1"/>
    </xf>
    <xf numFmtId="14" fontId="6" fillId="0" borderId="13" xfId="0" applyNumberFormat="1" applyFont="1" applyBorder="1" applyAlignment="1" applyProtection="1">
      <alignment wrapText="1"/>
      <protection locked="0"/>
    </xf>
    <xf numFmtId="0" fontId="10" fillId="0" borderId="13" xfId="0" applyFont="1" applyBorder="1"/>
    <xf numFmtId="14" fontId="10" fillId="0" borderId="13" xfId="0" applyNumberFormat="1" applyFont="1" applyBorder="1" applyAlignment="1">
      <alignment horizontal="right" vertical="center"/>
    </xf>
    <xf numFmtId="14" fontId="5" fillId="0" borderId="13" xfId="0" applyNumberFormat="1" applyFont="1" applyBorder="1" applyAlignment="1">
      <alignment horizontal="right" vertical="center"/>
    </xf>
    <xf numFmtId="14" fontId="5" fillId="0" borderId="21" xfId="0" applyNumberFormat="1" applyFont="1" applyBorder="1" applyAlignment="1">
      <alignment horizontal="center" vertical="center"/>
    </xf>
    <xf numFmtId="3" fontId="5" fillId="0" borderId="21" xfId="0" applyNumberFormat="1" applyFont="1" applyBorder="1" applyAlignment="1">
      <alignment horizontal="right" vertical="center"/>
    </xf>
    <xf numFmtId="3" fontId="5" fillId="0" borderId="13" xfId="0" applyNumberFormat="1" applyFont="1" applyBorder="1" applyAlignment="1">
      <alignment horizontal="right"/>
    </xf>
    <xf numFmtId="3" fontId="5" fillId="0" borderId="21" xfId="0" applyNumberFormat="1" applyFont="1" applyBorder="1" applyAlignment="1">
      <alignment horizontal="right"/>
    </xf>
    <xf numFmtId="3" fontId="7" fillId="0" borderId="21" xfId="0" applyNumberFormat="1" applyFont="1" applyBorder="1" applyProtection="1">
      <protection locked="0"/>
    </xf>
    <xf numFmtId="3" fontId="7" fillId="0" borderId="13" xfId="0" applyNumberFormat="1" applyFont="1" applyBorder="1" applyProtection="1">
      <protection locked="0"/>
    </xf>
    <xf numFmtId="3" fontId="6" fillId="0" borderId="13" xfId="0" applyNumberFormat="1" applyFont="1" applyBorder="1"/>
    <xf numFmtId="3" fontId="7" fillId="0" borderId="19" xfId="0" applyNumberFormat="1" applyFont="1" applyBorder="1" applyProtection="1">
      <protection locked="0"/>
    </xf>
    <xf numFmtId="3" fontId="7" fillId="0" borderId="24" xfId="0" applyNumberFormat="1" applyFont="1" applyBorder="1" applyProtection="1">
      <protection locked="0"/>
    </xf>
    <xf numFmtId="3" fontId="7" fillId="0" borderId="23" xfId="0" applyNumberFormat="1" applyFont="1" applyBorder="1" applyProtection="1">
      <protection locked="0"/>
    </xf>
    <xf numFmtId="3" fontId="7" fillId="0" borderId="43" xfId="0" applyNumberFormat="1" applyFont="1" applyBorder="1" applyProtection="1">
      <protection locked="0"/>
    </xf>
    <xf numFmtId="3" fontId="6" fillId="0" borderId="13" xfId="0" applyNumberFormat="1" applyFont="1" applyBorder="1" applyAlignment="1">
      <alignment horizontal="right"/>
    </xf>
    <xf numFmtId="3" fontId="7" fillId="0" borderId="44" xfId="0" applyNumberFormat="1" applyFont="1" applyBorder="1" applyAlignment="1">
      <alignment horizontal="right"/>
    </xf>
    <xf numFmtId="3" fontId="7" fillId="0" borderId="21" xfId="0" applyNumberFormat="1" applyFont="1" applyBorder="1" applyAlignment="1" applyProtection="1">
      <alignment horizontal="right"/>
      <protection locked="0"/>
    </xf>
    <xf numFmtId="3" fontId="6" fillId="0" borderId="44" xfId="0" applyNumberFormat="1" applyFont="1" applyBorder="1" applyAlignment="1">
      <alignment horizontal="right"/>
    </xf>
    <xf numFmtId="3" fontId="6" fillId="0" borderId="40" xfId="0" applyNumberFormat="1" applyFont="1" applyBorder="1" applyProtection="1">
      <protection locked="0"/>
    </xf>
    <xf numFmtId="3" fontId="6" fillId="0" borderId="22" xfId="0" applyNumberFormat="1" applyFont="1" applyBorder="1" applyAlignment="1">
      <alignment horizontal="right"/>
    </xf>
    <xf numFmtId="3" fontId="7" fillId="0" borderId="40" xfId="0" applyNumberFormat="1" applyFont="1" applyBorder="1" applyProtection="1">
      <protection locked="0"/>
    </xf>
    <xf numFmtId="3" fontId="7" fillId="0" borderId="13" xfId="0" applyNumberFormat="1" applyFont="1" applyBorder="1" applyAlignment="1" applyProtection="1">
      <alignment wrapText="1"/>
      <protection locked="0"/>
    </xf>
    <xf numFmtId="14" fontId="6" fillId="0" borderId="13" xfId="0" applyNumberFormat="1" applyFont="1" applyBorder="1" applyAlignment="1">
      <alignment horizontal="right"/>
    </xf>
    <xf numFmtId="14" fontId="7" fillId="0" borderId="13" xfId="0" applyNumberFormat="1" applyFont="1" applyBorder="1" applyAlignment="1">
      <alignment horizontal="right"/>
    </xf>
    <xf numFmtId="0" fontId="6" fillId="0" borderId="45" xfId="0" applyFont="1" applyBorder="1"/>
    <xf numFmtId="0" fontId="7" fillId="0" borderId="15" xfId="0" applyFont="1" applyBorder="1" applyAlignment="1" applyProtection="1">
      <alignment horizontal="center"/>
      <protection locked="0"/>
    </xf>
    <xf numFmtId="3" fontId="6" fillId="0" borderId="15" xfId="0" applyNumberFormat="1" applyFont="1" applyBorder="1"/>
    <xf numFmtId="3" fontId="7" fillId="0" borderId="45" xfId="0" applyNumberFormat="1" applyFont="1" applyBorder="1"/>
    <xf numFmtId="0" fontId="7" fillId="0" borderId="46" xfId="0" applyFont="1" applyBorder="1" applyAlignment="1">
      <alignment horizontal="left"/>
    </xf>
    <xf numFmtId="0" fontId="6" fillId="0" borderId="15" xfId="0" applyFont="1" applyBorder="1"/>
    <xf numFmtId="37" fontId="6" fillId="0" borderId="15" xfId="0" applyNumberFormat="1" applyFont="1" applyBorder="1"/>
    <xf numFmtId="37" fontId="7" fillId="0" borderId="15" xfId="0" applyNumberFormat="1" applyFont="1" applyBorder="1"/>
    <xf numFmtId="0" fontId="7" fillId="0" borderId="15" xfId="0" applyFont="1" applyBorder="1" applyProtection="1">
      <protection locked="0"/>
    </xf>
    <xf numFmtId="0" fontId="27" fillId="0" borderId="0" xfId="0" applyFont="1" applyProtection="1">
      <protection locked="0"/>
    </xf>
    <xf numFmtId="0" fontId="5" fillId="0" borderId="3" xfId="0" applyFont="1" applyBorder="1" applyAlignment="1" applyProtection="1">
      <alignment horizontal="center"/>
      <protection locked="0"/>
    </xf>
    <xf numFmtId="14" fontId="7" fillId="0" borderId="2" xfId="0" quotePrefix="1" applyNumberFormat="1" applyFont="1" applyBorder="1" applyAlignment="1" applyProtection="1">
      <alignment horizontal="center" wrapText="1"/>
      <protection locked="0"/>
    </xf>
    <xf numFmtId="14" fontId="7" fillId="0" borderId="16" xfId="0" applyNumberFormat="1" applyFont="1" applyBorder="1" applyAlignment="1">
      <alignment horizontal="center" wrapText="1"/>
    </xf>
    <xf numFmtId="14" fontId="6" fillId="0" borderId="13" xfId="0" applyNumberFormat="1" applyFont="1" applyBorder="1" applyAlignment="1">
      <alignment horizontal="center" vertical="center"/>
    </xf>
    <xf numFmtId="14" fontId="7" fillId="0" borderId="13" xfId="0" applyNumberFormat="1" applyFont="1" applyBorder="1" applyAlignment="1">
      <alignment horizontal="center" vertical="center"/>
    </xf>
    <xf numFmtId="3" fontId="7" fillId="0" borderId="13" xfId="0" applyNumberFormat="1" applyFont="1" applyBorder="1" applyAlignment="1">
      <alignment horizontal="right"/>
    </xf>
    <xf numFmtId="0" fontId="5" fillId="0" borderId="0" xfId="0" applyFont="1"/>
    <xf numFmtId="0" fontId="6" fillId="0" borderId="0" xfId="0" applyFont="1"/>
    <xf numFmtId="0" fontId="6" fillId="0" borderId="0" xfId="0" applyFont="1" applyAlignment="1">
      <alignment wrapText="1"/>
    </xf>
    <xf numFmtId="0" fontId="5" fillId="0" borderId="0" xfId="0" applyFont="1" applyAlignment="1">
      <alignment vertical="top"/>
    </xf>
    <xf numFmtId="0" fontId="5" fillId="0" borderId="0" xfId="0" applyFont="1" applyAlignment="1">
      <alignment vertical="top" wrapText="1"/>
    </xf>
    <xf numFmtId="3" fontId="6" fillId="0" borderId="0" xfId="0" applyNumberFormat="1" applyFont="1" applyAlignment="1">
      <alignment wrapText="1"/>
    </xf>
    <xf numFmtId="3" fontId="7" fillId="0" borderId="0" xfId="0" applyNumberFormat="1" applyFont="1" applyAlignment="1" applyProtection="1">
      <alignment wrapText="1"/>
      <protection locked="0"/>
    </xf>
    <xf numFmtId="3" fontId="6" fillId="3" borderId="0" xfId="0" applyNumberFormat="1" applyFont="1" applyFill="1"/>
    <xf numFmtId="0" fontId="10" fillId="0" borderId="0" xfId="0" applyFont="1"/>
    <xf numFmtId="0" fontId="19" fillId="5" borderId="0" xfId="0" applyFont="1" applyFill="1"/>
    <xf numFmtId="0" fontId="20" fillId="0" borderId="0" xfId="0" applyFont="1" applyProtection="1">
      <protection locked="0"/>
    </xf>
    <xf numFmtId="0" fontId="10" fillId="0" borderId="0" xfId="0" applyFont="1" applyProtection="1">
      <protection locked="0"/>
    </xf>
    <xf numFmtId="0" fontId="16" fillId="7" borderId="0" xfId="0" applyFont="1" applyFill="1"/>
    <xf numFmtId="14" fontId="7" fillId="0" borderId="13" xfId="0" applyNumberFormat="1" applyFont="1" applyBorder="1" applyAlignment="1">
      <alignment horizontal="left"/>
    </xf>
    <xf numFmtId="0" fontId="6" fillId="3" borderId="0" xfId="0" applyFont="1" applyFill="1"/>
    <xf numFmtId="3" fontId="5" fillId="0" borderId="21" xfId="0" applyNumberFormat="1" applyFont="1" applyBorder="1"/>
    <xf numFmtId="0" fontId="5" fillId="0" borderId="21" xfId="0" applyFont="1" applyBorder="1" applyAlignment="1">
      <alignment vertical="center"/>
    </xf>
    <xf numFmtId="0" fontId="7" fillId="0" borderId="10" xfId="0" applyFont="1" applyBorder="1"/>
    <xf numFmtId="0" fontId="7" fillId="0" borderId="13" xfId="0" applyFont="1" applyBorder="1" applyAlignment="1" applyProtection="1">
      <alignment wrapText="1"/>
      <protection locked="0"/>
    </xf>
    <xf numFmtId="3" fontId="7" fillId="0" borderId="22" xfId="0" applyNumberFormat="1" applyFont="1" applyBorder="1" applyAlignment="1" applyProtection="1">
      <alignment wrapText="1"/>
      <protection locked="0"/>
    </xf>
    <xf numFmtId="0" fontId="7" fillId="0" borderId="22" xfId="0" applyFont="1" applyBorder="1" applyAlignment="1" applyProtection="1">
      <alignment wrapText="1"/>
      <protection locked="0"/>
    </xf>
    <xf numFmtId="0" fontId="7" fillId="0" borderId="19" xfId="0" applyFont="1" applyBorder="1" applyAlignment="1">
      <alignment wrapText="1"/>
    </xf>
    <xf numFmtId="0" fontId="12" fillId="0" borderId="0" xfId="0" applyFont="1" applyProtection="1">
      <protection locked="0"/>
    </xf>
    <xf numFmtId="0" fontId="27" fillId="0" borderId="0" xfId="0" applyFont="1" applyAlignment="1" applyProtection="1">
      <alignment horizontal="left" vertical="top"/>
      <protection locked="0"/>
    </xf>
    <xf numFmtId="0" fontId="28" fillId="0" borderId="0" xfId="0" applyFont="1"/>
    <xf numFmtId="0" fontId="5" fillId="0" borderId="0" xfId="0" applyFont="1" applyAlignment="1">
      <alignment horizontal="left" vertical="top"/>
    </xf>
    <xf numFmtId="0" fontId="10" fillId="0" borderId="0" xfId="0" applyFont="1" applyAlignment="1">
      <alignment horizontal="left" vertical="top"/>
    </xf>
    <xf numFmtId="0" fontId="10" fillId="5" borderId="0" xfId="0" applyFont="1" applyFill="1" applyAlignment="1">
      <alignment horizontal="left" vertical="top"/>
    </xf>
    <xf numFmtId="0" fontId="20" fillId="0" borderId="0" xfId="0" applyFont="1" applyAlignment="1">
      <alignment horizontal="left" vertical="top"/>
    </xf>
    <xf numFmtId="0" fontId="5" fillId="0" borderId="21" xfId="0" applyFont="1" applyBorder="1" applyAlignment="1">
      <alignment horizontal="left" vertical="top"/>
    </xf>
    <xf numFmtId="49" fontId="5" fillId="0" borderId="21" xfId="0" applyNumberFormat="1" applyFont="1" applyBorder="1" applyAlignment="1">
      <alignment horizontal="left" vertical="top" indent="1"/>
    </xf>
    <xf numFmtId="0" fontId="5" fillId="0" borderId="21" xfId="0" quotePrefix="1" applyFont="1" applyBorder="1" applyAlignment="1">
      <alignment horizontal="left" vertical="top" indent="1"/>
    </xf>
    <xf numFmtId="0" fontId="0" fillId="0" borderId="0" xfId="0" applyAlignment="1">
      <alignment horizontal="left" vertical="top"/>
    </xf>
    <xf numFmtId="0" fontId="5" fillId="0" borderId="13" xfId="0" applyFont="1" applyBorder="1" applyAlignment="1">
      <alignment horizontal="center"/>
    </xf>
    <xf numFmtId="0" fontId="5" fillId="0" borderId="13" xfId="0" applyFont="1" applyBorder="1" applyAlignment="1">
      <alignment horizontal="center" wrapText="1"/>
    </xf>
    <xf numFmtId="0" fontId="5" fillId="0" borderId="13" xfId="0" applyFont="1" applyBorder="1" applyAlignment="1">
      <alignment horizontal="left" wrapText="1"/>
    </xf>
    <xf numFmtId="0" fontId="6" fillId="0" borderId="13" xfId="0" applyFont="1" applyBorder="1" applyAlignment="1" applyProtection="1">
      <alignment vertical="center"/>
      <protection locked="0"/>
    </xf>
    <xf numFmtId="0" fontId="7" fillId="0" borderId="3" xfId="0" applyFont="1" applyBorder="1" applyAlignment="1">
      <alignment horizontal="left" indent="1"/>
    </xf>
    <xf numFmtId="3" fontId="6" fillId="0" borderId="1" xfId="0" applyNumberFormat="1" applyFont="1" applyBorder="1" applyProtection="1">
      <protection locked="0"/>
    </xf>
    <xf numFmtId="0" fontId="6" fillId="0" borderId="1" xfId="0" applyFont="1" applyBorder="1" applyAlignment="1">
      <alignment horizontal="left" indent="1"/>
    </xf>
    <xf numFmtId="3" fontId="10" fillId="0" borderId="13" xfId="0" applyNumberFormat="1" applyFont="1" applyBorder="1" applyProtection="1">
      <protection locked="0"/>
    </xf>
    <xf numFmtId="0" fontId="5" fillId="0" borderId="32" xfId="0" applyFont="1" applyBorder="1" applyAlignment="1" applyProtection="1">
      <alignment horizontal="left" indent="1"/>
      <protection locked="0"/>
    </xf>
    <xf numFmtId="0" fontId="5" fillId="0" borderId="33" xfId="0" applyFont="1" applyBorder="1" applyAlignment="1" applyProtection="1">
      <alignment horizontal="left" indent="1"/>
      <protection locked="0"/>
    </xf>
    <xf numFmtId="0" fontId="5" fillId="0" borderId="31" xfId="0" applyFont="1" applyBorder="1" applyProtection="1">
      <protection locked="0"/>
    </xf>
    <xf numFmtId="3" fontId="5" fillId="0" borderId="31" xfId="0" applyNumberFormat="1" applyFont="1" applyBorder="1" applyProtection="1">
      <protection locked="0"/>
    </xf>
    <xf numFmtId="0" fontId="10" fillId="0" borderId="30" xfId="0" applyFont="1" applyBorder="1" applyProtection="1">
      <protection locked="0"/>
    </xf>
    <xf numFmtId="9" fontId="7" fillId="0" borderId="1" xfId="3" applyFont="1" applyFill="1" applyBorder="1" applyProtection="1"/>
    <xf numFmtId="9" fontId="7" fillId="0" borderId="11" xfId="3" applyFont="1" applyFill="1" applyBorder="1" applyProtection="1"/>
    <xf numFmtId="38" fontId="10" fillId="0" borderId="13" xfId="0" applyNumberFormat="1" applyFont="1" applyBorder="1" applyProtection="1">
      <protection locked="0"/>
    </xf>
    <xf numFmtId="0" fontId="0" fillId="0" borderId="31" xfId="0" applyBorder="1"/>
    <xf numFmtId="0" fontId="10" fillId="0" borderId="13" xfId="0" applyFont="1" applyBorder="1" applyAlignment="1">
      <alignment horizontal="left" vertical="top"/>
    </xf>
    <xf numFmtId="0" fontId="5" fillId="0" borderId="9" xfId="0" applyFont="1" applyBorder="1"/>
    <xf numFmtId="3" fontId="6" fillId="0" borderId="13" xfId="0" applyNumberFormat="1" applyFont="1" applyBorder="1" applyProtection="1">
      <protection locked="0"/>
    </xf>
    <xf numFmtId="0" fontId="3" fillId="0" borderId="3" xfId="0" applyFont="1" applyBorder="1" applyProtection="1">
      <protection locked="0"/>
    </xf>
    <xf numFmtId="0" fontId="3" fillId="0" borderId="5" xfId="0" applyFont="1" applyBorder="1" applyProtection="1">
      <protection locked="0"/>
    </xf>
    <xf numFmtId="0" fontId="5" fillId="0" borderId="32" xfId="0" applyFont="1" applyBorder="1" applyProtection="1">
      <protection locked="0"/>
    </xf>
    <xf numFmtId="3" fontId="5" fillId="0" borderId="29" xfId="0" applyNumberFormat="1" applyFont="1" applyBorder="1" applyProtection="1">
      <protection locked="0"/>
    </xf>
    <xf numFmtId="0" fontId="8" fillId="0" borderId="22" xfId="0" applyFont="1" applyBorder="1" applyAlignment="1">
      <alignment wrapText="1"/>
    </xf>
    <xf numFmtId="0" fontId="7" fillId="0" borderId="22" xfId="0" applyFont="1" applyBorder="1" applyAlignment="1" applyProtection="1">
      <alignment horizontal="left" wrapText="1"/>
      <protection locked="0"/>
    </xf>
    <xf numFmtId="0" fontId="7" fillId="0" borderId="35" xfId="0" applyFont="1" applyBorder="1"/>
    <xf numFmtId="0" fontId="5" fillId="0" borderId="3" xfId="0" applyFont="1" applyBorder="1"/>
    <xf numFmtId="0" fontId="5" fillId="0" borderId="3" xfId="0" applyFont="1" applyBorder="1" applyAlignment="1">
      <alignment horizontal="center"/>
    </xf>
    <xf numFmtId="3" fontId="5" fillId="0" borderId="3" xfId="0" applyNumberFormat="1" applyFont="1" applyBorder="1" applyAlignment="1" applyProtection="1">
      <alignment wrapText="1"/>
      <protection locked="0"/>
    </xf>
    <xf numFmtId="0" fontId="5" fillId="0" borderId="3" xfId="0" applyFont="1" applyBorder="1" applyAlignment="1">
      <alignment horizontal="left" wrapText="1"/>
    </xf>
    <xf numFmtId="3" fontId="5"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6" fillId="0" borderId="13" xfId="0" applyNumberFormat="1" applyFont="1" applyBorder="1" applyAlignment="1">
      <alignment horizontal="center" wrapText="1"/>
    </xf>
    <xf numFmtId="14" fontId="6" fillId="0" borderId="48" xfId="0" applyNumberFormat="1" applyFont="1" applyBorder="1" applyAlignment="1">
      <alignment horizontal="center" wrapText="1"/>
    </xf>
    <xf numFmtId="3" fontId="6" fillId="0" borderId="31" xfId="0" applyNumberFormat="1" applyFont="1" applyBorder="1" applyAlignment="1" applyProtection="1">
      <alignment wrapText="1"/>
      <protection locked="0"/>
    </xf>
    <xf numFmtId="3" fontId="6" fillId="0" borderId="36" xfId="0" applyNumberFormat="1" applyFont="1" applyBorder="1" applyAlignment="1" applyProtection="1">
      <alignment wrapText="1"/>
      <protection locked="0"/>
    </xf>
    <xf numFmtId="0" fontId="19" fillId="0" borderId="27" xfId="0" applyFont="1" applyBorder="1"/>
    <xf numFmtId="3" fontId="6" fillId="0" borderId="33" xfId="0" applyNumberFormat="1" applyFont="1" applyBorder="1" applyAlignment="1" applyProtection="1">
      <alignment wrapText="1"/>
      <protection locked="0"/>
    </xf>
    <xf numFmtId="14" fontId="6" fillId="0" borderId="31" xfId="0" applyNumberFormat="1" applyFont="1" applyBorder="1" applyAlignment="1">
      <alignment horizontal="center" wrapText="1"/>
    </xf>
    <xf numFmtId="3" fontId="5" fillId="0" borderId="31" xfId="0" applyNumberFormat="1" applyFont="1" applyBorder="1" applyAlignment="1" applyProtection="1">
      <alignment vertical="top"/>
      <protection locked="0"/>
    </xf>
    <xf numFmtId="0" fontId="5" fillId="0" borderId="31" xfId="0" applyFont="1" applyBorder="1" applyAlignment="1" applyProtection="1">
      <alignment horizontal="left"/>
      <protection locked="0"/>
    </xf>
    <xf numFmtId="0" fontId="19" fillId="0" borderId="31" xfId="0" applyFont="1" applyBorder="1"/>
    <xf numFmtId="0" fontId="7" fillId="0" borderId="49"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10" fillId="0" borderId="13" xfId="0" applyFont="1" applyBorder="1" applyAlignment="1" applyProtection="1">
      <alignment horizontal="left" vertical="top"/>
      <protection locked="0"/>
    </xf>
    <xf numFmtId="0" fontId="8" fillId="0" borderId="27" xfId="0" applyFont="1" applyBorder="1"/>
    <xf numFmtId="0" fontId="5" fillId="0" borderId="0" xfId="0" applyFont="1" applyAlignment="1" applyProtection="1">
      <alignment horizontal="left" wrapText="1"/>
      <protection locked="0"/>
    </xf>
    <xf numFmtId="0" fontId="8" fillId="0" borderId="35" xfId="0" applyFont="1" applyBorder="1"/>
    <xf numFmtId="0" fontId="20" fillId="0" borderId="0" xfId="0" applyFont="1" applyAlignment="1" applyProtection="1">
      <alignment vertical="top"/>
      <protection locked="0"/>
    </xf>
    <xf numFmtId="14" fontId="6" fillId="0" borderId="16" xfId="0" applyNumberFormat="1" applyFont="1" applyBorder="1" applyAlignment="1">
      <alignment horizontal="center" wrapText="1"/>
    </xf>
    <xf numFmtId="0" fontId="27" fillId="0" borderId="0" xfId="0" applyFont="1"/>
    <xf numFmtId="0" fontId="6" fillId="0" borderId="0" xfId="0" applyFont="1" applyAlignment="1" applyProtection="1">
      <alignment wrapText="1"/>
      <protection locked="0"/>
    </xf>
    <xf numFmtId="0" fontId="19" fillId="0" borderId="0" xfId="0" applyFont="1" applyProtection="1">
      <protection locked="0"/>
    </xf>
    <xf numFmtId="0" fontId="0" fillId="0" borderId="0" xfId="0" applyProtection="1">
      <protection locked="0"/>
    </xf>
    <xf numFmtId="0" fontId="64" fillId="0" borderId="0" xfId="0" applyFont="1" applyAlignment="1" applyProtection="1">
      <alignment horizontal="center" vertical="center"/>
      <protection locked="0"/>
    </xf>
    <xf numFmtId="0" fontId="25" fillId="0" borderId="0" xfId="0" applyFont="1" applyAlignment="1" applyProtection="1">
      <alignment horizontal="center" wrapText="1"/>
      <protection locked="0"/>
    </xf>
    <xf numFmtId="0" fontId="65" fillId="5" borderId="0" xfId="1" applyFont="1" applyFill="1" applyProtection="1">
      <protection locked="0"/>
    </xf>
    <xf numFmtId="0" fontId="66" fillId="5" borderId="0" xfId="1" applyFont="1" applyFill="1" applyProtection="1">
      <protection locked="0"/>
    </xf>
    <xf numFmtId="0" fontId="67" fillId="5" borderId="0" xfId="1" applyFont="1" applyFill="1" applyAlignment="1" applyProtection="1">
      <alignment wrapText="1"/>
      <protection locked="0"/>
    </xf>
    <xf numFmtId="0" fontId="4" fillId="5" borderId="0" xfId="1" applyFill="1" applyAlignment="1" applyProtection="1">
      <alignment wrapText="1"/>
      <protection locked="0"/>
    </xf>
    <xf numFmtId="0" fontId="68" fillId="0" borderId="0" xfId="1" applyFont="1" applyProtection="1">
      <protection locked="0"/>
    </xf>
    <xf numFmtId="0" fontId="65" fillId="0" borderId="0" xfId="1" applyFont="1" applyProtection="1">
      <protection locked="0"/>
    </xf>
    <xf numFmtId="0" fontId="66" fillId="0" borderId="0" xfId="1" applyFont="1" applyProtection="1">
      <protection locked="0"/>
    </xf>
    <xf numFmtId="0" fontId="67" fillId="0" borderId="0" xfId="1" applyFont="1" applyAlignment="1" applyProtection="1">
      <alignment wrapText="1"/>
      <protection locked="0"/>
    </xf>
    <xf numFmtId="0" fontId="4" fillId="0" borderId="0" xfId="1" applyAlignment="1" applyProtection="1">
      <alignment wrapText="1"/>
      <protection locked="0"/>
    </xf>
    <xf numFmtId="0" fontId="69" fillId="0" borderId="0" xfId="1" applyFont="1" applyProtection="1">
      <protection locked="0"/>
    </xf>
    <xf numFmtId="0" fontId="70" fillId="0" borderId="13" xfId="1" applyFont="1" applyBorder="1" applyAlignment="1" applyProtection="1">
      <alignment horizontal="center" wrapText="1"/>
      <protection locked="0"/>
    </xf>
    <xf numFmtId="0" fontId="19" fillId="0" borderId="13" xfId="1" applyFont="1" applyBorder="1" applyAlignment="1" applyProtection="1">
      <alignment horizontal="center" wrapText="1"/>
      <protection locked="0"/>
    </xf>
    <xf numFmtId="0" fontId="0" fillId="0" borderId="0" xfId="0" applyAlignment="1">
      <alignment horizontal="center"/>
    </xf>
    <xf numFmtId="0" fontId="66" fillId="0" borderId="13" xfId="1" applyFont="1" applyBorder="1" applyAlignment="1" applyProtection="1">
      <alignment vertical="top" wrapText="1"/>
      <protection locked="0"/>
    </xf>
    <xf numFmtId="0" fontId="4" fillId="0" borderId="13" xfId="1" applyBorder="1" applyAlignment="1" applyProtection="1">
      <alignment wrapText="1"/>
      <protection locked="0"/>
    </xf>
    <xf numFmtId="0" fontId="4" fillId="0" borderId="0" xfId="0" applyFont="1"/>
    <xf numFmtId="0" fontId="70" fillId="0" borderId="13" xfId="1" applyFont="1" applyBorder="1" applyAlignment="1" applyProtection="1">
      <alignment vertical="top" wrapText="1"/>
      <protection locked="0"/>
    </xf>
    <xf numFmtId="0" fontId="67" fillId="0" borderId="0" xfId="1" applyFont="1" applyAlignment="1" applyProtection="1">
      <alignment vertical="top" wrapText="1"/>
      <protection locked="0"/>
    </xf>
    <xf numFmtId="0" fontId="67" fillId="0" borderId="0" xfId="1" applyFont="1" applyAlignment="1" applyProtection="1">
      <alignment vertical="top"/>
      <protection locked="0"/>
    </xf>
    <xf numFmtId="0" fontId="67" fillId="0" borderId="0" xfId="1" applyFont="1" applyProtection="1">
      <protection locked="0"/>
    </xf>
    <xf numFmtId="0" fontId="4" fillId="0" borderId="0" xfId="1" applyProtection="1">
      <protection locked="0"/>
    </xf>
    <xf numFmtId="0" fontId="70" fillId="0" borderId="0" xfId="1" applyFont="1" applyAlignment="1" applyProtection="1">
      <alignment vertical="top" wrapText="1"/>
      <protection locked="0"/>
    </xf>
    <xf numFmtId="0" fontId="4" fillId="0" borderId="0" xfId="0" applyFont="1" applyProtection="1">
      <protection locked="0"/>
    </xf>
    <xf numFmtId="0" fontId="73" fillId="0" borderId="0" xfId="0" applyFont="1" applyProtection="1">
      <protection locked="0"/>
    </xf>
    <xf numFmtId="0" fontId="20" fillId="0" borderId="0" xfId="0" applyFont="1" applyAlignment="1" applyProtection="1">
      <alignment horizontal="left" vertical="top" wrapText="1"/>
      <protection locked="0"/>
    </xf>
    <xf numFmtId="0" fontId="75" fillId="0" borderId="1" xfId="0" applyFont="1" applyBorder="1" applyAlignment="1" applyProtection="1">
      <alignment horizontal="left" vertical="top" wrapText="1"/>
      <protection locked="0"/>
    </xf>
    <xf numFmtId="14" fontId="10" fillId="0" borderId="19" xfId="0" quotePrefix="1" applyNumberFormat="1" applyFont="1" applyBorder="1" applyAlignment="1" applyProtection="1">
      <alignment horizontal="center" vertical="top" wrapText="1"/>
      <protection locked="0"/>
    </xf>
    <xf numFmtId="14" fontId="5" fillId="0" borderId="19" xfId="0" quotePrefix="1" applyNumberFormat="1" applyFont="1" applyBorder="1" applyAlignment="1" applyProtection="1">
      <alignment horizontal="center" vertical="top" wrapText="1"/>
      <protection locked="0"/>
    </xf>
    <xf numFmtId="0" fontId="20" fillId="0" borderId="3" xfId="0" applyFont="1" applyBorder="1" applyAlignment="1" applyProtection="1">
      <alignment horizontal="left" vertical="top" wrapText="1"/>
      <protection locked="0"/>
    </xf>
    <xf numFmtId="0" fontId="20" fillId="0" borderId="24" xfId="0" applyFont="1" applyBorder="1" applyAlignment="1" applyProtection="1">
      <alignment horizontal="left" vertical="top" wrapText="1"/>
      <protection locked="0"/>
    </xf>
    <xf numFmtId="0" fontId="20" fillId="0" borderId="21" xfId="0" applyFont="1" applyBorder="1" applyAlignment="1" applyProtection="1">
      <alignment horizontal="left" vertical="top" wrapText="1"/>
      <protection locked="0"/>
    </xf>
    <xf numFmtId="0" fontId="10" fillId="0" borderId="35" xfId="0" applyFont="1" applyBorder="1" applyAlignment="1" applyProtection="1">
      <alignment horizontal="left" vertical="top" wrapText="1"/>
      <protection locked="0"/>
    </xf>
    <xf numFmtId="14" fontId="10" fillId="0" borderId="13" xfId="0" applyNumberFormat="1" applyFont="1" applyBorder="1" applyAlignment="1" applyProtection="1">
      <alignment horizontal="center" vertical="top" wrapText="1"/>
      <protection locked="0"/>
    </xf>
    <xf numFmtId="14" fontId="5" fillId="0" borderId="13" xfId="0" applyNumberFormat="1" applyFont="1" applyBorder="1" applyAlignment="1" applyProtection="1">
      <alignment horizontal="center" vertical="top" wrapText="1"/>
      <protection locked="0"/>
    </xf>
    <xf numFmtId="0" fontId="10" fillId="0" borderId="21" xfId="0" applyFont="1" applyBorder="1" applyAlignment="1" applyProtection="1">
      <alignment horizontal="right" vertical="top" wrapText="1"/>
      <protection locked="0"/>
    </xf>
    <xf numFmtId="0" fontId="5" fillId="0" borderId="21" xfId="0" applyFont="1" applyBorder="1" applyAlignment="1" applyProtection="1">
      <alignment horizontal="right" vertical="top" wrapText="1"/>
      <protection locked="0"/>
    </xf>
    <xf numFmtId="0" fontId="5" fillId="0" borderId="21" xfId="0" applyFont="1" applyBorder="1" applyAlignment="1" applyProtection="1">
      <alignment horizontal="left" vertical="top" wrapText="1"/>
      <protection locked="0"/>
    </xf>
    <xf numFmtId="3" fontId="5" fillId="0" borderId="3" xfId="0" applyNumberFormat="1" applyFont="1" applyBorder="1" applyAlignment="1" applyProtection="1">
      <alignment horizontal="right" vertical="top" wrapText="1"/>
      <protection locked="0"/>
    </xf>
    <xf numFmtId="3" fontId="5" fillId="0" borderId="24" xfId="0" applyNumberFormat="1" applyFont="1" applyBorder="1" applyAlignment="1" applyProtection="1">
      <alignment horizontal="right" vertical="top" wrapText="1"/>
      <protection locked="0"/>
    </xf>
    <xf numFmtId="3" fontId="5" fillId="0" borderId="19" xfId="0" applyNumberFormat="1" applyFont="1" applyBorder="1" applyAlignment="1" applyProtection="1">
      <alignment horizontal="right" vertical="top" wrapText="1"/>
      <protection locked="0"/>
    </xf>
    <xf numFmtId="3" fontId="5" fillId="0" borderId="23" xfId="0" applyNumberFormat="1" applyFont="1" applyBorder="1" applyAlignment="1" applyProtection="1">
      <alignment horizontal="right" vertical="top" wrapText="1"/>
      <protection locked="0"/>
    </xf>
    <xf numFmtId="3" fontId="10" fillId="0" borderId="13" xfId="0" applyNumberFormat="1" applyFont="1" applyBorder="1"/>
    <xf numFmtId="3" fontId="5"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3" fontId="0" fillId="0" borderId="13" xfId="0" applyNumberFormat="1" applyBorder="1" applyAlignment="1">
      <alignment horizontal="right"/>
    </xf>
    <xf numFmtId="3" fontId="19"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6" fillId="0" borderId="13" xfId="1" applyNumberFormat="1" applyFont="1" applyBorder="1" applyAlignment="1" applyProtection="1">
      <alignment vertical="top" wrapText="1"/>
      <protection locked="0"/>
    </xf>
    <xf numFmtId="3" fontId="66" fillId="0" borderId="13" xfId="1" applyNumberFormat="1" applyFont="1" applyBorder="1" applyProtection="1">
      <protection locked="0"/>
    </xf>
    <xf numFmtId="3" fontId="70" fillId="0" borderId="13" xfId="1" applyNumberFormat="1" applyFont="1" applyBorder="1" applyAlignment="1" applyProtection="1">
      <alignment vertical="top" wrapText="1"/>
      <protection locked="0"/>
    </xf>
    <xf numFmtId="3" fontId="7" fillId="0" borderId="0" xfId="0" applyNumberFormat="1" applyFont="1" applyAlignment="1" applyProtection="1">
      <alignment horizontal="left" vertical="top" wrapText="1"/>
      <protection locked="0"/>
    </xf>
    <xf numFmtId="14" fontId="76" fillId="0" borderId="30" xfId="0" applyNumberFormat="1" applyFont="1" applyBorder="1" applyAlignment="1">
      <alignment wrapText="1"/>
    </xf>
    <xf numFmtId="14" fontId="50" fillId="0" borderId="30" xfId="0" applyNumberFormat="1" applyFont="1" applyBorder="1" applyAlignment="1">
      <alignment wrapText="1"/>
    </xf>
    <xf numFmtId="0" fontId="0" fillId="0" borderId="13" xfId="0" applyBorder="1" applyAlignment="1" applyProtection="1">
      <alignment horizontal="left"/>
      <protection locked="0"/>
    </xf>
    <xf numFmtId="3" fontId="76" fillId="0" borderId="13" xfId="0" applyNumberFormat="1" applyFont="1" applyBorder="1" applyAlignment="1" applyProtection="1">
      <alignment wrapText="1"/>
      <protection locked="0"/>
    </xf>
    <xf numFmtId="14" fontId="76" fillId="0" borderId="69" xfId="0" applyNumberFormat="1" applyFont="1" applyBorder="1" applyAlignment="1">
      <alignment horizontal="center" wrapText="1"/>
    </xf>
    <xf numFmtId="14" fontId="76" fillId="0" borderId="13" xfId="0" applyNumberFormat="1" applyFont="1" applyBorder="1" applyAlignment="1">
      <alignment horizontal="center" wrapText="1"/>
    </xf>
    <xf numFmtId="0" fontId="19" fillId="0" borderId="13" xfId="0" applyFont="1" applyBorder="1" applyAlignment="1" applyProtection="1">
      <alignment horizontal="left" vertical="top"/>
      <protection locked="0"/>
    </xf>
    <xf numFmtId="3" fontId="50" fillId="0" borderId="0" xfId="0" applyNumberFormat="1" applyFont="1" applyAlignment="1" applyProtection="1">
      <alignment wrapText="1"/>
      <protection locked="0"/>
    </xf>
    <xf numFmtId="3" fontId="50" fillId="0" borderId="31" xfId="0" applyNumberFormat="1" applyFont="1" applyBorder="1" applyAlignment="1" applyProtection="1">
      <alignment horizontal="right" wrapText="1"/>
      <protection locked="0"/>
    </xf>
    <xf numFmtId="3" fontId="50" fillId="0" borderId="21" xfId="0" applyNumberFormat="1" applyFont="1" applyBorder="1" applyAlignment="1" applyProtection="1">
      <alignment horizontal="right" wrapText="1"/>
      <protection locked="0"/>
    </xf>
    <xf numFmtId="0" fontId="0" fillId="0" borderId="21" xfId="0" applyBorder="1" applyAlignment="1" applyProtection="1">
      <alignment horizontal="left"/>
      <protection locked="0"/>
    </xf>
    <xf numFmtId="3" fontId="50" fillId="0" borderId="22" xfId="0" applyNumberFormat="1" applyFont="1" applyBorder="1" applyAlignment="1" applyProtection="1">
      <alignment horizontal="right" wrapText="1"/>
      <protection locked="0"/>
    </xf>
    <xf numFmtId="3" fontId="76" fillId="0" borderId="13" xfId="0" applyNumberFormat="1" applyFont="1" applyBorder="1" applyAlignment="1" applyProtection="1">
      <alignment horizontal="right" wrapText="1"/>
      <protection locked="0"/>
    </xf>
    <xf numFmtId="3" fontId="50"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3" fontId="76" fillId="0" borderId="13" xfId="0" applyNumberFormat="1" applyFont="1" applyBorder="1" applyAlignment="1" applyProtection="1">
      <alignment horizontal="left" wrapText="1"/>
      <protection locked="0"/>
    </xf>
    <xf numFmtId="0" fontId="6" fillId="0" borderId="30" xfId="0" applyFont="1" applyBorder="1" applyAlignment="1">
      <alignment horizontal="left" wrapText="1"/>
    </xf>
    <xf numFmtId="14" fontId="6" fillId="0" borderId="30" xfId="0" applyNumberFormat="1" applyFont="1" applyBorder="1" applyAlignment="1">
      <alignment wrapText="1"/>
    </xf>
    <xf numFmtId="14" fontId="7" fillId="0" borderId="30" xfId="0" applyNumberFormat="1" applyFont="1" applyBorder="1" applyAlignment="1">
      <alignment wrapText="1"/>
    </xf>
    <xf numFmtId="0" fontId="77" fillId="0" borderId="0" xfId="2477"/>
    <xf numFmtId="0" fontId="77" fillId="0" borderId="0" xfId="2477" applyFill="1"/>
    <xf numFmtId="0" fontId="7" fillId="0" borderId="0" xfId="0" applyFont="1" applyAlignment="1">
      <alignment horizontal="left" wrapText="1"/>
    </xf>
    <xf numFmtId="0" fontId="7" fillId="0" borderId="0" xfId="0" applyFont="1" applyAlignment="1">
      <alignment wrapText="1"/>
    </xf>
    <xf numFmtId="0" fontId="7" fillId="0" borderId="33" xfId="0" applyFont="1" applyBorder="1" applyAlignment="1">
      <alignment horizontal="center"/>
    </xf>
    <xf numFmtId="3" fontId="7" fillId="0" borderId="70" xfId="0" applyNumberFormat="1" applyFont="1" applyBorder="1" applyAlignment="1" applyProtection="1">
      <alignment wrapText="1"/>
      <protection locked="0"/>
    </xf>
    <xf numFmtId="3" fontId="7" fillId="0" borderId="46" xfId="0" applyNumberFormat="1" applyFont="1" applyBorder="1" applyAlignment="1" applyProtection="1">
      <alignment wrapText="1"/>
      <protection locked="0"/>
    </xf>
    <xf numFmtId="3" fontId="50" fillId="0" borderId="33" xfId="0" applyNumberFormat="1" applyFont="1" applyBorder="1" applyAlignment="1" applyProtection="1">
      <alignment horizontal="center" wrapText="1"/>
      <protection locked="0"/>
    </xf>
    <xf numFmtId="3" fontId="50" fillId="0" borderId="47" xfId="0" applyNumberFormat="1" applyFont="1" applyBorder="1" applyAlignment="1" applyProtection="1">
      <alignment horizontal="center" wrapText="1"/>
      <protection locked="0"/>
    </xf>
    <xf numFmtId="166" fontId="0" fillId="0" borderId="33" xfId="2478" applyNumberFormat="1" applyFont="1" applyBorder="1"/>
    <xf numFmtId="166" fontId="19" fillId="0" borderId="30" xfId="2478" applyNumberFormat="1" applyFont="1" applyBorder="1"/>
    <xf numFmtId="166" fontId="0" fillId="0" borderId="47" xfId="2478" applyNumberFormat="1" applyFont="1" applyBorder="1"/>
    <xf numFmtId="166" fontId="0" fillId="0" borderId="21" xfId="2478" applyNumberFormat="1" applyFont="1" applyBorder="1"/>
    <xf numFmtId="166" fontId="19" fillId="0" borderId="35" xfId="2478" applyNumberFormat="1" applyFont="1" applyBorder="1"/>
    <xf numFmtId="166" fontId="19" fillId="0" borderId="13" xfId="2478" applyNumberFormat="1" applyFont="1" applyBorder="1"/>
    <xf numFmtId="3" fontId="50" fillId="0" borderId="34" xfId="0" applyNumberFormat="1" applyFont="1" applyBorder="1" applyAlignment="1" applyProtection="1">
      <alignment horizontal="center" wrapText="1"/>
      <protection locked="0"/>
    </xf>
    <xf numFmtId="3" fontId="50" fillId="0" borderId="36" xfId="0" applyNumberFormat="1" applyFont="1" applyBorder="1" applyAlignment="1" applyProtection="1">
      <alignment horizontal="center" wrapText="1"/>
      <protection locked="0"/>
    </xf>
    <xf numFmtId="167" fontId="5" fillId="0" borderId="21" xfId="2478" applyNumberFormat="1" applyFont="1" applyBorder="1" applyAlignment="1"/>
    <xf numFmtId="0" fontId="7" fillId="0" borderId="0" xfId="0" applyFont="1" applyAlignment="1">
      <alignment horizontal="left" wrapText="1"/>
    </xf>
    <xf numFmtId="0" fontId="7" fillId="0" borderId="0" xfId="0" applyFont="1" applyAlignment="1">
      <alignment horizontal="left" vertical="top" wrapText="1"/>
    </xf>
    <xf numFmtId="0" fontId="7" fillId="0" borderId="0" xfId="0" applyFont="1" applyAlignment="1">
      <alignment horizontal="left" vertical="center"/>
    </xf>
    <xf numFmtId="0" fontId="10" fillId="0" borderId="0" xfId="0" applyFont="1" applyAlignment="1" applyProtection="1">
      <alignment horizontal="left" wrapText="1"/>
      <protection locked="0"/>
    </xf>
    <xf numFmtId="0" fontId="20" fillId="0" borderId="0" xfId="0" applyFont="1" applyAlignment="1" applyProtection="1">
      <alignment horizontal="left" vertical="top" wrapText="1"/>
      <protection locked="0"/>
    </xf>
    <xf numFmtId="3" fontId="5" fillId="0" borderId="0" xfId="0" applyNumberFormat="1" applyFont="1" applyAlignment="1" applyProtection="1">
      <alignment vertical="center" wrapText="1"/>
      <protection locked="0"/>
    </xf>
    <xf numFmtId="3" fontId="7" fillId="0" borderId="0" xfId="0" applyNumberFormat="1" applyFont="1" applyAlignment="1" applyProtection="1">
      <alignment horizontal="left" vertical="top" wrapText="1"/>
      <protection locked="0"/>
    </xf>
    <xf numFmtId="3" fontId="5" fillId="0" borderId="0" xfId="0" applyNumberFormat="1" applyFont="1" applyAlignment="1" applyProtection="1">
      <alignment horizontal="left" vertical="top"/>
      <protection locked="0"/>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14" fontId="7" fillId="0" borderId="30" xfId="0" applyNumberFormat="1" applyFont="1" applyBorder="1" applyAlignment="1">
      <alignment horizontal="center" wrapText="1"/>
    </xf>
    <xf numFmtId="14" fontId="7" fillId="0" borderId="35" xfId="0" applyNumberFormat="1" applyFont="1" applyBorder="1" applyAlignment="1">
      <alignment horizontal="center" wrapText="1"/>
    </xf>
    <xf numFmtId="14" fontId="7" fillId="0" borderId="27" xfId="0" applyNumberFormat="1" applyFont="1" applyBorder="1" applyAlignment="1">
      <alignment horizontal="center" wrapText="1"/>
    </xf>
    <xf numFmtId="3" fontId="50" fillId="0" borderId="0" xfId="0" applyNumberFormat="1" applyFont="1" applyAlignment="1" applyProtection="1">
      <alignment horizontal="left" vertical="top" wrapText="1"/>
      <protection locked="0"/>
    </xf>
    <xf numFmtId="3" fontId="76" fillId="0" borderId="32" xfId="0" applyNumberFormat="1" applyFont="1" applyBorder="1" applyAlignment="1" applyProtection="1">
      <alignment horizontal="left" wrapText="1"/>
      <protection locked="0"/>
    </xf>
    <xf numFmtId="3" fontId="76" fillId="0" borderId="68" xfId="0" applyNumberFormat="1" applyFont="1" applyBorder="1" applyAlignment="1" applyProtection="1">
      <alignment horizontal="left" wrapText="1"/>
      <protection locked="0"/>
    </xf>
    <xf numFmtId="3" fontId="76" fillId="0" borderId="69" xfId="0" applyNumberFormat="1" applyFont="1" applyBorder="1" applyAlignment="1" applyProtection="1">
      <alignment horizontal="left" wrapText="1"/>
      <protection locked="0"/>
    </xf>
    <xf numFmtId="14" fontId="76" fillId="0" borderId="30" xfId="0" applyNumberFormat="1" applyFont="1" applyBorder="1" applyAlignment="1">
      <alignment horizontal="center" wrapText="1"/>
    </xf>
    <xf numFmtId="14" fontId="76" fillId="0" borderId="35" xfId="0" applyNumberFormat="1" applyFont="1" applyBorder="1" applyAlignment="1">
      <alignment horizontal="center" wrapText="1"/>
    </xf>
    <xf numFmtId="3" fontId="50" fillId="0" borderId="32" xfId="0" applyNumberFormat="1" applyFont="1" applyBorder="1" applyAlignment="1" applyProtection="1">
      <alignment horizontal="center" wrapText="1"/>
      <protection locked="0"/>
    </xf>
    <xf numFmtId="3" fontId="50" fillId="0" borderId="69" xfId="0" applyNumberFormat="1" applyFont="1" applyBorder="1" applyAlignment="1" applyProtection="1">
      <alignment horizontal="center" wrapText="1"/>
      <protection locked="0"/>
    </xf>
    <xf numFmtId="3" fontId="50" fillId="0" borderId="33" xfId="0" applyNumberFormat="1" applyFont="1" applyBorder="1" applyAlignment="1" applyProtection="1">
      <alignment horizontal="center" wrapText="1"/>
      <protection locked="0"/>
    </xf>
    <xf numFmtId="3" fontId="50" fillId="0" borderId="47" xfId="0" applyNumberFormat="1" applyFont="1" applyBorder="1" applyAlignment="1" applyProtection="1">
      <alignment horizontal="center" wrapText="1"/>
      <protection locked="0"/>
    </xf>
    <xf numFmtId="3" fontId="50" fillId="0" borderId="34" xfId="0" applyNumberFormat="1" applyFont="1" applyBorder="1" applyAlignment="1" applyProtection="1">
      <alignment horizontal="center" wrapText="1"/>
      <protection locked="0"/>
    </xf>
    <xf numFmtId="3" fontId="50" fillId="0" borderId="36" xfId="0" applyNumberFormat="1" applyFont="1" applyBorder="1" applyAlignment="1" applyProtection="1">
      <alignment horizontal="center" wrapText="1"/>
      <protection locked="0"/>
    </xf>
    <xf numFmtId="0" fontId="25" fillId="0" borderId="0" xfId="0" applyFont="1" applyAlignment="1">
      <alignment horizontal="left"/>
    </xf>
    <xf numFmtId="0" fontId="20" fillId="0" borderId="0" xfId="0" applyFont="1" applyAlignment="1" applyProtection="1">
      <alignment horizontal="left"/>
      <protection locked="0"/>
    </xf>
    <xf numFmtId="0" fontId="19" fillId="0" borderId="0" xfId="0" applyFont="1"/>
    <xf numFmtId="0" fontId="19" fillId="0" borderId="32" xfId="0" applyFont="1" applyBorder="1" applyAlignment="1">
      <alignment horizontal="center" wrapText="1"/>
    </xf>
    <xf numFmtId="0" fontId="19" fillId="0" borderId="34" xfId="0" applyFont="1" applyBorder="1" applyAlignment="1">
      <alignment horizontal="center" wrapText="1"/>
    </xf>
    <xf numFmtId="0" fontId="19" fillId="0" borderId="48" xfId="0" applyFont="1" applyBorder="1" applyAlignment="1">
      <alignment horizontal="center" wrapText="1"/>
    </xf>
    <xf numFmtId="0" fontId="19" fillId="0" borderId="36" xfId="0" applyFont="1" applyBorder="1" applyAlignment="1">
      <alignment horizontal="center" wrapText="1"/>
    </xf>
    <xf numFmtId="0" fontId="19" fillId="0" borderId="32"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xf>
    <xf numFmtId="0" fontId="19" fillId="0" borderId="29" xfId="0" applyFont="1" applyBorder="1" applyAlignment="1">
      <alignment horizontal="center" vertical="center"/>
    </xf>
    <xf numFmtId="0" fontId="19" fillId="0" borderId="48" xfId="0" applyFont="1" applyBorder="1" applyAlignment="1">
      <alignment horizontal="center" vertical="center"/>
    </xf>
    <xf numFmtId="0" fontId="19" fillId="0" borderId="34" xfId="0" applyFont="1" applyBorder="1" applyAlignment="1">
      <alignment horizontal="center" vertical="center"/>
    </xf>
    <xf numFmtId="0" fontId="19" fillId="0" borderId="28" xfId="0" applyFont="1" applyBorder="1" applyAlignment="1">
      <alignment horizontal="center" vertical="center"/>
    </xf>
    <xf numFmtId="0" fontId="19" fillId="0" borderId="36" xfId="0" applyFont="1" applyBorder="1" applyAlignment="1">
      <alignment horizontal="center" vertical="center"/>
    </xf>
    <xf numFmtId="0" fontId="19" fillId="0" borderId="31" xfId="0" applyFont="1" applyBorder="1" applyAlignment="1">
      <alignment horizontal="center" wrapText="1"/>
    </xf>
    <xf numFmtId="0" fontId="19" fillId="0" borderId="22" xfId="0" applyFont="1" applyBorder="1" applyAlignment="1">
      <alignment horizontal="center" wrapText="1"/>
    </xf>
    <xf numFmtId="0" fontId="0" fillId="0" borderId="0" xfId="0"/>
    <xf numFmtId="0" fontId="19" fillId="0" borderId="39" xfId="0" applyFont="1" applyBorder="1" applyAlignment="1">
      <alignment horizontal="center" wrapText="1"/>
    </xf>
    <xf numFmtId="0" fontId="19" fillId="0" borderId="31" xfId="0" applyFont="1" applyBorder="1" applyAlignment="1">
      <alignment horizontal="center" vertical="top" wrapText="1"/>
    </xf>
    <xf numFmtId="0" fontId="19" fillId="0" borderId="39" xfId="0" applyFont="1" applyBorder="1" applyAlignment="1">
      <alignment horizontal="center" vertical="top" wrapText="1"/>
    </xf>
    <xf numFmtId="0" fontId="19"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19" fillId="0" borderId="31" xfId="0" applyFont="1" applyBorder="1" applyAlignment="1">
      <alignment horizontal="center" vertical="center" wrapText="1"/>
    </xf>
    <xf numFmtId="0" fontId="19" fillId="0" borderId="22" xfId="0" applyFont="1" applyBorder="1" applyAlignment="1">
      <alignment horizontal="center" vertical="center" wrapText="1"/>
    </xf>
    <xf numFmtId="0" fontId="66" fillId="0" borderId="0" xfId="1" applyFont="1" applyAlignment="1" applyProtection="1">
      <alignment horizontal="left" vertical="top" wrapText="1"/>
      <protection locked="0"/>
    </xf>
    <xf numFmtId="0" fontId="17" fillId="0" borderId="0" xfId="0" applyFont="1" applyAlignment="1">
      <alignment horizontal="left" vertical="top" wrapText="1"/>
    </xf>
  </cellXfs>
  <cellStyles count="4757">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2 2" xfId="4062" xr:uid="{FE426F1F-82A8-4953-91FA-7BCCE52DE3D1}"/>
    <cellStyle name="20 % - uthevingsfarge 5 2 2 3" xfId="2475" xr:uid="{00000000-0005-0000-0000-000003000000}"/>
    <cellStyle name="20 % - uthevingsfarge 5 2 2 3 2" xfId="4755" xr:uid="{0676AB1D-5A18-4780-A033-A509EDC91208}"/>
    <cellStyle name="20 % - uthevingsfarge 5 2 2 4" xfId="3170" xr:uid="{FEE2B524-4C49-4ED6-8162-3890F5AEFE52}"/>
    <cellStyle name="20 % - uthevingsfarge 5 2 3" xfId="1080" xr:uid="{00000000-0005-0000-0000-000004000000}"/>
    <cellStyle name="20 % - uthevingsfarge 5 2 3 2" xfId="3368" xr:uid="{5E751F3A-0FB5-460F-98AA-78C3E7A33065}"/>
    <cellStyle name="20 % - uthevingsfarge 5 2 4" xfId="1435" xr:uid="{00000000-0005-0000-0000-000005000000}"/>
    <cellStyle name="20 % - uthevingsfarge 5 2 4 2" xfId="3715" xr:uid="{BAD7DF15-0015-44FA-BE75-7855CBD64D67}"/>
    <cellStyle name="20 % - uthevingsfarge 5 2 5" xfId="2128" xr:uid="{00000000-0005-0000-0000-000006000000}"/>
    <cellStyle name="20 % - uthevingsfarge 5 2 5 2" xfId="4408" xr:uid="{92EF04C4-D47E-4FF8-AD5A-1F1FF4281218}"/>
    <cellStyle name="20 % - uthevingsfarge 5 2 6" xfId="2823" xr:uid="{156F6940-0305-43AF-B43E-FA987C880481}"/>
    <cellStyle name="20 % - uthevingsfarge 5 3" xfId="510" xr:uid="{00000000-0005-0000-0000-000007000000}"/>
    <cellStyle name="20 % - uthevingsfarge 5 3 2" xfId="1439" xr:uid="{00000000-0005-0000-0000-000008000000}"/>
    <cellStyle name="20 % - uthevingsfarge 5 3 2 2" xfId="3719" xr:uid="{3B30DF62-0AE6-4895-82A3-416E79E4C524}"/>
    <cellStyle name="20 % - uthevingsfarge 5 3 3" xfId="2132" xr:uid="{00000000-0005-0000-0000-000009000000}"/>
    <cellStyle name="20 % - uthevingsfarge 5 3 3 2" xfId="4412" xr:uid="{87DCCA0D-B620-485B-9FC2-B08568E90853}"/>
    <cellStyle name="20 % - uthevingsfarge 5 3 4" xfId="2827" xr:uid="{010EDF23-BEA6-4F5C-9189-D8441262DA14}"/>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2 2" xfId="3954" xr:uid="{7C9A0E9B-2887-4C20-BE2C-37A84FAB7B6F}"/>
    <cellStyle name="20% - Accent1 2 2 2 3" xfId="2367" xr:uid="{00000000-0005-0000-0000-00000F000000}"/>
    <cellStyle name="20% - Accent1 2 2 2 3 2" xfId="4647" xr:uid="{6114D140-974C-45BD-8071-1957F57ED1E7}"/>
    <cellStyle name="20% - Accent1 2 2 2 4" xfId="3062" xr:uid="{1BCA8CA0-5129-4782-98AC-AFC8159D67C3}"/>
    <cellStyle name="20% - Accent1 2 2 3" xfId="1327" xr:uid="{00000000-0005-0000-0000-000010000000}"/>
    <cellStyle name="20% - Accent1 2 2 3 2" xfId="3607" xr:uid="{35B8C13D-82B3-4EE8-8DCE-DD29F6F0B7A3}"/>
    <cellStyle name="20% - Accent1 2 2 4" xfId="2020" xr:uid="{00000000-0005-0000-0000-000011000000}"/>
    <cellStyle name="20% - Accent1 2 2 4 2" xfId="4300" xr:uid="{09256D80-D246-46E2-998B-1D974BB428E7}"/>
    <cellStyle name="20% - Accent1 2 2 5" xfId="2715" xr:uid="{92B4C347-F32E-4E81-951E-EB9D45A9E194}"/>
    <cellStyle name="20% - Accent1 2 3" xfId="573" xr:uid="{00000000-0005-0000-0000-000012000000}"/>
    <cellStyle name="20% - Accent1 2 3 2" xfId="1502" xr:uid="{00000000-0005-0000-0000-000013000000}"/>
    <cellStyle name="20% - Accent1 2 3 2 2" xfId="3782" xr:uid="{8ABFE715-5F92-4642-ABF3-2D15BFC3B50C}"/>
    <cellStyle name="20% - Accent1 2 3 3" xfId="2195" xr:uid="{00000000-0005-0000-0000-000014000000}"/>
    <cellStyle name="20% - Accent1 2 3 3 2" xfId="4475" xr:uid="{D439CE2A-7FDD-4F36-876C-6F5914622AF5}"/>
    <cellStyle name="20% - Accent1 2 3 4" xfId="2890" xr:uid="{3E9C5BC9-2F57-49E1-96E5-0C3DF91B0F50}"/>
    <cellStyle name="20% - Accent1 2 4" xfId="970" xr:uid="{00000000-0005-0000-0000-000015000000}"/>
    <cellStyle name="20% - Accent1 2 4 2" xfId="3259" xr:uid="{4AD5F569-1EF8-4132-B1A9-B3DB17C01645}"/>
    <cellStyle name="20% - Accent1 2 5" xfId="1155" xr:uid="{00000000-0005-0000-0000-000016000000}"/>
    <cellStyle name="20% - Accent1 2 5 2" xfId="3435" xr:uid="{10D2BF26-50BA-49E7-AC6A-1292DB9B3CB0}"/>
    <cellStyle name="20% - Accent1 2 6" xfId="1848" xr:uid="{00000000-0005-0000-0000-000017000000}"/>
    <cellStyle name="20% - Accent1 2 6 2" xfId="4128" xr:uid="{EB36C173-FCB9-41C3-BD82-F6485F581ED1}"/>
    <cellStyle name="20% - Accent1 2 7" xfId="2543" xr:uid="{96AB11FC-D31C-4D2C-BCB2-5AD678B7F8FA}"/>
    <cellStyle name="20% - Accent1 3" xfId="331" xr:uid="{00000000-0005-0000-0000-000018000000}"/>
    <cellStyle name="20% - Accent1 3 2" xfId="712" xr:uid="{00000000-0005-0000-0000-000019000000}"/>
    <cellStyle name="20% - Accent1 3 2 2" xfId="1628" xr:uid="{00000000-0005-0000-0000-00001A000000}"/>
    <cellStyle name="20% - Accent1 3 2 2 2" xfId="3908" xr:uid="{ECB06CEA-5B84-45CA-959E-07AB2E09D442}"/>
    <cellStyle name="20% - Accent1 3 2 3" xfId="2321" xr:uid="{00000000-0005-0000-0000-00001B000000}"/>
    <cellStyle name="20% - Accent1 3 2 3 2" xfId="4601" xr:uid="{0F549351-04DC-445C-A0BA-0C7556358705}"/>
    <cellStyle name="20% - Accent1 3 2 4" xfId="3016" xr:uid="{DE006613-505A-4EAB-A81A-6E3A6536C812}"/>
    <cellStyle name="20% - Accent1 3 3" xfId="1281" xr:uid="{00000000-0005-0000-0000-00001C000000}"/>
    <cellStyle name="20% - Accent1 3 3 2" xfId="3561" xr:uid="{20A21FC2-FF0A-481A-81D5-C14538CC4D01}"/>
    <cellStyle name="20% - Accent1 3 4" xfId="1974" xr:uid="{00000000-0005-0000-0000-00001D000000}"/>
    <cellStyle name="20% - Accent1 3 4 2" xfId="4254" xr:uid="{AD5FCA6B-DCBF-44CD-869B-896AFEB94F71}"/>
    <cellStyle name="20% - Accent1 3 5" xfId="2669" xr:uid="{ABDE5FC0-0F28-4651-81B8-0EAB85471CCE}"/>
    <cellStyle name="20% - Accent1 4" xfId="527" xr:uid="{00000000-0005-0000-0000-00001E000000}"/>
    <cellStyle name="20% - Accent1 4 2" xfId="1456" xr:uid="{00000000-0005-0000-0000-00001F000000}"/>
    <cellStyle name="20% - Accent1 4 2 2" xfId="3736" xr:uid="{2DABE883-60E5-4E11-B713-17388FEFF084}"/>
    <cellStyle name="20% - Accent1 4 3" xfId="2149" xr:uid="{00000000-0005-0000-0000-000020000000}"/>
    <cellStyle name="20% - Accent1 4 3 2" xfId="4429" xr:uid="{81DE5EFF-9040-462C-A9C3-611CC4481877}"/>
    <cellStyle name="20% - Accent1 4 4" xfId="2844" xr:uid="{F5AB2ADF-A51C-4EE2-8CC8-1B74813E2822}"/>
    <cellStyle name="20% - Accent1 5" xfId="912" xr:uid="{00000000-0005-0000-0000-000021000000}"/>
    <cellStyle name="20% - Accent1 5 2" xfId="3203" xr:uid="{554DE48C-4C32-4CD9-9F1A-0BBDA22DCD04}"/>
    <cellStyle name="20% - Accent1 6" xfId="1109" xr:uid="{00000000-0005-0000-0000-000022000000}"/>
    <cellStyle name="20% - Accent1 6 2" xfId="3389" xr:uid="{9ACD5D6D-F2A2-454D-9D13-38ADF17E8CDC}"/>
    <cellStyle name="20% - Accent1 7" xfId="1802" xr:uid="{00000000-0005-0000-0000-000023000000}"/>
    <cellStyle name="20% - Accent1 7 2" xfId="4082" xr:uid="{9A6BC1D3-8AFD-4B72-A76D-CC17E8F079FD}"/>
    <cellStyle name="20% - Accent1 8" xfId="2498" xr:uid="{50822346-AEEC-4F9C-8BD7-1C74E97D57F8}"/>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2 2" xfId="3955" xr:uid="{783274E7-B0F5-4429-BF34-7E2F9272FE22}"/>
    <cellStyle name="20% - Accent2 2 2 2 3" xfId="2368" xr:uid="{00000000-0005-0000-0000-000029000000}"/>
    <cellStyle name="20% - Accent2 2 2 2 3 2" xfId="4648" xr:uid="{5C59CDB7-3200-445C-9276-2B357C5CBBE5}"/>
    <cellStyle name="20% - Accent2 2 2 2 4" xfId="3063" xr:uid="{B4099F7F-0243-44DB-9FF9-1ED38A1F0B8C}"/>
    <cellStyle name="20% - Accent2 2 2 3" xfId="1328" xr:uid="{00000000-0005-0000-0000-00002A000000}"/>
    <cellStyle name="20% - Accent2 2 2 3 2" xfId="3608" xr:uid="{94B3219F-96E5-4D4A-9F5A-EB24DAE2F32D}"/>
    <cellStyle name="20% - Accent2 2 2 4" xfId="2021" xr:uid="{00000000-0005-0000-0000-00002B000000}"/>
    <cellStyle name="20% - Accent2 2 2 4 2" xfId="4301" xr:uid="{B7777C14-4B68-4E76-B3F1-31F990380F32}"/>
    <cellStyle name="20% - Accent2 2 2 5" xfId="2716" xr:uid="{401DA06F-F6BF-4066-8598-2B177B603F8C}"/>
    <cellStyle name="20% - Accent2 2 3" xfId="574" xr:uid="{00000000-0005-0000-0000-00002C000000}"/>
    <cellStyle name="20% - Accent2 2 3 2" xfId="1503" xr:uid="{00000000-0005-0000-0000-00002D000000}"/>
    <cellStyle name="20% - Accent2 2 3 2 2" xfId="3783" xr:uid="{FFE91E5A-C439-4426-9412-A3B7E85FAC69}"/>
    <cellStyle name="20% - Accent2 2 3 3" xfId="2196" xr:uid="{00000000-0005-0000-0000-00002E000000}"/>
    <cellStyle name="20% - Accent2 2 3 3 2" xfId="4476" xr:uid="{1D20E056-977D-4450-8AE3-049928B009C4}"/>
    <cellStyle name="20% - Accent2 2 3 4" xfId="2891" xr:uid="{6A78AD8B-0590-4946-A458-5BA886C8AFA1}"/>
    <cellStyle name="20% - Accent2 2 4" xfId="971" xr:uid="{00000000-0005-0000-0000-00002F000000}"/>
    <cellStyle name="20% - Accent2 2 4 2" xfId="3260" xr:uid="{C26A110A-0440-4A36-99DE-47107DE9C325}"/>
    <cellStyle name="20% - Accent2 2 5" xfId="1156" xr:uid="{00000000-0005-0000-0000-000030000000}"/>
    <cellStyle name="20% - Accent2 2 5 2" xfId="3436" xr:uid="{9D61DE07-C844-4353-AD20-3A99E14D2C1A}"/>
    <cellStyle name="20% - Accent2 2 6" xfId="1849" xr:uid="{00000000-0005-0000-0000-000031000000}"/>
    <cellStyle name="20% - Accent2 2 6 2" xfId="4129" xr:uid="{280012BB-89AB-4C22-9FBE-8C0D6F54973A}"/>
    <cellStyle name="20% - Accent2 2 7" xfId="2544" xr:uid="{F46CC3F8-4834-44E7-A887-2E69F820D65C}"/>
    <cellStyle name="20% - Accent2 3" xfId="332" xr:uid="{00000000-0005-0000-0000-000032000000}"/>
    <cellStyle name="20% - Accent2 3 2" xfId="713" xr:uid="{00000000-0005-0000-0000-000033000000}"/>
    <cellStyle name="20% - Accent2 3 2 2" xfId="1629" xr:uid="{00000000-0005-0000-0000-000034000000}"/>
    <cellStyle name="20% - Accent2 3 2 2 2" xfId="3909" xr:uid="{1F94D261-6316-4C92-8779-B2B776D65994}"/>
    <cellStyle name="20% - Accent2 3 2 3" xfId="2322" xr:uid="{00000000-0005-0000-0000-000035000000}"/>
    <cellStyle name="20% - Accent2 3 2 3 2" xfId="4602" xr:uid="{054F23F6-FABD-4685-964D-33516D2831EF}"/>
    <cellStyle name="20% - Accent2 3 2 4" xfId="3017" xr:uid="{686548AA-6506-4C62-974A-F856EB3887A0}"/>
    <cellStyle name="20% - Accent2 3 3" xfId="1282" xr:uid="{00000000-0005-0000-0000-000036000000}"/>
    <cellStyle name="20% - Accent2 3 3 2" xfId="3562" xr:uid="{3994ED07-E39F-45AF-B5B2-9504C05532FF}"/>
    <cellStyle name="20% - Accent2 3 4" xfId="1975" xr:uid="{00000000-0005-0000-0000-000037000000}"/>
    <cellStyle name="20% - Accent2 3 4 2" xfId="4255" xr:uid="{38C70AFF-8D0A-4D00-8D53-0994EDC2C7DD}"/>
    <cellStyle name="20% - Accent2 3 5" xfId="2670" xr:uid="{1882966A-46D9-46D1-A743-82BC16E601CE}"/>
    <cellStyle name="20% - Accent2 4" xfId="528" xr:uid="{00000000-0005-0000-0000-000038000000}"/>
    <cellStyle name="20% - Accent2 4 2" xfId="1457" xr:uid="{00000000-0005-0000-0000-000039000000}"/>
    <cellStyle name="20% - Accent2 4 2 2" xfId="3737" xr:uid="{F6920FEF-C5B3-49EE-A27E-DF6A8DD53887}"/>
    <cellStyle name="20% - Accent2 4 3" xfId="2150" xr:uid="{00000000-0005-0000-0000-00003A000000}"/>
    <cellStyle name="20% - Accent2 4 3 2" xfId="4430" xr:uid="{3CF7BAF1-E3C5-4EB7-ACB9-9F8571510127}"/>
    <cellStyle name="20% - Accent2 4 4" xfId="2845" xr:uid="{439D5C97-803E-471A-A641-6BD3A8170364}"/>
    <cellStyle name="20% - Accent2 5" xfId="913" xr:uid="{00000000-0005-0000-0000-00003B000000}"/>
    <cellStyle name="20% - Accent2 5 2" xfId="3204" xr:uid="{8E448420-0839-47A7-8A33-B2B1B5C1E146}"/>
    <cellStyle name="20% - Accent2 6" xfId="1110" xr:uid="{00000000-0005-0000-0000-00003C000000}"/>
    <cellStyle name="20% - Accent2 6 2" xfId="3390" xr:uid="{AD9D36AE-DA67-4037-8335-0A8B9886F100}"/>
    <cellStyle name="20% - Accent2 7" xfId="1803" xr:uid="{00000000-0005-0000-0000-00003D000000}"/>
    <cellStyle name="20% - Accent2 7 2" xfId="4083" xr:uid="{D849AD9D-30CD-4DE2-9666-664DAD958B48}"/>
    <cellStyle name="20% - Accent2 8" xfId="2499" xr:uid="{72C4DA9E-9DDE-43CF-A7D9-666E24D18F54}"/>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2 2" xfId="3956" xr:uid="{1D6A5CD4-7863-4595-A997-B59DE02747A3}"/>
    <cellStyle name="20% - Accent3 2 2 2 3" xfId="2369" xr:uid="{00000000-0005-0000-0000-000043000000}"/>
    <cellStyle name="20% - Accent3 2 2 2 3 2" xfId="4649" xr:uid="{8C9F29EA-E9A4-4336-99D5-CBEDFF67A6C5}"/>
    <cellStyle name="20% - Accent3 2 2 2 4" xfId="3064" xr:uid="{6EF5DCA5-DD9C-43FE-9E56-7920EF274AD0}"/>
    <cellStyle name="20% - Accent3 2 2 3" xfId="1329" xr:uid="{00000000-0005-0000-0000-000044000000}"/>
    <cellStyle name="20% - Accent3 2 2 3 2" xfId="3609" xr:uid="{98A50315-040E-490D-9B4D-6CCABC4E7D68}"/>
    <cellStyle name="20% - Accent3 2 2 4" xfId="2022" xr:uid="{00000000-0005-0000-0000-000045000000}"/>
    <cellStyle name="20% - Accent3 2 2 4 2" xfId="4302" xr:uid="{495252B9-8F70-4A07-B590-4968908ED29C}"/>
    <cellStyle name="20% - Accent3 2 2 5" xfId="2717" xr:uid="{2D989F48-ED66-4801-A16C-242D67B560CF}"/>
    <cellStyle name="20% - Accent3 2 3" xfId="575" xr:uid="{00000000-0005-0000-0000-000046000000}"/>
    <cellStyle name="20% - Accent3 2 3 2" xfId="1504" xr:uid="{00000000-0005-0000-0000-000047000000}"/>
    <cellStyle name="20% - Accent3 2 3 2 2" xfId="3784" xr:uid="{A6F3E8A7-340A-46E2-BB79-455A99E39566}"/>
    <cellStyle name="20% - Accent3 2 3 3" xfId="2197" xr:uid="{00000000-0005-0000-0000-000048000000}"/>
    <cellStyle name="20% - Accent3 2 3 3 2" xfId="4477" xr:uid="{95457D47-0943-45F5-B789-E1D83E572CE6}"/>
    <cellStyle name="20% - Accent3 2 3 4" xfId="2892" xr:uid="{43D519CF-0791-4FF7-88E7-5D6DFA2AD02B}"/>
    <cellStyle name="20% - Accent3 2 4" xfId="972" xr:uid="{00000000-0005-0000-0000-000049000000}"/>
    <cellStyle name="20% - Accent3 2 4 2" xfId="3261" xr:uid="{1DFAE78D-4378-4255-A8D4-6BA0D228D769}"/>
    <cellStyle name="20% - Accent3 2 5" xfId="1157" xr:uid="{00000000-0005-0000-0000-00004A000000}"/>
    <cellStyle name="20% - Accent3 2 5 2" xfId="3437" xr:uid="{9F1ED42D-4695-4946-9A20-64CA6AB81BAB}"/>
    <cellStyle name="20% - Accent3 2 6" xfId="1850" xr:uid="{00000000-0005-0000-0000-00004B000000}"/>
    <cellStyle name="20% - Accent3 2 6 2" xfId="4130" xr:uid="{0891896C-8CEF-47FC-B299-59ED9D6EA840}"/>
    <cellStyle name="20% - Accent3 2 7" xfId="2545" xr:uid="{E773858E-3855-4981-BCEE-F3204156EFEC}"/>
    <cellStyle name="20% - Accent3 3" xfId="333" xr:uid="{00000000-0005-0000-0000-00004C000000}"/>
    <cellStyle name="20% - Accent3 3 2" xfId="714" xr:uid="{00000000-0005-0000-0000-00004D000000}"/>
    <cellStyle name="20% - Accent3 3 2 2" xfId="1630" xr:uid="{00000000-0005-0000-0000-00004E000000}"/>
    <cellStyle name="20% - Accent3 3 2 2 2" xfId="3910" xr:uid="{6B8AC257-72A5-4EEB-B496-DE0D6118A9FF}"/>
    <cellStyle name="20% - Accent3 3 2 3" xfId="2323" xr:uid="{00000000-0005-0000-0000-00004F000000}"/>
    <cellStyle name="20% - Accent3 3 2 3 2" xfId="4603" xr:uid="{F0D9712D-B90C-49CC-B419-A644C0D3204D}"/>
    <cellStyle name="20% - Accent3 3 2 4" xfId="3018" xr:uid="{6C33DD46-46DA-4ACF-8AB9-6319183482D1}"/>
    <cellStyle name="20% - Accent3 3 3" xfId="1283" xr:uid="{00000000-0005-0000-0000-000050000000}"/>
    <cellStyle name="20% - Accent3 3 3 2" xfId="3563" xr:uid="{1614CD89-C612-439C-992F-A50D5858B980}"/>
    <cellStyle name="20% - Accent3 3 4" xfId="1976" xr:uid="{00000000-0005-0000-0000-000051000000}"/>
    <cellStyle name="20% - Accent3 3 4 2" xfId="4256" xr:uid="{C8837474-C014-4866-9436-997510B1E1DA}"/>
    <cellStyle name="20% - Accent3 3 5" xfId="2671" xr:uid="{DC0E101D-65E8-4E01-9B67-0D84B0A19AA4}"/>
    <cellStyle name="20% - Accent3 4" xfId="529" xr:uid="{00000000-0005-0000-0000-000052000000}"/>
    <cellStyle name="20% - Accent3 4 2" xfId="1458" xr:uid="{00000000-0005-0000-0000-000053000000}"/>
    <cellStyle name="20% - Accent3 4 2 2" xfId="3738" xr:uid="{34C617A6-D23B-4685-9D84-2333A1DCFCB5}"/>
    <cellStyle name="20% - Accent3 4 3" xfId="2151" xr:uid="{00000000-0005-0000-0000-000054000000}"/>
    <cellStyle name="20% - Accent3 4 3 2" xfId="4431" xr:uid="{158891AB-69A3-4087-A1C8-D68903050D5E}"/>
    <cellStyle name="20% - Accent3 4 4" xfId="2846" xr:uid="{205409E3-0BDA-49CB-B4C5-08C4484B5823}"/>
    <cellStyle name="20% - Accent3 5" xfId="914" xr:uid="{00000000-0005-0000-0000-000055000000}"/>
    <cellStyle name="20% - Accent3 5 2" xfId="3205" xr:uid="{0AA6C6E4-15B7-4CF6-A519-B2C9380C065F}"/>
    <cellStyle name="20% - Accent3 6" xfId="1111" xr:uid="{00000000-0005-0000-0000-000056000000}"/>
    <cellStyle name="20% - Accent3 6 2" xfId="3391" xr:uid="{AF3D4198-6590-494F-92C9-2D551455AFEA}"/>
    <cellStyle name="20% - Accent3 7" xfId="1804" xr:uid="{00000000-0005-0000-0000-000057000000}"/>
    <cellStyle name="20% - Accent3 7 2" xfId="4084" xr:uid="{D4AFEA35-914B-43A3-AB82-2080E10DF41C}"/>
    <cellStyle name="20% - Accent3 8" xfId="2500" xr:uid="{6A739DDC-A8A9-4570-A13D-19B93BAAF040}"/>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2 2" xfId="3957" xr:uid="{1F39C341-7207-4238-99E0-2976EA5DF209}"/>
    <cellStyle name="20% - Accent4 2 2 2 3" xfId="2370" xr:uid="{00000000-0005-0000-0000-00005D000000}"/>
    <cellStyle name="20% - Accent4 2 2 2 3 2" xfId="4650" xr:uid="{6B6B8BEC-ADAC-4ADC-ACBD-AE38FD7026DF}"/>
    <cellStyle name="20% - Accent4 2 2 2 4" xfId="3065" xr:uid="{4C0863A3-4544-453E-80DA-B34D3FD72579}"/>
    <cellStyle name="20% - Accent4 2 2 3" xfId="1330" xr:uid="{00000000-0005-0000-0000-00005E000000}"/>
    <cellStyle name="20% - Accent4 2 2 3 2" xfId="3610" xr:uid="{88175FEB-A847-4922-B606-55FFDE101616}"/>
    <cellStyle name="20% - Accent4 2 2 4" xfId="2023" xr:uid="{00000000-0005-0000-0000-00005F000000}"/>
    <cellStyle name="20% - Accent4 2 2 4 2" xfId="4303" xr:uid="{302255ED-C479-4B9A-9C6D-6A42786F1C0B}"/>
    <cellStyle name="20% - Accent4 2 2 5" xfId="2718" xr:uid="{8D921632-A78F-4160-9CEF-F8B9311DDC28}"/>
    <cellStyle name="20% - Accent4 2 3" xfId="576" xr:uid="{00000000-0005-0000-0000-000060000000}"/>
    <cellStyle name="20% - Accent4 2 3 2" xfId="1505" xr:uid="{00000000-0005-0000-0000-000061000000}"/>
    <cellStyle name="20% - Accent4 2 3 2 2" xfId="3785" xr:uid="{DCBFB425-4F47-4E4F-844B-414FB7C6E413}"/>
    <cellStyle name="20% - Accent4 2 3 3" xfId="2198" xr:uid="{00000000-0005-0000-0000-000062000000}"/>
    <cellStyle name="20% - Accent4 2 3 3 2" xfId="4478" xr:uid="{BA152B0E-6957-47A4-9E65-F4A1FEA73DC6}"/>
    <cellStyle name="20% - Accent4 2 3 4" xfId="2893" xr:uid="{77DC8235-55FF-49E7-9461-90E688EADC83}"/>
    <cellStyle name="20% - Accent4 2 4" xfId="973" xr:uid="{00000000-0005-0000-0000-000063000000}"/>
    <cellStyle name="20% - Accent4 2 4 2" xfId="3262" xr:uid="{3162C48F-038F-4B4E-BC32-282587777659}"/>
    <cellStyle name="20% - Accent4 2 5" xfId="1158" xr:uid="{00000000-0005-0000-0000-000064000000}"/>
    <cellStyle name="20% - Accent4 2 5 2" xfId="3438" xr:uid="{2A714F3A-8C4F-46DF-A41F-DBBE635322F5}"/>
    <cellStyle name="20% - Accent4 2 6" xfId="1851" xr:uid="{00000000-0005-0000-0000-000065000000}"/>
    <cellStyle name="20% - Accent4 2 6 2" xfId="4131" xr:uid="{9D08EC9A-50B0-4C82-A87A-1D8DF3FF2FB7}"/>
    <cellStyle name="20% - Accent4 2 7" xfId="2546" xr:uid="{9AC280E2-D10C-461F-98E2-73BDC064B781}"/>
    <cellStyle name="20% - Accent4 3" xfId="334" xr:uid="{00000000-0005-0000-0000-000066000000}"/>
    <cellStyle name="20% - Accent4 3 2" xfId="715" xr:uid="{00000000-0005-0000-0000-000067000000}"/>
    <cellStyle name="20% - Accent4 3 2 2" xfId="1631" xr:uid="{00000000-0005-0000-0000-000068000000}"/>
    <cellStyle name="20% - Accent4 3 2 2 2" xfId="3911" xr:uid="{1954BF99-A8A3-4778-A6D5-7B7DE58AE712}"/>
    <cellStyle name="20% - Accent4 3 2 3" xfId="2324" xr:uid="{00000000-0005-0000-0000-000069000000}"/>
    <cellStyle name="20% - Accent4 3 2 3 2" xfId="4604" xr:uid="{7DFD5470-4A24-4D50-96A6-BC24241BD24B}"/>
    <cellStyle name="20% - Accent4 3 2 4" xfId="3019" xr:uid="{4B5E6B0A-1864-4B98-899F-F588AE4AD439}"/>
    <cellStyle name="20% - Accent4 3 3" xfId="1284" xr:uid="{00000000-0005-0000-0000-00006A000000}"/>
    <cellStyle name="20% - Accent4 3 3 2" xfId="3564" xr:uid="{C6E299EC-0B71-423D-A9F8-A3E3F73B6220}"/>
    <cellStyle name="20% - Accent4 3 4" xfId="1977" xr:uid="{00000000-0005-0000-0000-00006B000000}"/>
    <cellStyle name="20% - Accent4 3 4 2" xfId="4257" xr:uid="{692940CC-CCE6-4B96-AE09-A1ADDDC62F84}"/>
    <cellStyle name="20% - Accent4 3 5" xfId="2672" xr:uid="{CEE6C3AE-7F3B-49BB-8E4E-DF4C72A43577}"/>
    <cellStyle name="20% - Accent4 4" xfId="530" xr:uid="{00000000-0005-0000-0000-00006C000000}"/>
    <cellStyle name="20% - Accent4 4 2" xfId="1459" xr:uid="{00000000-0005-0000-0000-00006D000000}"/>
    <cellStyle name="20% - Accent4 4 2 2" xfId="3739" xr:uid="{6D937699-A64B-4456-B6EB-E02EBEB64062}"/>
    <cellStyle name="20% - Accent4 4 3" xfId="2152" xr:uid="{00000000-0005-0000-0000-00006E000000}"/>
    <cellStyle name="20% - Accent4 4 3 2" xfId="4432" xr:uid="{58E15E3A-6C26-4378-B1EA-1681B06B7D98}"/>
    <cellStyle name="20% - Accent4 4 4" xfId="2847" xr:uid="{3149CDEB-5BD3-40AB-BBA2-81F3AC4CC743}"/>
    <cellStyle name="20% - Accent4 5" xfId="915" xr:uid="{00000000-0005-0000-0000-00006F000000}"/>
    <cellStyle name="20% - Accent4 5 2" xfId="3206" xr:uid="{76FB1C26-901C-4F69-90C0-DB79860ABCFB}"/>
    <cellStyle name="20% - Accent4 6" xfId="1112" xr:uid="{00000000-0005-0000-0000-000070000000}"/>
    <cellStyle name="20% - Accent4 6 2" xfId="3392" xr:uid="{0E42CEE8-38FA-48D1-91FF-CEBDB1574A52}"/>
    <cellStyle name="20% - Accent4 7" xfId="1805" xr:uid="{00000000-0005-0000-0000-000071000000}"/>
    <cellStyle name="20% - Accent4 7 2" xfId="4085" xr:uid="{58367824-6E54-40FA-BE3D-0A0C8B3DD991}"/>
    <cellStyle name="20% - Accent4 8" xfId="2501" xr:uid="{88F989D7-4E05-4149-A297-AAFFEF6C2FCD}"/>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2 2" xfId="3958" xr:uid="{6DFEA1CC-0C19-4718-995F-FA4EDCD3D9F1}"/>
    <cellStyle name="20% - Accent5 2 2 2 3" xfId="2371" xr:uid="{00000000-0005-0000-0000-000076000000}"/>
    <cellStyle name="20% - Accent5 2 2 2 3 2" xfId="4651" xr:uid="{34386909-E7C0-4C8F-886C-DCF5EBAE38DD}"/>
    <cellStyle name="20% - Accent5 2 2 2 4" xfId="3066" xr:uid="{A0257DC8-D696-4D96-BE2F-A290ED8EEBC6}"/>
    <cellStyle name="20% - Accent5 2 2 3" xfId="1331" xr:uid="{00000000-0005-0000-0000-000077000000}"/>
    <cellStyle name="20% - Accent5 2 2 3 2" xfId="3611" xr:uid="{EB231492-8EEB-4F6F-9F63-8E8FB77CD343}"/>
    <cellStyle name="20% - Accent5 2 2 4" xfId="2024" xr:uid="{00000000-0005-0000-0000-000078000000}"/>
    <cellStyle name="20% - Accent5 2 2 4 2" xfId="4304" xr:uid="{D2701F57-AD60-4617-BF47-B13FC3A6D195}"/>
    <cellStyle name="20% - Accent5 2 2 5" xfId="2719" xr:uid="{92A9AE39-91ED-444F-B802-F9287F7DCAEA}"/>
    <cellStyle name="20% - Accent5 2 3" xfId="577" xr:uid="{00000000-0005-0000-0000-000079000000}"/>
    <cellStyle name="20% - Accent5 2 3 2" xfId="1506" xr:uid="{00000000-0005-0000-0000-00007A000000}"/>
    <cellStyle name="20% - Accent5 2 3 2 2" xfId="3786" xr:uid="{097F5F9A-FF9E-4C4C-A53E-28636D040D04}"/>
    <cellStyle name="20% - Accent5 2 3 3" xfId="2199" xr:uid="{00000000-0005-0000-0000-00007B000000}"/>
    <cellStyle name="20% - Accent5 2 3 3 2" xfId="4479" xr:uid="{F12A89C3-1777-4CCB-853A-AE02C51E8609}"/>
    <cellStyle name="20% - Accent5 2 3 4" xfId="2894" xr:uid="{301E162D-E473-48A7-B174-187EB2FC988D}"/>
    <cellStyle name="20% - Accent5 2 4" xfId="974" xr:uid="{00000000-0005-0000-0000-00007C000000}"/>
    <cellStyle name="20% - Accent5 2 4 2" xfId="3263" xr:uid="{AB7E8F35-0580-4E1D-BCA8-BDA265C4E0D8}"/>
    <cellStyle name="20% - Accent5 2 5" xfId="1159" xr:uid="{00000000-0005-0000-0000-00007D000000}"/>
    <cellStyle name="20% - Accent5 2 5 2" xfId="3439" xr:uid="{D2F783A9-41EE-42DD-B9E8-55C7E1A6EB42}"/>
    <cellStyle name="20% - Accent5 2 6" xfId="1852" xr:uid="{00000000-0005-0000-0000-00007E000000}"/>
    <cellStyle name="20% - Accent5 2 6 2" xfId="4132" xr:uid="{E2A15014-53D2-491A-A37B-462DDC62D7E7}"/>
    <cellStyle name="20% - Accent5 2 7" xfId="2547" xr:uid="{88FEF43C-1032-4825-AA52-69EEAB08F8EB}"/>
    <cellStyle name="20% - Accent5 3" xfId="335" xr:uid="{00000000-0005-0000-0000-00007F000000}"/>
    <cellStyle name="20% - Accent5 3 2" xfId="716" xr:uid="{00000000-0005-0000-0000-000080000000}"/>
    <cellStyle name="20% - Accent5 3 2 2" xfId="1632" xr:uid="{00000000-0005-0000-0000-000081000000}"/>
    <cellStyle name="20% - Accent5 3 2 2 2" xfId="3912" xr:uid="{4CDAEEB5-4475-47A4-8DD3-1FC799FE1DD9}"/>
    <cellStyle name="20% - Accent5 3 2 3" xfId="2325" xr:uid="{00000000-0005-0000-0000-000082000000}"/>
    <cellStyle name="20% - Accent5 3 2 3 2" xfId="4605" xr:uid="{E75C0FB3-98FC-4A36-8625-F3FD4AEB3F77}"/>
    <cellStyle name="20% - Accent5 3 2 4" xfId="3020" xr:uid="{AB28CF92-948B-464E-A10D-48763692FD31}"/>
    <cellStyle name="20% - Accent5 3 3" xfId="1285" xr:uid="{00000000-0005-0000-0000-000083000000}"/>
    <cellStyle name="20% - Accent5 3 3 2" xfId="3565" xr:uid="{C9EA14A0-EEFE-4C6C-8781-126285A30BE9}"/>
    <cellStyle name="20% - Accent5 3 4" xfId="1978" xr:uid="{00000000-0005-0000-0000-000084000000}"/>
    <cellStyle name="20% - Accent5 3 4 2" xfId="4258" xr:uid="{3BE15F48-3842-4C2C-902E-3FB6B136FD68}"/>
    <cellStyle name="20% - Accent5 3 5" xfId="2673" xr:uid="{B00308E4-061A-40DA-B5EC-AF6252A0708A}"/>
    <cellStyle name="20% - Accent5 4" xfId="531" xr:uid="{00000000-0005-0000-0000-000085000000}"/>
    <cellStyle name="20% - Accent5 4 2" xfId="1460" xr:uid="{00000000-0005-0000-0000-000086000000}"/>
    <cellStyle name="20% - Accent5 4 2 2" xfId="3740" xr:uid="{0D27DD91-0675-4760-9BAB-C624D162711C}"/>
    <cellStyle name="20% - Accent5 4 3" xfId="2153" xr:uid="{00000000-0005-0000-0000-000087000000}"/>
    <cellStyle name="20% - Accent5 4 3 2" xfId="4433" xr:uid="{4ED973F0-2326-4581-BDCA-0A0171AEF16C}"/>
    <cellStyle name="20% - Accent5 4 4" xfId="2848" xr:uid="{C49C7A78-AF7D-4D87-87B4-7CD3C8AFC72E}"/>
    <cellStyle name="20% - Accent5 5" xfId="916" xr:uid="{00000000-0005-0000-0000-000088000000}"/>
    <cellStyle name="20% - Accent5 5 2" xfId="3207" xr:uid="{49AD0148-2824-4A8C-9631-8BA72A69F8C3}"/>
    <cellStyle name="20% - Accent5 6" xfId="1113" xr:uid="{00000000-0005-0000-0000-000089000000}"/>
    <cellStyle name="20% - Accent5 6 2" xfId="3393" xr:uid="{93B73812-E9D7-4274-8AE9-E8C3CA2FE903}"/>
    <cellStyle name="20% - Accent5 7" xfId="1806" xr:uid="{00000000-0005-0000-0000-00008A000000}"/>
    <cellStyle name="20% - Accent5 7 2" xfId="4086" xr:uid="{E738C929-CC4E-4942-A8AB-4FC8B59D6439}"/>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2 2" xfId="3959" xr:uid="{52FB7003-14D4-4A8B-AFF9-7BD154F3BF81}"/>
    <cellStyle name="20% - Accent6 2 2 2 3" xfId="2372" xr:uid="{00000000-0005-0000-0000-000090000000}"/>
    <cellStyle name="20% - Accent6 2 2 2 3 2" xfId="4652" xr:uid="{464AAA73-35F6-42FF-AD35-9EF4DF19F486}"/>
    <cellStyle name="20% - Accent6 2 2 2 4" xfId="3067" xr:uid="{6F27C5CD-2B49-4CA6-B6B7-DE7C08B38809}"/>
    <cellStyle name="20% - Accent6 2 2 3" xfId="1332" xr:uid="{00000000-0005-0000-0000-000091000000}"/>
    <cellStyle name="20% - Accent6 2 2 3 2" xfId="3612" xr:uid="{63F5137B-2D34-4607-BA66-D501367BBCF4}"/>
    <cellStyle name="20% - Accent6 2 2 4" xfId="2025" xr:uid="{00000000-0005-0000-0000-000092000000}"/>
    <cellStyle name="20% - Accent6 2 2 4 2" xfId="4305" xr:uid="{E6AD6AF5-D513-4A13-B9DD-4BACE6DC0075}"/>
    <cellStyle name="20% - Accent6 2 2 5" xfId="2720" xr:uid="{5F999631-5E14-4013-A84C-24AB0E0B15F8}"/>
    <cellStyle name="20% - Accent6 2 3" xfId="578" xr:uid="{00000000-0005-0000-0000-000093000000}"/>
    <cellStyle name="20% - Accent6 2 3 2" xfId="1507" xr:uid="{00000000-0005-0000-0000-000094000000}"/>
    <cellStyle name="20% - Accent6 2 3 2 2" xfId="3787" xr:uid="{CD932678-8875-4776-9EA3-D4CD70435E7D}"/>
    <cellStyle name="20% - Accent6 2 3 3" xfId="2200" xr:uid="{00000000-0005-0000-0000-000095000000}"/>
    <cellStyle name="20% - Accent6 2 3 3 2" xfId="4480" xr:uid="{366009BD-EF28-4233-ACAA-9D2D53F68C2A}"/>
    <cellStyle name="20% - Accent6 2 3 4" xfId="2895" xr:uid="{D83D6429-0265-4237-88C9-AF905EEE1FE6}"/>
    <cellStyle name="20% - Accent6 2 4" xfId="975" xr:uid="{00000000-0005-0000-0000-000096000000}"/>
    <cellStyle name="20% - Accent6 2 4 2" xfId="3264" xr:uid="{550DA985-19B2-44C4-95AD-B61B766D1250}"/>
    <cellStyle name="20% - Accent6 2 5" xfId="1160" xr:uid="{00000000-0005-0000-0000-000097000000}"/>
    <cellStyle name="20% - Accent6 2 5 2" xfId="3440" xr:uid="{6F3CCBA1-FB9A-4D9B-B796-E1E49D25EC57}"/>
    <cellStyle name="20% - Accent6 2 6" xfId="1853" xr:uid="{00000000-0005-0000-0000-000098000000}"/>
    <cellStyle name="20% - Accent6 2 6 2" xfId="4133" xr:uid="{7DE093FA-4C93-4723-9475-FF3C869EE13E}"/>
    <cellStyle name="20% - Accent6 2 7" xfId="2548" xr:uid="{456F5D38-1973-4B8C-B67E-13FF69DC58C7}"/>
    <cellStyle name="20% - Accent6 3" xfId="336" xr:uid="{00000000-0005-0000-0000-000099000000}"/>
    <cellStyle name="20% - Accent6 3 2" xfId="717" xr:uid="{00000000-0005-0000-0000-00009A000000}"/>
    <cellStyle name="20% - Accent6 3 2 2" xfId="1633" xr:uid="{00000000-0005-0000-0000-00009B000000}"/>
    <cellStyle name="20% - Accent6 3 2 2 2" xfId="3913" xr:uid="{56A9349A-8015-4730-96E0-5040C8A9ACB6}"/>
    <cellStyle name="20% - Accent6 3 2 3" xfId="2326" xr:uid="{00000000-0005-0000-0000-00009C000000}"/>
    <cellStyle name="20% - Accent6 3 2 3 2" xfId="4606" xr:uid="{F7114718-0B26-4A58-96F8-EA14BF23F721}"/>
    <cellStyle name="20% - Accent6 3 2 4" xfId="3021" xr:uid="{FCF0E675-46C5-45D4-A10D-FB94BDBEB08D}"/>
    <cellStyle name="20% - Accent6 3 3" xfId="1286" xr:uid="{00000000-0005-0000-0000-00009D000000}"/>
    <cellStyle name="20% - Accent6 3 3 2" xfId="3566" xr:uid="{C2F578E5-397D-4E9B-97A6-58A59B8E1210}"/>
    <cellStyle name="20% - Accent6 3 4" xfId="1979" xr:uid="{00000000-0005-0000-0000-00009E000000}"/>
    <cellStyle name="20% - Accent6 3 4 2" xfId="4259" xr:uid="{A4082021-9AD9-4F87-BBE1-715B213F5C3F}"/>
    <cellStyle name="20% - Accent6 3 5" xfId="2674" xr:uid="{B48FDF90-489F-4217-9630-C93B0013B41D}"/>
    <cellStyle name="20% - Accent6 4" xfId="532" xr:uid="{00000000-0005-0000-0000-00009F000000}"/>
    <cellStyle name="20% - Accent6 4 2" xfId="1461" xr:uid="{00000000-0005-0000-0000-0000A0000000}"/>
    <cellStyle name="20% - Accent6 4 2 2" xfId="3741" xr:uid="{05C4294E-C3A9-4C0D-ACEC-6F48EE5B049F}"/>
    <cellStyle name="20% - Accent6 4 3" xfId="2154" xr:uid="{00000000-0005-0000-0000-0000A1000000}"/>
    <cellStyle name="20% - Accent6 4 3 2" xfId="4434" xr:uid="{768DC9C5-4FEE-4F09-A6A3-753FE85F6933}"/>
    <cellStyle name="20% - Accent6 4 4" xfId="2849" xr:uid="{041C8F46-5915-457B-9063-43E8C2D5FB97}"/>
    <cellStyle name="20% - Accent6 5" xfId="917" xr:uid="{00000000-0005-0000-0000-0000A2000000}"/>
    <cellStyle name="20% - Accent6 5 2" xfId="3208" xr:uid="{42604910-B498-4600-939C-9AD74177D359}"/>
    <cellStyle name="20% - Accent6 6" xfId="1114" xr:uid="{00000000-0005-0000-0000-0000A3000000}"/>
    <cellStyle name="20% - Accent6 6 2" xfId="3394" xr:uid="{882B3C44-1493-461D-9659-C2DC3BE42793}"/>
    <cellStyle name="20% - Accent6 7" xfId="1807" xr:uid="{00000000-0005-0000-0000-0000A4000000}"/>
    <cellStyle name="20% - Accent6 7 2" xfId="4087" xr:uid="{3C16931C-34AA-4726-A539-EE8021CF709C}"/>
    <cellStyle name="20% - Accent6 8" xfId="2502" xr:uid="{FB07C218-E17F-40A5-8993-3267B1B088BA}"/>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10" xfId="2526" xr:uid="{8BC47F54-AC66-4A63-A552-1B5ECA83A6B3}"/>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2 2" xfId="3985" xr:uid="{CAC8915F-98A7-4852-A5F2-766DADFD3190}"/>
    <cellStyle name="20% - uthevingsfarge 5 2 2 2 2 2 2 3" xfId="2398" xr:uid="{00000000-0005-0000-0000-0000B0000000}"/>
    <cellStyle name="20% - uthevingsfarge 5 2 2 2 2 2 2 3 2" xfId="4678" xr:uid="{2CD60244-3799-428B-B62B-884A8717D2D8}"/>
    <cellStyle name="20% - uthevingsfarge 5 2 2 2 2 2 2 4" xfId="3093" xr:uid="{355C5381-5021-4087-9F58-EF821C74F861}"/>
    <cellStyle name="20% - uthevingsfarge 5 2 2 2 2 2 3" xfId="1358" xr:uid="{00000000-0005-0000-0000-0000B1000000}"/>
    <cellStyle name="20% - uthevingsfarge 5 2 2 2 2 2 3 2" xfId="3638" xr:uid="{49291EE9-E181-4A1C-9992-D80E04EC4D36}"/>
    <cellStyle name="20% - uthevingsfarge 5 2 2 2 2 2 4" xfId="2051" xr:uid="{00000000-0005-0000-0000-0000B2000000}"/>
    <cellStyle name="20% - uthevingsfarge 5 2 2 2 2 2 4 2" xfId="4331" xr:uid="{45C40E4D-8E1F-4516-A501-8BCBF5467C62}"/>
    <cellStyle name="20% - uthevingsfarge 5 2 2 2 2 2 5" xfId="2746" xr:uid="{3B3AFC21-5F07-4344-A942-60A9DDF0C889}"/>
    <cellStyle name="20% - uthevingsfarge 5 2 2 2 2 3" xfId="604" xr:uid="{00000000-0005-0000-0000-0000B3000000}"/>
    <cellStyle name="20% - uthevingsfarge 5 2 2 2 2 3 2" xfId="1533" xr:uid="{00000000-0005-0000-0000-0000B4000000}"/>
    <cellStyle name="20% - uthevingsfarge 5 2 2 2 2 3 2 2" xfId="3813" xr:uid="{08640459-1525-4B91-BB80-5F80A15140C4}"/>
    <cellStyle name="20% - uthevingsfarge 5 2 2 2 2 3 3" xfId="2226" xr:uid="{00000000-0005-0000-0000-0000B5000000}"/>
    <cellStyle name="20% - uthevingsfarge 5 2 2 2 2 3 3 2" xfId="4506" xr:uid="{9C37FD7A-770C-4F3D-907A-E0E1CF580F5D}"/>
    <cellStyle name="20% - uthevingsfarge 5 2 2 2 2 3 4" xfId="2921" xr:uid="{4F71FECD-F651-4CDF-8D1E-9938699847F0}"/>
    <cellStyle name="20% - uthevingsfarge 5 2 2 2 2 4" xfId="1001" xr:uid="{00000000-0005-0000-0000-0000B6000000}"/>
    <cellStyle name="20% - uthevingsfarge 5 2 2 2 2 4 2" xfId="3290" xr:uid="{E518EAC6-2422-4E64-874E-8BBA6E1A368C}"/>
    <cellStyle name="20% - uthevingsfarge 5 2 2 2 2 5" xfId="1186" xr:uid="{00000000-0005-0000-0000-0000B7000000}"/>
    <cellStyle name="20% - uthevingsfarge 5 2 2 2 2 5 2" xfId="3466" xr:uid="{513F7142-73C1-42E9-95A2-F685EE64985B}"/>
    <cellStyle name="20% - uthevingsfarge 5 2 2 2 2 6" xfId="1879" xr:uid="{00000000-0005-0000-0000-0000B8000000}"/>
    <cellStyle name="20% - uthevingsfarge 5 2 2 2 2 6 2" xfId="4159" xr:uid="{DEEB55E0-346B-44B2-BF7A-8C04993C535E}"/>
    <cellStyle name="20% - uthevingsfarge 5 2 2 2 2 7" xfId="2574" xr:uid="{AE340371-2ACC-4D1D-A5B7-1AE3FCC32840}"/>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2 2" xfId="3984" xr:uid="{F409E0C6-FCD1-4973-8DF0-9604ABAFB506}"/>
    <cellStyle name="20% - uthevingsfarge 5 2 2 2 3 2 3" xfId="2397" xr:uid="{00000000-0005-0000-0000-0000BC000000}"/>
    <cellStyle name="20% - uthevingsfarge 5 2 2 2 3 2 3 2" xfId="4677" xr:uid="{21884F4D-8DFE-4842-ABB3-909303CFDD34}"/>
    <cellStyle name="20% - uthevingsfarge 5 2 2 2 3 2 4" xfId="3092" xr:uid="{929909D1-A67D-45F2-8515-1CA997EC8204}"/>
    <cellStyle name="20% - uthevingsfarge 5 2 2 2 3 3" xfId="1357" xr:uid="{00000000-0005-0000-0000-0000BD000000}"/>
    <cellStyle name="20% - uthevingsfarge 5 2 2 2 3 3 2" xfId="3637" xr:uid="{EDC06CB1-C175-47F6-9D3B-731270C72D81}"/>
    <cellStyle name="20% - uthevingsfarge 5 2 2 2 3 4" xfId="2050" xr:uid="{00000000-0005-0000-0000-0000BE000000}"/>
    <cellStyle name="20% - uthevingsfarge 5 2 2 2 3 4 2" xfId="4330" xr:uid="{3B5CD02A-CAB2-4473-802C-4AC89DD6AE5C}"/>
    <cellStyle name="20% - uthevingsfarge 5 2 2 2 3 5" xfId="2745" xr:uid="{C8BF3119-7F0A-410D-8771-BBDCF127B9D6}"/>
    <cellStyle name="20% - uthevingsfarge 5 2 2 2 4" xfId="603" xr:uid="{00000000-0005-0000-0000-0000BF000000}"/>
    <cellStyle name="20% - uthevingsfarge 5 2 2 2 4 2" xfId="1532" xr:uid="{00000000-0005-0000-0000-0000C0000000}"/>
    <cellStyle name="20% - uthevingsfarge 5 2 2 2 4 2 2" xfId="3812" xr:uid="{92A24F6A-7B8D-4BA1-B0F2-30A4798A57FE}"/>
    <cellStyle name="20% - uthevingsfarge 5 2 2 2 4 3" xfId="2225" xr:uid="{00000000-0005-0000-0000-0000C1000000}"/>
    <cellStyle name="20% - uthevingsfarge 5 2 2 2 4 3 2" xfId="4505" xr:uid="{7F9BE704-0141-4B21-A5C3-A96CB96B8EBF}"/>
    <cellStyle name="20% - uthevingsfarge 5 2 2 2 4 4" xfId="2920" xr:uid="{3896699E-8734-4762-AF61-6DDF667A1263}"/>
    <cellStyle name="20% - uthevingsfarge 5 2 2 2 5" xfId="1000" xr:uid="{00000000-0005-0000-0000-0000C2000000}"/>
    <cellStyle name="20% - uthevingsfarge 5 2 2 2 5 2" xfId="3289" xr:uid="{75C85BBD-1F98-41DB-BA69-A66C8EE77506}"/>
    <cellStyle name="20% - uthevingsfarge 5 2 2 2 6" xfId="1185" xr:uid="{00000000-0005-0000-0000-0000C3000000}"/>
    <cellStyle name="20% - uthevingsfarge 5 2 2 2 6 2" xfId="3465" xr:uid="{EC9FBECB-8B79-4368-BCEE-20D0508080D0}"/>
    <cellStyle name="20% - uthevingsfarge 5 2 2 2 7" xfId="1878" xr:uid="{00000000-0005-0000-0000-0000C4000000}"/>
    <cellStyle name="20% - uthevingsfarge 5 2 2 2 7 2" xfId="4158" xr:uid="{743DCA2A-5CE5-4E8F-8B33-BE1D80915441}"/>
    <cellStyle name="20% - uthevingsfarge 5 2 2 2 8" xfId="2573" xr:uid="{F528D05A-26D4-46A5-81A3-D117678AFDAF}"/>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2 2" xfId="3986" xr:uid="{97A32D68-9DA2-488B-93BD-52D0F7214364}"/>
    <cellStyle name="20% - uthevingsfarge 5 2 2 3 2 2 3" xfId="2399" xr:uid="{00000000-0005-0000-0000-0000C9000000}"/>
    <cellStyle name="20% - uthevingsfarge 5 2 2 3 2 2 3 2" xfId="4679" xr:uid="{E05F6A0C-FB2B-4396-A18B-4800D726CB86}"/>
    <cellStyle name="20% - uthevingsfarge 5 2 2 3 2 2 4" xfId="3094" xr:uid="{37E76F45-8741-42B4-9BD8-45A8DAA48CF1}"/>
    <cellStyle name="20% - uthevingsfarge 5 2 2 3 2 3" xfId="1359" xr:uid="{00000000-0005-0000-0000-0000CA000000}"/>
    <cellStyle name="20% - uthevingsfarge 5 2 2 3 2 3 2" xfId="3639" xr:uid="{BCE4698E-FFB7-44ED-8110-A91F3B43438B}"/>
    <cellStyle name="20% - uthevingsfarge 5 2 2 3 2 4" xfId="2052" xr:uid="{00000000-0005-0000-0000-0000CB000000}"/>
    <cellStyle name="20% - uthevingsfarge 5 2 2 3 2 4 2" xfId="4332" xr:uid="{CEA30F38-5A72-490F-BA15-6B17EE1E5FFC}"/>
    <cellStyle name="20% - uthevingsfarge 5 2 2 3 2 5" xfId="2747" xr:uid="{3E20B5AF-9D0F-4C6D-9228-938CC4C25604}"/>
    <cellStyle name="20% - uthevingsfarge 5 2 2 3 3" xfId="605" xr:uid="{00000000-0005-0000-0000-0000CC000000}"/>
    <cellStyle name="20% - uthevingsfarge 5 2 2 3 3 2" xfId="1534" xr:uid="{00000000-0005-0000-0000-0000CD000000}"/>
    <cellStyle name="20% - uthevingsfarge 5 2 2 3 3 2 2" xfId="3814" xr:uid="{EA0DEDE6-42CA-46A0-B059-3076C8AFF68B}"/>
    <cellStyle name="20% - uthevingsfarge 5 2 2 3 3 3" xfId="2227" xr:uid="{00000000-0005-0000-0000-0000CE000000}"/>
    <cellStyle name="20% - uthevingsfarge 5 2 2 3 3 3 2" xfId="4507" xr:uid="{950A278D-B3EE-4A92-8C22-2950ED338913}"/>
    <cellStyle name="20% - uthevingsfarge 5 2 2 3 3 4" xfId="2922" xr:uid="{D5095207-CD2C-4BAB-AA81-3AFDE28DA120}"/>
    <cellStyle name="20% - uthevingsfarge 5 2 2 3 4" xfId="1002" xr:uid="{00000000-0005-0000-0000-0000CF000000}"/>
    <cellStyle name="20% - uthevingsfarge 5 2 2 3 4 2" xfId="3291" xr:uid="{29EF7F5E-5538-4B78-9E37-808239568DBF}"/>
    <cellStyle name="20% - uthevingsfarge 5 2 2 3 5" xfId="1187" xr:uid="{00000000-0005-0000-0000-0000D0000000}"/>
    <cellStyle name="20% - uthevingsfarge 5 2 2 3 5 2" xfId="3467" xr:uid="{D81BC4E2-653E-47BE-B8D9-CE73DEEB0123}"/>
    <cellStyle name="20% - uthevingsfarge 5 2 2 3 6" xfId="1880" xr:uid="{00000000-0005-0000-0000-0000D1000000}"/>
    <cellStyle name="20% - uthevingsfarge 5 2 2 3 6 2" xfId="4160" xr:uid="{6A32708E-AA8F-4C73-ABDC-6BDCDE7711B3}"/>
    <cellStyle name="20% - uthevingsfarge 5 2 2 3 7" xfId="2575" xr:uid="{FE59FF13-1B9B-4173-948F-D385AD732AEB}"/>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2 2" xfId="3983" xr:uid="{D061265D-EBD7-40AD-8DD9-9B450DB7EE3F}"/>
    <cellStyle name="20% - uthevingsfarge 5 2 2 4 2 3" xfId="2396" xr:uid="{00000000-0005-0000-0000-0000D5000000}"/>
    <cellStyle name="20% - uthevingsfarge 5 2 2 4 2 3 2" xfId="4676" xr:uid="{4946A378-4024-458F-B8E4-AA97C4D5C836}"/>
    <cellStyle name="20% - uthevingsfarge 5 2 2 4 2 4" xfId="3091" xr:uid="{F33E45D5-108E-454E-B9DA-EE86268C254F}"/>
    <cellStyle name="20% - uthevingsfarge 5 2 2 4 3" xfId="1356" xr:uid="{00000000-0005-0000-0000-0000D6000000}"/>
    <cellStyle name="20% - uthevingsfarge 5 2 2 4 3 2" xfId="3636" xr:uid="{CA844F31-471D-47A4-9823-4898231ABF15}"/>
    <cellStyle name="20% - uthevingsfarge 5 2 2 4 4" xfId="2049" xr:uid="{00000000-0005-0000-0000-0000D7000000}"/>
    <cellStyle name="20% - uthevingsfarge 5 2 2 4 4 2" xfId="4329" xr:uid="{D528486F-195C-43D8-87EB-34F6070BA2C6}"/>
    <cellStyle name="20% - uthevingsfarge 5 2 2 4 5" xfId="2744" xr:uid="{37562405-2F4D-4CB7-8DC4-4F78116C601F}"/>
    <cellStyle name="20% - uthevingsfarge 5 2 2 5" xfId="602" xr:uid="{00000000-0005-0000-0000-0000D8000000}"/>
    <cellStyle name="20% - uthevingsfarge 5 2 2 5 2" xfId="1531" xr:uid="{00000000-0005-0000-0000-0000D9000000}"/>
    <cellStyle name="20% - uthevingsfarge 5 2 2 5 2 2" xfId="3811" xr:uid="{CFDBD819-5757-40EE-AB28-147E72E56A97}"/>
    <cellStyle name="20% - uthevingsfarge 5 2 2 5 3" xfId="2224" xr:uid="{00000000-0005-0000-0000-0000DA000000}"/>
    <cellStyle name="20% - uthevingsfarge 5 2 2 5 3 2" xfId="4504" xr:uid="{3E0C4AB5-8C41-4B59-9C44-65A100F5A9F9}"/>
    <cellStyle name="20% - uthevingsfarge 5 2 2 5 4" xfId="2919" xr:uid="{65ADAA3C-2F65-4A35-83F6-33B42AB81598}"/>
    <cellStyle name="20% - uthevingsfarge 5 2 2 6" xfId="999" xr:uid="{00000000-0005-0000-0000-0000DB000000}"/>
    <cellStyle name="20% - uthevingsfarge 5 2 2 6 2" xfId="3288" xr:uid="{94FEA926-A9BA-4E3E-8086-37134927DC08}"/>
    <cellStyle name="20% - uthevingsfarge 5 2 2 7" xfId="1184" xr:uid="{00000000-0005-0000-0000-0000DC000000}"/>
    <cellStyle name="20% - uthevingsfarge 5 2 2 7 2" xfId="3464" xr:uid="{7B9ADC83-70EC-4A0E-8704-4D50EA32BC8C}"/>
    <cellStyle name="20% - uthevingsfarge 5 2 2 8" xfId="1877" xr:uid="{00000000-0005-0000-0000-0000DD000000}"/>
    <cellStyle name="20% - uthevingsfarge 5 2 2 8 2" xfId="4157" xr:uid="{9B62CD62-4C32-4ED9-88F0-6867BBABDFD4}"/>
    <cellStyle name="20% - uthevingsfarge 5 2 2 9" xfId="2572" xr:uid="{6AA4EB5A-56F5-44D0-A373-35947950FD57}"/>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2 2" xfId="3988" xr:uid="{319585BB-6C6E-4D4E-874D-28C5E2BA92B4}"/>
    <cellStyle name="20% - uthevingsfarge 5 2 3 2 2 2 3" xfId="2401" xr:uid="{00000000-0005-0000-0000-0000E3000000}"/>
    <cellStyle name="20% - uthevingsfarge 5 2 3 2 2 2 3 2" xfId="4681" xr:uid="{D90709C4-854F-411C-AA14-97CFC999A6D8}"/>
    <cellStyle name="20% - uthevingsfarge 5 2 3 2 2 2 4" xfId="3096" xr:uid="{ECF4C7A8-27A7-464E-9DD1-3281A490A958}"/>
    <cellStyle name="20% - uthevingsfarge 5 2 3 2 2 3" xfId="1361" xr:uid="{00000000-0005-0000-0000-0000E4000000}"/>
    <cellStyle name="20% - uthevingsfarge 5 2 3 2 2 3 2" xfId="3641" xr:uid="{F3829867-365A-44CC-BB73-CC12409EC729}"/>
    <cellStyle name="20% - uthevingsfarge 5 2 3 2 2 4" xfId="2054" xr:uid="{00000000-0005-0000-0000-0000E5000000}"/>
    <cellStyle name="20% - uthevingsfarge 5 2 3 2 2 4 2" xfId="4334" xr:uid="{AD890651-8B98-4192-AF0E-E327CAD49FE7}"/>
    <cellStyle name="20% - uthevingsfarge 5 2 3 2 2 5" xfId="2749" xr:uid="{E5B57370-3C34-407F-B22D-4C3F1C192242}"/>
    <cellStyle name="20% - uthevingsfarge 5 2 3 2 3" xfId="607" xr:uid="{00000000-0005-0000-0000-0000E6000000}"/>
    <cellStyle name="20% - uthevingsfarge 5 2 3 2 3 2" xfId="1536" xr:uid="{00000000-0005-0000-0000-0000E7000000}"/>
    <cellStyle name="20% - uthevingsfarge 5 2 3 2 3 2 2" xfId="3816" xr:uid="{83E88F77-244B-4AD6-8B06-FA37AB3278B8}"/>
    <cellStyle name="20% - uthevingsfarge 5 2 3 2 3 3" xfId="2229" xr:uid="{00000000-0005-0000-0000-0000E8000000}"/>
    <cellStyle name="20% - uthevingsfarge 5 2 3 2 3 3 2" xfId="4509" xr:uid="{38D7C0AF-8BD0-4324-B13E-18CAE97D6B05}"/>
    <cellStyle name="20% - uthevingsfarge 5 2 3 2 3 4" xfId="2924" xr:uid="{889744BF-755C-4D41-9439-3B13AF9D4618}"/>
    <cellStyle name="20% - uthevingsfarge 5 2 3 2 4" xfId="1004" xr:uid="{00000000-0005-0000-0000-0000E9000000}"/>
    <cellStyle name="20% - uthevingsfarge 5 2 3 2 4 2" xfId="3293" xr:uid="{E2B5772C-03E8-4EBF-812E-AE813FA1705F}"/>
    <cellStyle name="20% - uthevingsfarge 5 2 3 2 5" xfId="1189" xr:uid="{00000000-0005-0000-0000-0000EA000000}"/>
    <cellStyle name="20% - uthevingsfarge 5 2 3 2 5 2" xfId="3469" xr:uid="{A22B4F18-9969-421F-AA34-AF1C30A8A26A}"/>
    <cellStyle name="20% - uthevingsfarge 5 2 3 2 6" xfId="1882" xr:uid="{00000000-0005-0000-0000-0000EB000000}"/>
    <cellStyle name="20% - uthevingsfarge 5 2 3 2 6 2" xfId="4162" xr:uid="{71BB6C38-DB14-4224-B5D3-A965D990206E}"/>
    <cellStyle name="20% - uthevingsfarge 5 2 3 2 7" xfId="2577" xr:uid="{B3497FC0-FEB3-477C-BD82-58849C3104D4}"/>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2 2" xfId="3987" xr:uid="{D6FC0DF1-702E-41D5-BC33-3866135B4238}"/>
    <cellStyle name="20% - uthevingsfarge 5 2 3 3 2 3" xfId="2400" xr:uid="{00000000-0005-0000-0000-0000EF000000}"/>
    <cellStyle name="20% - uthevingsfarge 5 2 3 3 2 3 2" xfId="4680" xr:uid="{3B63F786-7DCF-496F-9F17-2B40DC4F897A}"/>
    <cellStyle name="20% - uthevingsfarge 5 2 3 3 2 4" xfId="3095" xr:uid="{9D822BA1-A6AA-4840-90A0-29DA209448B0}"/>
    <cellStyle name="20% - uthevingsfarge 5 2 3 3 3" xfId="1360" xr:uid="{00000000-0005-0000-0000-0000F0000000}"/>
    <cellStyle name="20% - uthevingsfarge 5 2 3 3 3 2" xfId="3640" xr:uid="{F48CCA08-F20D-4C75-AB3D-F3B6E85B6576}"/>
    <cellStyle name="20% - uthevingsfarge 5 2 3 3 4" xfId="2053" xr:uid="{00000000-0005-0000-0000-0000F1000000}"/>
    <cellStyle name="20% - uthevingsfarge 5 2 3 3 4 2" xfId="4333" xr:uid="{CAC0B024-28EC-4705-B1C8-D0BF9BFABB28}"/>
    <cellStyle name="20% - uthevingsfarge 5 2 3 3 5" xfId="2748" xr:uid="{C8E10D3F-2E10-4542-85C0-CD0EE8E92EBE}"/>
    <cellStyle name="20% - uthevingsfarge 5 2 3 4" xfId="606" xr:uid="{00000000-0005-0000-0000-0000F2000000}"/>
    <cellStyle name="20% - uthevingsfarge 5 2 3 4 2" xfId="1535" xr:uid="{00000000-0005-0000-0000-0000F3000000}"/>
    <cellStyle name="20% - uthevingsfarge 5 2 3 4 2 2" xfId="3815" xr:uid="{8EA404AF-099B-47CA-8CB3-F8E0A6F9D26B}"/>
    <cellStyle name="20% - uthevingsfarge 5 2 3 4 3" xfId="2228" xr:uid="{00000000-0005-0000-0000-0000F4000000}"/>
    <cellStyle name="20% - uthevingsfarge 5 2 3 4 3 2" xfId="4508" xr:uid="{F8A376A0-A06E-475D-AB11-88EB7B29AD3B}"/>
    <cellStyle name="20% - uthevingsfarge 5 2 3 4 4" xfId="2923" xr:uid="{4D984828-8F4E-4B28-A00A-F32D97B85D4E}"/>
    <cellStyle name="20% - uthevingsfarge 5 2 3 5" xfId="1003" xr:uid="{00000000-0005-0000-0000-0000F5000000}"/>
    <cellStyle name="20% - uthevingsfarge 5 2 3 5 2" xfId="3292" xr:uid="{2880CF5C-DF74-48E5-8BC2-591B0658F74C}"/>
    <cellStyle name="20% - uthevingsfarge 5 2 3 6" xfId="1188" xr:uid="{00000000-0005-0000-0000-0000F6000000}"/>
    <cellStyle name="20% - uthevingsfarge 5 2 3 6 2" xfId="3468" xr:uid="{BDD088E4-389A-47A6-A3FF-034E70C8080E}"/>
    <cellStyle name="20% - uthevingsfarge 5 2 3 7" xfId="1881" xr:uid="{00000000-0005-0000-0000-0000F7000000}"/>
    <cellStyle name="20% - uthevingsfarge 5 2 3 7 2" xfId="4161" xr:uid="{DDC1FCC8-C0AF-4F03-879A-2F2762B7018E}"/>
    <cellStyle name="20% - uthevingsfarge 5 2 3 8" xfId="2576" xr:uid="{E5F91214-2519-46A9-9832-BA48696C3F05}"/>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2 2" xfId="3989" xr:uid="{0E1D88E1-A410-485D-BAE6-DED368B8C00B}"/>
    <cellStyle name="20% - uthevingsfarge 5 2 4 2 2 3" xfId="2402" xr:uid="{00000000-0005-0000-0000-0000FC000000}"/>
    <cellStyle name="20% - uthevingsfarge 5 2 4 2 2 3 2" xfId="4682" xr:uid="{951493D1-96F5-4A66-ABC7-F7A7A23AC8AB}"/>
    <cellStyle name="20% - uthevingsfarge 5 2 4 2 2 4" xfId="3097" xr:uid="{6B7C67D8-D51D-45FD-9F3B-F6E4E6BA99B8}"/>
    <cellStyle name="20% - uthevingsfarge 5 2 4 2 3" xfId="1362" xr:uid="{00000000-0005-0000-0000-0000FD000000}"/>
    <cellStyle name="20% - uthevingsfarge 5 2 4 2 3 2" xfId="3642" xr:uid="{E782B8BA-B393-4376-A803-D120733EA6FD}"/>
    <cellStyle name="20% - uthevingsfarge 5 2 4 2 4" xfId="2055" xr:uid="{00000000-0005-0000-0000-0000FE000000}"/>
    <cellStyle name="20% - uthevingsfarge 5 2 4 2 4 2" xfId="4335" xr:uid="{09A5C1FC-2FEC-4B0A-A43A-B51FC84D28F0}"/>
    <cellStyle name="20% - uthevingsfarge 5 2 4 2 5" xfId="2750" xr:uid="{4E5C5C27-292B-431A-B73D-72F706AF85F9}"/>
    <cellStyle name="20% - uthevingsfarge 5 2 4 3" xfId="608" xr:uid="{00000000-0005-0000-0000-0000FF000000}"/>
    <cellStyle name="20% - uthevingsfarge 5 2 4 3 2" xfId="1537" xr:uid="{00000000-0005-0000-0000-000000010000}"/>
    <cellStyle name="20% - uthevingsfarge 5 2 4 3 2 2" xfId="3817" xr:uid="{A539F7DB-55C7-42A1-8460-1680652C6842}"/>
    <cellStyle name="20% - uthevingsfarge 5 2 4 3 3" xfId="2230" xr:uid="{00000000-0005-0000-0000-000001010000}"/>
    <cellStyle name="20% - uthevingsfarge 5 2 4 3 3 2" xfId="4510" xr:uid="{1A508D81-2D7D-4E36-B811-6B65A5422DB0}"/>
    <cellStyle name="20% - uthevingsfarge 5 2 4 3 4" xfId="2925" xr:uid="{950EF584-5D03-4B95-B602-23E6204ED8FA}"/>
    <cellStyle name="20% - uthevingsfarge 5 2 4 4" xfId="1005" xr:uid="{00000000-0005-0000-0000-000002010000}"/>
    <cellStyle name="20% - uthevingsfarge 5 2 4 4 2" xfId="3294" xr:uid="{A567339C-BF30-400D-825F-C0DC07C7711E}"/>
    <cellStyle name="20% - uthevingsfarge 5 2 4 5" xfId="1190" xr:uid="{00000000-0005-0000-0000-000003010000}"/>
    <cellStyle name="20% - uthevingsfarge 5 2 4 5 2" xfId="3470" xr:uid="{C6F8ECED-57F6-4F16-A599-BE8540F89638}"/>
    <cellStyle name="20% - uthevingsfarge 5 2 4 6" xfId="1883" xr:uid="{00000000-0005-0000-0000-000004010000}"/>
    <cellStyle name="20% - uthevingsfarge 5 2 4 6 2" xfId="4163" xr:uid="{43D5ABDA-4854-478B-A8CA-AA9B0EDBE331}"/>
    <cellStyle name="20% - uthevingsfarge 5 2 4 7" xfId="2578" xr:uid="{0EB35C39-8DD0-4F41-9C47-BD382308C62B}"/>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2 2" xfId="3937" xr:uid="{E87126C8-2911-4DF4-8BE3-18AFBA2EFEE2}"/>
    <cellStyle name="20% - uthevingsfarge 5 2 5 2 3" xfId="2350" xr:uid="{00000000-0005-0000-0000-000008010000}"/>
    <cellStyle name="20% - uthevingsfarge 5 2 5 2 3 2" xfId="4630" xr:uid="{739BCB18-2A5E-475C-95CE-8CD6F4AFC565}"/>
    <cellStyle name="20% - uthevingsfarge 5 2 5 2 4" xfId="3045" xr:uid="{162608ED-615A-4C78-9355-478B4C7B9A63}"/>
    <cellStyle name="20% - uthevingsfarge 5 2 5 3" xfId="1310" xr:uid="{00000000-0005-0000-0000-000009010000}"/>
    <cellStyle name="20% - uthevingsfarge 5 2 5 3 2" xfId="3590" xr:uid="{99FA6EF0-472A-46A5-89E2-AB79D6581802}"/>
    <cellStyle name="20% - uthevingsfarge 5 2 5 4" xfId="2003" xr:uid="{00000000-0005-0000-0000-00000A010000}"/>
    <cellStyle name="20% - uthevingsfarge 5 2 5 4 2" xfId="4283" xr:uid="{977A1CD4-4F54-4853-A91E-0D2FAF44B2E4}"/>
    <cellStyle name="20% - uthevingsfarge 5 2 5 5" xfId="2698" xr:uid="{1897C0A2-7735-45CE-ADBC-B13FA4A25BE8}"/>
    <cellStyle name="20% - uthevingsfarge 5 2 6" xfId="556" xr:uid="{00000000-0005-0000-0000-00000B010000}"/>
    <cellStyle name="20% - uthevingsfarge 5 2 6 2" xfId="1485" xr:uid="{00000000-0005-0000-0000-00000C010000}"/>
    <cellStyle name="20% - uthevingsfarge 5 2 6 2 2" xfId="3765" xr:uid="{BD627BF5-79C8-4634-8390-749400BFCEEC}"/>
    <cellStyle name="20% - uthevingsfarge 5 2 6 3" xfId="2178" xr:uid="{00000000-0005-0000-0000-00000D010000}"/>
    <cellStyle name="20% - uthevingsfarge 5 2 6 3 2" xfId="4458" xr:uid="{560AAA18-1375-4CD5-86BD-FB130F612CE1}"/>
    <cellStyle name="20% - uthevingsfarge 5 2 6 4" xfId="2873" xr:uid="{745D13C4-9732-4416-A28A-CA3F957CA4FB}"/>
    <cellStyle name="20% - uthevingsfarge 5 2 7" xfId="953" xr:uid="{00000000-0005-0000-0000-00000E010000}"/>
    <cellStyle name="20% - uthevingsfarge 5 2 7 2" xfId="3242" xr:uid="{DCA5D64F-DD4A-4FD4-AA2A-249000C7F81E}"/>
    <cellStyle name="20% - uthevingsfarge 5 2 8" xfId="1138" xr:uid="{00000000-0005-0000-0000-00000F010000}"/>
    <cellStyle name="20% - uthevingsfarge 5 2 8 2" xfId="3418" xr:uid="{2686E793-1DB1-4B62-B653-FF2B7B0C2E7F}"/>
    <cellStyle name="20% - uthevingsfarge 5 2 9" xfId="1831" xr:uid="{00000000-0005-0000-0000-000010010000}"/>
    <cellStyle name="20% - uthevingsfarge 5 2 9 2" xfId="4111" xr:uid="{F1875D53-B48B-436B-964B-28FC22DCFB61}"/>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2 2" xfId="3981" xr:uid="{7EAD7436-85AE-4355-861B-2D06DCB6F29C}"/>
    <cellStyle name="20% - uthevingsfarge 5 3 2 2 3" xfId="2394" xr:uid="{00000000-0005-0000-0000-000015010000}"/>
    <cellStyle name="20% - uthevingsfarge 5 3 2 2 3 2" xfId="4674" xr:uid="{BD67E6A9-A23E-4FDE-9C52-4A4670F968F1}"/>
    <cellStyle name="20% - uthevingsfarge 5 3 2 2 4" xfId="3089" xr:uid="{412718FC-6DDD-496F-9583-E1DCEBCC7E17}"/>
    <cellStyle name="20% - uthevingsfarge 5 3 2 3" xfId="1354" xr:uid="{00000000-0005-0000-0000-000016010000}"/>
    <cellStyle name="20% - uthevingsfarge 5 3 2 3 2" xfId="3634" xr:uid="{ECFF6630-1333-4225-A7CF-48B0A010FD58}"/>
    <cellStyle name="20% - uthevingsfarge 5 3 2 4" xfId="2047" xr:uid="{00000000-0005-0000-0000-000017010000}"/>
    <cellStyle name="20% - uthevingsfarge 5 3 2 4 2" xfId="4327" xr:uid="{CE599BC6-DE39-4DDF-B8D9-DBBBB84FBFB6}"/>
    <cellStyle name="20% - uthevingsfarge 5 3 2 5" xfId="2742" xr:uid="{FF3990C5-405B-46F5-BD6A-AC7608C1CF48}"/>
    <cellStyle name="20% - uthevingsfarge 5 3 3" xfId="600" xr:uid="{00000000-0005-0000-0000-000018010000}"/>
    <cellStyle name="20% - uthevingsfarge 5 3 3 2" xfId="1529" xr:uid="{00000000-0005-0000-0000-000019010000}"/>
    <cellStyle name="20% - uthevingsfarge 5 3 3 2 2" xfId="3809" xr:uid="{39583119-44A1-4AE7-B089-A82CCD892501}"/>
    <cellStyle name="20% - uthevingsfarge 5 3 3 3" xfId="2222" xr:uid="{00000000-0005-0000-0000-00001A010000}"/>
    <cellStyle name="20% - uthevingsfarge 5 3 3 3 2" xfId="4502" xr:uid="{8C461587-4B5A-4220-87ED-A3CECFD89DD7}"/>
    <cellStyle name="20% - uthevingsfarge 5 3 3 4" xfId="2917" xr:uid="{1BF818CC-C55E-4683-A8DD-B405EE2FF773}"/>
    <cellStyle name="20% - uthevingsfarge 5 3 4" xfId="997" xr:uid="{00000000-0005-0000-0000-00001B010000}"/>
    <cellStyle name="20% - uthevingsfarge 5 3 4 2" xfId="3286" xr:uid="{1BB84BB6-3F6B-4D89-B7DD-40E4836CD04D}"/>
    <cellStyle name="20% - uthevingsfarge 5 3 5" xfId="1182" xr:uid="{00000000-0005-0000-0000-00001C010000}"/>
    <cellStyle name="20% - uthevingsfarge 5 3 5 2" xfId="3462" xr:uid="{6A7A82DE-F0D2-4748-BC43-B23BA7943109}"/>
    <cellStyle name="20% - uthevingsfarge 5 3 6" xfId="1875" xr:uid="{00000000-0005-0000-0000-00001D010000}"/>
    <cellStyle name="20% - uthevingsfarge 5 3 6 2" xfId="4155" xr:uid="{C9B240A3-7C97-4E18-9332-65A655553254}"/>
    <cellStyle name="20% - uthevingsfarge 5 3 7" xfId="2570" xr:uid="{562FC29C-917A-476E-9BBC-B9AD3C1D60C8}"/>
    <cellStyle name="20% - uthevingsfarge 5 4" xfId="189" xr:uid="{00000000-0005-0000-0000-00001E010000}"/>
    <cellStyle name="20% - uthevingsfarge 5 4 10" xfId="2579" xr:uid="{63230C33-01D4-4D49-893B-0DEAD41E2816}"/>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2 2" xfId="3993" xr:uid="{2A1EA7CB-AA16-458D-9234-2E240007E068}"/>
    <cellStyle name="20% - uthevingsfarge 5 4 2 2 2 2 2 3" xfId="2406" xr:uid="{00000000-0005-0000-0000-000025010000}"/>
    <cellStyle name="20% - uthevingsfarge 5 4 2 2 2 2 2 3 2" xfId="4686" xr:uid="{D53D8A15-60DA-4A65-A087-52FEABF81E6E}"/>
    <cellStyle name="20% - uthevingsfarge 5 4 2 2 2 2 2 4" xfId="3101" xr:uid="{5ABDEEAD-8131-4630-B72B-3665A8B44DDD}"/>
    <cellStyle name="20% - uthevingsfarge 5 4 2 2 2 2 3" xfId="1366" xr:uid="{00000000-0005-0000-0000-000026010000}"/>
    <cellStyle name="20% - uthevingsfarge 5 4 2 2 2 2 3 2" xfId="3646" xr:uid="{F3598033-1E96-4EDB-AC61-40B005CB1A6E}"/>
    <cellStyle name="20% - uthevingsfarge 5 4 2 2 2 2 4" xfId="2059" xr:uid="{00000000-0005-0000-0000-000027010000}"/>
    <cellStyle name="20% - uthevingsfarge 5 4 2 2 2 2 4 2" xfId="4339" xr:uid="{1182D3B7-F892-4C33-ADC2-22741F3316DB}"/>
    <cellStyle name="20% - uthevingsfarge 5 4 2 2 2 2 5" xfId="2754" xr:uid="{33CDFEDC-CFD9-477A-BC58-231DD955C0A6}"/>
    <cellStyle name="20% - uthevingsfarge 5 4 2 2 2 3" xfId="612" xr:uid="{00000000-0005-0000-0000-000028010000}"/>
    <cellStyle name="20% - uthevingsfarge 5 4 2 2 2 3 2" xfId="1541" xr:uid="{00000000-0005-0000-0000-000029010000}"/>
    <cellStyle name="20% - uthevingsfarge 5 4 2 2 2 3 2 2" xfId="3821" xr:uid="{70B07CD9-F66B-4C32-BE9C-1D415F3AC866}"/>
    <cellStyle name="20% - uthevingsfarge 5 4 2 2 2 3 3" xfId="2234" xr:uid="{00000000-0005-0000-0000-00002A010000}"/>
    <cellStyle name="20% - uthevingsfarge 5 4 2 2 2 3 3 2" xfId="4514" xr:uid="{E0AB5549-D4B9-49F4-81CE-E719AC82D338}"/>
    <cellStyle name="20% - uthevingsfarge 5 4 2 2 2 3 4" xfId="2929" xr:uid="{AEBA856F-B87E-4A2B-B267-0F907C3FC85A}"/>
    <cellStyle name="20% - uthevingsfarge 5 4 2 2 2 4" xfId="1009" xr:uid="{00000000-0005-0000-0000-00002B010000}"/>
    <cellStyle name="20% - uthevingsfarge 5 4 2 2 2 4 2" xfId="3298" xr:uid="{7428921F-8BE4-4A04-99C0-E7D41639FE5E}"/>
    <cellStyle name="20% - uthevingsfarge 5 4 2 2 2 5" xfId="1194" xr:uid="{00000000-0005-0000-0000-00002C010000}"/>
    <cellStyle name="20% - uthevingsfarge 5 4 2 2 2 5 2" xfId="3474" xr:uid="{0892F32D-2A8A-4A20-8F24-6555835872A9}"/>
    <cellStyle name="20% - uthevingsfarge 5 4 2 2 2 6" xfId="1887" xr:uid="{00000000-0005-0000-0000-00002D010000}"/>
    <cellStyle name="20% - uthevingsfarge 5 4 2 2 2 6 2" xfId="4167" xr:uid="{C46550DE-7886-46AB-A338-CF7CD785411C}"/>
    <cellStyle name="20% - uthevingsfarge 5 4 2 2 2 7" xfId="2582" xr:uid="{4998E4C7-B9C1-469C-B7E4-6AC68FE424C8}"/>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2 2" xfId="3992" xr:uid="{412A4F8E-633A-464D-8615-79A3DD874B44}"/>
    <cellStyle name="20% - uthevingsfarge 5 4 2 2 3 2 3" xfId="2405" xr:uid="{00000000-0005-0000-0000-000031010000}"/>
    <cellStyle name="20% - uthevingsfarge 5 4 2 2 3 2 3 2" xfId="4685" xr:uid="{E8CFB445-6F37-44A4-8EC1-0D50206857D1}"/>
    <cellStyle name="20% - uthevingsfarge 5 4 2 2 3 2 4" xfId="3100" xr:uid="{476AF3CD-B9C8-41BF-A8E7-F017875AD0FD}"/>
    <cellStyle name="20% - uthevingsfarge 5 4 2 2 3 3" xfId="1365" xr:uid="{00000000-0005-0000-0000-000032010000}"/>
    <cellStyle name="20% - uthevingsfarge 5 4 2 2 3 3 2" xfId="3645" xr:uid="{2C058C8C-423E-42F3-839F-EAB486FDDF38}"/>
    <cellStyle name="20% - uthevingsfarge 5 4 2 2 3 4" xfId="2058" xr:uid="{00000000-0005-0000-0000-000033010000}"/>
    <cellStyle name="20% - uthevingsfarge 5 4 2 2 3 4 2" xfId="4338" xr:uid="{F358977B-FBCE-42C7-B88B-7FD26FC61986}"/>
    <cellStyle name="20% - uthevingsfarge 5 4 2 2 3 5" xfId="2753" xr:uid="{BFA5A734-DACC-4510-80AA-A988BC78C866}"/>
    <cellStyle name="20% - uthevingsfarge 5 4 2 2 4" xfId="611" xr:uid="{00000000-0005-0000-0000-000034010000}"/>
    <cellStyle name="20% - uthevingsfarge 5 4 2 2 4 2" xfId="1540" xr:uid="{00000000-0005-0000-0000-000035010000}"/>
    <cellStyle name="20% - uthevingsfarge 5 4 2 2 4 2 2" xfId="3820" xr:uid="{41DF866C-CC20-4789-89FC-1BCF8F2818D7}"/>
    <cellStyle name="20% - uthevingsfarge 5 4 2 2 4 3" xfId="2233" xr:uid="{00000000-0005-0000-0000-000036010000}"/>
    <cellStyle name="20% - uthevingsfarge 5 4 2 2 4 3 2" xfId="4513" xr:uid="{C8E66D1F-388D-4040-8F79-DC5DB3C10DEC}"/>
    <cellStyle name="20% - uthevingsfarge 5 4 2 2 4 4" xfId="2928" xr:uid="{2FD2D5E5-6A72-46A0-B6A2-483E5FCBA867}"/>
    <cellStyle name="20% - uthevingsfarge 5 4 2 2 5" xfId="1008" xr:uid="{00000000-0005-0000-0000-000037010000}"/>
    <cellStyle name="20% - uthevingsfarge 5 4 2 2 5 2" xfId="3297" xr:uid="{2952036F-5920-49FC-9FA4-BFDE4B7BFD9A}"/>
    <cellStyle name="20% - uthevingsfarge 5 4 2 2 6" xfId="1193" xr:uid="{00000000-0005-0000-0000-000038010000}"/>
    <cellStyle name="20% - uthevingsfarge 5 4 2 2 6 2" xfId="3473" xr:uid="{EA0BF854-F732-424D-AAED-879B5220375C}"/>
    <cellStyle name="20% - uthevingsfarge 5 4 2 2 7" xfId="1886" xr:uid="{00000000-0005-0000-0000-000039010000}"/>
    <cellStyle name="20% - uthevingsfarge 5 4 2 2 7 2" xfId="4166" xr:uid="{4A0DA0DB-AC73-4C25-AFCA-0CA317DBBD88}"/>
    <cellStyle name="20% - uthevingsfarge 5 4 2 2 8" xfId="2581" xr:uid="{EF09CC67-7B1A-41E1-AC4D-1C9DF4B47E09}"/>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2 2" xfId="3994" xr:uid="{BFABAABF-2039-48AC-8CD7-EEDD746C72D5}"/>
    <cellStyle name="20% - uthevingsfarge 5 4 2 3 2 2 3" xfId="2407" xr:uid="{00000000-0005-0000-0000-00003E010000}"/>
    <cellStyle name="20% - uthevingsfarge 5 4 2 3 2 2 3 2" xfId="4687" xr:uid="{7E0E5201-C525-4F9A-9FCC-D96AA215989C}"/>
    <cellStyle name="20% - uthevingsfarge 5 4 2 3 2 2 4" xfId="3102" xr:uid="{D0BDF40B-D0AC-4B86-8862-0C1771362783}"/>
    <cellStyle name="20% - uthevingsfarge 5 4 2 3 2 3" xfId="1367" xr:uid="{00000000-0005-0000-0000-00003F010000}"/>
    <cellStyle name="20% - uthevingsfarge 5 4 2 3 2 3 2" xfId="3647" xr:uid="{2C7E4541-4A9C-432A-85F7-E1E95F966678}"/>
    <cellStyle name="20% - uthevingsfarge 5 4 2 3 2 4" xfId="2060" xr:uid="{00000000-0005-0000-0000-000040010000}"/>
    <cellStyle name="20% - uthevingsfarge 5 4 2 3 2 4 2" xfId="4340" xr:uid="{FF1416AC-A25C-46FC-B9CE-BBE1715C67E7}"/>
    <cellStyle name="20% - uthevingsfarge 5 4 2 3 2 5" xfId="2755" xr:uid="{086E90C1-37CA-441E-9C00-47F75C008F73}"/>
    <cellStyle name="20% - uthevingsfarge 5 4 2 3 3" xfId="613" xr:uid="{00000000-0005-0000-0000-000041010000}"/>
    <cellStyle name="20% - uthevingsfarge 5 4 2 3 3 2" xfId="1542" xr:uid="{00000000-0005-0000-0000-000042010000}"/>
    <cellStyle name="20% - uthevingsfarge 5 4 2 3 3 2 2" xfId="3822" xr:uid="{D122B5F3-7A3E-4DFE-ADE9-821DC4A08FDA}"/>
    <cellStyle name="20% - uthevingsfarge 5 4 2 3 3 3" xfId="2235" xr:uid="{00000000-0005-0000-0000-000043010000}"/>
    <cellStyle name="20% - uthevingsfarge 5 4 2 3 3 3 2" xfId="4515" xr:uid="{8C654585-CD80-41A6-A845-B5F39D57C9B8}"/>
    <cellStyle name="20% - uthevingsfarge 5 4 2 3 3 4" xfId="2930" xr:uid="{87E3189C-621C-4C90-8920-0F65A5B20104}"/>
    <cellStyle name="20% - uthevingsfarge 5 4 2 3 4" xfId="1010" xr:uid="{00000000-0005-0000-0000-000044010000}"/>
    <cellStyle name="20% - uthevingsfarge 5 4 2 3 4 2" xfId="3299" xr:uid="{EA799736-3AE6-47D2-810C-3C103AB2E289}"/>
    <cellStyle name="20% - uthevingsfarge 5 4 2 3 5" xfId="1195" xr:uid="{00000000-0005-0000-0000-000045010000}"/>
    <cellStyle name="20% - uthevingsfarge 5 4 2 3 5 2" xfId="3475" xr:uid="{0E011D07-BC39-4E92-9645-C1F21650C367}"/>
    <cellStyle name="20% - uthevingsfarge 5 4 2 3 6" xfId="1888" xr:uid="{00000000-0005-0000-0000-000046010000}"/>
    <cellStyle name="20% - uthevingsfarge 5 4 2 3 6 2" xfId="4168" xr:uid="{52742EF9-17E1-4272-A107-609CE05E55EA}"/>
    <cellStyle name="20% - uthevingsfarge 5 4 2 3 7" xfId="2583" xr:uid="{22624D79-8CA9-4050-B384-9CDC949FB990}"/>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2 2" xfId="3991" xr:uid="{754C7D28-095A-4C8D-874E-630E2BAD2B86}"/>
    <cellStyle name="20% - uthevingsfarge 5 4 2 4 2 3" xfId="2404" xr:uid="{00000000-0005-0000-0000-00004A010000}"/>
    <cellStyle name="20% - uthevingsfarge 5 4 2 4 2 3 2" xfId="4684" xr:uid="{CB10CF8F-A6B5-43CF-AC66-C2F5CE2BC0C3}"/>
    <cellStyle name="20% - uthevingsfarge 5 4 2 4 2 4" xfId="3099" xr:uid="{6B14A128-7D92-4356-A489-D2C232B192B4}"/>
    <cellStyle name="20% - uthevingsfarge 5 4 2 4 3" xfId="1364" xr:uid="{00000000-0005-0000-0000-00004B010000}"/>
    <cellStyle name="20% - uthevingsfarge 5 4 2 4 3 2" xfId="3644" xr:uid="{B63197F8-5287-4AC5-8AC5-DA5D005DFC4E}"/>
    <cellStyle name="20% - uthevingsfarge 5 4 2 4 4" xfId="2057" xr:uid="{00000000-0005-0000-0000-00004C010000}"/>
    <cellStyle name="20% - uthevingsfarge 5 4 2 4 4 2" xfId="4337" xr:uid="{A2643C16-666F-49BE-A81C-3E34C5501DB9}"/>
    <cellStyle name="20% - uthevingsfarge 5 4 2 4 5" xfId="2752" xr:uid="{BC0B7CC3-0ECF-4377-9839-0AEB8F84E9F4}"/>
    <cellStyle name="20% - uthevingsfarge 5 4 2 5" xfId="610" xr:uid="{00000000-0005-0000-0000-00004D010000}"/>
    <cellStyle name="20% - uthevingsfarge 5 4 2 5 2" xfId="1539" xr:uid="{00000000-0005-0000-0000-00004E010000}"/>
    <cellStyle name="20% - uthevingsfarge 5 4 2 5 2 2" xfId="3819" xr:uid="{D4981F4B-4A71-4706-86B0-0951F60BE690}"/>
    <cellStyle name="20% - uthevingsfarge 5 4 2 5 3" xfId="2232" xr:uid="{00000000-0005-0000-0000-00004F010000}"/>
    <cellStyle name="20% - uthevingsfarge 5 4 2 5 3 2" xfId="4512" xr:uid="{916182D1-FCE5-47AB-AD8C-18FE27487BDC}"/>
    <cellStyle name="20% - uthevingsfarge 5 4 2 5 4" xfId="2927" xr:uid="{3045B1D3-2FAC-45FD-AD09-F03FFC4DC82B}"/>
    <cellStyle name="20% - uthevingsfarge 5 4 2 6" xfId="1007" xr:uid="{00000000-0005-0000-0000-000050010000}"/>
    <cellStyle name="20% - uthevingsfarge 5 4 2 6 2" xfId="3296" xr:uid="{0D3DBE42-0F48-43DE-8AB4-9E06B1D0F792}"/>
    <cellStyle name="20% - uthevingsfarge 5 4 2 7" xfId="1192" xr:uid="{00000000-0005-0000-0000-000051010000}"/>
    <cellStyle name="20% - uthevingsfarge 5 4 2 7 2" xfId="3472" xr:uid="{487A41CC-97AF-41EE-B050-038E952DBDDE}"/>
    <cellStyle name="20% - uthevingsfarge 5 4 2 8" xfId="1885" xr:uid="{00000000-0005-0000-0000-000052010000}"/>
    <cellStyle name="20% - uthevingsfarge 5 4 2 8 2" xfId="4165" xr:uid="{43409804-04D1-4696-A34D-A22971447F69}"/>
    <cellStyle name="20% - uthevingsfarge 5 4 2 9" xfId="2580" xr:uid="{F2AEEA27-4DEE-410B-9E86-0959C9F68B55}"/>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2 2" xfId="3996" xr:uid="{FEDAACE2-BEB9-44D7-99FC-FF0D2BCCFE29}"/>
    <cellStyle name="20% - uthevingsfarge 5 4 3 2 2 2 3" xfId="2409" xr:uid="{00000000-0005-0000-0000-000058010000}"/>
    <cellStyle name="20% - uthevingsfarge 5 4 3 2 2 2 3 2" xfId="4689" xr:uid="{9293ECAB-ACF0-44CC-B339-D9A709FA4F14}"/>
    <cellStyle name="20% - uthevingsfarge 5 4 3 2 2 2 4" xfId="3104" xr:uid="{007C9D69-1ED1-408B-82BE-3697DB3F845D}"/>
    <cellStyle name="20% - uthevingsfarge 5 4 3 2 2 3" xfId="1369" xr:uid="{00000000-0005-0000-0000-000059010000}"/>
    <cellStyle name="20% - uthevingsfarge 5 4 3 2 2 3 2" xfId="3649" xr:uid="{8407E9CD-BEC1-40ED-AA8A-90FB52FB80A4}"/>
    <cellStyle name="20% - uthevingsfarge 5 4 3 2 2 4" xfId="2062" xr:uid="{00000000-0005-0000-0000-00005A010000}"/>
    <cellStyle name="20% - uthevingsfarge 5 4 3 2 2 4 2" xfId="4342" xr:uid="{ACF95D3D-1DBE-4977-8E33-8B979DB64675}"/>
    <cellStyle name="20% - uthevingsfarge 5 4 3 2 2 5" xfId="2757" xr:uid="{C3E42A22-CEBD-423A-AE8A-69CCDAF194B9}"/>
    <cellStyle name="20% - uthevingsfarge 5 4 3 2 3" xfId="615" xr:uid="{00000000-0005-0000-0000-00005B010000}"/>
    <cellStyle name="20% - uthevingsfarge 5 4 3 2 3 2" xfId="1544" xr:uid="{00000000-0005-0000-0000-00005C010000}"/>
    <cellStyle name="20% - uthevingsfarge 5 4 3 2 3 2 2" xfId="3824" xr:uid="{E4C498FD-17A0-482B-953F-13C0216F58A3}"/>
    <cellStyle name="20% - uthevingsfarge 5 4 3 2 3 3" xfId="2237" xr:uid="{00000000-0005-0000-0000-00005D010000}"/>
    <cellStyle name="20% - uthevingsfarge 5 4 3 2 3 3 2" xfId="4517" xr:uid="{68AE9664-423C-46BE-BF92-879C27A3F37E}"/>
    <cellStyle name="20% - uthevingsfarge 5 4 3 2 3 4" xfId="2932" xr:uid="{630B3DDE-7217-4503-B50F-FD4E1916B25B}"/>
    <cellStyle name="20% - uthevingsfarge 5 4 3 2 4" xfId="1012" xr:uid="{00000000-0005-0000-0000-00005E010000}"/>
    <cellStyle name="20% - uthevingsfarge 5 4 3 2 4 2" xfId="3301" xr:uid="{57FCACFF-3373-4E1F-84F5-24D66704A99D}"/>
    <cellStyle name="20% - uthevingsfarge 5 4 3 2 5" xfId="1197" xr:uid="{00000000-0005-0000-0000-00005F010000}"/>
    <cellStyle name="20% - uthevingsfarge 5 4 3 2 5 2" xfId="3477" xr:uid="{05F292EA-B337-4462-9634-D7C035D359C1}"/>
    <cellStyle name="20% - uthevingsfarge 5 4 3 2 6" xfId="1890" xr:uid="{00000000-0005-0000-0000-000060010000}"/>
    <cellStyle name="20% - uthevingsfarge 5 4 3 2 6 2" xfId="4170" xr:uid="{9BFB16BE-5D9F-4CB6-A080-35267B407CC7}"/>
    <cellStyle name="20% - uthevingsfarge 5 4 3 2 7" xfId="2585" xr:uid="{1AEF583B-7F52-4C4F-8501-FD83F8B89473}"/>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2 2" xfId="3995" xr:uid="{93BACC7B-B90B-4A13-AC6C-2AC6CD11CFE7}"/>
    <cellStyle name="20% - uthevingsfarge 5 4 3 3 2 3" xfId="2408" xr:uid="{00000000-0005-0000-0000-000064010000}"/>
    <cellStyle name="20% - uthevingsfarge 5 4 3 3 2 3 2" xfId="4688" xr:uid="{47037222-F376-4A83-BC9B-1A891A4B5734}"/>
    <cellStyle name="20% - uthevingsfarge 5 4 3 3 2 4" xfId="3103" xr:uid="{1679608C-8E67-4961-BE59-FDBF3B4137E2}"/>
    <cellStyle name="20% - uthevingsfarge 5 4 3 3 3" xfId="1368" xr:uid="{00000000-0005-0000-0000-000065010000}"/>
    <cellStyle name="20% - uthevingsfarge 5 4 3 3 3 2" xfId="3648" xr:uid="{C569F267-EAA8-4BED-ABE3-08029E871DD1}"/>
    <cellStyle name="20% - uthevingsfarge 5 4 3 3 4" xfId="2061" xr:uid="{00000000-0005-0000-0000-000066010000}"/>
    <cellStyle name="20% - uthevingsfarge 5 4 3 3 4 2" xfId="4341" xr:uid="{F7B6084D-1583-4889-BFD9-1E5CF04338F3}"/>
    <cellStyle name="20% - uthevingsfarge 5 4 3 3 5" xfId="2756" xr:uid="{3D4B8E84-6DD7-498B-8A4E-B5BEAF53AA9D}"/>
    <cellStyle name="20% - uthevingsfarge 5 4 3 4" xfId="614" xr:uid="{00000000-0005-0000-0000-000067010000}"/>
    <cellStyle name="20% - uthevingsfarge 5 4 3 4 2" xfId="1543" xr:uid="{00000000-0005-0000-0000-000068010000}"/>
    <cellStyle name="20% - uthevingsfarge 5 4 3 4 2 2" xfId="3823" xr:uid="{81FF7F90-E492-4978-B6DC-C63EA2BE8F84}"/>
    <cellStyle name="20% - uthevingsfarge 5 4 3 4 3" xfId="2236" xr:uid="{00000000-0005-0000-0000-000069010000}"/>
    <cellStyle name="20% - uthevingsfarge 5 4 3 4 3 2" xfId="4516" xr:uid="{3F2E72D7-A9BA-48C2-A852-ECBB5F050E2E}"/>
    <cellStyle name="20% - uthevingsfarge 5 4 3 4 4" xfId="2931" xr:uid="{ADC7E27D-B2A5-41AE-9AFE-DCB20059F1C4}"/>
    <cellStyle name="20% - uthevingsfarge 5 4 3 5" xfId="1011" xr:uid="{00000000-0005-0000-0000-00006A010000}"/>
    <cellStyle name="20% - uthevingsfarge 5 4 3 5 2" xfId="3300" xr:uid="{E63BC512-7697-438C-A698-5C95B353EF29}"/>
    <cellStyle name="20% - uthevingsfarge 5 4 3 6" xfId="1196" xr:uid="{00000000-0005-0000-0000-00006B010000}"/>
    <cellStyle name="20% - uthevingsfarge 5 4 3 6 2" xfId="3476" xr:uid="{23A72AA3-9983-48E5-815E-B35E6F64A846}"/>
    <cellStyle name="20% - uthevingsfarge 5 4 3 7" xfId="1889" xr:uid="{00000000-0005-0000-0000-00006C010000}"/>
    <cellStyle name="20% - uthevingsfarge 5 4 3 7 2" xfId="4169" xr:uid="{A3292A47-7712-4648-9780-D8438F3E3EDA}"/>
    <cellStyle name="20% - uthevingsfarge 5 4 3 8" xfId="2584" xr:uid="{916B5687-D96C-48F1-9653-753B758625AC}"/>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2 2" xfId="3997" xr:uid="{8F20B963-C52E-4EF4-9E9E-8713104D0CC1}"/>
    <cellStyle name="20% - uthevingsfarge 5 4 4 2 2 3" xfId="2410" xr:uid="{00000000-0005-0000-0000-000071010000}"/>
    <cellStyle name="20% - uthevingsfarge 5 4 4 2 2 3 2" xfId="4690" xr:uid="{9C224131-EE98-494C-9CBE-9C96275DB6D1}"/>
    <cellStyle name="20% - uthevingsfarge 5 4 4 2 2 4" xfId="3105" xr:uid="{E41111AE-486A-45B3-95E8-80BEA37A6BEE}"/>
    <cellStyle name="20% - uthevingsfarge 5 4 4 2 3" xfId="1370" xr:uid="{00000000-0005-0000-0000-000072010000}"/>
    <cellStyle name="20% - uthevingsfarge 5 4 4 2 3 2" xfId="3650" xr:uid="{16D53BDB-8B0F-407E-9AE7-9DD065DD1ABC}"/>
    <cellStyle name="20% - uthevingsfarge 5 4 4 2 4" xfId="2063" xr:uid="{00000000-0005-0000-0000-000073010000}"/>
    <cellStyle name="20% - uthevingsfarge 5 4 4 2 4 2" xfId="4343" xr:uid="{BEA4A103-648E-4DAD-B6C1-2E7641C82D52}"/>
    <cellStyle name="20% - uthevingsfarge 5 4 4 2 5" xfId="2758" xr:uid="{6C92FE69-13E7-4F94-B73C-97CF61DB5732}"/>
    <cellStyle name="20% - uthevingsfarge 5 4 4 3" xfId="616" xr:uid="{00000000-0005-0000-0000-000074010000}"/>
    <cellStyle name="20% - uthevingsfarge 5 4 4 3 2" xfId="1545" xr:uid="{00000000-0005-0000-0000-000075010000}"/>
    <cellStyle name="20% - uthevingsfarge 5 4 4 3 2 2" xfId="3825" xr:uid="{5B695EF2-52D8-4F69-B90C-7BAECF93FE97}"/>
    <cellStyle name="20% - uthevingsfarge 5 4 4 3 3" xfId="2238" xr:uid="{00000000-0005-0000-0000-000076010000}"/>
    <cellStyle name="20% - uthevingsfarge 5 4 4 3 3 2" xfId="4518" xr:uid="{46A558DD-85FB-405E-BBA6-BB03E567B15D}"/>
    <cellStyle name="20% - uthevingsfarge 5 4 4 3 4" xfId="2933" xr:uid="{DD41BD88-392D-44F0-99EB-493D0ABE63A4}"/>
    <cellStyle name="20% - uthevingsfarge 5 4 4 4" xfId="1013" xr:uid="{00000000-0005-0000-0000-000077010000}"/>
    <cellStyle name="20% - uthevingsfarge 5 4 4 4 2" xfId="3302" xr:uid="{652E6853-304A-4BFC-89ED-3AE25BEC63A7}"/>
    <cellStyle name="20% - uthevingsfarge 5 4 4 5" xfId="1198" xr:uid="{00000000-0005-0000-0000-000078010000}"/>
    <cellStyle name="20% - uthevingsfarge 5 4 4 5 2" xfId="3478" xr:uid="{12EF5B27-008B-4194-9769-F30A68BBC762}"/>
    <cellStyle name="20% - uthevingsfarge 5 4 4 6" xfId="1891" xr:uid="{00000000-0005-0000-0000-000079010000}"/>
    <cellStyle name="20% - uthevingsfarge 5 4 4 6 2" xfId="4171" xr:uid="{772B8E3B-4AA7-43E4-B2F7-4D73ED9F702A}"/>
    <cellStyle name="20% - uthevingsfarge 5 4 4 7" xfId="2586" xr:uid="{266E9462-C3AB-450A-8F8A-4315D8DA31FF}"/>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2 2" xfId="3990" xr:uid="{0B27DCDA-3B17-479F-ACDF-4EF7F08831E3}"/>
    <cellStyle name="20% - uthevingsfarge 5 4 5 2 3" xfId="2403" xr:uid="{00000000-0005-0000-0000-00007D010000}"/>
    <cellStyle name="20% - uthevingsfarge 5 4 5 2 3 2" xfId="4683" xr:uid="{40EFEA36-CAA3-475F-9D59-9B09C5D446E8}"/>
    <cellStyle name="20% - uthevingsfarge 5 4 5 2 4" xfId="3098" xr:uid="{A17C43D7-D0AE-41F6-BE1D-707E4DF8B196}"/>
    <cellStyle name="20% - uthevingsfarge 5 4 5 3" xfId="1363" xr:uid="{00000000-0005-0000-0000-00007E010000}"/>
    <cellStyle name="20% - uthevingsfarge 5 4 5 3 2" xfId="3643" xr:uid="{2D725842-9D0B-4910-9508-0AFA4AF72B29}"/>
    <cellStyle name="20% - uthevingsfarge 5 4 5 4" xfId="2056" xr:uid="{00000000-0005-0000-0000-00007F010000}"/>
    <cellStyle name="20% - uthevingsfarge 5 4 5 4 2" xfId="4336" xr:uid="{CAF7FE9F-AF8A-49D2-8A0B-0C7E24744B6D}"/>
    <cellStyle name="20% - uthevingsfarge 5 4 5 5" xfId="2751" xr:uid="{656C83F3-16D5-4B44-A6EF-2E19BE643D0C}"/>
    <cellStyle name="20% - uthevingsfarge 5 4 6" xfId="609" xr:uid="{00000000-0005-0000-0000-000080010000}"/>
    <cellStyle name="20% - uthevingsfarge 5 4 6 2" xfId="1538" xr:uid="{00000000-0005-0000-0000-000081010000}"/>
    <cellStyle name="20% - uthevingsfarge 5 4 6 2 2" xfId="3818" xr:uid="{6B1F2641-B1BF-4B16-982E-930FFDCF7FA0}"/>
    <cellStyle name="20% - uthevingsfarge 5 4 6 3" xfId="2231" xr:uid="{00000000-0005-0000-0000-000082010000}"/>
    <cellStyle name="20% - uthevingsfarge 5 4 6 3 2" xfId="4511" xr:uid="{525202F7-1AC8-40AE-B657-1ED1300F6DEA}"/>
    <cellStyle name="20% - uthevingsfarge 5 4 6 4" xfId="2926" xr:uid="{4E88E34E-C52F-49C9-8135-33842889B041}"/>
    <cellStyle name="20% - uthevingsfarge 5 4 7" xfId="1006" xr:uid="{00000000-0005-0000-0000-000083010000}"/>
    <cellStyle name="20% - uthevingsfarge 5 4 7 2" xfId="3295" xr:uid="{569A41A0-11CE-43BA-905D-B4D13A7D4C75}"/>
    <cellStyle name="20% - uthevingsfarge 5 4 8" xfId="1191" xr:uid="{00000000-0005-0000-0000-000084010000}"/>
    <cellStyle name="20% - uthevingsfarge 5 4 8 2" xfId="3471" xr:uid="{0AFD20FE-0BB1-4965-BA22-AFFF611A8581}"/>
    <cellStyle name="20% - uthevingsfarge 5 4 9" xfId="1884" xr:uid="{00000000-0005-0000-0000-000085010000}"/>
    <cellStyle name="20% - uthevingsfarge 5 4 9 2" xfId="4164" xr:uid="{DD7111B9-C279-4076-A225-CE3FA204081C}"/>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2 2" xfId="4000" xr:uid="{633589F4-632D-4CF6-99DE-140E7606821A}"/>
    <cellStyle name="20% - uthevingsfarge 5 5 2 2 2 2 3" xfId="2413" xr:uid="{00000000-0005-0000-0000-00008C010000}"/>
    <cellStyle name="20% - uthevingsfarge 5 5 2 2 2 2 3 2" xfId="4693" xr:uid="{81DE0155-DEAF-4F3A-96BF-1C106D412A72}"/>
    <cellStyle name="20% - uthevingsfarge 5 5 2 2 2 2 4" xfId="3108" xr:uid="{8A43B9F8-8738-44B4-905E-898D813BEEC2}"/>
    <cellStyle name="20% - uthevingsfarge 5 5 2 2 2 3" xfId="1373" xr:uid="{00000000-0005-0000-0000-00008D010000}"/>
    <cellStyle name="20% - uthevingsfarge 5 5 2 2 2 3 2" xfId="3653" xr:uid="{5C8AE474-58B1-4EF6-918C-6D6A64766EB2}"/>
    <cellStyle name="20% - uthevingsfarge 5 5 2 2 2 4" xfId="2066" xr:uid="{00000000-0005-0000-0000-00008E010000}"/>
    <cellStyle name="20% - uthevingsfarge 5 5 2 2 2 4 2" xfId="4346" xr:uid="{F75A1D87-1E22-48DA-9D5F-D563C468DF67}"/>
    <cellStyle name="20% - uthevingsfarge 5 5 2 2 2 5" xfId="2761" xr:uid="{C14B9C2C-A4B1-4CAB-8BCB-9FD2DA7350CC}"/>
    <cellStyle name="20% - uthevingsfarge 5 5 2 2 3" xfId="619" xr:uid="{00000000-0005-0000-0000-00008F010000}"/>
    <cellStyle name="20% - uthevingsfarge 5 5 2 2 3 2" xfId="1548" xr:uid="{00000000-0005-0000-0000-000090010000}"/>
    <cellStyle name="20% - uthevingsfarge 5 5 2 2 3 2 2" xfId="3828" xr:uid="{A75DDCAA-2CAB-4E00-BF79-DE9CC1908DC8}"/>
    <cellStyle name="20% - uthevingsfarge 5 5 2 2 3 3" xfId="2241" xr:uid="{00000000-0005-0000-0000-000091010000}"/>
    <cellStyle name="20% - uthevingsfarge 5 5 2 2 3 3 2" xfId="4521" xr:uid="{F202DB3D-1EF0-4EF7-9E6A-59016EA82C15}"/>
    <cellStyle name="20% - uthevingsfarge 5 5 2 2 3 4" xfId="2936" xr:uid="{5B0E6440-AA86-494B-A156-BDBDAD6E8F6D}"/>
    <cellStyle name="20% - uthevingsfarge 5 5 2 2 4" xfId="1016" xr:uid="{00000000-0005-0000-0000-000092010000}"/>
    <cellStyle name="20% - uthevingsfarge 5 5 2 2 4 2" xfId="3305" xr:uid="{E2193144-BAEF-4461-B2E7-833EB0E9CF17}"/>
    <cellStyle name="20% - uthevingsfarge 5 5 2 2 5" xfId="1201" xr:uid="{00000000-0005-0000-0000-000093010000}"/>
    <cellStyle name="20% - uthevingsfarge 5 5 2 2 5 2" xfId="3481" xr:uid="{A241507D-DE85-4C24-A5D2-3E9A305FBD44}"/>
    <cellStyle name="20% - uthevingsfarge 5 5 2 2 6" xfId="1894" xr:uid="{00000000-0005-0000-0000-000094010000}"/>
    <cellStyle name="20% - uthevingsfarge 5 5 2 2 6 2" xfId="4174" xr:uid="{98C2C295-B150-4855-B483-C907D251B940}"/>
    <cellStyle name="20% - uthevingsfarge 5 5 2 2 7" xfId="2589" xr:uid="{F0F6D244-5624-468F-B305-7013EE592512}"/>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2 2" xfId="3999" xr:uid="{70205412-E057-4C6E-B96F-D03F1E5326E7}"/>
    <cellStyle name="20% - uthevingsfarge 5 5 2 3 2 3" xfId="2412" xr:uid="{00000000-0005-0000-0000-000098010000}"/>
    <cellStyle name="20% - uthevingsfarge 5 5 2 3 2 3 2" xfId="4692" xr:uid="{4C053F44-24E7-456F-8FC0-9C2696C146FE}"/>
    <cellStyle name="20% - uthevingsfarge 5 5 2 3 2 4" xfId="3107" xr:uid="{C69C886A-C660-4895-ADC5-35B1B6FDFFBC}"/>
    <cellStyle name="20% - uthevingsfarge 5 5 2 3 3" xfId="1372" xr:uid="{00000000-0005-0000-0000-000099010000}"/>
    <cellStyle name="20% - uthevingsfarge 5 5 2 3 3 2" xfId="3652" xr:uid="{0059BE1B-0B23-4DBF-825F-E8F208EFAEDE}"/>
    <cellStyle name="20% - uthevingsfarge 5 5 2 3 4" xfId="2065" xr:uid="{00000000-0005-0000-0000-00009A010000}"/>
    <cellStyle name="20% - uthevingsfarge 5 5 2 3 4 2" xfId="4345" xr:uid="{8A185921-FD89-422E-8D38-9AC7D010E1A0}"/>
    <cellStyle name="20% - uthevingsfarge 5 5 2 3 5" xfId="2760" xr:uid="{21F0B623-0F42-4550-84E7-39550676CAD1}"/>
    <cellStyle name="20% - uthevingsfarge 5 5 2 4" xfId="618" xr:uid="{00000000-0005-0000-0000-00009B010000}"/>
    <cellStyle name="20% - uthevingsfarge 5 5 2 4 2" xfId="1547" xr:uid="{00000000-0005-0000-0000-00009C010000}"/>
    <cellStyle name="20% - uthevingsfarge 5 5 2 4 2 2" xfId="3827" xr:uid="{EE0F6B6E-4B25-44FF-94ED-7224F6619D7B}"/>
    <cellStyle name="20% - uthevingsfarge 5 5 2 4 3" xfId="2240" xr:uid="{00000000-0005-0000-0000-00009D010000}"/>
    <cellStyle name="20% - uthevingsfarge 5 5 2 4 3 2" xfId="4520" xr:uid="{5BC5766B-90A6-4980-924B-5058D523063B}"/>
    <cellStyle name="20% - uthevingsfarge 5 5 2 4 4" xfId="2935" xr:uid="{71F788AC-4B5D-4A9A-BECE-4ED64AF18710}"/>
    <cellStyle name="20% - uthevingsfarge 5 5 2 5" xfId="1015" xr:uid="{00000000-0005-0000-0000-00009E010000}"/>
    <cellStyle name="20% - uthevingsfarge 5 5 2 5 2" xfId="3304" xr:uid="{D91B88E3-63F3-47D7-948F-C29C6A237CA1}"/>
    <cellStyle name="20% - uthevingsfarge 5 5 2 6" xfId="1200" xr:uid="{00000000-0005-0000-0000-00009F010000}"/>
    <cellStyle name="20% - uthevingsfarge 5 5 2 6 2" xfId="3480" xr:uid="{124EF0A0-D967-46AC-8319-F3B494538900}"/>
    <cellStyle name="20% - uthevingsfarge 5 5 2 7" xfId="1893" xr:uid="{00000000-0005-0000-0000-0000A0010000}"/>
    <cellStyle name="20% - uthevingsfarge 5 5 2 7 2" xfId="4173" xr:uid="{B7320CC7-F05F-40CD-958A-FBAEE5F81E6D}"/>
    <cellStyle name="20% - uthevingsfarge 5 5 2 8" xfId="2588" xr:uid="{C27D318E-3B40-4983-B6D5-43E87ED6D48B}"/>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2 2" xfId="4001" xr:uid="{F2138F98-293A-4095-BDB8-C24082FFEEFD}"/>
    <cellStyle name="20% - uthevingsfarge 5 5 3 2 2 3" xfId="2414" xr:uid="{00000000-0005-0000-0000-0000A5010000}"/>
    <cellStyle name="20% - uthevingsfarge 5 5 3 2 2 3 2" xfId="4694" xr:uid="{2E3AC35D-CF77-4629-BB3E-BDC62B02C8A7}"/>
    <cellStyle name="20% - uthevingsfarge 5 5 3 2 2 4" xfId="3109" xr:uid="{CAA0025C-9B2C-4A9C-AB04-9AFA79D9B99A}"/>
    <cellStyle name="20% - uthevingsfarge 5 5 3 2 3" xfId="1374" xr:uid="{00000000-0005-0000-0000-0000A6010000}"/>
    <cellStyle name="20% - uthevingsfarge 5 5 3 2 3 2" xfId="3654" xr:uid="{B4A5EDC7-CBAF-4BC9-BA24-1CAB305A92FB}"/>
    <cellStyle name="20% - uthevingsfarge 5 5 3 2 4" xfId="2067" xr:uid="{00000000-0005-0000-0000-0000A7010000}"/>
    <cellStyle name="20% - uthevingsfarge 5 5 3 2 4 2" xfId="4347" xr:uid="{3D483A0E-02CB-4949-8016-FCE6C863AE57}"/>
    <cellStyle name="20% - uthevingsfarge 5 5 3 2 5" xfId="2762" xr:uid="{D15A88B8-714D-4C77-A9A2-F16DAA2C0CBD}"/>
    <cellStyle name="20% - uthevingsfarge 5 5 3 3" xfId="620" xr:uid="{00000000-0005-0000-0000-0000A8010000}"/>
    <cellStyle name="20% - uthevingsfarge 5 5 3 3 2" xfId="1549" xr:uid="{00000000-0005-0000-0000-0000A9010000}"/>
    <cellStyle name="20% - uthevingsfarge 5 5 3 3 2 2" xfId="3829" xr:uid="{1546DE12-F3D3-4463-9DE8-00FFCE24A63B}"/>
    <cellStyle name="20% - uthevingsfarge 5 5 3 3 3" xfId="2242" xr:uid="{00000000-0005-0000-0000-0000AA010000}"/>
    <cellStyle name="20% - uthevingsfarge 5 5 3 3 3 2" xfId="4522" xr:uid="{D1517E9E-E0D5-4911-B625-BC2266A8C2A2}"/>
    <cellStyle name="20% - uthevingsfarge 5 5 3 3 4" xfId="2937" xr:uid="{EC6E5F20-06B8-43FF-B6EE-C1DA96276451}"/>
    <cellStyle name="20% - uthevingsfarge 5 5 3 4" xfId="1017" xr:uid="{00000000-0005-0000-0000-0000AB010000}"/>
    <cellStyle name="20% - uthevingsfarge 5 5 3 4 2" xfId="3306" xr:uid="{84096064-4A87-4D6C-B598-4A8B0BC25419}"/>
    <cellStyle name="20% - uthevingsfarge 5 5 3 5" xfId="1202" xr:uid="{00000000-0005-0000-0000-0000AC010000}"/>
    <cellStyle name="20% - uthevingsfarge 5 5 3 5 2" xfId="3482" xr:uid="{226E2B4A-0186-4FB5-871D-893BCAE6CF08}"/>
    <cellStyle name="20% - uthevingsfarge 5 5 3 6" xfId="1895" xr:uid="{00000000-0005-0000-0000-0000AD010000}"/>
    <cellStyle name="20% - uthevingsfarge 5 5 3 6 2" xfId="4175" xr:uid="{B1EFFF32-7614-4BFF-B5AA-1C8D99B01C21}"/>
    <cellStyle name="20% - uthevingsfarge 5 5 3 7" xfId="2590" xr:uid="{6CF40BD4-B8C2-41FE-8090-F5261FB26113}"/>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2 2" xfId="3998" xr:uid="{BFED11A0-AD7A-4E37-A17C-10191777C5DE}"/>
    <cellStyle name="20% - uthevingsfarge 5 5 4 2 3" xfId="2411" xr:uid="{00000000-0005-0000-0000-0000B1010000}"/>
    <cellStyle name="20% - uthevingsfarge 5 5 4 2 3 2" xfId="4691" xr:uid="{C65144AA-D712-4D53-9954-A0D5791946ED}"/>
    <cellStyle name="20% - uthevingsfarge 5 5 4 2 4" xfId="3106" xr:uid="{AA91DDA7-EC71-4639-8B19-3FA09DE82318}"/>
    <cellStyle name="20% - uthevingsfarge 5 5 4 3" xfId="1371" xr:uid="{00000000-0005-0000-0000-0000B2010000}"/>
    <cellStyle name="20% - uthevingsfarge 5 5 4 3 2" xfId="3651" xr:uid="{C48265FC-93F8-4F97-A77B-B110D3F7AC2A}"/>
    <cellStyle name="20% - uthevingsfarge 5 5 4 4" xfId="2064" xr:uid="{00000000-0005-0000-0000-0000B3010000}"/>
    <cellStyle name="20% - uthevingsfarge 5 5 4 4 2" xfId="4344" xr:uid="{B39796E5-3C37-4737-9515-64EB68078104}"/>
    <cellStyle name="20% - uthevingsfarge 5 5 4 5" xfId="2759" xr:uid="{5953DDA4-B28E-4103-8275-C29F1EE602E4}"/>
    <cellStyle name="20% - uthevingsfarge 5 5 5" xfId="617" xr:uid="{00000000-0005-0000-0000-0000B4010000}"/>
    <cellStyle name="20% - uthevingsfarge 5 5 5 2" xfId="1546" xr:uid="{00000000-0005-0000-0000-0000B5010000}"/>
    <cellStyle name="20% - uthevingsfarge 5 5 5 2 2" xfId="3826" xr:uid="{43D11B6D-1081-43CB-9136-2BEF2D590D01}"/>
    <cellStyle name="20% - uthevingsfarge 5 5 5 3" xfId="2239" xr:uid="{00000000-0005-0000-0000-0000B6010000}"/>
    <cellStyle name="20% - uthevingsfarge 5 5 5 3 2" xfId="4519" xr:uid="{4096885C-6CBA-4E17-95A7-6A276E1902FE}"/>
    <cellStyle name="20% - uthevingsfarge 5 5 5 4" xfId="2934" xr:uid="{3E8203CC-DBC8-4C88-9F63-65329A0FCD87}"/>
    <cellStyle name="20% - uthevingsfarge 5 5 6" xfId="1014" xr:uid="{00000000-0005-0000-0000-0000B7010000}"/>
    <cellStyle name="20% - uthevingsfarge 5 5 6 2" xfId="3303" xr:uid="{D54E647E-9EDA-4C42-91DF-0C3E0480035A}"/>
    <cellStyle name="20% - uthevingsfarge 5 5 7" xfId="1199" xr:uid="{00000000-0005-0000-0000-0000B8010000}"/>
    <cellStyle name="20% - uthevingsfarge 5 5 7 2" xfId="3479" xr:uid="{117D5043-39E8-448E-98C9-2BA3EC1D0AD1}"/>
    <cellStyle name="20% - uthevingsfarge 5 5 8" xfId="1892" xr:uid="{00000000-0005-0000-0000-0000B9010000}"/>
    <cellStyle name="20% - uthevingsfarge 5 5 8 2" xfId="4172" xr:uid="{E5D6FFD6-0E0F-40BE-873F-2D7851756D61}"/>
    <cellStyle name="20% - uthevingsfarge 5 5 9" xfId="2587" xr:uid="{189E1D34-6425-422D-9343-F152BEC72102}"/>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2 2" xfId="4003" xr:uid="{448FE434-E035-42B2-BACD-9FB3BE545413}"/>
    <cellStyle name="20% - uthevingsfarge 5 6 2 2 2 3" xfId="2416" xr:uid="{00000000-0005-0000-0000-0000BF010000}"/>
    <cellStyle name="20% - uthevingsfarge 5 6 2 2 2 3 2" xfId="4696" xr:uid="{9705AA59-BE7E-4966-B7F3-9BCE851552F4}"/>
    <cellStyle name="20% - uthevingsfarge 5 6 2 2 2 4" xfId="3111" xr:uid="{15311ED1-103B-47E4-94E4-7AD6AC28120D}"/>
    <cellStyle name="20% - uthevingsfarge 5 6 2 2 3" xfId="1376" xr:uid="{00000000-0005-0000-0000-0000C0010000}"/>
    <cellStyle name="20% - uthevingsfarge 5 6 2 2 3 2" xfId="3656" xr:uid="{293F3B99-7010-45FA-915E-D0C460C0A1BD}"/>
    <cellStyle name="20% - uthevingsfarge 5 6 2 2 4" xfId="2069" xr:uid="{00000000-0005-0000-0000-0000C1010000}"/>
    <cellStyle name="20% - uthevingsfarge 5 6 2 2 4 2" xfId="4349" xr:uid="{6DA4A40A-1964-4BA5-A86B-4BDE2CEE2CE4}"/>
    <cellStyle name="20% - uthevingsfarge 5 6 2 2 5" xfId="2764" xr:uid="{C585BDAF-7B63-4B95-A541-859B297F732F}"/>
    <cellStyle name="20% - uthevingsfarge 5 6 2 3" xfId="622" xr:uid="{00000000-0005-0000-0000-0000C2010000}"/>
    <cellStyle name="20% - uthevingsfarge 5 6 2 3 2" xfId="1551" xr:uid="{00000000-0005-0000-0000-0000C3010000}"/>
    <cellStyle name="20% - uthevingsfarge 5 6 2 3 2 2" xfId="3831" xr:uid="{0C073B86-5F5C-4E2B-8931-4CC6795A8A35}"/>
    <cellStyle name="20% - uthevingsfarge 5 6 2 3 3" xfId="2244" xr:uid="{00000000-0005-0000-0000-0000C4010000}"/>
    <cellStyle name="20% - uthevingsfarge 5 6 2 3 3 2" xfId="4524" xr:uid="{E635DDDD-6CFA-495D-BD33-A8D4A4AD0BE6}"/>
    <cellStyle name="20% - uthevingsfarge 5 6 2 3 4" xfId="2939" xr:uid="{D483A9F8-1758-408B-9638-11BB66C7B07C}"/>
    <cellStyle name="20% - uthevingsfarge 5 6 2 4" xfId="1019" xr:uid="{00000000-0005-0000-0000-0000C5010000}"/>
    <cellStyle name="20% - uthevingsfarge 5 6 2 4 2" xfId="3308" xr:uid="{21CEEE72-4D10-4674-9B3A-6C4707371984}"/>
    <cellStyle name="20% - uthevingsfarge 5 6 2 5" xfId="1204" xr:uid="{00000000-0005-0000-0000-0000C6010000}"/>
    <cellStyle name="20% - uthevingsfarge 5 6 2 5 2" xfId="3484" xr:uid="{242BDF4F-9FC8-41FF-9731-9D86270982B7}"/>
    <cellStyle name="20% - uthevingsfarge 5 6 2 6" xfId="1897" xr:uid="{00000000-0005-0000-0000-0000C7010000}"/>
    <cellStyle name="20% - uthevingsfarge 5 6 2 6 2" xfId="4177" xr:uid="{C1B5174C-2EA1-4011-A8A2-E5D4D3262341}"/>
    <cellStyle name="20% - uthevingsfarge 5 6 2 7" xfId="2592" xr:uid="{1305BF77-6AED-427E-BD3F-0F492ABDEA34}"/>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2 2" xfId="4002" xr:uid="{FB68F7A8-E872-48A2-9A0B-85FBA096E365}"/>
    <cellStyle name="20% - uthevingsfarge 5 6 3 2 3" xfId="2415" xr:uid="{00000000-0005-0000-0000-0000CB010000}"/>
    <cellStyle name="20% - uthevingsfarge 5 6 3 2 3 2" xfId="4695" xr:uid="{9489F24D-A149-4E9B-8C54-C6BFC29242C6}"/>
    <cellStyle name="20% - uthevingsfarge 5 6 3 2 4" xfId="3110" xr:uid="{427DA103-2A3B-4E11-9E20-C37A4B3A9853}"/>
    <cellStyle name="20% - uthevingsfarge 5 6 3 3" xfId="1375" xr:uid="{00000000-0005-0000-0000-0000CC010000}"/>
    <cellStyle name="20% - uthevingsfarge 5 6 3 3 2" xfId="3655" xr:uid="{EC21A123-E7F1-422C-9366-FFD057E40BEC}"/>
    <cellStyle name="20% - uthevingsfarge 5 6 3 4" xfId="2068" xr:uid="{00000000-0005-0000-0000-0000CD010000}"/>
    <cellStyle name="20% - uthevingsfarge 5 6 3 4 2" xfId="4348" xr:uid="{CBEE461B-8EA2-4752-9D80-BE3C2A7F8AE7}"/>
    <cellStyle name="20% - uthevingsfarge 5 6 3 5" xfId="2763" xr:uid="{BF79CA32-DF4C-4983-8E89-9E063A39CD69}"/>
    <cellStyle name="20% - uthevingsfarge 5 6 4" xfId="621" xr:uid="{00000000-0005-0000-0000-0000CE010000}"/>
    <cellStyle name="20% - uthevingsfarge 5 6 4 2" xfId="1550" xr:uid="{00000000-0005-0000-0000-0000CF010000}"/>
    <cellStyle name="20% - uthevingsfarge 5 6 4 2 2" xfId="3830" xr:uid="{AA1CE1B3-23CB-4ADB-9ED0-AD0FC7D43648}"/>
    <cellStyle name="20% - uthevingsfarge 5 6 4 3" xfId="2243" xr:uid="{00000000-0005-0000-0000-0000D0010000}"/>
    <cellStyle name="20% - uthevingsfarge 5 6 4 3 2" xfId="4523" xr:uid="{A5718846-841D-4D8B-9F4A-C6C4E6AA46FD}"/>
    <cellStyle name="20% - uthevingsfarge 5 6 4 4" xfId="2938" xr:uid="{75D1FD7B-8C76-402F-8C08-F3E4049708AB}"/>
    <cellStyle name="20% - uthevingsfarge 5 6 5" xfId="1018" xr:uid="{00000000-0005-0000-0000-0000D1010000}"/>
    <cellStyle name="20% - uthevingsfarge 5 6 5 2" xfId="3307" xr:uid="{84A6705D-4DDD-4505-AEBB-B09E6AB87A2E}"/>
    <cellStyle name="20% - uthevingsfarge 5 6 6" xfId="1203" xr:uid="{00000000-0005-0000-0000-0000D2010000}"/>
    <cellStyle name="20% - uthevingsfarge 5 6 6 2" xfId="3483" xr:uid="{250F72F6-B107-4569-B8E5-6F65D667541F}"/>
    <cellStyle name="20% - uthevingsfarge 5 6 7" xfId="1896" xr:uid="{00000000-0005-0000-0000-0000D3010000}"/>
    <cellStyle name="20% - uthevingsfarge 5 6 7 2" xfId="4176" xr:uid="{3D766A93-A1C5-4D08-80CB-DA1DADFE648E}"/>
    <cellStyle name="20% - uthevingsfarge 5 6 8" xfId="2591" xr:uid="{CA97F290-16DD-4819-88DC-88FB22ED89DA}"/>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2 2" xfId="4004" xr:uid="{2D40B115-6AF2-413A-8B33-57B7278AE93D}"/>
    <cellStyle name="20% - uthevingsfarge 5 7 2 2 3" xfId="2417" xr:uid="{00000000-0005-0000-0000-0000D8010000}"/>
    <cellStyle name="20% - uthevingsfarge 5 7 2 2 3 2" xfId="4697" xr:uid="{59DBE912-CF18-4A19-AEC5-068DA15D7D70}"/>
    <cellStyle name="20% - uthevingsfarge 5 7 2 2 4" xfId="3112" xr:uid="{068C4343-52AF-4B77-BFC0-F6AD12D31858}"/>
    <cellStyle name="20% - uthevingsfarge 5 7 2 3" xfId="1377" xr:uid="{00000000-0005-0000-0000-0000D9010000}"/>
    <cellStyle name="20% - uthevingsfarge 5 7 2 3 2" xfId="3657" xr:uid="{9D7CE82E-B5C7-4B95-83CD-6239FBBC7741}"/>
    <cellStyle name="20% - uthevingsfarge 5 7 2 4" xfId="2070" xr:uid="{00000000-0005-0000-0000-0000DA010000}"/>
    <cellStyle name="20% - uthevingsfarge 5 7 2 4 2" xfId="4350" xr:uid="{A60B4683-1C38-46F0-8467-2848B6768147}"/>
    <cellStyle name="20% - uthevingsfarge 5 7 2 5" xfId="2765" xr:uid="{CCA8995A-91A2-4E2F-906E-CA2C69FEC09E}"/>
    <cellStyle name="20% - uthevingsfarge 5 7 3" xfId="623" xr:uid="{00000000-0005-0000-0000-0000DB010000}"/>
    <cellStyle name="20% - uthevingsfarge 5 7 3 2" xfId="1552" xr:uid="{00000000-0005-0000-0000-0000DC010000}"/>
    <cellStyle name="20% - uthevingsfarge 5 7 3 2 2" xfId="3832" xr:uid="{2DDAFA83-D893-46DA-BF83-2AD259379639}"/>
    <cellStyle name="20% - uthevingsfarge 5 7 3 3" xfId="2245" xr:uid="{00000000-0005-0000-0000-0000DD010000}"/>
    <cellStyle name="20% - uthevingsfarge 5 7 3 3 2" xfId="4525" xr:uid="{EC5DF214-301C-4D3D-B468-148912C46362}"/>
    <cellStyle name="20% - uthevingsfarge 5 7 3 4" xfId="2940" xr:uid="{EB345962-6112-4285-B4B5-316F4CA3C03C}"/>
    <cellStyle name="20% - uthevingsfarge 5 7 4" xfId="1020" xr:uid="{00000000-0005-0000-0000-0000DE010000}"/>
    <cellStyle name="20% - uthevingsfarge 5 7 4 2" xfId="3309" xr:uid="{EE8AD23A-9720-472A-9DA1-719624841EF3}"/>
    <cellStyle name="20% - uthevingsfarge 5 7 5" xfId="1205" xr:uid="{00000000-0005-0000-0000-0000DF010000}"/>
    <cellStyle name="20% - uthevingsfarge 5 7 5 2" xfId="3485" xr:uid="{68640B4A-47A2-47AE-AF95-59E3F398497C}"/>
    <cellStyle name="20% - uthevingsfarge 5 7 6" xfId="1898" xr:uid="{00000000-0005-0000-0000-0000E0010000}"/>
    <cellStyle name="20% - uthevingsfarge 5 7 6 2" xfId="4178" xr:uid="{1B400BF9-E155-41CE-8398-F5B1CCC1D97B}"/>
    <cellStyle name="20% - uthevingsfarge 5 7 7" xfId="2593" xr:uid="{73728FC3-F88D-48AA-A668-CB1CDCA077BC}"/>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2 2" xfId="3960" xr:uid="{9FF4BB2A-F442-4765-82C9-8BED94EE193A}"/>
    <cellStyle name="40% - Accent1 2 2 2 3" xfId="2373" xr:uid="{00000000-0005-0000-0000-0000E7010000}"/>
    <cellStyle name="40% - Accent1 2 2 2 3 2" xfId="4653" xr:uid="{0DABA018-D539-47F9-B63C-BFD2B98F7E59}"/>
    <cellStyle name="40% - Accent1 2 2 2 4" xfId="3068" xr:uid="{0C5EE1C8-E340-4D9D-A0E1-706055B01272}"/>
    <cellStyle name="40% - Accent1 2 2 3" xfId="1333" xr:uid="{00000000-0005-0000-0000-0000E8010000}"/>
    <cellStyle name="40% - Accent1 2 2 3 2" xfId="3613" xr:uid="{998B4033-22CE-4F50-98E3-AE9286F579B2}"/>
    <cellStyle name="40% - Accent1 2 2 4" xfId="2026" xr:uid="{00000000-0005-0000-0000-0000E9010000}"/>
    <cellStyle name="40% - Accent1 2 2 4 2" xfId="4306" xr:uid="{D8FC4650-50A6-494C-9337-C2603AE36B3A}"/>
    <cellStyle name="40% - Accent1 2 2 5" xfId="2721" xr:uid="{ECEAD79E-AB2F-46F1-B837-02884FF35697}"/>
    <cellStyle name="40% - Accent1 2 3" xfId="579" xr:uid="{00000000-0005-0000-0000-0000EA010000}"/>
    <cellStyle name="40% - Accent1 2 3 2" xfId="1508" xr:uid="{00000000-0005-0000-0000-0000EB010000}"/>
    <cellStyle name="40% - Accent1 2 3 2 2" xfId="3788" xr:uid="{D12B13B1-1992-48AC-9696-5393057A7777}"/>
    <cellStyle name="40% - Accent1 2 3 3" xfId="2201" xr:uid="{00000000-0005-0000-0000-0000EC010000}"/>
    <cellStyle name="40% - Accent1 2 3 3 2" xfId="4481" xr:uid="{DB49970A-92A4-4CA4-BAF5-6C75B47D306C}"/>
    <cellStyle name="40% - Accent1 2 3 4" xfId="2896" xr:uid="{B44421CF-5580-4CC2-97B0-C526F312B413}"/>
    <cellStyle name="40% - Accent1 2 4" xfId="976" xr:uid="{00000000-0005-0000-0000-0000ED010000}"/>
    <cellStyle name="40% - Accent1 2 4 2" xfId="3265" xr:uid="{3D98F14A-EB24-4E2C-8B1B-92A46501E001}"/>
    <cellStyle name="40% - Accent1 2 5" xfId="1161" xr:uid="{00000000-0005-0000-0000-0000EE010000}"/>
    <cellStyle name="40% - Accent1 2 5 2" xfId="3441" xr:uid="{1C8F284B-D06E-4938-AB08-03ECE4694084}"/>
    <cellStyle name="40% - Accent1 2 6" xfId="1854" xr:uid="{00000000-0005-0000-0000-0000EF010000}"/>
    <cellStyle name="40% - Accent1 2 6 2" xfId="4134" xr:uid="{D4B978C3-C940-49D2-8403-23CFEA1A9829}"/>
    <cellStyle name="40% - Accent1 2 7" xfId="2549" xr:uid="{300414C7-95C5-4D60-8CE1-98062F9EF97B}"/>
    <cellStyle name="40% - Accent1 3" xfId="337" xr:uid="{00000000-0005-0000-0000-0000F0010000}"/>
    <cellStyle name="40% - Accent1 3 2" xfId="718" xr:uid="{00000000-0005-0000-0000-0000F1010000}"/>
    <cellStyle name="40% - Accent1 3 2 2" xfId="1634" xr:uid="{00000000-0005-0000-0000-0000F2010000}"/>
    <cellStyle name="40% - Accent1 3 2 2 2" xfId="3914" xr:uid="{C29DB70D-DC26-448C-A85D-26A36D886EA3}"/>
    <cellStyle name="40% - Accent1 3 2 3" xfId="2327" xr:uid="{00000000-0005-0000-0000-0000F3010000}"/>
    <cellStyle name="40% - Accent1 3 2 3 2" xfId="4607" xr:uid="{B990A3BB-BBF2-4F8E-8FB2-7650923A98E8}"/>
    <cellStyle name="40% - Accent1 3 2 4" xfId="3022" xr:uid="{89661C1F-C057-43A2-AC88-D8B66248C9A0}"/>
    <cellStyle name="40% - Accent1 3 3" xfId="1287" xr:uid="{00000000-0005-0000-0000-0000F4010000}"/>
    <cellStyle name="40% - Accent1 3 3 2" xfId="3567" xr:uid="{8425A1F5-2A82-4585-9633-7493AD80B28C}"/>
    <cellStyle name="40% - Accent1 3 4" xfId="1980" xr:uid="{00000000-0005-0000-0000-0000F5010000}"/>
    <cellStyle name="40% - Accent1 3 4 2" xfId="4260" xr:uid="{276DB43C-22F9-4A3A-B621-184662AA91A4}"/>
    <cellStyle name="40% - Accent1 3 5" xfId="2675" xr:uid="{B3EB1A2F-14D6-4FB3-8E54-C2955005941B}"/>
    <cellStyle name="40% - Accent1 4" xfId="533" xr:uid="{00000000-0005-0000-0000-0000F6010000}"/>
    <cellStyle name="40% - Accent1 4 2" xfId="1462" xr:uid="{00000000-0005-0000-0000-0000F7010000}"/>
    <cellStyle name="40% - Accent1 4 2 2" xfId="3742" xr:uid="{27DB3AF8-44DB-4EC5-BBE5-C93FF546DD68}"/>
    <cellStyle name="40% - Accent1 4 3" xfId="2155" xr:uid="{00000000-0005-0000-0000-0000F8010000}"/>
    <cellStyle name="40% - Accent1 4 3 2" xfId="4435" xr:uid="{0DF6245C-809C-437F-B593-83E32E5B933D}"/>
    <cellStyle name="40% - Accent1 4 4" xfId="2850" xr:uid="{A8ACE75C-5A05-4E4D-9863-B0C2F146E399}"/>
    <cellStyle name="40% - Accent1 5" xfId="918" xr:uid="{00000000-0005-0000-0000-0000F9010000}"/>
    <cellStyle name="40% - Accent1 5 2" xfId="3209" xr:uid="{174BC0E2-A370-467C-A600-295A7CDE0B47}"/>
    <cellStyle name="40% - Accent1 6" xfId="1115" xr:uid="{00000000-0005-0000-0000-0000FA010000}"/>
    <cellStyle name="40% - Accent1 6 2" xfId="3395" xr:uid="{18AD8C61-3221-4BAE-B9DD-6C35A8B4276E}"/>
    <cellStyle name="40% - Accent1 7" xfId="1808" xr:uid="{00000000-0005-0000-0000-0000FB010000}"/>
    <cellStyle name="40% - Accent1 7 2" xfId="4088" xr:uid="{12B9E561-4000-4439-A89D-B218F3392547}"/>
    <cellStyle name="40% - Accent1 8" xfId="2503" xr:uid="{4A65657E-04A1-4C65-ABF8-D31D8A622806}"/>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2 2" xfId="3961" xr:uid="{E61CA04F-8FCD-4476-A41C-92F3593B9938}"/>
    <cellStyle name="40% - Accent2 2 2 2 3" xfId="2374" xr:uid="{00000000-0005-0000-0000-000001020000}"/>
    <cellStyle name="40% - Accent2 2 2 2 3 2" xfId="4654" xr:uid="{0F2C04A0-3615-4842-ADF1-A21B00D5DC3F}"/>
    <cellStyle name="40% - Accent2 2 2 2 4" xfId="3069" xr:uid="{DFE2DDA6-9081-4591-837F-6CF5BC9C0AE0}"/>
    <cellStyle name="40% - Accent2 2 2 3" xfId="1334" xr:uid="{00000000-0005-0000-0000-000002020000}"/>
    <cellStyle name="40% - Accent2 2 2 3 2" xfId="3614" xr:uid="{05E67035-5B0A-4131-99CB-CB230377FA62}"/>
    <cellStyle name="40% - Accent2 2 2 4" xfId="2027" xr:uid="{00000000-0005-0000-0000-000003020000}"/>
    <cellStyle name="40% - Accent2 2 2 4 2" xfId="4307" xr:uid="{E4613CE5-561E-406A-8DF6-CC46D30DC9AF}"/>
    <cellStyle name="40% - Accent2 2 2 5" xfId="2722" xr:uid="{E32547AB-08C6-4686-841C-23D970E33E45}"/>
    <cellStyle name="40% - Accent2 2 3" xfId="580" xr:uid="{00000000-0005-0000-0000-000004020000}"/>
    <cellStyle name="40% - Accent2 2 3 2" xfId="1509" xr:uid="{00000000-0005-0000-0000-000005020000}"/>
    <cellStyle name="40% - Accent2 2 3 2 2" xfId="3789" xr:uid="{98246F85-2FDA-4886-960B-6B16FBF89D92}"/>
    <cellStyle name="40% - Accent2 2 3 3" xfId="2202" xr:uid="{00000000-0005-0000-0000-000006020000}"/>
    <cellStyle name="40% - Accent2 2 3 3 2" xfId="4482" xr:uid="{00247507-7962-4D19-B5F5-48A163644B88}"/>
    <cellStyle name="40% - Accent2 2 3 4" xfId="2897" xr:uid="{7B0AD665-72B1-44A3-9851-1859109A036B}"/>
    <cellStyle name="40% - Accent2 2 4" xfId="977" xr:uid="{00000000-0005-0000-0000-000007020000}"/>
    <cellStyle name="40% - Accent2 2 4 2" xfId="3266" xr:uid="{F5322B4B-3893-4481-8AE5-B5705C99F521}"/>
    <cellStyle name="40% - Accent2 2 5" xfId="1162" xr:uid="{00000000-0005-0000-0000-000008020000}"/>
    <cellStyle name="40% - Accent2 2 5 2" xfId="3442" xr:uid="{F0F40EE2-F6D3-40B6-96D5-35B456CA9809}"/>
    <cellStyle name="40% - Accent2 2 6" xfId="1855" xr:uid="{00000000-0005-0000-0000-000009020000}"/>
    <cellStyle name="40% - Accent2 2 6 2" xfId="4135" xr:uid="{95F9D0FA-449E-419C-89C2-E8CA3E8CE9DC}"/>
    <cellStyle name="40% - Accent2 2 7" xfId="2550" xr:uid="{1C10B127-E3DF-42DA-AAF8-118EF0E92779}"/>
    <cellStyle name="40% - Accent2 3" xfId="338" xr:uid="{00000000-0005-0000-0000-00000A020000}"/>
    <cellStyle name="40% - Accent2 3 2" xfId="719" xr:uid="{00000000-0005-0000-0000-00000B020000}"/>
    <cellStyle name="40% - Accent2 3 2 2" xfId="1635" xr:uid="{00000000-0005-0000-0000-00000C020000}"/>
    <cellStyle name="40% - Accent2 3 2 2 2" xfId="3915" xr:uid="{B69A46F3-D9C9-4B92-886D-AF9BD4D9E268}"/>
    <cellStyle name="40% - Accent2 3 2 3" xfId="2328" xr:uid="{00000000-0005-0000-0000-00000D020000}"/>
    <cellStyle name="40% - Accent2 3 2 3 2" xfId="4608" xr:uid="{D8E6285C-47D9-46D5-8B31-BB068A591C20}"/>
    <cellStyle name="40% - Accent2 3 2 4" xfId="3023" xr:uid="{390B8E85-ECA2-4FFD-A5DD-ED47C7FD1A72}"/>
    <cellStyle name="40% - Accent2 3 3" xfId="1288" xr:uid="{00000000-0005-0000-0000-00000E020000}"/>
    <cellStyle name="40% - Accent2 3 3 2" xfId="3568" xr:uid="{E5057E92-C90D-462A-976E-976FA07B7258}"/>
    <cellStyle name="40% - Accent2 3 4" xfId="1981" xr:uid="{00000000-0005-0000-0000-00000F020000}"/>
    <cellStyle name="40% - Accent2 3 4 2" xfId="4261" xr:uid="{BC2A64F7-38D9-424E-99F8-CE519CF700E4}"/>
    <cellStyle name="40% - Accent2 3 5" xfId="2676" xr:uid="{78379D93-61BA-48BB-8774-66F50D8A5DE8}"/>
    <cellStyle name="40% - Accent2 4" xfId="534" xr:uid="{00000000-0005-0000-0000-000010020000}"/>
    <cellStyle name="40% - Accent2 4 2" xfId="1463" xr:uid="{00000000-0005-0000-0000-000011020000}"/>
    <cellStyle name="40% - Accent2 4 2 2" xfId="3743" xr:uid="{12652618-67FB-4E95-986A-5AAB88EFBFC5}"/>
    <cellStyle name="40% - Accent2 4 3" xfId="2156" xr:uid="{00000000-0005-0000-0000-000012020000}"/>
    <cellStyle name="40% - Accent2 4 3 2" xfId="4436" xr:uid="{B922E02F-E9C6-4B23-B8F3-435FF84B19B7}"/>
    <cellStyle name="40% - Accent2 4 4" xfId="2851" xr:uid="{9277D79F-231E-4F52-BBC3-448FD5F26589}"/>
    <cellStyle name="40% - Accent2 5" xfId="919" xr:uid="{00000000-0005-0000-0000-000013020000}"/>
    <cellStyle name="40% - Accent2 5 2" xfId="3210" xr:uid="{7B1F86E1-9FED-4387-8249-DE44B27B4772}"/>
    <cellStyle name="40% - Accent2 6" xfId="1116" xr:uid="{00000000-0005-0000-0000-000014020000}"/>
    <cellStyle name="40% - Accent2 6 2" xfId="3396" xr:uid="{DA9C5AC5-D205-462A-843B-59D16FAC6575}"/>
    <cellStyle name="40% - Accent2 7" xfId="1809" xr:uid="{00000000-0005-0000-0000-000015020000}"/>
    <cellStyle name="40% - Accent2 7 2" xfId="4089" xr:uid="{CF221DB9-5F75-4D34-9D25-DED6541598FD}"/>
    <cellStyle name="40% - Accent2 8" xfId="2504" xr:uid="{93EC5F1B-65B7-4D53-9CE4-D33690D9A142}"/>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2 2" xfId="3962" xr:uid="{E5978385-B8ED-4071-BCC0-26312B7FAB85}"/>
    <cellStyle name="40% - Accent3 2 2 2 3" xfId="2375" xr:uid="{00000000-0005-0000-0000-00001B020000}"/>
    <cellStyle name="40% - Accent3 2 2 2 3 2" xfId="4655" xr:uid="{E9F01639-4E1F-475A-867E-5B182B3FD47F}"/>
    <cellStyle name="40% - Accent3 2 2 2 4" xfId="3070" xr:uid="{7D6CA070-20DD-4FDB-84CD-C717B476A37B}"/>
    <cellStyle name="40% - Accent3 2 2 3" xfId="1335" xr:uid="{00000000-0005-0000-0000-00001C020000}"/>
    <cellStyle name="40% - Accent3 2 2 3 2" xfId="3615" xr:uid="{6EFB15CD-BF55-4794-A07B-35FF9C73222C}"/>
    <cellStyle name="40% - Accent3 2 2 4" xfId="2028" xr:uid="{00000000-0005-0000-0000-00001D020000}"/>
    <cellStyle name="40% - Accent3 2 2 4 2" xfId="4308" xr:uid="{85C245AA-5286-4779-B02B-6AA7B9462233}"/>
    <cellStyle name="40% - Accent3 2 2 5" xfId="2723" xr:uid="{749D402A-2C98-4ACD-97ED-D62B96623E8A}"/>
    <cellStyle name="40% - Accent3 2 3" xfId="581" xr:uid="{00000000-0005-0000-0000-00001E020000}"/>
    <cellStyle name="40% - Accent3 2 3 2" xfId="1510" xr:uid="{00000000-0005-0000-0000-00001F020000}"/>
    <cellStyle name="40% - Accent3 2 3 2 2" xfId="3790" xr:uid="{7A97F7B4-30A2-4961-B42D-416696D0D63F}"/>
    <cellStyle name="40% - Accent3 2 3 3" xfId="2203" xr:uid="{00000000-0005-0000-0000-000020020000}"/>
    <cellStyle name="40% - Accent3 2 3 3 2" xfId="4483" xr:uid="{36D5B4FB-378A-48A3-B94F-59BCD123AC31}"/>
    <cellStyle name="40% - Accent3 2 3 4" xfId="2898" xr:uid="{BEE68F5E-CBFA-4EC9-81FA-842ACB307F62}"/>
    <cellStyle name="40% - Accent3 2 4" xfId="978" xr:uid="{00000000-0005-0000-0000-000021020000}"/>
    <cellStyle name="40% - Accent3 2 4 2" xfId="3267" xr:uid="{F68B6455-A3EE-4BA9-876D-3D2EA63830DC}"/>
    <cellStyle name="40% - Accent3 2 5" xfId="1163" xr:uid="{00000000-0005-0000-0000-000022020000}"/>
    <cellStyle name="40% - Accent3 2 5 2" xfId="3443" xr:uid="{68337360-1F84-4B76-B077-E8513DD80676}"/>
    <cellStyle name="40% - Accent3 2 6" xfId="1856" xr:uid="{00000000-0005-0000-0000-000023020000}"/>
    <cellStyle name="40% - Accent3 2 6 2" xfId="4136" xr:uid="{404134D4-129C-4C76-800B-FCA6359E6179}"/>
    <cellStyle name="40% - Accent3 2 7" xfId="2551" xr:uid="{59311E70-FE8C-4AA0-BC3F-2DB2B0E68C68}"/>
    <cellStyle name="40% - Accent3 3" xfId="339" xr:uid="{00000000-0005-0000-0000-000024020000}"/>
    <cellStyle name="40% - Accent3 3 2" xfId="720" xr:uid="{00000000-0005-0000-0000-000025020000}"/>
    <cellStyle name="40% - Accent3 3 2 2" xfId="1636" xr:uid="{00000000-0005-0000-0000-000026020000}"/>
    <cellStyle name="40% - Accent3 3 2 2 2" xfId="3916" xr:uid="{E0856699-D3BC-48C5-8A74-B1409E82423A}"/>
    <cellStyle name="40% - Accent3 3 2 3" xfId="2329" xr:uid="{00000000-0005-0000-0000-000027020000}"/>
    <cellStyle name="40% - Accent3 3 2 3 2" xfId="4609" xr:uid="{781258C2-2B61-4C4A-B81C-85A6CE5AE613}"/>
    <cellStyle name="40% - Accent3 3 2 4" xfId="3024" xr:uid="{A2B39A9E-BF72-4DB1-BC06-549151889F4F}"/>
    <cellStyle name="40% - Accent3 3 3" xfId="1289" xr:uid="{00000000-0005-0000-0000-000028020000}"/>
    <cellStyle name="40% - Accent3 3 3 2" xfId="3569" xr:uid="{D2EEE546-FB83-46EE-BEA6-45945E87692B}"/>
    <cellStyle name="40% - Accent3 3 4" xfId="1982" xr:uid="{00000000-0005-0000-0000-000029020000}"/>
    <cellStyle name="40% - Accent3 3 4 2" xfId="4262" xr:uid="{F73DBB60-A53A-477E-8400-8C8CCBE710C0}"/>
    <cellStyle name="40% - Accent3 3 5" xfId="2677" xr:uid="{DB831279-2445-48E0-BE37-D7AD3D02E56B}"/>
    <cellStyle name="40% - Accent3 4" xfId="535" xr:uid="{00000000-0005-0000-0000-00002A020000}"/>
    <cellStyle name="40% - Accent3 4 2" xfId="1464" xr:uid="{00000000-0005-0000-0000-00002B020000}"/>
    <cellStyle name="40% - Accent3 4 2 2" xfId="3744" xr:uid="{AE866134-7ED9-4A91-BEF2-CCF275B84502}"/>
    <cellStyle name="40% - Accent3 4 3" xfId="2157" xr:uid="{00000000-0005-0000-0000-00002C020000}"/>
    <cellStyle name="40% - Accent3 4 3 2" xfId="4437" xr:uid="{CD5016A6-5305-4E38-8EEB-A01D7BAE3F64}"/>
    <cellStyle name="40% - Accent3 4 4" xfId="2852" xr:uid="{4FF2C2B6-61DD-4AE3-8C55-018C2ADE747F}"/>
    <cellStyle name="40% - Accent3 5" xfId="920" xr:uid="{00000000-0005-0000-0000-00002D020000}"/>
    <cellStyle name="40% - Accent3 5 2" xfId="3211" xr:uid="{28D28BBE-7F68-46A9-800B-0753386427ED}"/>
    <cellStyle name="40% - Accent3 6" xfId="1117" xr:uid="{00000000-0005-0000-0000-00002E020000}"/>
    <cellStyle name="40% - Accent3 6 2" xfId="3397" xr:uid="{C2EF0D84-2E59-4502-9F3F-307ECDD6DDE3}"/>
    <cellStyle name="40% - Accent3 7" xfId="1810" xr:uid="{00000000-0005-0000-0000-00002F020000}"/>
    <cellStyle name="40% - Accent3 7 2" xfId="4090" xr:uid="{1B30AF86-E113-4891-9CD6-C8BEE8ECE42A}"/>
    <cellStyle name="40% - Accent3 8" xfId="2505" xr:uid="{E3D11CAF-18BB-4734-A2D4-F12A59E4226F}"/>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2 2" xfId="3963" xr:uid="{EFF1F825-8F2F-431A-AD02-82AD193B2D31}"/>
    <cellStyle name="40% - Accent4 2 2 2 3" xfId="2376" xr:uid="{00000000-0005-0000-0000-000035020000}"/>
    <cellStyle name="40% - Accent4 2 2 2 3 2" xfId="4656" xr:uid="{551280E7-0FB4-4583-B10A-34E4B1F59292}"/>
    <cellStyle name="40% - Accent4 2 2 2 4" xfId="3071" xr:uid="{F1C3BFA1-E274-4C50-897B-DE52CEE2669B}"/>
    <cellStyle name="40% - Accent4 2 2 3" xfId="1336" xr:uid="{00000000-0005-0000-0000-000036020000}"/>
    <cellStyle name="40% - Accent4 2 2 3 2" xfId="3616" xr:uid="{8017512F-13B5-4E87-B401-45A765A688A8}"/>
    <cellStyle name="40% - Accent4 2 2 4" xfId="2029" xr:uid="{00000000-0005-0000-0000-000037020000}"/>
    <cellStyle name="40% - Accent4 2 2 4 2" xfId="4309" xr:uid="{8D0174EC-6505-440A-9DC0-C39375AA458E}"/>
    <cellStyle name="40% - Accent4 2 2 5" xfId="2724" xr:uid="{93F96A51-5931-49DA-A896-B02240DDEE99}"/>
    <cellStyle name="40% - Accent4 2 3" xfId="582" xr:uid="{00000000-0005-0000-0000-000038020000}"/>
    <cellStyle name="40% - Accent4 2 3 2" xfId="1511" xr:uid="{00000000-0005-0000-0000-000039020000}"/>
    <cellStyle name="40% - Accent4 2 3 2 2" xfId="3791" xr:uid="{E0110E2F-C35A-443D-BD3F-7D1780625E84}"/>
    <cellStyle name="40% - Accent4 2 3 3" xfId="2204" xr:uid="{00000000-0005-0000-0000-00003A020000}"/>
    <cellStyle name="40% - Accent4 2 3 3 2" xfId="4484" xr:uid="{3370BB33-9F46-4F45-BBDE-47B463CC071B}"/>
    <cellStyle name="40% - Accent4 2 3 4" xfId="2899" xr:uid="{682A7F19-387F-488E-B6D3-653D3008C9E2}"/>
    <cellStyle name="40% - Accent4 2 4" xfId="979" xr:uid="{00000000-0005-0000-0000-00003B020000}"/>
    <cellStyle name="40% - Accent4 2 4 2" xfId="3268" xr:uid="{FE05BD66-6769-413E-AB77-BB4D6B63B047}"/>
    <cellStyle name="40% - Accent4 2 5" xfId="1164" xr:uid="{00000000-0005-0000-0000-00003C020000}"/>
    <cellStyle name="40% - Accent4 2 5 2" xfId="3444" xr:uid="{53B9278A-A201-407C-A457-C044985F4767}"/>
    <cellStyle name="40% - Accent4 2 6" xfId="1857" xr:uid="{00000000-0005-0000-0000-00003D020000}"/>
    <cellStyle name="40% - Accent4 2 6 2" xfId="4137" xr:uid="{7B673422-F8F6-49D5-9D98-5811625F7AF5}"/>
    <cellStyle name="40% - Accent4 2 7" xfId="2552" xr:uid="{B8FAA668-E287-453F-AD5C-494560E09875}"/>
    <cellStyle name="40% - Accent4 3" xfId="340" xr:uid="{00000000-0005-0000-0000-00003E020000}"/>
    <cellStyle name="40% - Accent4 3 2" xfId="721" xr:uid="{00000000-0005-0000-0000-00003F020000}"/>
    <cellStyle name="40% - Accent4 3 2 2" xfId="1637" xr:uid="{00000000-0005-0000-0000-000040020000}"/>
    <cellStyle name="40% - Accent4 3 2 2 2" xfId="3917" xr:uid="{1C6EEDC3-B02F-401C-9B0D-B2528F4594D6}"/>
    <cellStyle name="40% - Accent4 3 2 3" xfId="2330" xr:uid="{00000000-0005-0000-0000-000041020000}"/>
    <cellStyle name="40% - Accent4 3 2 3 2" xfId="4610" xr:uid="{A189EBDA-8965-4AED-A924-0663A29AA4BD}"/>
    <cellStyle name="40% - Accent4 3 2 4" xfId="3025" xr:uid="{2E65B500-FC7A-4898-8623-013E8EB131D5}"/>
    <cellStyle name="40% - Accent4 3 3" xfId="1290" xr:uid="{00000000-0005-0000-0000-000042020000}"/>
    <cellStyle name="40% - Accent4 3 3 2" xfId="3570" xr:uid="{17DEF1C5-CCC2-4086-81EE-E2A6EB514C78}"/>
    <cellStyle name="40% - Accent4 3 4" xfId="1983" xr:uid="{00000000-0005-0000-0000-000043020000}"/>
    <cellStyle name="40% - Accent4 3 4 2" xfId="4263" xr:uid="{2062689D-486C-4ACC-A7F7-54BFE823E55D}"/>
    <cellStyle name="40% - Accent4 3 5" xfId="2678" xr:uid="{51473A6C-1D0C-41EA-9664-948E9D6A3A5E}"/>
    <cellStyle name="40% - Accent4 4" xfId="536" xr:uid="{00000000-0005-0000-0000-000044020000}"/>
    <cellStyle name="40% - Accent4 4 2" xfId="1465" xr:uid="{00000000-0005-0000-0000-000045020000}"/>
    <cellStyle name="40% - Accent4 4 2 2" xfId="3745" xr:uid="{6A5931E7-1D12-46EB-8590-3FB671954D94}"/>
    <cellStyle name="40% - Accent4 4 3" xfId="2158" xr:uid="{00000000-0005-0000-0000-000046020000}"/>
    <cellStyle name="40% - Accent4 4 3 2" xfId="4438" xr:uid="{AE37E6B7-0206-480C-B514-F2DD526655FA}"/>
    <cellStyle name="40% - Accent4 4 4" xfId="2853" xr:uid="{01F7326E-AD60-4518-87BA-392B6049230A}"/>
    <cellStyle name="40% - Accent4 5" xfId="921" xr:uid="{00000000-0005-0000-0000-000047020000}"/>
    <cellStyle name="40% - Accent4 5 2" xfId="3212" xr:uid="{C9AC21AF-C86B-4926-9504-00546DBE3166}"/>
    <cellStyle name="40% - Accent4 6" xfId="1118" xr:uid="{00000000-0005-0000-0000-000048020000}"/>
    <cellStyle name="40% - Accent4 6 2" xfId="3398" xr:uid="{24B31FB7-9850-4DC6-8D09-BBA31784A677}"/>
    <cellStyle name="40% - Accent4 7" xfId="1811" xr:uid="{00000000-0005-0000-0000-000049020000}"/>
    <cellStyle name="40% - Accent4 7 2" xfId="4091" xr:uid="{F126876C-E2DE-43EA-95D4-72C3E5ABB2DF}"/>
    <cellStyle name="40% - Accent4 8" xfId="2506" xr:uid="{8C637678-DDC1-4F9C-B164-109601530A51}"/>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2 2" xfId="3964" xr:uid="{0391BC97-97E9-42BA-A4CD-5DA177C10815}"/>
    <cellStyle name="40% - Accent5 2 2 2 3" xfId="2377" xr:uid="{00000000-0005-0000-0000-00004F020000}"/>
    <cellStyle name="40% - Accent5 2 2 2 3 2" xfId="4657" xr:uid="{09408BBC-4208-478C-92D2-2A596BD194FC}"/>
    <cellStyle name="40% - Accent5 2 2 2 4" xfId="3072" xr:uid="{A6DCB03A-DCDE-4B1D-BA01-1B5DCB788CD0}"/>
    <cellStyle name="40% - Accent5 2 2 3" xfId="1337" xr:uid="{00000000-0005-0000-0000-000050020000}"/>
    <cellStyle name="40% - Accent5 2 2 3 2" xfId="3617" xr:uid="{2E90418C-5E35-4C1F-8C6A-7A7EBAFA1B8A}"/>
    <cellStyle name="40% - Accent5 2 2 4" xfId="2030" xr:uid="{00000000-0005-0000-0000-000051020000}"/>
    <cellStyle name="40% - Accent5 2 2 4 2" xfId="4310" xr:uid="{BB3C3186-1378-4A3E-9B6A-0547178E5133}"/>
    <cellStyle name="40% - Accent5 2 2 5" xfId="2725" xr:uid="{25AD5210-6BE0-4777-95B2-89D425870B76}"/>
    <cellStyle name="40% - Accent5 2 3" xfId="583" xr:uid="{00000000-0005-0000-0000-000052020000}"/>
    <cellStyle name="40% - Accent5 2 3 2" xfId="1512" xr:uid="{00000000-0005-0000-0000-000053020000}"/>
    <cellStyle name="40% - Accent5 2 3 2 2" xfId="3792" xr:uid="{15B5FA14-14F4-48BA-817B-38091EF7430F}"/>
    <cellStyle name="40% - Accent5 2 3 3" xfId="2205" xr:uid="{00000000-0005-0000-0000-000054020000}"/>
    <cellStyle name="40% - Accent5 2 3 3 2" xfId="4485" xr:uid="{B2D73D0C-FDA2-4395-BBA6-CA481D02F8BB}"/>
    <cellStyle name="40% - Accent5 2 3 4" xfId="2900" xr:uid="{1CE69D84-8C96-40DA-8F26-A3B8DCBF500A}"/>
    <cellStyle name="40% - Accent5 2 4" xfId="980" xr:uid="{00000000-0005-0000-0000-000055020000}"/>
    <cellStyle name="40% - Accent5 2 4 2" xfId="3269" xr:uid="{B05CEAB5-BC94-463B-820F-43583E6B2103}"/>
    <cellStyle name="40% - Accent5 2 5" xfId="1165" xr:uid="{00000000-0005-0000-0000-000056020000}"/>
    <cellStyle name="40% - Accent5 2 5 2" xfId="3445" xr:uid="{AEE64E5F-FD8A-48C8-BFBA-20C4791690DC}"/>
    <cellStyle name="40% - Accent5 2 6" xfId="1858" xr:uid="{00000000-0005-0000-0000-000057020000}"/>
    <cellStyle name="40% - Accent5 2 6 2" xfId="4138" xr:uid="{2728EA57-FA3F-410D-A813-D166467DA27E}"/>
    <cellStyle name="40% - Accent5 2 7" xfId="2553" xr:uid="{97D894BD-89C3-48E8-8DDE-CEBEC811CA22}"/>
    <cellStyle name="40% - Accent5 3" xfId="341" xr:uid="{00000000-0005-0000-0000-000058020000}"/>
    <cellStyle name="40% - Accent5 3 2" xfId="722" xr:uid="{00000000-0005-0000-0000-000059020000}"/>
    <cellStyle name="40% - Accent5 3 2 2" xfId="1638" xr:uid="{00000000-0005-0000-0000-00005A020000}"/>
    <cellStyle name="40% - Accent5 3 2 2 2" xfId="3918" xr:uid="{483D5FEA-BD21-44B2-A805-F2797080474D}"/>
    <cellStyle name="40% - Accent5 3 2 3" xfId="2331" xr:uid="{00000000-0005-0000-0000-00005B020000}"/>
    <cellStyle name="40% - Accent5 3 2 3 2" xfId="4611" xr:uid="{3E645FAD-241E-4E6F-8FD7-A0679B37660E}"/>
    <cellStyle name="40% - Accent5 3 2 4" xfId="3026" xr:uid="{603E4344-18D0-433F-B19F-6A840AA99C26}"/>
    <cellStyle name="40% - Accent5 3 3" xfId="1291" xr:uid="{00000000-0005-0000-0000-00005C020000}"/>
    <cellStyle name="40% - Accent5 3 3 2" xfId="3571" xr:uid="{5A82CA71-5107-49C2-A61D-732A454083E6}"/>
    <cellStyle name="40% - Accent5 3 4" xfId="1984" xr:uid="{00000000-0005-0000-0000-00005D020000}"/>
    <cellStyle name="40% - Accent5 3 4 2" xfId="4264" xr:uid="{CE4AE914-7352-4FF8-983C-A14491E22B83}"/>
    <cellStyle name="40% - Accent5 3 5" xfId="2679" xr:uid="{286A0487-4BD8-47F9-A0BD-EBA77BD0E975}"/>
    <cellStyle name="40% - Accent5 4" xfId="537" xr:uid="{00000000-0005-0000-0000-00005E020000}"/>
    <cellStyle name="40% - Accent5 4 2" xfId="1466" xr:uid="{00000000-0005-0000-0000-00005F020000}"/>
    <cellStyle name="40% - Accent5 4 2 2" xfId="3746" xr:uid="{A76A958E-27D2-4FD2-9B41-FFA3FE8CE359}"/>
    <cellStyle name="40% - Accent5 4 3" xfId="2159" xr:uid="{00000000-0005-0000-0000-000060020000}"/>
    <cellStyle name="40% - Accent5 4 3 2" xfId="4439" xr:uid="{F25408BE-43E2-4C03-911B-10B65E59F1B0}"/>
    <cellStyle name="40% - Accent5 4 4" xfId="2854" xr:uid="{2FB67B98-DA27-4411-BA87-ADBE6813ED47}"/>
    <cellStyle name="40% - Accent5 5" xfId="922" xr:uid="{00000000-0005-0000-0000-000061020000}"/>
    <cellStyle name="40% - Accent5 5 2" xfId="3213" xr:uid="{175E5A1C-4381-4E37-8B32-283798E2ED53}"/>
    <cellStyle name="40% - Accent5 6" xfId="1119" xr:uid="{00000000-0005-0000-0000-000062020000}"/>
    <cellStyle name="40% - Accent5 6 2" xfId="3399" xr:uid="{7AD05559-5DC1-4A71-BFA8-13B2D3A7CE2F}"/>
    <cellStyle name="40% - Accent5 7" xfId="1812" xr:uid="{00000000-0005-0000-0000-000063020000}"/>
    <cellStyle name="40% - Accent5 7 2" xfId="4092" xr:uid="{B722620A-1597-4E2A-8E0B-E4E7CF3777AE}"/>
    <cellStyle name="40% - Accent5 8" xfId="2507" xr:uid="{FC0A60BF-427E-4CA1-96E7-B078E47C1588}"/>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2 2" xfId="3965" xr:uid="{79BC0F4B-8430-409A-BE47-5CD2DA6DD5BA}"/>
    <cellStyle name="40% - Accent6 2 2 2 3" xfId="2378" xr:uid="{00000000-0005-0000-0000-000069020000}"/>
    <cellStyle name="40% - Accent6 2 2 2 3 2" xfId="4658" xr:uid="{D6590709-EFCF-4DDF-9A22-BB96E2F67E7A}"/>
    <cellStyle name="40% - Accent6 2 2 2 4" xfId="3073" xr:uid="{08D7778F-D04D-49CA-A0BF-F832B125399A}"/>
    <cellStyle name="40% - Accent6 2 2 3" xfId="1338" xr:uid="{00000000-0005-0000-0000-00006A020000}"/>
    <cellStyle name="40% - Accent6 2 2 3 2" xfId="3618" xr:uid="{7BC09342-51DC-4400-99A3-712E0FBADA85}"/>
    <cellStyle name="40% - Accent6 2 2 4" xfId="2031" xr:uid="{00000000-0005-0000-0000-00006B020000}"/>
    <cellStyle name="40% - Accent6 2 2 4 2" xfId="4311" xr:uid="{22460ABB-30A4-4CA8-B354-37CD1B1C33F4}"/>
    <cellStyle name="40% - Accent6 2 2 5" xfId="2726" xr:uid="{96CEE98A-37C8-4F1C-8AF0-B9808E8AC28B}"/>
    <cellStyle name="40% - Accent6 2 3" xfId="584" xr:uid="{00000000-0005-0000-0000-00006C020000}"/>
    <cellStyle name="40% - Accent6 2 3 2" xfId="1513" xr:uid="{00000000-0005-0000-0000-00006D020000}"/>
    <cellStyle name="40% - Accent6 2 3 2 2" xfId="3793" xr:uid="{36AF4816-E413-4CBB-9092-4DDFC5F053AA}"/>
    <cellStyle name="40% - Accent6 2 3 3" xfId="2206" xr:uid="{00000000-0005-0000-0000-00006E020000}"/>
    <cellStyle name="40% - Accent6 2 3 3 2" xfId="4486" xr:uid="{A1953EF0-65EC-46A5-9D42-DFB7D21F6EE1}"/>
    <cellStyle name="40% - Accent6 2 3 4" xfId="2901" xr:uid="{4BB778B1-43FF-4DC4-BF38-5375193A5433}"/>
    <cellStyle name="40% - Accent6 2 4" xfId="981" xr:uid="{00000000-0005-0000-0000-00006F020000}"/>
    <cellStyle name="40% - Accent6 2 4 2" xfId="3270" xr:uid="{FCD86658-BA53-4E3C-925A-C9C5BB625434}"/>
    <cellStyle name="40% - Accent6 2 5" xfId="1166" xr:uid="{00000000-0005-0000-0000-000070020000}"/>
    <cellStyle name="40% - Accent6 2 5 2" xfId="3446" xr:uid="{B32B65B2-60D3-42CF-95DC-19CD9BC0153F}"/>
    <cellStyle name="40% - Accent6 2 6" xfId="1859" xr:uid="{00000000-0005-0000-0000-000071020000}"/>
    <cellStyle name="40% - Accent6 2 6 2" xfId="4139" xr:uid="{266C14FF-D1F0-49D6-84BD-5F919477F97B}"/>
    <cellStyle name="40% - Accent6 2 7" xfId="2554" xr:uid="{1035D170-C7DA-42DC-941C-68F2D0E6930B}"/>
    <cellStyle name="40% - Accent6 3" xfId="342" xr:uid="{00000000-0005-0000-0000-000072020000}"/>
    <cellStyle name="40% - Accent6 3 2" xfId="723" xr:uid="{00000000-0005-0000-0000-000073020000}"/>
    <cellStyle name="40% - Accent6 3 2 2" xfId="1639" xr:uid="{00000000-0005-0000-0000-000074020000}"/>
    <cellStyle name="40% - Accent6 3 2 2 2" xfId="3919" xr:uid="{B16B54C2-D21E-4FF5-9603-56FA763BE47E}"/>
    <cellStyle name="40% - Accent6 3 2 3" xfId="2332" xr:uid="{00000000-0005-0000-0000-000075020000}"/>
    <cellStyle name="40% - Accent6 3 2 3 2" xfId="4612" xr:uid="{AE432581-C4EA-4D9C-91BD-895EADD79C78}"/>
    <cellStyle name="40% - Accent6 3 2 4" xfId="3027" xr:uid="{01717941-DC96-4E7F-B0E7-97F3049A2AB5}"/>
    <cellStyle name="40% - Accent6 3 3" xfId="1292" xr:uid="{00000000-0005-0000-0000-000076020000}"/>
    <cellStyle name="40% - Accent6 3 3 2" xfId="3572" xr:uid="{5AED87D5-BDE3-44C0-A215-14F57E8082C6}"/>
    <cellStyle name="40% - Accent6 3 4" xfId="1985" xr:uid="{00000000-0005-0000-0000-000077020000}"/>
    <cellStyle name="40% - Accent6 3 4 2" xfId="4265" xr:uid="{80BF1257-0FDE-4288-8946-71EE022550CB}"/>
    <cellStyle name="40% - Accent6 3 5" xfId="2680" xr:uid="{DFD56F93-CA18-4CAD-A9D6-BFAE8E791DF4}"/>
    <cellStyle name="40% - Accent6 4" xfId="538" xr:uid="{00000000-0005-0000-0000-000078020000}"/>
    <cellStyle name="40% - Accent6 4 2" xfId="1467" xr:uid="{00000000-0005-0000-0000-000079020000}"/>
    <cellStyle name="40% - Accent6 4 2 2" xfId="3747" xr:uid="{818DA1B2-2CFD-4E24-A2F0-F053A65CB13C}"/>
    <cellStyle name="40% - Accent6 4 3" xfId="2160" xr:uid="{00000000-0005-0000-0000-00007A020000}"/>
    <cellStyle name="40% - Accent6 4 3 2" xfId="4440" xr:uid="{194144F9-914C-4357-A58A-90604DA9C8A8}"/>
    <cellStyle name="40% - Accent6 4 4" xfId="2855" xr:uid="{B0CE9C3F-E21A-4DCB-807B-9558FE0F9341}"/>
    <cellStyle name="40% - Accent6 5" xfId="923" xr:uid="{00000000-0005-0000-0000-00007B020000}"/>
    <cellStyle name="40% - Accent6 5 2" xfId="3214" xr:uid="{6449E5D7-B7E8-4C36-A88E-CDFCC5F73DAE}"/>
    <cellStyle name="40% - Accent6 6" xfId="1120" xr:uid="{00000000-0005-0000-0000-00007C020000}"/>
    <cellStyle name="40% - Accent6 6 2" xfId="3400" xr:uid="{B9C04655-48EB-47D9-9FAC-6A09EABE9BC5}"/>
    <cellStyle name="40% - Accent6 7" xfId="1813" xr:uid="{00000000-0005-0000-0000-00007D020000}"/>
    <cellStyle name="40% - Accent6 7 2" xfId="4093" xr:uid="{E77D75FF-8AA7-4116-93FF-24D7E78ABD0C}"/>
    <cellStyle name="40% - Accent6 8" xfId="2508" xr:uid="{1AE2575B-957A-4C33-AAE9-D918BE45E2EC}"/>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10" xfId="2594" xr:uid="{3E9D3C39-156E-4D77-9B31-57305627D676}"/>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2 2" xfId="4008" xr:uid="{77F86A96-450C-4881-BF68-5FF31419CD78}"/>
    <cellStyle name="40% - uthevingsfarge 5 2 2 2 2 2 2 3" xfId="2421" xr:uid="{00000000-0005-0000-0000-000089020000}"/>
    <cellStyle name="40% - uthevingsfarge 5 2 2 2 2 2 2 3 2" xfId="4701" xr:uid="{A34F437B-3B05-4857-86B9-C6BF14B9C025}"/>
    <cellStyle name="40% - uthevingsfarge 5 2 2 2 2 2 2 4" xfId="3116" xr:uid="{C98A5DE6-E4D2-434F-AE30-0C8B92B65C8D}"/>
    <cellStyle name="40% - uthevingsfarge 5 2 2 2 2 2 3" xfId="1381" xr:uid="{00000000-0005-0000-0000-00008A020000}"/>
    <cellStyle name="40% - uthevingsfarge 5 2 2 2 2 2 3 2" xfId="3661" xr:uid="{A5745A9C-9D09-4A6D-9A00-754767E0AE59}"/>
    <cellStyle name="40% - uthevingsfarge 5 2 2 2 2 2 4" xfId="2074" xr:uid="{00000000-0005-0000-0000-00008B020000}"/>
    <cellStyle name="40% - uthevingsfarge 5 2 2 2 2 2 4 2" xfId="4354" xr:uid="{6960C76F-7B7A-4CAD-98EF-7AF59DEA2E25}"/>
    <cellStyle name="40% - uthevingsfarge 5 2 2 2 2 2 5" xfId="2769" xr:uid="{7C22C0F9-F53E-4D78-ADAB-14C7FDC910B5}"/>
    <cellStyle name="40% - uthevingsfarge 5 2 2 2 2 3" xfId="627" xr:uid="{00000000-0005-0000-0000-00008C020000}"/>
    <cellStyle name="40% - uthevingsfarge 5 2 2 2 2 3 2" xfId="1556" xr:uid="{00000000-0005-0000-0000-00008D020000}"/>
    <cellStyle name="40% - uthevingsfarge 5 2 2 2 2 3 2 2" xfId="3836" xr:uid="{52F71705-445E-4CFC-99D3-910F3B81BB8F}"/>
    <cellStyle name="40% - uthevingsfarge 5 2 2 2 2 3 3" xfId="2249" xr:uid="{00000000-0005-0000-0000-00008E020000}"/>
    <cellStyle name="40% - uthevingsfarge 5 2 2 2 2 3 3 2" xfId="4529" xr:uid="{5977CD34-C5DB-484A-A14C-74FEBFE03556}"/>
    <cellStyle name="40% - uthevingsfarge 5 2 2 2 2 3 4" xfId="2944" xr:uid="{D3727BD0-BD63-47F0-8D78-7441CA4D7BD2}"/>
    <cellStyle name="40% - uthevingsfarge 5 2 2 2 2 4" xfId="1024" xr:uid="{00000000-0005-0000-0000-00008F020000}"/>
    <cellStyle name="40% - uthevingsfarge 5 2 2 2 2 4 2" xfId="3313" xr:uid="{6336E379-B1E2-4110-95F5-8EBE2795EB84}"/>
    <cellStyle name="40% - uthevingsfarge 5 2 2 2 2 5" xfId="1209" xr:uid="{00000000-0005-0000-0000-000090020000}"/>
    <cellStyle name="40% - uthevingsfarge 5 2 2 2 2 5 2" xfId="3489" xr:uid="{9236A009-F440-4EF4-8A6B-5181E43428F8}"/>
    <cellStyle name="40% - uthevingsfarge 5 2 2 2 2 6" xfId="1902" xr:uid="{00000000-0005-0000-0000-000091020000}"/>
    <cellStyle name="40% - uthevingsfarge 5 2 2 2 2 6 2" xfId="4182" xr:uid="{206A2D18-C8A0-4C4A-81EE-7DED2DC9E8CC}"/>
    <cellStyle name="40% - uthevingsfarge 5 2 2 2 2 7" xfId="2597" xr:uid="{B1CFFE81-3C98-4E1C-8D5E-DBA710E79E90}"/>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2 2" xfId="4007" xr:uid="{64C635D3-C036-44F7-BC3D-F6E8089DC287}"/>
    <cellStyle name="40% - uthevingsfarge 5 2 2 2 3 2 3" xfId="2420" xr:uid="{00000000-0005-0000-0000-000095020000}"/>
    <cellStyle name="40% - uthevingsfarge 5 2 2 2 3 2 3 2" xfId="4700" xr:uid="{06C0269F-F1A0-48B3-B76D-0C248E707C33}"/>
    <cellStyle name="40% - uthevingsfarge 5 2 2 2 3 2 4" xfId="3115" xr:uid="{D056EFD0-9FCD-44B6-ABCE-441C8779C029}"/>
    <cellStyle name="40% - uthevingsfarge 5 2 2 2 3 3" xfId="1380" xr:uid="{00000000-0005-0000-0000-000096020000}"/>
    <cellStyle name="40% - uthevingsfarge 5 2 2 2 3 3 2" xfId="3660" xr:uid="{8E60F514-DC39-4FF9-A68D-AAC53E0B2163}"/>
    <cellStyle name="40% - uthevingsfarge 5 2 2 2 3 4" xfId="2073" xr:uid="{00000000-0005-0000-0000-000097020000}"/>
    <cellStyle name="40% - uthevingsfarge 5 2 2 2 3 4 2" xfId="4353" xr:uid="{24EFBE05-9812-4B7F-B9D3-88CF401ACD90}"/>
    <cellStyle name="40% - uthevingsfarge 5 2 2 2 3 5" xfId="2768" xr:uid="{C7B8145E-1BDF-4EAC-8625-31D7A04AF2B3}"/>
    <cellStyle name="40% - uthevingsfarge 5 2 2 2 4" xfId="626" xr:uid="{00000000-0005-0000-0000-000098020000}"/>
    <cellStyle name="40% - uthevingsfarge 5 2 2 2 4 2" xfId="1555" xr:uid="{00000000-0005-0000-0000-000099020000}"/>
    <cellStyle name="40% - uthevingsfarge 5 2 2 2 4 2 2" xfId="3835" xr:uid="{3819B41A-3FD9-44EC-A311-DCBBEF3FDC30}"/>
    <cellStyle name="40% - uthevingsfarge 5 2 2 2 4 3" xfId="2248" xr:uid="{00000000-0005-0000-0000-00009A020000}"/>
    <cellStyle name="40% - uthevingsfarge 5 2 2 2 4 3 2" xfId="4528" xr:uid="{A3A992F0-CDB5-4A51-9360-7170AF1973D1}"/>
    <cellStyle name="40% - uthevingsfarge 5 2 2 2 4 4" xfId="2943" xr:uid="{E8834840-0301-48D8-8B89-FBF4A4BEA58B}"/>
    <cellStyle name="40% - uthevingsfarge 5 2 2 2 5" xfId="1023" xr:uid="{00000000-0005-0000-0000-00009B020000}"/>
    <cellStyle name="40% - uthevingsfarge 5 2 2 2 5 2" xfId="3312" xr:uid="{8FF9D0D3-E2DD-471C-84B1-FE1C3AA2EE06}"/>
    <cellStyle name="40% - uthevingsfarge 5 2 2 2 6" xfId="1208" xr:uid="{00000000-0005-0000-0000-00009C020000}"/>
    <cellStyle name="40% - uthevingsfarge 5 2 2 2 6 2" xfId="3488" xr:uid="{AB5D52F2-644D-45FA-B17F-E5853D5B838D}"/>
    <cellStyle name="40% - uthevingsfarge 5 2 2 2 7" xfId="1901" xr:uid="{00000000-0005-0000-0000-00009D020000}"/>
    <cellStyle name="40% - uthevingsfarge 5 2 2 2 7 2" xfId="4181" xr:uid="{D92039CD-A1F4-4F10-8AE3-38DF76DFC87A}"/>
    <cellStyle name="40% - uthevingsfarge 5 2 2 2 8" xfId="2596" xr:uid="{D2FEC980-2498-412B-BC66-6BCB9C335330}"/>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2 2" xfId="4009" xr:uid="{96840DDA-4476-48A3-9E04-4062ED327148}"/>
    <cellStyle name="40% - uthevingsfarge 5 2 2 3 2 2 3" xfId="2422" xr:uid="{00000000-0005-0000-0000-0000A2020000}"/>
    <cellStyle name="40% - uthevingsfarge 5 2 2 3 2 2 3 2" xfId="4702" xr:uid="{BF719FD6-851A-4656-B253-3FC058AE8727}"/>
    <cellStyle name="40% - uthevingsfarge 5 2 2 3 2 2 4" xfId="3117" xr:uid="{1BC4C133-95FF-40FE-B020-0B701100BB20}"/>
    <cellStyle name="40% - uthevingsfarge 5 2 2 3 2 3" xfId="1382" xr:uid="{00000000-0005-0000-0000-0000A3020000}"/>
    <cellStyle name="40% - uthevingsfarge 5 2 2 3 2 3 2" xfId="3662" xr:uid="{462B2516-172C-4BE5-802A-24430D5D89FB}"/>
    <cellStyle name="40% - uthevingsfarge 5 2 2 3 2 4" xfId="2075" xr:uid="{00000000-0005-0000-0000-0000A4020000}"/>
    <cellStyle name="40% - uthevingsfarge 5 2 2 3 2 4 2" xfId="4355" xr:uid="{527AFE4E-7C43-4405-A0BD-B7523BD46AFD}"/>
    <cellStyle name="40% - uthevingsfarge 5 2 2 3 2 5" xfId="2770" xr:uid="{C29BD73E-5DEA-4646-A685-ADF3D7B24B24}"/>
    <cellStyle name="40% - uthevingsfarge 5 2 2 3 3" xfId="628" xr:uid="{00000000-0005-0000-0000-0000A5020000}"/>
    <cellStyle name="40% - uthevingsfarge 5 2 2 3 3 2" xfId="1557" xr:uid="{00000000-0005-0000-0000-0000A6020000}"/>
    <cellStyle name="40% - uthevingsfarge 5 2 2 3 3 2 2" xfId="3837" xr:uid="{F44EF9A2-6752-4010-9B6F-D908E3CA261B}"/>
    <cellStyle name="40% - uthevingsfarge 5 2 2 3 3 3" xfId="2250" xr:uid="{00000000-0005-0000-0000-0000A7020000}"/>
    <cellStyle name="40% - uthevingsfarge 5 2 2 3 3 3 2" xfId="4530" xr:uid="{3C560F9D-DB35-4401-826A-A9713C22E4DB}"/>
    <cellStyle name="40% - uthevingsfarge 5 2 2 3 3 4" xfId="2945" xr:uid="{62164023-57CF-41AE-9FC8-57B5A13B576D}"/>
    <cellStyle name="40% - uthevingsfarge 5 2 2 3 4" xfId="1025" xr:uid="{00000000-0005-0000-0000-0000A8020000}"/>
    <cellStyle name="40% - uthevingsfarge 5 2 2 3 4 2" xfId="3314" xr:uid="{65F93E74-EA99-4143-8511-593AC2343BC0}"/>
    <cellStyle name="40% - uthevingsfarge 5 2 2 3 5" xfId="1210" xr:uid="{00000000-0005-0000-0000-0000A9020000}"/>
    <cellStyle name="40% - uthevingsfarge 5 2 2 3 5 2" xfId="3490" xr:uid="{4DE72918-5424-4210-BD79-24956C988D40}"/>
    <cellStyle name="40% - uthevingsfarge 5 2 2 3 6" xfId="1903" xr:uid="{00000000-0005-0000-0000-0000AA020000}"/>
    <cellStyle name="40% - uthevingsfarge 5 2 2 3 6 2" xfId="4183" xr:uid="{92B4861D-248A-4F4C-BB4E-04A533A39B1E}"/>
    <cellStyle name="40% - uthevingsfarge 5 2 2 3 7" xfId="2598" xr:uid="{BA25347D-BCE5-4277-964E-75F39A262B91}"/>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2 2" xfId="4006" xr:uid="{0D05F7DD-3127-42F7-AFB9-BB261019823D}"/>
    <cellStyle name="40% - uthevingsfarge 5 2 2 4 2 3" xfId="2419" xr:uid="{00000000-0005-0000-0000-0000AE020000}"/>
    <cellStyle name="40% - uthevingsfarge 5 2 2 4 2 3 2" xfId="4699" xr:uid="{38F1B39F-F380-4AF2-965C-2AF25DFDD5FE}"/>
    <cellStyle name="40% - uthevingsfarge 5 2 2 4 2 4" xfId="3114" xr:uid="{8934BE46-5E64-4687-9ACF-4AD3F341C8E4}"/>
    <cellStyle name="40% - uthevingsfarge 5 2 2 4 3" xfId="1379" xr:uid="{00000000-0005-0000-0000-0000AF020000}"/>
    <cellStyle name="40% - uthevingsfarge 5 2 2 4 3 2" xfId="3659" xr:uid="{E6EFBE9F-5C26-4BCF-AE04-FC896D56B219}"/>
    <cellStyle name="40% - uthevingsfarge 5 2 2 4 4" xfId="2072" xr:uid="{00000000-0005-0000-0000-0000B0020000}"/>
    <cellStyle name="40% - uthevingsfarge 5 2 2 4 4 2" xfId="4352" xr:uid="{396BC0AD-3582-45F8-9369-1499D10A6B44}"/>
    <cellStyle name="40% - uthevingsfarge 5 2 2 4 5" xfId="2767" xr:uid="{087DC9D0-26BC-46A7-8042-0F8055D68FB2}"/>
    <cellStyle name="40% - uthevingsfarge 5 2 2 5" xfId="625" xr:uid="{00000000-0005-0000-0000-0000B1020000}"/>
    <cellStyle name="40% - uthevingsfarge 5 2 2 5 2" xfId="1554" xr:uid="{00000000-0005-0000-0000-0000B2020000}"/>
    <cellStyle name="40% - uthevingsfarge 5 2 2 5 2 2" xfId="3834" xr:uid="{DD1D3075-FB16-4D3D-845C-5A131BEFAC6D}"/>
    <cellStyle name="40% - uthevingsfarge 5 2 2 5 3" xfId="2247" xr:uid="{00000000-0005-0000-0000-0000B3020000}"/>
    <cellStyle name="40% - uthevingsfarge 5 2 2 5 3 2" xfId="4527" xr:uid="{DFC037B4-9A31-41A8-950A-5959C6300B8D}"/>
    <cellStyle name="40% - uthevingsfarge 5 2 2 5 4" xfId="2942" xr:uid="{939C7135-1F83-4D4F-A234-2BD1D8567FFD}"/>
    <cellStyle name="40% - uthevingsfarge 5 2 2 6" xfId="1022" xr:uid="{00000000-0005-0000-0000-0000B4020000}"/>
    <cellStyle name="40% - uthevingsfarge 5 2 2 6 2" xfId="3311" xr:uid="{553196D7-09FF-49AB-91E7-6A40C97CCDF6}"/>
    <cellStyle name="40% - uthevingsfarge 5 2 2 7" xfId="1207" xr:uid="{00000000-0005-0000-0000-0000B5020000}"/>
    <cellStyle name="40% - uthevingsfarge 5 2 2 7 2" xfId="3487" xr:uid="{C6102E6A-2000-4231-92E9-305BACEED21A}"/>
    <cellStyle name="40% - uthevingsfarge 5 2 2 8" xfId="1900" xr:uid="{00000000-0005-0000-0000-0000B6020000}"/>
    <cellStyle name="40% - uthevingsfarge 5 2 2 8 2" xfId="4180" xr:uid="{CD0BCD01-8D46-4D63-BD27-6BF069C21F15}"/>
    <cellStyle name="40% - uthevingsfarge 5 2 2 9" xfId="2595" xr:uid="{FE76CA5D-A239-4DA9-955B-9AB7CDB76E15}"/>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2 2" xfId="4011" xr:uid="{3116EA7E-CB7C-4A47-8347-16F5BA5AD228}"/>
    <cellStyle name="40% - uthevingsfarge 5 2 3 2 2 2 3" xfId="2424" xr:uid="{00000000-0005-0000-0000-0000BC020000}"/>
    <cellStyle name="40% - uthevingsfarge 5 2 3 2 2 2 3 2" xfId="4704" xr:uid="{E495DF74-5AAA-4317-A026-34C7512333C1}"/>
    <cellStyle name="40% - uthevingsfarge 5 2 3 2 2 2 4" xfId="3119" xr:uid="{61CF171F-BFBD-4A36-9EF6-32E111615F21}"/>
    <cellStyle name="40% - uthevingsfarge 5 2 3 2 2 3" xfId="1384" xr:uid="{00000000-0005-0000-0000-0000BD020000}"/>
    <cellStyle name="40% - uthevingsfarge 5 2 3 2 2 3 2" xfId="3664" xr:uid="{3B08D43B-A90C-4005-8A6B-6F263F57E6BE}"/>
    <cellStyle name="40% - uthevingsfarge 5 2 3 2 2 4" xfId="2077" xr:uid="{00000000-0005-0000-0000-0000BE020000}"/>
    <cellStyle name="40% - uthevingsfarge 5 2 3 2 2 4 2" xfId="4357" xr:uid="{7FAC5236-C954-4453-803A-CC06590A6400}"/>
    <cellStyle name="40% - uthevingsfarge 5 2 3 2 2 5" xfId="2772" xr:uid="{782763C7-072D-4A09-8478-3A89C75DB415}"/>
    <cellStyle name="40% - uthevingsfarge 5 2 3 2 3" xfId="630" xr:uid="{00000000-0005-0000-0000-0000BF020000}"/>
    <cellStyle name="40% - uthevingsfarge 5 2 3 2 3 2" xfId="1559" xr:uid="{00000000-0005-0000-0000-0000C0020000}"/>
    <cellStyle name="40% - uthevingsfarge 5 2 3 2 3 2 2" xfId="3839" xr:uid="{3677D5A9-E48F-457F-98B7-B305F6B85590}"/>
    <cellStyle name="40% - uthevingsfarge 5 2 3 2 3 3" xfId="2252" xr:uid="{00000000-0005-0000-0000-0000C1020000}"/>
    <cellStyle name="40% - uthevingsfarge 5 2 3 2 3 3 2" xfId="4532" xr:uid="{F3FCBF26-0B45-4DC6-9EA2-D1035B192D8F}"/>
    <cellStyle name="40% - uthevingsfarge 5 2 3 2 3 4" xfId="2947" xr:uid="{EBA63839-9CEE-4182-8465-06510A83A538}"/>
    <cellStyle name="40% - uthevingsfarge 5 2 3 2 4" xfId="1027" xr:uid="{00000000-0005-0000-0000-0000C2020000}"/>
    <cellStyle name="40% - uthevingsfarge 5 2 3 2 4 2" xfId="3316" xr:uid="{B5BA9D0A-4397-4DE7-87C6-53AE50B51773}"/>
    <cellStyle name="40% - uthevingsfarge 5 2 3 2 5" xfId="1212" xr:uid="{00000000-0005-0000-0000-0000C3020000}"/>
    <cellStyle name="40% - uthevingsfarge 5 2 3 2 5 2" xfId="3492" xr:uid="{207012B8-E53E-41DA-9947-896F11F934F4}"/>
    <cellStyle name="40% - uthevingsfarge 5 2 3 2 6" xfId="1905" xr:uid="{00000000-0005-0000-0000-0000C4020000}"/>
    <cellStyle name="40% - uthevingsfarge 5 2 3 2 6 2" xfId="4185" xr:uid="{7D023565-DC84-4A0D-89BF-8842509F8D7F}"/>
    <cellStyle name="40% - uthevingsfarge 5 2 3 2 7" xfId="2600" xr:uid="{494A1E77-688D-4D09-A778-71B7913548CC}"/>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2 2" xfId="4010" xr:uid="{6F01D49B-2B52-47DC-A4A8-4A266A6D36EF}"/>
    <cellStyle name="40% - uthevingsfarge 5 2 3 3 2 3" xfId="2423" xr:uid="{00000000-0005-0000-0000-0000C8020000}"/>
    <cellStyle name="40% - uthevingsfarge 5 2 3 3 2 3 2" xfId="4703" xr:uid="{18FC9FFC-2540-41B3-B7A2-C1131B51A122}"/>
    <cellStyle name="40% - uthevingsfarge 5 2 3 3 2 4" xfId="3118" xr:uid="{547580E1-EB23-421B-B511-43033D035CE7}"/>
    <cellStyle name="40% - uthevingsfarge 5 2 3 3 3" xfId="1383" xr:uid="{00000000-0005-0000-0000-0000C9020000}"/>
    <cellStyle name="40% - uthevingsfarge 5 2 3 3 3 2" xfId="3663" xr:uid="{B882A3F0-4C16-4029-8246-6EB512B15872}"/>
    <cellStyle name="40% - uthevingsfarge 5 2 3 3 4" xfId="2076" xr:uid="{00000000-0005-0000-0000-0000CA020000}"/>
    <cellStyle name="40% - uthevingsfarge 5 2 3 3 4 2" xfId="4356" xr:uid="{1671642D-D8ED-49AF-B9F1-5665AC067567}"/>
    <cellStyle name="40% - uthevingsfarge 5 2 3 3 5" xfId="2771" xr:uid="{1EEC74A4-3B9D-4999-ACA1-D00527263731}"/>
    <cellStyle name="40% - uthevingsfarge 5 2 3 4" xfId="629" xr:uid="{00000000-0005-0000-0000-0000CB020000}"/>
    <cellStyle name="40% - uthevingsfarge 5 2 3 4 2" xfId="1558" xr:uid="{00000000-0005-0000-0000-0000CC020000}"/>
    <cellStyle name="40% - uthevingsfarge 5 2 3 4 2 2" xfId="3838" xr:uid="{48C15DC0-3C6F-42B3-B379-7A6CA01711AE}"/>
    <cellStyle name="40% - uthevingsfarge 5 2 3 4 3" xfId="2251" xr:uid="{00000000-0005-0000-0000-0000CD020000}"/>
    <cellStyle name="40% - uthevingsfarge 5 2 3 4 3 2" xfId="4531" xr:uid="{9F925200-DDEF-4FF3-9F21-B59DB126F83B}"/>
    <cellStyle name="40% - uthevingsfarge 5 2 3 4 4" xfId="2946" xr:uid="{670D9500-7F81-47EA-BD38-A2A189C12C7C}"/>
    <cellStyle name="40% - uthevingsfarge 5 2 3 5" xfId="1026" xr:uid="{00000000-0005-0000-0000-0000CE020000}"/>
    <cellStyle name="40% - uthevingsfarge 5 2 3 5 2" xfId="3315" xr:uid="{D86E7635-41AA-4384-A376-2C47512F60BD}"/>
    <cellStyle name="40% - uthevingsfarge 5 2 3 6" xfId="1211" xr:uid="{00000000-0005-0000-0000-0000CF020000}"/>
    <cellStyle name="40% - uthevingsfarge 5 2 3 6 2" xfId="3491" xr:uid="{0FC7CAC8-3B63-47E0-9379-D3F7D3C13D25}"/>
    <cellStyle name="40% - uthevingsfarge 5 2 3 7" xfId="1904" xr:uid="{00000000-0005-0000-0000-0000D0020000}"/>
    <cellStyle name="40% - uthevingsfarge 5 2 3 7 2" xfId="4184" xr:uid="{C9D2A267-F7D9-4730-A85E-1FB96B9D47E1}"/>
    <cellStyle name="40% - uthevingsfarge 5 2 3 8" xfId="2599" xr:uid="{A433701F-D44B-4865-BCA5-A790B8360DBD}"/>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2 2" xfId="4012" xr:uid="{C719006B-495C-4BAC-8A96-99AF0E45167B}"/>
    <cellStyle name="40% - uthevingsfarge 5 2 4 2 2 3" xfId="2425" xr:uid="{00000000-0005-0000-0000-0000D5020000}"/>
    <cellStyle name="40% - uthevingsfarge 5 2 4 2 2 3 2" xfId="4705" xr:uid="{47647B18-7022-4E92-B0AD-A940EAF4AB71}"/>
    <cellStyle name="40% - uthevingsfarge 5 2 4 2 2 4" xfId="3120" xr:uid="{41430669-89A5-4778-BA06-C17C8B4E08C7}"/>
    <cellStyle name="40% - uthevingsfarge 5 2 4 2 3" xfId="1385" xr:uid="{00000000-0005-0000-0000-0000D6020000}"/>
    <cellStyle name="40% - uthevingsfarge 5 2 4 2 3 2" xfId="3665" xr:uid="{177DD22E-EF4B-4DDC-B2C1-5C55CFB3B3B2}"/>
    <cellStyle name="40% - uthevingsfarge 5 2 4 2 4" xfId="2078" xr:uid="{00000000-0005-0000-0000-0000D7020000}"/>
    <cellStyle name="40% - uthevingsfarge 5 2 4 2 4 2" xfId="4358" xr:uid="{98EDD3C1-752E-491A-B4A1-F42077DADA45}"/>
    <cellStyle name="40% - uthevingsfarge 5 2 4 2 5" xfId="2773" xr:uid="{E995BD01-E3C0-4E7F-A3E4-73874636473C}"/>
    <cellStyle name="40% - uthevingsfarge 5 2 4 3" xfId="631" xr:uid="{00000000-0005-0000-0000-0000D8020000}"/>
    <cellStyle name="40% - uthevingsfarge 5 2 4 3 2" xfId="1560" xr:uid="{00000000-0005-0000-0000-0000D9020000}"/>
    <cellStyle name="40% - uthevingsfarge 5 2 4 3 2 2" xfId="3840" xr:uid="{8946F244-A7C0-4503-A8B3-7432F077EBC9}"/>
    <cellStyle name="40% - uthevingsfarge 5 2 4 3 3" xfId="2253" xr:uid="{00000000-0005-0000-0000-0000DA020000}"/>
    <cellStyle name="40% - uthevingsfarge 5 2 4 3 3 2" xfId="4533" xr:uid="{23BD8AD5-52B2-49B2-BA74-A33FE3F805A5}"/>
    <cellStyle name="40% - uthevingsfarge 5 2 4 3 4" xfId="2948" xr:uid="{AFD146C6-16BA-4EBE-BD70-E6D44C6858E7}"/>
    <cellStyle name="40% - uthevingsfarge 5 2 4 4" xfId="1028" xr:uid="{00000000-0005-0000-0000-0000DB020000}"/>
    <cellStyle name="40% - uthevingsfarge 5 2 4 4 2" xfId="3317" xr:uid="{583C0F70-81F7-4D08-B3F4-5128AD606136}"/>
    <cellStyle name="40% - uthevingsfarge 5 2 4 5" xfId="1213" xr:uid="{00000000-0005-0000-0000-0000DC020000}"/>
    <cellStyle name="40% - uthevingsfarge 5 2 4 5 2" xfId="3493" xr:uid="{965EBF43-0560-4070-9CFC-99A0E89F68FB}"/>
    <cellStyle name="40% - uthevingsfarge 5 2 4 6" xfId="1906" xr:uid="{00000000-0005-0000-0000-0000DD020000}"/>
    <cellStyle name="40% - uthevingsfarge 5 2 4 6 2" xfId="4186" xr:uid="{3F2BCFF8-74FD-47AE-BF6E-85DEFE41A900}"/>
    <cellStyle name="40% - uthevingsfarge 5 2 4 7" xfId="2601" xr:uid="{91CE33B1-782E-4052-ACD3-18436ACB2351}"/>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2 2" xfId="4005" xr:uid="{C15B77E7-684E-4C8C-96E4-6D7E825216A3}"/>
    <cellStyle name="40% - uthevingsfarge 5 2 5 2 3" xfId="2418" xr:uid="{00000000-0005-0000-0000-0000E1020000}"/>
    <cellStyle name="40% - uthevingsfarge 5 2 5 2 3 2" xfId="4698" xr:uid="{55E22434-98FE-4D24-8767-BC75E6459588}"/>
    <cellStyle name="40% - uthevingsfarge 5 2 5 2 4" xfId="3113" xr:uid="{68A38613-054D-44F5-A471-C0C700F5D2E0}"/>
    <cellStyle name="40% - uthevingsfarge 5 2 5 3" xfId="1378" xr:uid="{00000000-0005-0000-0000-0000E2020000}"/>
    <cellStyle name="40% - uthevingsfarge 5 2 5 3 2" xfId="3658" xr:uid="{AF2349B1-AC4F-4828-B526-A3F88D191162}"/>
    <cellStyle name="40% - uthevingsfarge 5 2 5 4" xfId="2071" xr:uid="{00000000-0005-0000-0000-0000E3020000}"/>
    <cellStyle name="40% - uthevingsfarge 5 2 5 4 2" xfId="4351" xr:uid="{D6895BA3-A8EE-49A5-9E5A-BEC71EA14B47}"/>
    <cellStyle name="40% - uthevingsfarge 5 2 5 5" xfId="2766" xr:uid="{F207A13F-6285-4D9C-AA27-33BEC521EE5B}"/>
    <cellStyle name="40% - uthevingsfarge 5 2 6" xfId="624" xr:uid="{00000000-0005-0000-0000-0000E4020000}"/>
    <cellStyle name="40% - uthevingsfarge 5 2 6 2" xfId="1553" xr:uid="{00000000-0005-0000-0000-0000E5020000}"/>
    <cellStyle name="40% - uthevingsfarge 5 2 6 2 2" xfId="3833" xr:uid="{DBD2834C-46E2-4911-BDB3-BE0776211045}"/>
    <cellStyle name="40% - uthevingsfarge 5 2 6 3" xfId="2246" xr:uid="{00000000-0005-0000-0000-0000E6020000}"/>
    <cellStyle name="40% - uthevingsfarge 5 2 6 3 2" xfId="4526" xr:uid="{94AA70BF-4505-4330-8AA6-155C09C48470}"/>
    <cellStyle name="40% - uthevingsfarge 5 2 6 4" xfId="2941" xr:uid="{A613C60D-0FB0-4B59-9646-D83DE76C89AA}"/>
    <cellStyle name="40% - uthevingsfarge 5 2 7" xfId="1021" xr:uid="{00000000-0005-0000-0000-0000E7020000}"/>
    <cellStyle name="40% - uthevingsfarge 5 2 7 2" xfId="3310" xr:uid="{4CC056A4-A4D9-45BF-A95F-A97C6AFAB805}"/>
    <cellStyle name="40% - uthevingsfarge 5 2 8" xfId="1206" xr:uid="{00000000-0005-0000-0000-0000E8020000}"/>
    <cellStyle name="40% - uthevingsfarge 5 2 8 2" xfId="3486" xr:uid="{03F33B56-5938-4541-994A-42AAC2218B43}"/>
    <cellStyle name="40% - uthevingsfarge 5 2 9" xfId="1899" xr:uid="{00000000-0005-0000-0000-0000E9020000}"/>
    <cellStyle name="40% - uthevingsfarge 5 2 9 2" xfId="4179" xr:uid="{134E0513-DC0F-4EF9-B66E-B325D670E5C4}"/>
    <cellStyle name="40% - uthevingsfarge 5 3" xfId="217" xr:uid="{00000000-0005-0000-0000-0000EA020000}"/>
    <cellStyle name="40% - uthevingsfarge 5 4" xfId="218" xr:uid="{00000000-0005-0000-0000-0000EB020000}"/>
    <cellStyle name="40% - uthevingsfarge 5 4 10" xfId="2602" xr:uid="{6CB83886-759C-4467-8D2A-95FA7111A264}"/>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2 2" xfId="4016" xr:uid="{3FC21EA1-01DD-4F23-A8B5-A065300410A0}"/>
    <cellStyle name="40% - uthevingsfarge 5 4 2 2 2 2 2 3" xfId="2429" xr:uid="{00000000-0005-0000-0000-0000F2020000}"/>
    <cellStyle name="40% - uthevingsfarge 5 4 2 2 2 2 2 3 2" xfId="4709" xr:uid="{726B71F1-660C-4204-A9DC-DCEC61877470}"/>
    <cellStyle name="40% - uthevingsfarge 5 4 2 2 2 2 2 4" xfId="3124" xr:uid="{AB9396B5-4C66-438E-A5FA-BBADD35FA702}"/>
    <cellStyle name="40% - uthevingsfarge 5 4 2 2 2 2 3" xfId="1389" xr:uid="{00000000-0005-0000-0000-0000F3020000}"/>
    <cellStyle name="40% - uthevingsfarge 5 4 2 2 2 2 3 2" xfId="3669" xr:uid="{62824E7E-FC3F-41E8-8D9B-90BCD00D9783}"/>
    <cellStyle name="40% - uthevingsfarge 5 4 2 2 2 2 4" xfId="2082" xr:uid="{00000000-0005-0000-0000-0000F4020000}"/>
    <cellStyle name="40% - uthevingsfarge 5 4 2 2 2 2 4 2" xfId="4362" xr:uid="{6B09C994-166A-468C-B27D-600134DA8176}"/>
    <cellStyle name="40% - uthevingsfarge 5 4 2 2 2 2 5" xfId="2777" xr:uid="{4750E79B-EAB7-4C69-9C16-5DAAC3E9F265}"/>
    <cellStyle name="40% - uthevingsfarge 5 4 2 2 2 3" xfId="635" xr:uid="{00000000-0005-0000-0000-0000F5020000}"/>
    <cellStyle name="40% - uthevingsfarge 5 4 2 2 2 3 2" xfId="1564" xr:uid="{00000000-0005-0000-0000-0000F6020000}"/>
    <cellStyle name="40% - uthevingsfarge 5 4 2 2 2 3 2 2" xfId="3844" xr:uid="{B9C0E00B-19D5-49D5-BC3A-3ADA1A5BAFF2}"/>
    <cellStyle name="40% - uthevingsfarge 5 4 2 2 2 3 3" xfId="2257" xr:uid="{00000000-0005-0000-0000-0000F7020000}"/>
    <cellStyle name="40% - uthevingsfarge 5 4 2 2 2 3 3 2" xfId="4537" xr:uid="{9CFDCE5D-CF1D-485D-9175-37AE1382D6F4}"/>
    <cellStyle name="40% - uthevingsfarge 5 4 2 2 2 3 4" xfId="2952" xr:uid="{3CC45B70-986D-4257-8733-8C62C200F422}"/>
    <cellStyle name="40% - uthevingsfarge 5 4 2 2 2 4" xfId="1032" xr:uid="{00000000-0005-0000-0000-0000F8020000}"/>
    <cellStyle name="40% - uthevingsfarge 5 4 2 2 2 4 2" xfId="3321" xr:uid="{CB034C2A-80A7-43A7-902A-3DF243770141}"/>
    <cellStyle name="40% - uthevingsfarge 5 4 2 2 2 5" xfId="1217" xr:uid="{00000000-0005-0000-0000-0000F9020000}"/>
    <cellStyle name="40% - uthevingsfarge 5 4 2 2 2 5 2" xfId="3497" xr:uid="{97336452-1B67-4AEE-9647-BBAC489EC49F}"/>
    <cellStyle name="40% - uthevingsfarge 5 4 2 2 2 6" xfId="1910" xr:uid="{00000000-0005-0000-0000-0000FA020000}"/>
    <cellStyle name="40% - uthevingsfarge 5 4 2 2 2 6 2" xfId="4190" xr:uid="{F5236F1E-08F5-4E64-BBDB-DC0559EDB549}"/>
    <cellStyle name="40% - uthevingsfarge 5 4 2 2 2 7" xfId="2605" xr:uid="{186163E0-1F63-44C0-9604-76E664EBDB3C}"/>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2 2" xfId="4015" xr:uid="{9160842E-BF19-41BD-8C0C-8E8A98BE44C3}"/>
    <cellStyle name="40% - uthevingsfarge 5 4 2 2 3 2 3" xfId="2428" xr:uid="{00000000-0005-0000-0000-0000FE020000}"/>
    <cellStyle name="40% - uthevingsfarge 5 4 2 2 3 2 3 2" xfId="4708" xr:uid="{D68DB1D7-39E8-4D8D-9CFC-B6C1F08FD21F}"/>
    <cellStyle name="40% - uthevingsfarge 5 4 2 2 3 2 4" xfId="3123" xr:uid="{E812A7F7-C5BD-437D-B5A9-9605D3404421}"/>
    <cellStyle name="40% - uthevingsfarge 5 4 2 2 3 3" xfId="1388" xr:uid="{00000000-0005-0000-0000-0000FF020000}"/>
    <cellStyle name="40% - uthevingsfarge 5 4 2 2 3 3 2" xfId="3668" xr:uid="{44A5A9C1-89E8-4BCF-B477-F5C666D19532}"/>
    <cellStyle name="40% - uthevingsfarge 5 4 2 2 3 4" xfId="2081" xr:uid="{00000000-0005-0000-0000-000000030000}"/>
    <cellStyle name="40% - uthevingsfarge 5 4 2 2 3 4 2" xfId="4361" xr:uid="{1E471B4D-02AB-46E5-AD3B-F87FB9B69A3C}"/>
    <cellStyle name="40% - uthevingsfarge 5 4 2 2 3 5" xfId="2776" xr:uid="{57D4564C-B28C-4323-8ADB-77EFC82C3B03}"/>
    <cellStyle name="40% - uthevingsfarge 5 4 2 2 4" xfId="634" xr:uid="{00000000-0005-0000-0000-000001030000}"/>
    <cellStyle name="40% - uthevingsfarge 5 4 2 2 4 2" xfId="1563" xr:uid="{00000000-0005-0000-0000-000002030000}"/>
    <cellStyle name="40% - uthevingsfarge 5 4 2 2 4 2 2" xfId="3843" xr:uid="{972573A2-3DFB-45C5-8665-7DEED7CF1BE5}"/>
    <cellStyle name="40% - uthevingsfarge 5 4 2 2 4 3" xfId="2256" xr:uid="{00000000-0005-0000-0000-000003030000}"/>
    <cellStyle name="40% - uthevingsfarge 5 4 2 2 4 3 2" xfId="4536" xr:uid="{2E271220-630D-4455-961A-31EAFABC61BA}"/>
    <cellStyle name="40% - uthevingsfarge 5 4 2 2 4 4" xfId="2951" xr:uid="{0CAF800B-F544-4BF3-8CF1-F00E5AF5EF29}"/>
    <cellStyle name="40% - uthevingsfarge 5 4 2 2 5" xfId="1031" xr:uid="{00000000-0005-0000-0000-000004030000}"/>
    <cellStyle name="40% - uthevingsfarge 5 4 2 2 5 2" xfId="3320" xr:uid="{7D73B877-A4B8-4101-8E72-2958E673FE81}"/>
    <cellStyle name="40% - uthevingsfarge 5 4 2 2 6" xfId="1216" xr:uid="{00000000-0005-0000-0000-000005030000}"/>
    <cellStyle name="40% - uthevingsfarge 5 4 2 2 6 2" xfId="3496" xr:uid="{8463A246-A2C2-41F6-8359-3C3B187CB17C}"/>
    <cellStyle name="40% - uthevingsfarge 5 4 2 2 7" xfId="1909" xr:uid="{00000000-0005-0000-0000-000006030000}"/>
    <cellStyle name="40% - uthevingsfarge 5 4 2 2 7 2" xfId="4189" xr:uid="{65ACEE31-27ED-4EF4-AC24-63116E5F1E54}"/>
    <cellStyle name="40% - uthevingsfarge 5 4 2 2 8" xfId="2604" xr:uid="{C1A3D0E1-E615-4629-AA52-794227AC9BDB}"/>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2 2" xfId="4017" xr:uid="{8144D8FF-F7AD-4848-9D27-8159BBF789A7}"/>
    <cellStyle name="40% - uthevingsfarge 5 4 2 3 2 2 3" xfId="2430" xr:uid="{00000000-0005-0000-0000-00000B030000}"/>
    <cellStyle name="40% - uthevingsfarge 5 4 2 3 2 2 3 2" xfId="4710" xr:uid="{EB0BAC57-B9DF-42D7-B451-58B68E199279}"/>
    <cellStyle name="40% - uthevingsfarge 5 4 2 3 2 2 4" xfId="3125" xr:uid="{3EF42E82-A7A4-4F9B-B496-40A073F302EB}"/>
    <cellStyle name="40% - uthevingsfarge 5 4 2 3 2 3" xfId="1390" xr:uid="{00000000-0005-0000-0000-00000C030000}"/>
    <cellStyle name="40% - uthevingsfarge 5 4 2 3 2 3 2" xfId="3670" xr:uid="{A6EE4BA0-5B72-41D2-9934-2B7DE3085698}"/>
    <cellStyle name="40% - uthevingsfarge 5 4 2 3 2 4" xfId="2083" xr:uid="{00000000-0005-0000-0000-00000D030000}"/>
    <cellStyle name="40% - uthevingsfarge 5 4 2 3 2 4 2" xfId="4363" xr:uid="{9313F5B8-7545-4160-92D0-CEEE7D7DCB23}"/>
    <cellStyle name="40% - uthevingsfarge 5 4 2 3 2 5" xfId="2778" xr:uid="{44141D02-5C33-400D-B543-CA9967B85AF4}"/>
    <cellStyle name="40% - uthevingsfarge 5 4 2 3 3" xfId="636" xr:uid="{00000000-0005-0000-0000-00000E030000}"/>
    <cellStyle name="40% - uthevingsfarge 5 4 2 3 3 2" xfId="1565" xr:uid="{00000000-0005-0000-0000-00000F030000}"/>
    <cellStyle name="40% - uthevingsfarge 5 4 2 3 3 2 2" xfId="3845" xr:uid="{BBEFAF8B-B22D-47C6-802B-5C29035CA5E1}"/>
    <cellStyle name="40% - uthevingsfarge 5 4 2 3 3 3" xfId="2258" xr:uid="{00000000-0005-0000-0000-000010030000}"/>
    <cellStyle name="40% - uthevingsfarge 5 4 2 3 3 3 2" xfId="4538" xr:uid="{25BC442D-375F-44B7-B3D3-E0A44C36A8FA}"/>
    <cellStyle name="40% - uthevingsfarge 5 4 2 3 3 4" xfId="2953" xr:uid="{6F7FA20F-6B2E-4E80-B327-FB00E2C0C97E}"/>
    <cellStyle name="40% - uthevingsfarge 5 4 2 3 4" xfId="1033" xr:uid="{00000000-0005-0000-0000-000011030000}"/>
    <cellStyle name="40% - uthevingsfarge 5 4 2 3 4 2" xfId="3322" xr:uid="{5A8F1FB8-0B17-4A40-9E11-4E70352EB35B}"/>
    <cellStyle name="40% - uthevingsfarge 5 4 2 3 5" xfId="1218" xr:uid="{00000000-0005-0000-0000-000012030000}"/>
    <cellStyle name="40% - uthevingsfarge 5 4 2 3 5 2" xfId="3498" xr:uid="{766B241B-396A-4443-BA23-032E92DF9788}"/>
    <cellStyle name="40% - uthevingsfarge 5 4 2 3 6" xfId="1911" xr:uid="{00000000-0005-0000-0000-000013030000}"/>
    <cellStyle name="40% - uthevingsfarge 5 4 2 3 6 2" xfId="4191" xr:uid="{5AB4F435-F77B-4BE5-8E2E-5039432135E1}"/>
    <cellStyle name="40% - uthevingsfarge 5 4 2 3 7" xfId="2606" xr:uid="{CB691019-CACE-473D-9156-7293BE016594}"/>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2 2" xfId="4014" xr:uid="{FA9055C0-CA68-4BD1-AEF8-82B0BDB62AE3}"/>
    <cellStyle name="40% - uthevingsfarge 5 4 2 4 2 3" xfId="2427" xr:uid="{00000000-0005-0000-0000-000017030000}"/>
    <cellStyle name="40% - uthevingsfarge 5 4 2 4 2 3 2" xfId="4707" xr:uid="{B4F45C8E-F023-4E3B-A270-AA82F1DDD371}"/>
    <cellStyle name="40% - uthevingsfarge 5 4 2 4 2 4" xfId="3122" xr:uid="{3DA544E5-11A7-4D21-BB84-A3E025017013}"/>
    <cellStyle name="40% - uthevingsfarge 5 4 2 4 3" xfId="1387" xr:uid="{00000000-0005-0000-0000-000018030000}"/>
    <cellStyle name="40% - uthevingsfarge 5 4 2 4 3 2" xfId="3667" xr:uid="{E00E0D1F-EC7F-404E-B755-0D217E855DF0}"/>
    <cellStyle name="40% - uthevingsfarge 5 4 2 4 4" xfId="2080" xr:uid="{00000000-0005-0000-0000-000019030000}"/>
    <cellStyle name="40% - uthevingsfarge 5 4 2 4 4 2" xfId="4360" xr:uid="{1E90A331-2D7F-40B6-A870-C47511BAF264}"/>
    <cellStyle name="40% - uthevingsfarge 5 4 2 4 5" xfId="2775" xr:uid="{2ED0D923-C245-4E2B-8934-ED847A0AE844}"/>
    <cellStyle name="40% - uthevingsfarge 5 4 2 5" xfId="633" xr:uid="{00000000-0005-0000-0000-00001A030000}"/>
    <cellStyle name="40% - uthevingsfarge 5 4 2 5 2" xfId="1562" xr:uid="{00000000-0005-0000-0000-00001B030000}"/>
    <cellStyle name="40% - uthevingsfarge 5 4 2 5 2 2" xfId="3842" xr:uid="{90DC0150-ECBB-4BD7-965B-63F769F411D9}"/>
    <cellStyle name="40% - uthevingsfarge 5 4 2 5 3" xfId="2255" xr:uid="{00000000-0005-0000-0000-00001C030000}"/>
    <cellStyle name="40% - uthevingsfarge 5 4 2 5 3 2" xfId="4535" xr:uid="{D255FF0D-D446-4367-B2F4-E35D7263C77E}"/>
    <cellStyle name="40% - uthevingsfarge 5 4 2 5 4" xfId="2950" xr:uid="{99E5DB43-E2F1-4C52-8A2C-4E2BFA7E8C26}"/>
    <cellStyle name="40% - uthevingsfarge 5 4 2 6" xfId="1030" xr:uid="{00000000-0005-0000-0000-00001D030000}"/>
    <cellStyle name="40% - uthevingsfarge 5 4 2 6 2" xfId="3319" xr:uid="{5CF3DB5C-5617-4228-8861-C5453D0520BB}"/>
    <cellStyle name="40% - uthevingsfarge 5 4 2 7" xfId="1215" xr:uid="{00000000-0005-0000-0000-00001E030000}"/>
    <cellStyle name="40% - uthevingsfarge 5 4 2 7 2" xfId="3495" xr:uid="{6A81B920-8A84-4F0F-B85A-A3AF12E8B4FA}"/>
    <cellStyle name="40% - uthevingsfarge 5 4 2 8" xfId="1908" xr:uid="{00000000-0005-0000-0000-00001F030000}"/>
    <cellStyle name="40% - uthevingsfarge 5 4 2 8 2" xfId="4188" xr:uid="{169CFD98-DDB1-4A3E-BC9B-24D7380AAEC7}"/>
    <cellStyle name="40% - uthevingsfarge 5 4 2 9" xfId="2603" xr:uid="{4F9693B7-E8D6-4C9F-9B8D-D88A63569D06}"/>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2 2" xfId="4019" xr:uid="{27449D0F-1663-463C-9EE3-2D1FCBF6AF3F}"/>
    <cellStyle name="40% - uthevingsfarge 5 4 3 2 2 2 3" xfId="2432" xr:uid="{00000000-0005-0000-0000-000025030000}"/>
    <cellStyle name="40% - uthevingsfarge 5 4 3 2 2 2 3 2" xfId="4712" xr:uid="{681D7A91-41B7-4883-A637-93F7314ABDCE}"/>
    <cellStyle name="40% - uthevingsfarge 5 4 3 2 2 2 4" xfId="3127" xr:uid="{C0CBEC2F-A49F-47CB-A6C0-FA0FE241F24E}"/>
    <cellStyle name="40% - uthevingsfarge 5 4 3 2 2 3" xfId="1392" xr:uid="{00000000-0005-0000-0000-000026030000}"/>
    <cellStyle name="40% - uthevingsfarge 5 4 3 2 2 3 2" xfId="3672" xr:uid="{F36C9D2F-4D88-4A07-A1EA-89772EA5D60E}"/>
    <cellStyle name="40% - uthevingsfarge 5 4 3 2 2 4" xfId="2085" xr:uid="{00000000-0005-0000-0000-000027030000}"/>
    <cellStyle name="40% - uthevingsfarge 5 4 3 2 2 4 2" xfId="4365" xr:uid="{358B49F5-294E-4577-A421-0D1C343EAF68}"/>
    <cellStyle name="40% - uthevingsfarge 5 4 3 2 2 5" xfId="2780" xr:uid="{A1EDA2D9-3CEB-49C0-B82B-F810829336FA}"/>
    <cellStyle name="40% - uthevingsfarge 5 4 3 2 3" xfId="638" xr:uid="{00000000-0005-0000-0000-000028030000}"/>
    <cellStyle name="40% - uthevingsfarge 5 4 3 2 3 2" xfId="1567" xr:uid="{00000000-0005-0000-0000-000029030000}"/>
    <cellStyle name="40% - uthevingsfarge 5 4 3 2 3 2 2" xfId="3847" xr:uid="{8A81C8E0-022F-4399-89E7-43212D1AAC64}"/>
    <cellStyle name="40% - uthevingsfarge 5 4 3 2 3 3" xfId="2260" xr:uid="{00000000-0005-0000-0000-00002A030000}"/>
    <cellStyle name="40% - uthevingsfarge 5 4 3 2 3 3 2" xfId="4540" xr:uid="{5A07ED4B-F3C3-4BE2-8CD2-B5D79B8A5D93}"/>
    <cellStyle name="40% - uthevingsfarge 5 4 3 2 3 4" xfId="2955" xr:uid="{7E659330-6774-4ACE-8AE6-8473DC0BC19F}"/>
    <cellStyle name="40% - uthevingsfarge 5 4 3 2 4" xfId="1035" xr:uid="{00000000-0005-0000-0000-00002B030000}"/>
    <cellStyle name="40% - uthevingsfarge 5 4 3 2 4 2" xfId="3324" xr:uid="{76F7455F-DDA5-431C-A6D4-800E03B2EEDA}"/>
    <cellStyle name="40% - uthevingsfarge 5 4 3 2 5" xfId="1220" xr:uid="{00000000-0005-0000-0000-00002C030000}"/>
    <cellStyle name="40% - uthevingsfarge 5 4 3 2 5 2" xfId="3500" xr:uid="{0BDB7AA6-C255-4B33-AF8C-FDB546E870E6}"/>
    <cellStyle name="40% - uthevingsfarge 5 4 3 2 6" xfId="1913" xr:uid="{00000000-0005-0000-0000-00002D030000}"/>
    <cellStyle name="40% - uthevingsfarge 5 4 3 2 6 2" xfId="4193" xr:uid="{78F94863-A9D0-4FEB-A1D3-CBCCBD9304CE}"/>
    <cellStyle name="40% - uthevingsfarge 5 4 3 2 7" xfId="2608" xr:uid="{38FDA306-FBFF-4FF6-825C-B311B164D1C6}"/>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2 2" xfId="4018" xr:uid="{6A175C85-75B3-4978-8B42-318A932A8044}"/>
    <cellStyle name="40% - uthevingsfarge 5 4 3 3 2 3" xfId="2431" xr:uid="{00000000-0005-0000-0000-000031030000}"/>
    <cellStyle name="40% - uthevingsfarge 5 4 3 3 2 3 2" xfId="4711" xr:uid="{B06E45F4-5404-4004-87BF-A7C66F102938}"/>
    <cellStyle name="40% - uthevingsfarge 5 4 3 3 2 4" xfId="3126" xr:uid="{9AD40F1A-D050-4801-8C1E-56B03D60D856}"/>
    <cellStyle name="40% - uthevingsfarge 5 4 3 3 3" xfId="1391" xr:uid="{00000000-0005-0000-0000-000032030000}"/>
    <cellStyle name="40% - uthevingsfarge 5 4 3 3 3 2" xfId="3671" xr:uid="{1658F17A-A370-491C-8749-93374FD83F5E}"/>
    <cellStyle name="40% - uthevingsfarge 5 4 3 3 4" xfId="2084" xr:uid="{00000000-0005-0000-0000-000033030000}"/>
    <cellStyle name="40% - uthevingsfarge 5 4 3 3 4 2" xfId="4364" xr:uid="{E273D474-2220-4C8F-84F1-95E721044357}"/>
    <cellStyle name="40% - uthevingsfarge 5 4 3 3 5" xfId="2779" xr:uid="{3092A711-EC3E-4525-BF8E-9F316131DB19}"/>
    <cellStyle name="40% - uthevingsfarge 5 4 3 4" xfId="637" xr:uid="{00000000-0005-0000-0000-000034030000}"/>
    <cellStyle name="40% - uthevingsfarge 5 4 3 4 2" xfId="1566" xr:uid="{00000000-0005-0000-0000-000035030000}"/>
    <cellStyle name="40% - uthevingsfarge 5 4 3 4 2 2" xfId="3846" xr:uid="{0B24EC7F-0228-4A6C-9B73-3DC10C4957A0}"/>
    <cellStyle name="40% - uthevingsfarge 5 4 3 4 3" xfId="2259" xr:uid="{00000000-0005-0000-0000-000036030000}"/>
    <cellStyle name="40% - uthevingsfarge 5 4 3 4 3 2" xfId="4539" xr:uid="{33A1051A-4093-4EC8-8FF0-D2374AC608AD}"/>
    <cellStyle name="40% - uthevingsfarge 5 4 3 4 4" xfId="2954" xr:uid="{B273D35C-A2D6-4E9E-8FB5-B2E7C51A3E5B}"/>
    <cellStyle name="40% - uthevingsfarge 5 4 3 5" xfId="1034" xr:uid="{00000000-0005-0000-0000-000037030000}"/>
    <cellStyle name="40% - uthevingsfarge 5 4 3 5 2" xfId="3323" xr:uid="{5F31C2CF-F4B4-4A02-8D20-42489A43412E}"/>
    <cellStyle name="40% - uthevingsfarge 5 4 3 6" xfId="1219" xr:uid="{00000000-0005-0000-0000-000038030000}"/>
    <cellStyle name="40% - uthevingsfarge 5 4 3 6 2" xfId="3499" xr:uid="{DBADE77C-26C2-4D15-9225-C9F6D0DDE3BB}"/>
    <cellStyle name="40% - uthevingsfarge 5 4 3 7" xfId="1912" xr:uid="{00000000-0005-0000-0000-000039030000}"/>
    <cellStyle name="40% - uthevingsfarge 5 4 3 7 2" xfId="4192" xr:uid="{5EC116CF-6433-49E9-BC8F-CB021426ED52}"/>
    <cellStyle name="40% - uthevingsfarge 5 4 3 8" xfId="2607" xr:uid="{F05CB59D-BABC-4EE5-95B1-22DC1579859B}"/>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2 2" xfId="4020" xr:uid="{B46CA011-A5F7-4D2C-818E-BB7BEF0CB097}"/>
    <cellStyle name="40% - uthevingsfarge 5 4 4 2 2 3" xfId="2433" xr:uid="{00000000-0005-0000-0000-00003E030000}"/>
    <cellStyle name="40% - uthevingsfarge 5 4 4 2 2 3 2" xfId="4713" xr:uid="{CB90F4D5-B06C-4899-BDED-C84BC0CB5081}"/>
    <cellStyle name="40% - uthevingsfarge 5 4 4 2 2 4" xfId="3128" xr:uid="{EAA307D6-7AD8-4F7D-A2C4-D9FBB0574530}"/>
    <cellStyle name="40% - uthevingsfarge 5 4 4 2 3" xfId="1393" xr:uid="{00000000-0005-0000-0000-00003F030000}"/>
    <cellStyle name="40% - uthevingsfarge 5 4 4 2 3 2" xfId="3673" xr:uid="{13D00B91-709B-42B5-9F3D-2C8A22026DCA}"/>
    <cellStyle name="40% - uthevingsfarge 5 4 4 2 4" xfId="2086" xr:uid="{00000000-0005-0000-0000-000040030000}"/>
    <cellStyle name="40% - uthevingsfarge 5 4 4 2 4 2" xfId="4366" xr:uid="{AFCCEAC8-2BEF-4E4B-9344-DFFA5D6A8178}"/>
    <cellStyle name="40% - uthevingsfarge 5 4 4 2 5" xfId="2781" xr:uid="{35251094-78AB-4359-AFFA-A84304B48488}"/>
    <cellStyle name="40% - uthevingsfarge 5 4 4 3" xfId="639" xr:uid="{00000000-0005-0000-0000-000041030000}"/>
    <cellStyle name="40% - uthevingsfarge 5 4 4 3 2" xfId="1568" xr:uid="{00000000-0005-0000-0000-000042030000}"/>
    <cellStyle name="40% - uthevingsfarge 5 4 4 3 2 2" xfId="3848" xr:uid="{D0DF8D71-696A-4E08-AC1D-9F6545DBC60A}"/>
    <cellStyle name="40% - uthevingsfarge 5 4 4 3 3" xfId="2261" xr:uid="{00000000-0005-0000-0000-000043030000}"/>
    <cellStyle name="40% - uthevingsfarge 5 4 4 3 3 2" xfId="4541" xr:uid="{F879A8E4-FF0A-47C3-B349-C96D9B7A9864}"/>
    <cellStyle name="40% - uthevingsfarge 5 4 4 3 4" xfId="2956" xr:uid="{E2A539DE-682F-4FDE-B37F-3E05378CC8DC}"/>
    <cellStyle name="40% - uthevingsfarge 5 4 4 4" xfId="1036" xr:uid="{00000000-0005-0000-0000-000044030000}"/>
    <cellStyle name="40% - uthevingsfarge 5 4 4 4 2" xfId="3325" xr:uid="{B4644D0B-87AA-4C3B-8291-5334A78DAFB9}"/>
    <cellStyle name="40% - uthevingsfarge 5 4 4 5" xfId="1221" xr:uid="{00000000-0005-0000-0000-000045030000}"/>
    <cellStyle name="40% - uthevingsfarge 5 4 4 5 2" xfId="3501" xr:uid="{8DD0874F-644C-47F0-B786-A7B662108BB0}"/>
    <cellStyle name="40% - uthevingsfarge 5 4 4 6" xfId="1914" xr:uid="{00000000-0005-0000-0000-000046030000}"/>
    <cellStyle name="40% - uthevingsfarge 5 4 4 6 2" xfId="4194" xr:uid="{3FA92E14-43C1-45FA-8BE5-9DEE81710A66}"/>
    <cellStyle name="40% - uthevingsfarge 5 4 4 7" xfId="2609" xr:uid="{CC6F0E62-B9FF-4253-B07D-B930C6CA6316}"/>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2 2" xfId="4013" xr:uid="{7388F763-6068-4F97-B238-A2FA28C5084D}"/>
    <cellStyle name="40% - uthevingsfarge 5 4 5 2 3" xfId="2426" xr:uid="{00000000-0005-0000-0000-00004A030000}"/>
    <cellStyle name="40% - uthevingsfarge 5 4 5 2 3 2" xfId="4706" xr:uid="{8B2979F2-DC34-4EF2-A38F-1CA6E07CBEB0}"/>
    <cellStyle name="40% - uthevingsfarge 5 4 5 2 4" xfId="3121" xr:uid="{C4328DA9-433A-43E0-B919-B8D8C68872D2}"/>
    <cellStyle name="40% - uthevingsfarge 5 4 5 3" xfId="1386" xr:uid="{00000000-0005-0000-0000-00004B030000}"/>
    <cellStyle name="40% - uthevingsfarge 5 4 5 3 2" xfId="3666" xr:uid="{49E88C88-BE75-4551-AE65-7561A0E9E487}"/>
    <cellStyle name="40% - uthevingsfarge 5 4 5 4" xfId="2079" xr:uid="{00000000-0005-0000-0000-00004C030000}"/>
    <cellStyle name="40% - uthevingsfarge 5 4 5 4 2" xfId="4359" xr:uid="{C8FCC825-8FC9-4443-8B98-658C17D7E877}"/>
    <cellStyle name="40% - uthevingsfarge 5 4 5 5" xfId="2774" xr:uid="{5237CEB3-0B8D-41BD-8E17-068B5513295B}"/>
    <cellStyle name="40% - uthevingsfarge 5 4 6" xfId="632" xr:uid="{00000000-0005-0000-0000-00004D030000}"/>
    <cellStyle name="40% - uthevingsfarge 5 4 6 2" xfId="1561" xr:uid="{00000000-0005-0000-0000-00004E030000}"/>
    <cellStyle name="40% - uthevingsfarge 5 4 6 2 2" xfId="3841" xr:uid="{5FB6C1DA-093B-493B-904B-E36E517F83A3}"/>
    <cellStyle name="40% - uthevingsfarge 5 4 6 3" xfId="2254" xr:uid="{00000000-0005-0000-0000-00004F030000}"/>
    <cellStyle name="40% - uthevingsfarge 5 4 6 3 2" xfId="4534" xr:uid="{640AAE37-2124-47B0-A139-9A7420311748}"/>
    <cellStyle name="40% - uthevingsfarge 5 4 6 4" xfId="2949" xr:uid="{173AF511-9BAE-40D2-9A91-63030163D7D1}"/>
    <cellStyle name="40% - uthevingsfarge 5 4 7" xfId="1029" xr:uid="{00000000-0005-0000-0000-000050030000}"/>
    <cellStyle name="40% - uthevingsfarge 5 4 7 2" xfId="3318" xr:uid="{2AE5F6F4-31BF-4787-8ADC-8C6CDBAAC968}"/>
    <cellStyle name="40% - uthevingsfarge 5 4 8" xfId="1214" xr:uid="{00000000-0005-0000-0000-000051030000}"/>
    <cellStyle name="40% - uthevingsfarge 5 4 8 2" xfId="3494" xr:uid="{8C8DFE12-C94E-4FEB-9751-170DE5B34F31}"/>
    <cellStyle name="40% - uthevingsfarge 5 4 9" xfId="1907" xr:uid="{00000000-0005-0000-0000-000052030000}"/>
    <cellStyle name="40% - uthevingsfarge 5 4 9 2" xfId="4187" xr:uid="{F58C4388-A219-4AE0-9C67-52D9938C6A72}"/>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xfId="2478" builtinId="3"/>
    <cellStyle name="Comma 13" xfId="1082" xr:uid="{00000000-0005-0000-0000-00006C030000}"/>
    <cellStyle name="Comma 13 2" xfId="3370" xr:uid="{AC5E2A22-8423-485A-89CA-57AB526FE71B}"/>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2 3 2" xfId="3217" xr:uid="{A4ABD4AE-D2AD-4386-A447-F083A205EF2E}"/>
    <cellStyle name="Comma 2 3" xfId="343" xr:uid="{00000000-0005-0000-0000-000072030000}"/>
    <cellStyle name="Comma 2 3 2" xfId="724" xr:uid="{00000000-0005-0000-0000-000073030000}"/>
    <cellStyle name="Comma 2 4" xfId="925" xr:uid="{00000000-0005-0000-0000-000074030000}"/>
    <cellStyle name="Comma 2 4 2" xfId="3215" xr:uid="{2C1B6F2E-D8D7-43BE-BA62-51D0DA2100DB}"/>
    <cellStyle name="Comma 2_Kontantstrøm-direkte" xfId="82" xr:uid="{00000000-0005-0000-0000-000075030000}"/>
    <cellStyle name="Comma 3" xfId="881" xr:uid="{00000000-0005-0000-0000-000076030000}"/>
    <cellStyle name="Comma 3 2" xfId="3172" xr:uid="{33C9CA5A-16BE-4B3D-86B0-D2E213B4EA26}"/>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link"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2 3 2" xfId="3218" xr:uid="{25BF3EA4-2C77-4500-83ED-CD32BFA9F4E4}"/>
    <cellStyle name="Komma 2 2 3" xfId="303" xr:uid="{00000000-0005-0000-0000-00008B030000}"/>
    <cellStyle name="Komma 2 2 3 2" xfId="684" xr:uid="{00000000-0005-0000-0000-00008C030000}"/>
    <cellStyle name="Komma 2 2 4" xfId="884" xr:uid="{00000000-0005-0000-0000-00008D030000}"/>
    <cellStyle name="Komma 2 2 4 2" xfId="3175" xr:uid="{9D1DB05D-F4A0-4652-B497-FA6AFDEA5AB1}"/>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3 3 2" xfId="3219" xr:uid="{567818BB-8DFD-47D4-8311-8056934098CF}"/>
    <cellStyle name="Komma 2 4" xfId="302" xr:uid="{00000000-0005-0000-0000-000092030000}"/>
    <cellStyle name="Komma 2 4 2" xfId="683" xr:uid="{00000000-0005-0000-0000-000093030000}"/>
    <cellStyle name="Komma 2 5" xfId="883" xr:uid="{00000000-0005-0000-0000-000094030000}"/>
    <cellStyle name="Komma 2 5 2" xfId="3174" xr:uid="{A9D4DE51-F542-47BE-933D-E80FFBA30BEF}"/>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2 2" xfId="4021" xr:uid="{D758622D-BD49-4129-B984-044FFDCC63F9}"/>
    <cellStyle name="Komma 3 2 2 2 2 2 3" xfId="2434" xr:uid="{00000000-0005-0000-0000-00009C030000}"/>
    <cellStyle name="Komma 3 2 2 2 2 2 3 2" xfId="4714" xr:uid="{D004CDA7-D3EC-442B-AB7D-69EFCFF9BCBA}"/>
    <cellStyle name="Komma 3 2 2 2 2 2 4" xfId="3129" xr:uid="{5526FBF0-2554-4AF5-95BC-8302B8ABA858}"/>
    <cellStyle name="Komma 3 2 2 2 2 3" xfId="1394" xr:uid="{00000000-0005-0000-0000-00009D030000}"/>
    <cellStyle name="Komma 3 2 2 2 2 3 2" xfId="3674" xr:uid="{D985748C-5E08-423A-A55F-C6CFE74776B1}"/>
    <cellStyle name="Komma 3 2 2 2 2 4" xfId="2087" xr:uid="{00000000-0005-0000-0000-00009E030000}"/>
    <cellStyle name="Komma 3 2 2 2 2 4 2" xfId="4367" xr:uid="{F2BBC962-4DE9-4E71-9D5D-9061D27B4A1E}"/>
    <cellStyle name="Komma 3 2 2 2 2 5" xfId="2782" xr:uid="{DA763C43-E534-4E7A-B754-25EBB77978E2}"/>
    <cellStyle name="Komma 3 2 2 2 3" xfId="640" xr:uid="{00000000-0005-0000-0000-00009F030000}"/>
    <cellStyle name="Komma 3 2 2 2 3 2" xfId="1569" xr:uid="{00000000-0005-0000-0000-0000A0030000}"/>
    <cellStyle name="Komma 3 2 2 2 3 2 2" xfId="3849" xr:uid="{222FC2B9-DB54-46F3-BB0E-F89889FA682A}"/>
    <cellStyle name="Komma 3 2 2 2 3 3" xfId="2262" xr:uid="{00000000-0005-0000-0000-0000A1030000}"/>
    <cellStyle name="Komma 3 2 2 2 3 3 2" xfId="4542" xr:uid="{57BCC58F-09C3-499C-9979-887CE180C189}"/>
    <cellStyle name="Komma 3 2 2 2 3 4" xfId="2957" xr:uid="{D4602393-2D94-4D10-B528-485474010464}"/>
    <cellStyle name="Komma 3 2 2 2 4" xfId="1038" xr:uid="{00000000-0005-0000-0000-0000A2030000}"/>
    <cellStyle name="Komma 3 2 2 2 4 2" xfId="3326" xr:uid="{B4CBF8B1-92AE-4635-9825-8FAAB45E1404}"/>
    <cellStyle name="Komma 3 2 2 2 5" xfId="1222" xr:uid="{00000000-0005-0000-0000-0000A3030000}"/>
    <cellStyle name="Komma 3 2 2 2 5 2" xfId="3502" xr:uid="{C0BDF51C-9413-44B2-8962-B4418BC15034}"/>
    <cellStyle name="Komma 3 2 2 2 6" xfId="1915" xr:uid="{00000000-0005-0000-0000-0000A4030000}"/>
    <cellStyle name="Komma 3 2 2 2 6 2" xfId="4195" xr:uid="{5C1D7237-8E69-4370-871C-38B73477DBA9}"/>
    <cellStyle name="Komma 3 2 2 2 7" xfId="2610" xr:uid="{1E94CC19-C03F-4352-9518-40280910FAC2}"/>
    <cellStyle name="Komma 3 2 2 3" xfId="348" xr:uid="{00000000-0005-0000-0000-0000A5030000}"/>
    <cellStyle name="Komma 3 2 2 3 2" xfId="729" xr:uid="{00000000-0005-0000-0000-0000A6030000}"/>
    <cellStyle name="Komma 3 2 2 4" xfId="930" xr:uid="{00000000-0005-0000-0000-0000A7030000}"/>
    <cellStyle name="Komma 3 2 2 4 2" xfId="3220" xr:uid="{CBAB1DBA-5DEB-48F5-95D4-2CBA6AA1EA26}"/>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2 2" xfId="4022" xr:uid="{57F74C3C-434B-4D88-B32B-C89241DC7479}"/>
    <cellStyle name="Komma 3 2 3 2 2 3" xfId="2435" xr:uid="{00000000-0005-0000-0000-0000AC030000}"/>
    <cellStyle name="Komma 3 2 3 2 2 3 2" xfId="4715" xr:uid="{D0CD63CC-24F7-4049-88DF-3A17839849CE}"/>
    <cellStyle name="Komma 3 2 3 2 2 4" xfId="3130" xr:uid="{C1D8B2DD-E1C8-4334-828C-F4EF9884482B}"/>
    <cellStyle name="Komma 3 2 3 2 3" xfId="1395" xr:uid="{00000000-0005-0000-0000-0000AD030000}"/>
    <cellStyle name="Komma 3 2 3 2 3 2" xfId="3675" xr:uid="{D2963342-84F3-4B5E-8FA0-94DA2CEB3A39}"/>
    <cellStyle name="Komma 3 2 3 2 4" xfId="2088" xr:uid="{00000000-0005-0000-0000-0000AE030000}"/>
    <cellStyle name="Komma 3 2 3 2 4 2" xfId="4368" xr:uid="{8971AADE-1A33-48BF-B114-E83D6E364465}"/>
    <cellStyle name="Komma 3 2 3 2 5" xfId="2783" xr:uid="{D776E721-3B49-4842-80A4-626842AFF7CC}"/>
    <cellStyle name="Komma 3 2 3 3" xfId="641" xr:uid="{00000000-0005-0000-0000-0000AF030000}"/>
    <cellStyle name="Komma 3 2 3 3 2" xfId="1570" xr:uid="{00000000-0005-0000-0000-0000B0030000}"/>
    <cellStyle name="Komma 3 2 3 3 2 2" xfId="3850" xr:uid="{1DF15C05-FD36-481E-8F87-42BB5E078A02}"/>
    <cellStyle name="Komma 3 2 3 3 3" xfId="2263" xr:uid="{00000000-0005-0000-0000-0000B1030000}"/>
    <cellStyle name="Komma 3 2 3 3 3 2" xfId="4543" xr:uid="{77B8DC11-8F34-40BC-8A0A-1ADE01B6D2EC}"/>
    <cellStyle name="Komma 3 2 3 3 4" xfId="2958" xr:uid="{03E9E6D0-2AB7-4451-BE15-F0AC9C19BE81}"/>
    <cellStyle name="Komma 3 2 3 4" xfId="1039" xr:uid="{00000000-0005-0000-0000-0000B2030000}"/>
    <cellStyle name="Komma 3 2 3 4 2" xfId="3327" xr:uid="{98760C97-7E6C-4B58-89E9-65DF2845F4F3}"/>
    <cellStyle name="Komma 3 2 3 5" xfId="1223" xr:uid="{00000000-0005-0000-0000-0000B3030000}"/>
    <cellStyle name="Komma 3 2 3 5 2" xfId="3503" xr:uid="{F8814A4C-53CC-41FE-9340-79B8FB34CCDF}"/>
    <cellStyle name="Komma 3 2 3 6" xfId="1916" xr:uid="{00000000-0005-0000-0000-0000B4030000}"/>
    <cellStyle name="Komma 3 2 3 6 2" xfId="4196" xr:uid="{644CFF24-17FC-42EA-91FB-93115426214C}"/>
    <cellStyle name="Komma 3 2 3 7" xfId="2611" xr:uid="{36C4E10F-DA7F-4493-896A-D1C18F750BE9}"/>
    <cellStyle name="Komma 3 2 4" xfId="305" xr:uid="{00000000-0005-0000-0000-0000B5030000}"/>
    <cellStyle name="Komma 3 2 4 2" xfId="686" xr:uid="{00000000-0005-0000-0000-0000B6030000}"/>
    <cellStyle name="Komma 3 2 5" xfId="886" xr:uid="{00000000-0005-0000-0000-0000B7030000}"/>
    <cellStyle name="Komma 3 2 5 2" xfId="3177" xr:uid="{591884C3-DF60-4183-809E-67E7A938373A}"/>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2 2" xfId="4023" xr:uid="{7910E0E4-7935-4204-BE31-F4387A113232}"/>
    <cellStyle name="Komma 3 3 2 2 2 3" xfId="2436" xr:uid="{00000000-0005-0000-0000-0000BD030000}"/>
    <cellStyle name="Komma 3 3 2 2 2 3 2" xfId="4716" xr:uid="{DFFA4860-3596-4DEC-8783-A983A417AC41}"/>
    <cellStyle name="Komma 3 3 2 2 2 4" xfId="3131" xr:uid="{BACE5BC5-F264-4B7A-BE9C-73B8129FFDC9}"/>
    <cellStyle name="Komma 3 3 2 2 3" xfId="1396" xr:uid="{00000000-0005-0000-0000-0000BE030000}"/>
    <cellStyle name="Komma 3 3 2 2 3 2" xfId="3676" xr:uid="{5BA848C9-9C3B-4BB1-ABE8-6AFD194A294A}"/>
    <cellStyle name="Komma 3 3 2 2 4" xfId="2089" xr:uid="{00000000-0005-0000-0000-0000BF030000}"/>
    <cellStyle name="Komma 3 3 2 2 4 2" xfId="4369" xr:uid="{0E41FA05-1F6A-4AEF-AE97-7B7F87341124}"/>
    <cellStyle name="Komma 3 3 2 2 5" xfId="2784" xr:uid="{51E63817-41FB-4DD3-9EAA-013C922C94CD}"/>
    <cellStyle name="Komma 3 3 2 3" xfId="642" xr:uid="{00000000-0005-0000-0000-0000C0030000}"/>
    <cellStyle name="Komma 3 3 2 3 2" xfId="1571" xr:uid="{00000000-0005-0000-0000-0000C1030000}"/>
    <cellStyle name="Komma 3 3 2 3 2 2" xfId="3851" xr:uid="{3BE35992-D0DF-4286-82E0-06C5438FC127}"/>
    <cellStyle name="Komma 3 3 2 3 3" xfId="2264" xr:uid="{00000000-0005-0000-0000-0000C2030000}"/>
    <cellStyle name="Komma 3 3 2 3 3 2" xfId="4544" xr:uid="{A817BDB6-AB41-4CC3-B370-5CD40F521EDF}"/>
    <cellStyle name="Komma 3 3 2 3 4" xfId="2959" xr:uid="{10FD464D-5151-46B1-96FC-E0D6550E5343}"/>
    <cellStyle name="Komma 3 3 2 4" xfId="1040" xr:uid="{00000000-0005-0000-0000-0000C3030000}"/>
    <cellStyle name="Komma 3 3 2 4 2" xfId="3328" xr:uid="{E459860C-11AC-4144-8DC6-6F6D72062389}"/>
    <cellStyle name="Komma 3 3 2 5" xfId="1224" xr:uid="{00000000-0005-0000-0000-0000C4030000}"/>
    <cellStyle name="Komma 3 3 2 5 2" xfId="3504" xr:uid="{451FFAAC-6E68-43D9-85A7-26C4483F97FC}"/>
    <cellStyle name="Komma 3 3 2 6" xfId="1917" xr:uid="{00000000-0005-0000-0000-0000C5030000}"/>
    <cellStyle name="Komma 3 3 2 6 2" xfId="4197" xr:uid="{80F953D3-D8A1-4D71-8221-7FC96ACEE0C9}"/>
    <cellStyle name="Komma 3 3 2 7" xfId="2612" xr:uid="{7458DEA6-8CFC-481F-B8BC-0430C3DE430A}"/>
    <cellStyle name="Komma 3 3 3" xfId="349" xr:uid="{00000000-0005-0000-0000-0000C6030000}"/>
    <cellStyle name="Komma 3 3 3 2" xfId="730" xr:uid="{00000000-0005-0000-0000-0000C7030000}"/>
    <cellStyle name="Komma 3 3 4" xfId="931" xr:uid="{00000000-0005-0000-0000-0000C8030000}"/>
    <cellStyle name="Komma 3 3 4 2" xfId="3221" xr:uid="{BA159E62-C890-4FEE-A4AD-F9A38CE82285}"/>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2 2" xfId="4024" xr:uid="{80F35770-0287-4471-BFAD-0493B65610C7}"/>
    <cellStyle name="Komma 3 4 2 2 3" xfId="2437" xr:uid="{00000000-0005-0000-0000-0000CD030000}"/>
    <cellStyle name="Komma 3 4 2 2 3 2" xfId="4717" xr:uid="{A6B6BEA7-4FC6-45E1-AD0D-539315F87D4F}"/>
    <cellStyle name="Komma 3 4 2 2 4" xfId="3132" xr:uid="{67FC378A-F799-42BD-9C20-166B7C29B597}"/>
    <cellStyle name="Komma 3 4 2 3" xfId="1397" xr:uid="{00000000-0005-0000-0000-0000CE030000}"/>
    <cellStyle name="Komma 3 4 2 3 2" xfId="3677" xr:uid="{8CA52E44-4543-4C70-A852-7E22EAD78F24}"/>
    <cellStyle name="Komma 3 4 2 4" xfId="2090" xr:uid="{00000000-0005-0000-0000-0000CF030000}"/>
    <cellStyle name="Komma 3 4 2 4 2" xfId="4370" xr:uid="{95D38F71-9125-4AA4-9209-12FC4A0C3EA0}"/>
    <cellStyle name="Komma 3 4 2 5" xfId="2785" xr:uid="{9218EDD0-C4CB-4FE2-B71C-3386CB2A5A46}"/>
    <cellStyle name="Komma 3 4 3" xfId="643" xr:uid="{00000000-0005-0000-0000-0000D0030000}"/>
    <cellStyle name="Komma 3 4 3 2" xfId="1572" xr:uid="{00000000-0005-0000-0000-0000D1030000}"/>
    <cellStyle name="Komma 3 4 3 2 2" xfId="3852" xr:uid="{E6AED3A9-A407-4F39-B1E8-40392AE4BF60}"/>
    <cellStyle name="Komma 3 4 3 3" xfId="2265" xr:uid="{00000000-0005-0000-0000-0000D2030000}"/>
    <cellStyle name="Komma 3 4 3 3 2" xfId="4545" xr:uid="{A0FD1F17-9C0B-4D76-9BDC-792B74F2D67E}"/>
    <cellStyle name="Komma 3 4 3 4" xfId="2960" xr:uid="{629DFDB9-03EA-446F-8E3E-F93DE698C5DE}"/>
    <cellStyle name="Komma 3 4 4" xfId="1041" xr:uid="{00000000-0005-0000-0000-0000D3030000}"/>
    <cellStyle name="Komma 3 4 4 2" xfId="3329" xr:uid="{7734ABFD-2458-43A6-80FE-00A4803625AC}"/>
    <cellStyle name="Komma 3 4 5" xfId="1225" xr:uid="{00000000-0005-0000-0000-0000D4030000}"/>
    <cellStyle name="Komma 3 4 5 2" xfId="3505" xr:uid="{1A519621-DE63-4223-8000-8835C8B50075}"/>
    <cellStyle name="Komma 3 4 6" xfId="1918" xr:uid="{00000000-0005-0000-0000-0000D5030000}"/>
    <cellStyle name="Komma 3 4 6 2" xfId="4198" xr:uid="{BEBA00CF-5F8E-43B5-915C-2208E435EF09}"/>
    <cellStyle name="Komma 3 4 7" xfId="2613" xr:uid="{B68ACDD9-FDBB-4D90-96B2-739BFE1C04C7}"/>
    <cellStyle name="Komma 3 5" xfId="304" xr:uid="{00000000-0005-0000-0000-0000D6030000}"/>
    <cellStyle name="Komma 3 5 2" xfId="685" xr:uid="{00000000-0005-0000-0000-0000D7030000}"/>
    <cellStyle name="Komma 3 6" xfId="885" xr:uid="{00000000-0005-0000-0000-0000D8030000}"/>
    <cellStyle name="Komma 3 6 2" xfId="3176" xr:uid="{16FB592E-455E-4E80-87B3-0EFF5AA46523}"/>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2 2" xfId="4025" xr:uid="{B1B83AF6-ACAB-4A3C-98E4-1D8E825B837B}"/>
    <cellStyle name="Komma 4 2 2 2 2 3" xfId="2438" xr:uid="{00000000-0005-0000-0000-0000DF030000}"/>
    <cellStyle name="Komma 4 2 2 2 2 3 2" xfId="4718" xr:uid="{0B68A432-36D1-499A-865A-F2F00F80FF65}"/>
    <cellStyle name="Komma 4 2 2 2 2 4" xfId="3133" xr:uid="{8937FA56-E510-4A7E-9A83-4F3FC087C59F}"/>
    <cellStyle name="Komma 4 2 2 2 3" xfId="1398" xr:uid="{00000000-0005-0000-0000-0000E0030000}"/>
    <cellStyle name="Komma 4 2 2 2 3 2" xfId="3678" xr:uid="{E99099BF-F620-4D76-8290-69D53E4B22B8}"/>
    <cellStyle name="Komma 4 2 2 2 4" xfId="2091" xr:uid="{00000000-0005-0000-0000-0000E1030000}"/>
    <cellStyle name="Komma 4 2 2 2 4 2" xfId="4371" xr:uid="{078BBEB7-4F4D-49A2-BD63-A083B1F5529B}"/>
    <cellStyle name="Komma 4 2 2 2 5" xfId="2786" xr:uid="{BED844E6-4162-4505-850E-A615CFEF3865}"/>
    <cellStyle name="Komma 4 2 2 3" xfId="644" xr:uid="{00000000-0005-0000-0000-0000E2030000}"/>
    <cellStyle name="Komma 4 2 2 3 2" xfId="1573" xr:uid="{00000000-0005-0000-0000-0000E3030000}"/>
    <cellStyle name="Komma 4 2 2 3 2 2" xfId="3853" xr:uid="{21A3E2F6-5B5E-4111-AC64-C795FD24DFF8}"/>
    <cellStyle name="Komma 4 2 2 3 3" xfId="2266" xr:uid="{00000000-0005-0000-0000-0000E4030000}"/>
    <cellStyle name="Komma 4 2 2 3 3 2" xfId="4546" xr:uid="{514A7E7E-9B1D-4447-A31E-9B7FDBCC0FB2}"/>
    <cellStyle name="Komma 4 2 2 3 4" xfId="2961" xr:uid="{FACB227D-195A-4954-A863-D35933144CD3}"/>
    <cellStyle name="Komma 4 2 2 4" xfId="1042" xr:uid="{00000000-0005-0000-0000-0000E5030000}"/>
    <cellStyle name="Komma 4 2 2 4 2" xfId="3330" xr:uid="{1E908E0E-7334-49EE-BB52-E6885FF1C870}"/>
    <cellStyle name="Komma 4 2 2 5" xfId="1226" xr:uid="{00000000-0005-0000-0000-0000E6030000}"/>
    <cellStyle name="Komma 4 2 2 5 2" xfId="3506" xr:uid="{813B4091-E957-4B6F-8C0A-F350DD89A221}"/>
    <cellStyle name="Komma 4 2 2 6" xfId="1919" xr:uid="{00000000-0005-0000-0000-0000E7030000}"/>
    <cellStyle name="Komma 4 2 2 6 2" xfId="4199" xr:uid="{BB1FA89E-86F8-4F71-AD84-2C60F6E607F3}"/>
    <cellStyle name="Komma 4 2 2 7" xfId="2614" xr:uid="{5F9A0195-D157-4179-A250-0D4878C0F8CE}"/>
    <cellStyle name="Komma 4 2 3" xfId="350" xr:uid="{00000000-0005-0000-0000-0000E8030000}"/>
    <cellStyle name="Komma 4 2 3 2" xfId="731" xr:uid="{00000000-0005-0000-0000-0000E9030000}"/>
    <cellStyle name="Komma 4 2 4" xfId="932" xr:uid="{00000000-0005-0000-0000-0000EA030000}"/>
    <cellStyle name="Komma 4 2 4 2" xfId="3222" xr:uid="{1CDEB145-3DFF-4329-8CA6-D180215B4F5F}"/>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2 3 2" xfId="3367" xr:uid="{3E8A29F1-8E30-4C17-8D09-291F5B6BAD05}"/>
    <cellStyle name="Komma 4 3 3" xfId="467" xr:uid="{00000000-0005-0000-0000-0000F0030000}"/>
    <cellStyle name="Komma 4 3 3 2" xfId="840" xr:uid="{00000000-0005-0000-0000-0000F1030000}"/>
    <cellStyle name="Komma 4 3 3 2 2" xfId="1746" xr:uid="{00000000-0005-0000-0000-0000F2030000}"/>
    <cellStyle name="Komma 4 3 3 2 2 2" xfId="4026" xr:uid="{FCCED0B0-8E5F-46AA-9E1C-582D1A31D4E2}"/>
    <cellStyle name="Komma 4 3 3 2 3" xfId="2439" xr:uid="{00000000-0005-0000-0000-0000F3030000}"/>
    <cellStyle name="Komma 4 3 3 2 3 2" xfId="4719" xr:uid="{A46C7327-7262-4166-BAD1-28A334CC5927}"/>
    <cellStyle name="Komma 4 3 3 2 4" xfId="3134" xr:uid="{5E1E7772-3F46-47A1-BD22-471E0A962479}"/>
    <cellStyle name="Komma 4 3 3 3" xfId="1399" xr:uid="{00000000-0005-0000-0000-0000F4030000}"/>
    <cellStyle name="Komma 4 3 3 3 2" xfId="3679" xr:uid="{9860D0C5-05D8-435C-BED9-5B3F1738ED0B}"/>
    <cellStyle name="Komma 4 3 3 4" xfId="2092" xr:uid="{00000000-0005-0000-0000-0000F5030000}"/>
    <cellStyle name="Komma 4 3 3 4 2" xfId="4372" xr:uid="{B126E8B6-9DA1-4725-B25B-7D908C9EF5BC}"/>
    <cellStyle name="Komma 4 3 3 5" xfId="2787" xr:uid="{6D42D007-6653-4D12-A3E8-D31119C75C98}"/>
    <cellStyle name="Komma 4 3 4" xfId="645" xr:uid="{00000000-0005-0000-0000-0000F6030000}"/>
    <cellStyle name="Komma 4 3 4 2" xfId="1574" xr:uid="{00000000-0005-0000-0000-0000F7030000}"/>
    <cellStyle name="Komma 4 3 4 2 2" xfId="3854" xr:uid="{409E3C78-C71A-4A0D-B435-EA4F2E4837FB}"/>
    <cellStyle name="Komma 4 3 4 3" xfId="2267" xr:uid="{00000000-0005-0000-0000-0000F8030000}"/>
    <cellStyle name="Komma 4 3 4 3 2" xfId="4547" xr:uid="{88837F1D-57FD-4DB3-BA1C-2C318A76D17D}"/>
    <cellStyle name="Komma 4 3 4 4" xfId="2962" xr:uid="{8556FD7C-58BF-4058-8BDA-DE3F1CA4D9E3}"/>
    <cellStyle name="Komma 4 3 5" xfId="1043" xr:uid="{00000000-0005-0000-0000-0000F9030000}"/>
    <cellStyle name="Komma 4 3 5 2" xfId="3331" xr:uid="{923750D1-62F1-44A2-BDC7-FD5B9824344C}"/>
    <cellStyle name="Komma 4 3 6" xfId="1227" xr:uid="{00000000-0005-0000-0000-0000FA030000}"/>
    <cellStyle name="Komma 4 3 6 2" xfId="3507" xr:uid="{4A2C341F-93DD-4E0D-BA00-8035EE4C78C9}"/>
    <cellStyle name="Komma 4 3 7" xfId="1920" xr:uid="{00000000-0005-0000-0000-0000FB030000}"/>
    <cellStyle name="Komma 4 3 7 2" xfId="4200" xr:uid="{D8D7AB63-0AEB-44FE-B7E8-1683F9692CD7}"/>
    <cellStyle name="Komma 4 3 8" xfId="2615" xr:uid="{72BFA7C5-FCB7-4115-BEEE-648EEF50F329}"/>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2 2" xfId="4027" xr:uid="{77E1CF24-04D5-4D5E-96DD-44A0F195181E}"/>
    <cellStyle name="Komma 4 4 2 2 3" xfId="2440" xr:uid="{00000000-0005-0000-0000-000000040000}"/>
    <cellStyle name="Komma 4 4 2 2 3 2" xfId="4720" xr:uid="{B5129E61-648D-4151-AB1B-DD0A29CC6BBC}"/>
    <cellStyle name="Komma 4 4 2 2 4" xfId="3135" xr:uid="{FE606004-E840-4DB7-8DD9-36E0EB856CEA}"/>
    <cellStyle name="Komma 4 4 2 3" xfId="1400" xr:uid="{00000000-0005-0000-0000-000001040000}"/>
    <cellStyle name="Komma 4 4 2 3 2" xfId="3680" xr:uid="{0CAF85B0-B10E-4C65-93F8-5337948CB4E6}"/>
    <cellStyle name="Komma 4 4 2 4" xfId="2093" xr:uid="{00000000-0005-0000-0000-000002040000}"/>
    <cellStyle name="Komma 4 4 2 4 2" xfId="4373" xr:uid="{916DD44C-44BF-488F-A700-948723AD6F6D}"/>
    <cellStyle name="Komma 4 4 2 5" xfId="2788" xr:uid="{EFDC8848-C8CA-47F1-A683-A7DED0C92F21}"/>
    <cellStyle name="Komma 4 4 3" xfId="646" xr:uid="{00000000-0005-0000-0000-000003040000}"/>
    <cellStyle name="Komma 4 4 3 2" xfId="1575" xr:uid="{00000000-0005-0000-0000-000004040000}"/>
    <cellStyle name="Komma 4 4 3 2 2" xfId="3855" xr:uid="{3EA010DB-7393-4375-92B1-53DF61E7FB27}"/>
    <cellStyle name="Komma 4 4 3 3" xfId="2268" xr:uid="{00000000-0005-0000-0000-000005040000}"/>
    <cellStyle name="Komma 4 4 3 3 2" xfId="4548" xr:uid="{AD5B88CA-468B-4928-BFC3-93563CE1D6F2}"/>
    <cellStyle name="Komma 4 4 3 4" xfId="2963" xr:uid="{41DDAD8D-B739-4D92-8856-96BACA2C2F16}"/>
    <cellStyle name="Komma 4 4 4" xfId="1044" xr:uid="{00000000-0005-0000-0000-000006040000}"/>
    <cellStyle name="Komma 4 4 4 2" xfId="3332" xr:uid="{F57730B7-11C9-427C-806F-6DF063B9D010}"/>
    <cellStyle name="Komma 4 4 5" xfId="1228" xr:uid="{00000000-0005-0000-0000-000007040000}"/>
    <cellStyle name="Komma 4 4 5 2" xfId="3508" xr:uid="{066D3F5E-2D88-405B-B5BD-795B1BBEBFB5}"/>
    <cellStyle name="Komma 4 4 6" xfId="1921" xr:uid="{00000000-0005-0000-0000-000008040000}"/>
    <cellStyle name="Komma 4 4 6 2" xfId="4201" xr:uid="{8A6175AE-D444-4E32-99BC-36200109050B}"/>
    <cellStyle name="Komma 4 4 7" xfId="2616" xr:uid="{A1FB5412-08A8-48C6-8C3B-CBA349D7BA0C}"/>
    <cellStyle name="Komma 4 5" xfId="306" xr:uid="{00000000-0005-0000-0000-000009040000}"/>
    <cellStyle name="Komma 4 5 2" xfId="687" xr:uid="{00000000-0005-0000-0000-00000A040000}"/>
    <cellStyle name="Komma 4 6" xfId="887" xr:uid="{00000000-0005-0000-0000-00000B040000}"/>
    <cellStyle name="Komma 4 6 2" xfId="3178" xr:uid="{0E4CCCCE-6939-49AE-AF79-3C83B3334376}"/>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2 3 2" xfId="3223" xr:uid="{7C1AA680-7CDF-4849-BEEF-ED24CED581A6}"/>
    <cellStyle name="Komma 5 3" xfId="307" xr:uid="{00000000-0005-0000-0000-000011040000}"/>
    <cellStyle name="Komma 5 3 2" xfId="688" xr:uid="{00000000-0005-0000-0000-000012040000}"/>
    <cellStyle name="Komma 5 4" xfId="888" xr:uid="{00000000-0005-0000-0000-000013040000}"/>
    <cellStyle name="Komma 5 4 2" xfId="3179" xr:uid="{E623045B-907A-4BC1-8216-9C245BDBE323}"/>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2 3 2" xfId="3184" xr:uid="{6E4BA61B-ECCB-417B-8C1B-6E4A53285F3A}"/>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3 3 2" xfId="3183" xr:uid="{2B2FF0AA-D634-4605-AC51-E1E5C9E8BB79}"/>
    <cellStyle name="Komma 6 4" xfId="301" xr:uid="{00000000-0005-0000-0000-00001D040000}"/>
    <cellStyle name="Komma 6 4 2" xfId="682" xr:uid="{00000000-0005-0000-0000-00001E040000}"/>
    <cellStyle name="Komma 6 5" xfId="882" xr:uid="{00000000-0005-0000-0000-00001F040000}"/>
    <cellStyle name="Komma 6 5 2" xfId="3173" xr:uid="{0328840E-EEFE-4BA1-85CF-7905C861719A}"/>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7 3 2" xfId="3224" xr:uid="{14C27673-01E9-407D-841F-08F4E1894BFA}"/>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1 2" xfId="2479" xr:uid="{CDECF30E-183D-44A9-B358-85B569D35810}"/>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2 2" xfId="4030" xr:uid="{39B903E7-8D18-4641-98C7-CE483AB582B6}"/>
    <cellStyle name="Normal 2 3 2 2 2 2 2 3" xfId="2443" xr:uid="{00000000-0005-0000-0000-00004C040000}"/>
    <cellStyle name="Normal 2 3 2 2 2 2 2 3 2" xfId="4723" xr:uid="{9011464B-F518-4740-9D27-0A43CFD05206}"/>
    <cellStyle name="Normal 2 3 2 2 2 2 2 4" xfId="3138" xr:uid="{FC6FA975-3CE5-4EEC-A00F-6921EBFF02F3}"/>
    <cellStyle name="Normal 2 3 2 2 2 2 3" xfId="1403" xr:uid="{00000000-0005-0000-0000-00004D040000}"/>
    <cellStyle name="Normal 2 3 2 2 2 2 3 2" xfId="3683" xr:uid="{B2977948-15D6-4FE3-9E73-D2B03A2BD190}"/>
    <cellStyle name="Normal 2 3 2 2 2 2 4" xfId="2096" xr:uid="{00000000-0005-0000-0000-00004E040000}"/>
    <cellStyle name="Normal 2 3 2 2 2 2 4 2" xfId="4376" xr:uid="{6EFDF9C0-3252-4B0E-B358-30137EAA2116}"/>
    <cellStyle name="Normal 2 3 2 2 2 2 5" xfId="2791" xr:uid="{AF3744B8-9196-467E-9A81-23A003086CE1}"/>
    <cellStyle name="Normal 2 3 2 2 2 3" xfId="649" xr:uid="{00000000-0005-0000-0000-00004F040000}"/>
    <cellStyle name="Normal 2 3 2 2 2 3 2" xfId="1578" xr:uid="{00000000-0005-0000-0000-000050040000}"/>
    <cellStyle name="Normal 2 3 2 2 2 3 2 2" xfId="3858" xr:uid="{4E54AE3A-4042-40B0-BAA2-ACB9CC732140}"/>
    <cellStyle name="Normal 2 3 2 2 2 3 3" xfId="2271" xr:uid="{00000000-0005-0000-0000-000051040000}"/>
    <cellStyle name="Normal 2 3 2 2 2 3 3 2" xfId="4551" xr:uid="{4562C3EE-4B2E-41E2-942A-A04BAE226F0A}"/>
    <cellStyle name="Normal 2 3 2 2 2 3 4" xfId="2966" xr:uid="{75070C14-6850-4AD9-9AE7-22FBD7A8DDAA}"/>
    <cellStyle name="Normal 2 3 2 2 2 4" xfId="1047" xr:uid="{00000000-0005-0000-0000-000052040000}"/>
    <cellStyle name="Normal 2 3 2 2 2 4 2" xfId="3335" xr:uid="{C3ECF2B1-E215-4768-9985-424418F6C638}"/>
    <cellStyle name="Normal 2 3 2 2 2 5" xfId="1231" xr:uid="{00000000-0005-0000-0000-000053040000}"/>
    <cellStyle name="Normal 2 3 2 2 2 5 2" xfId="3511" xr:uid="{2C50C7DF-6BA8-4EF2-9D98-33BFBBBB53FA}"/>
    <cellStyle name="Normal 2 3 2 2 2 6" xfId="1924" xr:uid="{00000000-0005-0000-0000-000054040000}"/>
    <cellStyle name="Normal 2 3 2 2 2 6 2" xfId="4204" xr:uid="{98ADA650-2A63-42DF-B2A6-FAF5FB7D1A81}"/>
    <cellStyle name="Normal 2 3 2 2 2 7" xfId="2619" xr:uid="{8CF3AF99-B200-4ADC-8A4F-ED0F419F391A}"/>
    <cellStyle name="Normal 2 3 2 2 3" xfId="470" xr:uid="{00000000-0005-0000-0000-000055040000}"/>
    <cellStyle name="Normal 2 3 2 2 3 2" xfId="843" xr:uid="{00000000-0005-0000-0000-000056040000}"/>
    <cellStyle name="Normal 2 3 2 2 3 2 2" xfId="1749" xr:uid="{00000000-0005-0000-0000-000057040000}"/>
    <cellStyle name="Normal 2 3 2 2 3 2 2 2" xfId="4029" xr:uid="{18CC996C-1BA6-4760-8481-9D3F5D95D681}"/>
    <cellStyle name="Normal 2 3 2 2 3 2 3" xfId="2442" xr:uid="{00000000-0005-0000-0000-000058040000}"/>
    <cellStyle name="Normal 2 3 2 2 3 2 3 2" xfId="4722" xr:uid="{97145E79-E726-4F34-9862-C9CF6EFBF41D}"/>
    <cellStyle name="Normal 2 3 2 2 3 2 4" xfId="3137" xr:uid="{160736FA-80D1-4938-9E33-2EF9E5CD3391}"/>
    <cellStyle name="Normal 2 3 2 2 3 3" xfId="1402" xr:uid="{00000000-0005-0000-0000-000059040000}"/>
    <cellStyle name="Normal 2 3 2 2 3 3 2" xfId="3682" xr:uid="{9D4EA5AF-D869-4F93-99F7-139C32281194}"/>
    <cellStyle name="Normal 2 3 2 2 3 4" xfId="2095" xr:uid="{00000000-0005-0000-0000-00005A040000}"/>
    <cellStyle name="Normal 2 3 2 2 3 4 2" xfId="4375" xr:uid="{A5BDEDBA-C872-43B4-8F40-75B549A4DFF4}"/>
    <cellStyle name="Normal 2 3 2 2 3 5" xfId="2790" xr:uid="{B7EF3E4E-C2CD-4C09-B367-934999454363}"/>
    <cellStyle name="Normal 2 3 2 2 4" xfId="648" xr:uid="{00000000-0005-0000-0000-00005B040000}"/>
    <cellStyle name="Normal 2 3 2 2 4 2" xfId="1577" xr:uid="{00000000-0005-0000-0000-00005C040000}"/>
    <cellStyle name="Normal 2 3 2 2 4 2 2" xfId="3857" xr:uid="{F5D824F5-CB43-46E4-8C1A-1E92287AE0A8}"/>
    <cellStyle name="Normal 2 3 2 2 4 3" xfId="2270" xr:uid="{00000000-0005-0000-0000-00005D040000}"/>
    <cellStyle name="Normal 2 3 2 2 4 3 2" xfId="4550" xr:uid="{5E9F3C40-54E8-462D-A001-BEC6489729C1}"/>
    <cellStyle name="Normal 2 3 2 2 4 4" xfId="2965" xr:uid="{DA4975F9-4FAD-4CF6-BFA3-82E815CC79DB}"/>
    <cellStyle name="Normal 2 3 2 2 5" xfId="1046" xr:uid="{00000000-0005-0000-0000-00005E040000}"/>
    <cellStyle name="Normal 2 3 2 2 5 2" xfId="3334" xr:uid="{D650D729-4226-4097-9DC8-ED648F3A9504}"/>
    <cellStyle name="Normal 2 3 2 2 6" xfId="1230" xr:uid="{00000000-0005-0000-0000-00005F040000}"/>
    <cellStyle name="Normal 2 3 2 2 6 2" xfId="3510" xr:uid="{17A13C4C-2EAF-4A34-B162-BB6921506D67}"/>
    <cellStyle name="Normal 2 3 2 2 7" xfId="1923" xr:uid="{00000000-0005-0000-0000-000060040000}"/>
    <cellStyle name="Normal 2 3 2 2 7 2" xfId="4203" xr:uid="{242E2F73-F044-4D19-9CD3-A3735A1CB925}"/>
    <cellStyle name="Normal 2 3 2 2 8" xfId="2618" xr:uid="{E2FF7CBC-8FB1-4B63-8921-5CF0224FB9F6}"/>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2 2" xfId="4031" xr:uid="{41280B12-37D4-40D7-8F2A-E435AC252137}"/>
    <cellStyle name="Normal 2 3 2 3 2 2 3" xfId="2444" xr:uid="{00000000-0005-0000-0000-000065040000}"/>
    <cellStyle name="Normal 2 3 2 3 2 2 3 2" xfId="4724" xr:uid="{03472AD8-1DC2-4D8C-B257-1A6C34441BA0}"/>
    <cellStyle name="Normal 2 3 2 3 2 2 4" xfId="3139" xr:uid="{4C4D8C71-7B71-43A6-9BCA-69B818E81F81}"/>
    <cellStyle name="Normal 2 3 2 3 2 3" xfId="1404" xr:uid="{00000000-0005-0000-0000-000066040000}"/>
    <cellStyle name="Normal 2 3 2 3 2 3 2" xfId="3684" xr:uid="{2D9DE73A-51B8-4604-8094-62D95A94B741}"/>
    <cellStyle name="Normal 2 3 2 3 2 4" xfId="2097" xr:uid="{00000000-0005-0000-0000-000067040000}"/>
    <cellStyle name="Normal 2 3 2 3 2 4 2" xfId="4377" xr:uid="{5DDF2CF4-C57D-4147-823B-A6DBB4C95C93}"/>
    <cellStyle name="Normal 2 3 2 3 2 5" xfId="2792" xr:uid="{2CCA235A-2EF0-4299-99AE-261F933E16ED}"/>
    <cellStyle name="Normal 2 3 2 3 3" xfId="650" xr:uid="{00000000-0005-0000-0000-000068040000}"/>
    <cellStyle name="Normal 2 3 2 3 3 2" xfId="1579" xr:uid="{00000000-0005-0000-0000-000069040000}"/>
    <cellStyle name="Normal 2 3 2 3 3 2 2" xfId="3859" xr:uid="{D180800E-B859-4AAA-A3C9-8A5953182799}"/>
    <cellStyle name="Normal 2 3 2 3 3 3" xfId="2272" xr:uid="{00000000-0005-0000-0000-00006A040000}"/>
    <cellStyle name="Normal 2 3 2 3 3 3 2" xfId="4552" xr:uid="{5A8BD189-183C-47A2-8F36-508858878240}"/>
    <cellStyle name="Normal 2 3 2 3 3 4" xfId="2967" xr:uid="{2252423E-78ED-424F-ABAC-86AED82EF2F4}"/>
    <cellStyle name="Normal 2 3 2 3 4" xfId="1048" xr:uid="{00000000-0005-0000-0000-00006B040000}"/>
    <cellStyle name="Normal 2 3 2 3 4 2" xfId="3336" xr:uid="{941FEA58-7C65-4D4F-B2A6-285108027E59}"/>
    <cellStyle name="Normal 2 3 2 3 5" xfId="1232" xr:uid="{00000000-0005-0000-0000-00006C040000}"/>
    <cellStyle name="Normal 2 3 2 3 5 2" xfId="3512" xr:uid="{CD6C785D-8656-4D20-96DC-AC566D4DBC72}"/>
    <cellStyle name="Normal 2 3 2 3 6" xfId="1925" xr:uid="{00000000-0005-0000-0000-00006D040000}"/>
    <cellStyle name="Normal 2 3 2 3 6 2" xfId="4205" xr:uid="{E099963F-1CE6-48B6-A047-EFE5A6AAC772}"/>
    <cellStyle name="Normal 2 3 2 3 7" xfId="2620" xr:uid="{735E26E7-6615-4478-BEA0-979B5A5A8367}"/>
    <cellStyle name="Normal 2 3 2 4" xfId="469" xr:uid="{00000000-0005-0000-0000-00006E040000}"/>
    <cellStyle name="Normal 2 3 2 4 2" xfId="842" xr:uid="{00000000-0005-0000-0000-00006F040000}"/>
    <cellStyle name="Normal 2 3 2 4 2 2" xfId="1748" xr:uid="{00000000-0005-0000-0000-000070040000}"/>
    <cellStyle name="Normal 2 3 2 4 2 2 2" xfId="4028" xr:uid="{C11BA9F6-C65C-4D3A-9216-2202D49F0780}"/>
    <cellStyle name="Normal 2 3 2 4 2 3" xfId="2441" xr:uid="{00000000-0005-0000-0000-000071040000}"/>
    <cellStyle name="Normal 2 3 2 4 2 3 2" xfId="4721" xr:uid="{502F38B3-9FC1-4BA5-B113-CAC329DFA5E4}"/>
    <cellStyle name="Normal 2 3 2 4 2 4" xfId="3136" xr:uid="{CE7B08DD-4DB8-409F-8BFB-FAB1FB24E96E}"/>
    <cellStyle name="Normal 2 3 2 4 3" xfId="1401" xr:uid="{00000000-0005-0000-0000-000072040000}"/>
    <cellStyle name="Normal 2 3 2 4 3 2" xfId="3681" xr:uid="{A9604BB2-9AB6-456A-BE1E-7A4D3BB1517D}"/>
    <cellStyle name="Normal 2 3 2 4 4" xfId="2094" xr:uid="{00000000-0005-0000-0000-000073040000}"/>
    <cellStyle name="Normal 2 3 2 4 4 2" xfId="4374" xr:uid="{14B56289-3A9C-4DBF-A9C6-ABBD5A5AB180}"/>
    <cellStyle name="Normal 2 3 2 4 5" xfId="2789" xr:uid="{3DA315E5-83E1-4E52-A1D9-665D01E971B1}"/>
    <cellStyle name="Normal 2 3 2 5" xfId="647" xr:uid="{00000000-0005-0000-0000-000074040000}"/>
    <cellStyle name="Normal 2 3 2 5 2" xfId="1576" xr:uid="{00000000-0005-0000-0000-000075040000}"/>
    <cellStyle name="Normal 2 3 2 5 2 2" xfId="3856" xr:uid="{2BE7EDE4-AC94-4D29-B35A-2FAC835598BD}"/>
    <cellStyle name="Normal 2 3 2 5 3" xfId="2269" xr:uid="{00000000-0005-0000-0000-000076040000}"/>
    <cellStyle name="Normal 2 3 2 5 3 2" xfId="4549" xr:uid="{0DFC6B7F-44DA-4249-BADA-C4460165F7DA}"/>
    <cellStyle name="Normal 2 3 2 5 4" xfId="2964" xr:uid="{32555C2D-832A-4DAD-91BC-0E8E90FB3182}"/>
    <cellStyle name="Normal 2 3 2 6" xfId="1045" xr:uid="{00000000-0005-0000-0000-000077040000}"/>
    <cellStyle name="Normal 2 3 2 6 2" xfId="3333" xr:uid="{18B5FD5E-EFB8-45AC-9543-DA96568B7462}"/>
    <cellStyle name="Normal 2 3 2 7" xfId="1229" xr:uid="{00000000-0005-0000-0000-000078040000}"/>
    <cellStyle name="Normal 2 3 2 7 2" xfId="3509" xr:uid="{0C63D1E4-DC1A-4815-8DE4-4AFF7900AC95}"/>
    <cellStyle name="Normal 2 3 2 8" xfId="1922" xr:uid="{00000000-0005-0000-0000-000079040000}"/>
    <cellStyle name="Normal 2 3 2 8 2" xfId="4202" xr:uid="{BC580001-F5A3-49CD-8979-41B3AEB9DD9C}"/>
    <cellStyle name="Normal 2 3 2 9" xfId="2617" xr:uid="{4C7C5B3C-E684-445A-8244-5C6A3EF51470}"/>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2 2" xfId="4033" xr:uid="{168AE007-0494-4ED7-AB69-7CEBD5F71F65}"/>
    <cellStyle name="Normal 2 3 3 2 2 2 3" xfId="2446" xr:uid="{00000000-0005-0000-0000-00007F040000}"/>
    <cellStyle name="Normal 2 3 3 2 2 2 3 2" xfId="4726" xr:uid="{80394AA3-EEC3-497A-A3D1-72D4EF129DE4}"/>
    <cellStyle name="Normal 2 3 3 2 2 2 4" xfId="3141" xr:uid="{1C78CA7C-C094-4553-B192-239DE3BD6665}"/>
    <cellStyle name="Normal 2 3 3 2 2 3" xfId="1406" xr:uid="{00000000-0005-0000-0000-000080040000}"/>
    <cellStyle name="Normal 2 3 3 2 2 3 2" xfId="3686" xr:uid="{A3E088AF-3F82-470E-8009-61B75AE2E9C0}"/>
    <cellStyle name="Normal 2 3 3 2 2 4" xfId="2099" xr:uid="{00000000-0005-0000-0000-000081040000}"/>
    <cellStyle name="Normal 2 3 3 2 2 4 2" xfId="4379" xr:uid="{0FC09548-D147-445A-8AF8-18BCBFFB4BE8}"/>
    <cellStyle name="Normal 2 3 3 2 2 5" xfId="2794" xr:uid="{464F3ED8-2BED-47D5-B634-8EA375690F81}"/>
    <cellStyle name="Normal 2 3 3 2 3" xfId="652" xr:uid="{00000000-0005-0000-0000-000082040000}"/>
    <cellStyle name="Normal 2 3 3 2 3 2" xfId="1581" xr:uid="{00000000-0005-0000-0000-000083040000}"/>
    <cellStyle name="Normal 2 3 3 2 3 2 2" xfId="3861" xr:uid="{EAD8470B-64AD-405C-AC74-848F48B4004B}"/>
    <cellStyle name="Normal 2 3 3 2 3 3" xfId="2274" xr:uid="{00000000-0005-0000-0000-000084040000}"/>
    <cellStyle name="Normal 2 3 3 2 3 3 2" xfId="4554" xr:uid="{82A53695-57D4-46BA-A6EF-463DFEE9B46D}"/>
    <cellStyle name="Normal 2 3 3 2 3 4" xfId="2969" xr:uid="{092305F9-EF2B-4F9C-8FBB-A80E9B765E55}"/>
    <cellStyle name="Normal 2 3 3 2 4" xfId="1050" xr:uid="{00000000-0005-0000-0000-000085040000}"/>
    <cellStyle name="Normal 2 3 3 2 4 2" xfId="3338" xr:uid="{F51B8B7F-7C00-45AE-819C-1570F70ACC94}"/>
    <cellStyle name="Normal 2 3 3 2 5" xfId="1234" xr:uid="{00000000-0005-0000-0000-000086040000}"/>
    <cellStyle name="Normal 2 3 3 2 5 2" xfId="3514" xr:uid="{2AB5D278-6F92-447C-922F-E688BE3F71CB}"/>
    <cellStyle name="Normal 2 3 3 2 6" xfId="1927" xr:uid="{00000000-0005-0000-0000-000087040000}"/>
    <cellStyle name="Normal 2 3 3 2 6 2" xfId="4207" xr:uid="{1D1AB6F9-2129-4F23-BA64-42F1EDFD2F94}"/>
    <cellStyle name="Normal 2 3 3 2 7" xfId="2622" xr:uid="{5C84458F-3367-42CD-A148-5EADDDB78759}"/>
    <cellStyle name="Normal 2 3 3 3" xfId="473" xr:uid="{00000000-0005-0000-0000-000088040000}"/>
    <cellStyle name="Normal 2 3 3 3 2" xfId="846" xr:uid="{00000000-0005-0000-0000-000089040000}"/>
    <cellStyle name="Normal 2 3 3 3 2 2" xfId="1752" xr:uid="{00000000-0005-0000-0000-00008A040000}"/>
    <cellStyle name="Normal 2 3 3 3 2 2 2" xfId="4032" xr:uid="{6722F9A1-BC9F-4FEA-9733-58898CA7AB90}"/>
    <cellStyle name="Normal 2 3 3 3 2 3" xfId="2445" xr:uid="{00000000-0005-0000-0000-00008B040000}"/>
    <cellStyle name="Normal 2 3 3 3 2 3 2" xfId="4725" xr:uid="{DC632278-B0B1-451E-8759-27AC48E8811B}"/>
    <cellStyle name="Normal 2 3 3 3 2 4" xfId="3140" xr:uid="{264612D5-1C26-4678-AFCD-E6284B4A76BE}"/>
    <cellStyle name="Normal 2 3 3 3 3" xfId="1405" xr:uid="{00000000-0005-0000-0000-00008C040000}"/>
    <cellStyle name="Normal 2 3 3 3 3 2" xfId="3685" xr:uid="{21E3D847-5CB8-42A8-AE76-6EAED4F757C5}"/>
    <cellStyle name="Normal 2 3 3 3 4" xfId="2098" xr:uid="{00000000-0005-0000-0000-00008D040000}"/>
    <cellStyle name="Normal 2 3 3 3 4 2" xfId="4378" xr:uid="{F66EE3ED-9CF7-49C6-A6E6-3A57E363C2F5}"/>
    <cellStyle name="Normal 2 3 3 3 5" xfId="2793" xr:uid="{F3C6D62B-755B-4192-B5F9-7B878A9F399D}"/>
    <cellStyle name="Normal 2 3 3 4" xfId="651" xr:uid="{00000000-0005-0000-0000-00008E040000}"/>
    <cellStyle name="Normal 2 3 3 4 2" xfId="1580" xr:uid="{00000000-0005-0000-0000-00008F040000}"/>
    <cellStyle name="Normal 2 3 3 4 2 2" xfId="3860" xr:uid="{BB336E2F-78B4-4C15-AE25-8A3AA7141D38}"/>
    <cellStyle name="Normal 2 3 3 4 3" xfId="2273" xr:uid="{00000000-0005-0000-0000-000090040000}"/>
    <cellStyle name="Normal 2 3 3 4 3 2" xfId="4553" xr:uid="{20D502CA-41E1-4205-8350-5C77FF12EB12}"/>
    <cellStyle name="Normal 2 3 3 4 4" xfId="2968" xr:uid="{937A96A9-EBA0-4442-9A05-01A564B8B905}"/>
    <cellStyle name="Normal 2 3 3 5" xfId="1049" xr:uid="{00000000-0005-0000-0000-000091040000}"/>
    <cellStyle name="Normal 2 3 3 5 2" xfId="3337" xr:uid="{1E085EFC-0801-4E04-B0C2-AD7853FA2F2A}"/>
    <cellStyle name="Normal 2 3 3 6" xfId="1233" xr:uid="{00000000-0005-0000-0000-000092040000}"/>
    <cellStyle name="Normal 2 3 3 6 2" xfId="3513" xr:uid="{A29CCC9B-FA80-4B6C-9DDA-BB7F1EC98FAD}"/>
    <cellStyle name="Normal 2 3 3 7" xfId="1926" xr:uid="{00000000-0005-0000-0000-000093040000}"/>
    <cellStyle name="Normal 2 3 3 7 2" xfId="4206" xr:uid="{E440696A-B5E8-4B25-A65C-E96D30531BEB}"/>
    <cellStyle name="Normal 2 3 3 8" xfId="2621" xr:uid="{42165D9B-E484-407D-B90A-22B19254145A}"/>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2 2" xfId="4034" xr:uid="{FE1598F5-F983-462B-8539-E59F33E4CB7D}"/>
    <cellStyle name="Normal 2 3 4 2 2 3" xfId="2447" xr:uid="{00000000-0005-0000-0000-000098040000}"/>
    <cellStyle name="Normal 2 3 4 2 2 3 2" xfId="4727" xr:uid="{262D22D9-4621-4615-8831-EFAC738E24D6}"/>
    <cellStyle name="Normal 2 3 4 2 2 4" xfId="3142" xr:uid="{8735CE96-F60C-4EF6-9DED-95982F5B1BA8}"/>
    <cellStyle name="Normal 2 3 4 2 3" xfId="1407" xr:uid="{00000000-0005-0000-0000-000099040000}"/>
    <cellStyle name="Normal 2 3 4 2 3 2" xfId="3687" xr:uid="{345B8B1C-7ABE-407D-AF0F-5B2B39004BDE}"/>
    <cellStyle name="Normal 2 3 4 2 4" xfId="2100" xr:uid="{00000000-0005-0000-0000-00009A040000}"/>
    <cellStyle name="Normal 2 3 4 2 4 2" xfId="4380" xr:uid="{AEE32CAD-4F54-4B10-9AB5-951146DA2C38}"/>
    <cellStyle name="Normal 2 3 4 2 5" xfId="2795" xr:uid="{3E1079AD-87A9-49D1-8A8E-D6C8ABF5EE02}"/>
    <cellStyle name="Normal 2 3 4 3" xfId="653" xr:uid="{00000000-0005-0000-0000-00009B040000}"/>
    <cellStyle name="Normal 2 3 4 3 2" xfId="1582" xr:uid="{00000000-0005-0000-0000-00009C040000}"/>
    <cellStyle name="Normal 2 3 4 3 2 2" xfId="3862" xr:uid="{7AC77A5B-1001-4C3E-9234-EC197F826BE4}"/>
    <cellStyle name="Normal 2 3 4 3 3" xfId="2275" xr:uid="{00000000-0005-0000-0000-00009D040000}"/>
    <cellStyle name="Normal 2 3 4 3 3 2" xfId="4555" xr:uid="{0C9DE584-0533-4F7B-8CCB-475C5E41B3AB}"/>
    <cellStyle name="Normal 2 3 4 3 4" xfId="2970" xr:uid="{1728EA32-8689-4697-9AB8-1106E180BE00}"/>
    <cellStyle name="Normal 2 3 4 4" xfId="1051" xr:uid="{00000000-0005-0000-0000-00009E040000}"/>
    <cellStyle name="Normal 2 3 4 4 2" xfId="3339" xr:uid="{7F86B2EF-8F86-4946-B044-A17522671AC7}"/>
    <cellStyle name="Normal 2 3 4 5" xfId="1235" xr:uid="{00000000-0005-0000-0000-00009F040000}"/>
    <cellStyle name="Normal 2 3 4 5 2" xfId="3515" xr:uid="{D64172AD-7139-4748-B3F8-E8CB00299E6A}"/>
    <cellStyle name="Normal 2 3 4 6" xfId="1928" xr:uid="{00000000-0005-0000-0000-0000A0040000}"/>
    <cellStyle name="Normal 2 3 4 6 2" xfId="4208" xr:uid="{CE816588-3998-48DB-A53B-7A1EE5D86820}"/>
    <cellStyle name="Normal 2 3 4 7" xfId="2623" xr:uid="{05798ED2-24EE-4F6E-AB1E-D0DAF1AF592D}"/>
    <cellStyle name="Normal 2 4" xfId="20" xr:uid="{00000000-0005-0000-0000-0000A1040000}"/>
    <cellStyle name="Normal 2 4 10" xfId="1786" xr:uid="{00000000-0005-0000-0000-0000A2040000}"/>
    <cellStyle name="Normal 2 4 10 2" xfId="4066" xr:uid="{597454C8-6382-4514-B84B-0460D5A1D7D9}"/>
    <cellStyle name="Normal 2 4 11" xfId="2482" xr:uid="{D41BA606-53A5-4563-A85E-C1ADD272133A}"/>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2 2" xfId="4036" xr:uid="{488D56E1-71DE-4839-89CE-228E7BDA236E}"/>
    <cellStyle name="Normal 2 4 2 2 2 2 2 3" xfId="2449" xr:uid="{00000000-0005-0000-0000-0000A9040000}"/>
    <cellStyle name="Normal 2 4 2 2 2 2 2 3 2" xfId="4729" xr:uid="{688EBA86-3D7E-42D3-AA18-6B3B41554710}"/>
    <cellStyle name="Normal 2 4 2 2 2 2 2 4" xfId="3144" xr:uid="{C3FB2623-8FC2-44AD-825D-E42F6362A821}"/>
    <cellStyle name="Normal 2 4 2 2 2 2 3" xfId="1409" xr:uid="{00000000-0005-0000-0000-0000AA040000}"/>
    <cellStyle name="Normal 2 4 2 2 2 2 3 2" xfId="3689" xr:uid="{9B802B3A-370E-40ED-BE4A-D2DCA1BDF02F}"/>
    <cellStyle name="Normal 2 4 2 2 2 2 4" xfId="2102" xr:uid="{00000000-0005-0000-0000-0000AB040000}"/>
    <cellStyle name="Normal 2 4 2 2 2 2 4 2" xfId="4382" xr:uid="{D5F3AD1F-F43E-4BD5-A961-CD609090EE94}"/>
    <cellStyle name="Normal 2 4 2 2 2 2 5" xfId="2797" xr:uid="{53D3BFD4-FB6D-4058-A308-77E9BCFD0B24}"/>
    <cellStyle name="Normal 2 4 2 2 2 3" xfId="655" xr:uid="{00000000-0005-0000-0000-0000AC040000}"/>
    <cellStyle name="Normal 2 4 2 2 2 3 2" xfId="1584" xr:uid="{00000000-0005-0000-0000-0000AD040000}"/>
    <cellStyle name="Normal 2 4 2 2 2 3 2 2" xfId="3864" xr:uid="{015818EE-4B22-4D55-AB52-38E24DDCF20D}"/>
    <cellStyle name="Normal 2 4 2 2 2 3 3" xfId="2277" xr:uid="{00000000-0005-0000-0000-0000AE040000}"/>
    <cellStyle name="Normal 2 4 2 2 2 3 3 2" xfId="4557" xr:uid="{BF7A3AFE-EE8E-4E48-B373-682F4BFB3D30}"/>
    <cellStyle name="Normal 2 4 2 2 2 3 4" xfId="2972" xr:uid="{74BC2B5D-B3FA-4C3E-96DA-051572A386A5}"/>
    <cellStyle name="Normal 2 4 2 2 2 4" xfId="1053" xr:uid="{00000000-0005-0000-0000-0000AF040000}"/>
    <cellStyle name="Normal 2 4 2 2 2 4 2" xfId="3341" xr:uid="{C4A4FB33-FF44-4AF0-90CE-89CFECBF5535}"/>
    <cellStyle name="Normal 2 4 2 2 2 5" xfId="1237" xr:uid="{00000000-0005-0000-0000-0000B0040000}"/>
    <cellStyle name="Normal 2 4 2 2 2 5 2" xfId="3517" xr:uid="{57DF7F2B-9953-4BC5-8C5F-06EFE08BE72F}"/>
    <cellStyle name="Normal 2 4 2 2 2 6" xfId="1930" xr:uid="{00000000-0005-0000-0000-0000B1040000}"/>
    <cellStyle name="Normal 2 4 2 2 2 6 2" xfId="4210" xr:uid="{BAF7B639-3652-41B8-87A0-207D05A77F9A}"/>
    <cellStyle name="Normal 2 4 2 2 2 7" xfId="2625" xr:uid="{FD51BE92-07D6-459B-9127-E536991D8EB0}"/>
    <cellStyle name="Normal 2 4 2 2 3" xfId="476" xr:uid="{00000000-0005-0000-0000-0000B2040000}"/>
    <cellStyle name="Normal 2 4 2 2 3 2" xfId="849" xr:uid="{00000000-0005-0000-0000-0000B3040000}"/>
    <cellStyle name="Normal 2 4 2 2 3 2 2" xfId="1755" xr:uid="{00000000-0005-0000-0000-0000B4040000}"/>
    <cellStyle name="Normal 2 4 2 2 3 2 2 2" xfId="4035" xr:uid="{C47CDE50-BDC7-4B83-B9A7-4AE8E990D768}"/>
    <cellStyle name="Normal 2 4 2 2 3 2 3" xfId="2448" xr:uid="{00000000-0005-0000-0000-0000B5040000}"/>
    <cellStyle name="Normal 2 4 2 2 3 2 3 2" xfId="4728" xr:uid="{C9567777-67AD-4631-B520-4281EBA7BA47}"/>
    <cellStyle name="Normal 2 4 2 2 3 2 4" xfId="3143" xr:uid="{D3D6A4C3-53C6-41C7-A920-1022FDF64489}"/>
    <cellStyle name="Normal 2 4 2 2 3 3" xfId="1408" xr:uid="{00000000-0005-0000-0000-0000B6040000}"/>
    <cellStyle name="Normal 2 4 2 2 3 3 2" xfId="3688" xr:uid="{7432D770-E855-4B78-8D7F-B3D50CEDDFE0}"/>
    <cellStyle name="Normal 2 4 2 2 3 4" xfId="2101" xr:uid="{00000000-0005-0000-0000-0000B7040000}"/>
    <cellStyle name="Normal 2 4 2 2 3 4 2" xfId="4381" xr:uid="{932B98E5-1FFE-4CDE-9AC7-37A09E2AE1CC}"/>
    <cellStyle name="Normal 2 4 2 2 3 5" xfId="2796" xr:uid="{9F4E10EB-4F45-4627-BC56-FCE5F05E7CC8}"/>
    <cellStyle name="Normal 2 4 2 2 4" xfId="654" xr:uid="{00000000-0005-0000-0000-0000B8040000}"/>
    <cellStyle name="Normal 2 4 2 2 4 2" xfId="1583" xr:uid="{00000000-0005-0000-0000-0000B9040000}"/>
    <cellStyle name="Normal 2 4 2 2 4 2 2" xfId="3863" xr:uid="{37D1D88C-279A-43F1-9C06-A64B06E3DD41}"/>
    <cellStyle name="Normal 2 4 2 2 4 3" xfId="2276" xr:uid="{00000000-0005-0000-0000-0000BA040000}"/>
    <cellStyle name="Normal 2 4 2 2 4 3 2" xfId="4556" xr:uid="{40684D3E-5AA5-4BEB-941E-34DDE53FB64E}"/>
    <cellStyle name="Normal 2 4 2 2 4 4" xfId="2971" xr:uid="{ED0205B8-106E-4422-B150-40DC84CA30D5}"/>
    <cellStyle name="Normal 2 4 2 2 5" xfId="1052" xr:uid="{00000000-0005-0000-0000-0000BB040000}"/>
    <cellStyle name="Normal 2 4 2 2 5 2" xfId="3340" xr:uid="{B766E5E5-3260-4A56-97DA-9E81A89DCD6F}"/>
    <cellStyle name="Normal 2 4 2 2 6" xfId="1236" xr:uid="{00000000-0005-0000-0000-0000BC040000}"/>
    <cellStyle name="Normal 2 4 2 2 6 2" xfId="3516" xr:uid="{9CA91357-27EA-498B-8466-08E9042DAF02}"/>
    <cellStyle name="Normal 2 4 2 2 7" xfId="1929" xr:uid="{00000000-0005-0000-0000-0000BD040000}"/>
    <cellStyle name="Normal 2 4 2 2 7 2" xfId="4209" xr:uid="{E35A887D-ABE6-4EFB-8B32-D2FBF21EAF06}"/>
    <cellStyle name="Normal 2 4 2 2 8" xfId="2624" xr:uid="{DE9AACE4-3864-4C1A-83C0-260049D9C511}"/>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2 2" xfId="4037" xr:uid="{DD391542-9CDB-4804-A493-B0065ABC7E29}"/>
    <cellStyle name="Normal 2 4 2 3 2 2 3" xfId="2450" xr:uid="{00000000-0005-0000-0000-0000C2040000}"/>
    <cellStyle name="Normal 2 4 2 3 2 2 3 2" xfId="4730" xr:uid="{93BDB516-ED5B-46EE-928F-F9C1A3881B58}"/>
    <cellStyle name="Normal 2 4 2 3 2 2 4" xfId="3145" xr:uid="{82C30323-B2CA-4C02-8FA0-710158968176}"/>
    <cellStyle name="Normal 2 4 2 3 2 3" xfId="1410" xr:uid="{00000000-0005-0000-0000-0000C3040000}"/>
    <cellStyle name="Normal 2 4 2 3 2 3 2" xfId="3690" xr:uid="{48E77F25-314C-4F6E-8D43-1D11F72DBD14}"/>
    <cellStyle name="Normal 2 4 2 3 2 4" xfId="2103" xr:uid="{00000000-0005-0000-0000-0000C4040000}"/>
    <cellStyle name="Normal 2 4 2 3 2 4 2" xfId="4383" xr:uid="{E17D192E-E2B1-4E55-B720-54F13E751343}"/>
    <cellStyle name="Normal 2 4 2 3 2 5" xfId="2798" xr:uid="{F8C035E6-9142-439D-B832-4383266D3031}"/>
    <cellStyle name="Normal 2 4 2 3 3" xfId="656" xr:uid="{00000000-0005-0000-0000-0000C5040000}"/>
    <cellStyle name="Normal 2 4 2 3 3 2" xfId="1585" xr:uid="{00000000-0005-0000-0000-0000C6040000}"/>
    <cellStyle name="Normal 2 4 2 3 3 2 2" xfId="3865" xr:uid="{440C1413-0240-4B64-BEFD-EC93502E1349}"/>
    <cellStyle name="Normal 2 4 2 3 3 3" xfId="2278" xr:uid="{00000000-0005-0000-0000-0000C7040000}"/>
    <cellStyle name="Normal 2 4 2 3 3 3 2" xfId="4558" xr:uid="{92BB78A0-C4AA-4A35-9905-9297BADE74A1}"/>
    <cellStyle name="Normal 2 4 2 3 3 4" xfId="2973" xr:uid="{E93273D7-1DE4-43CD-954C-D6E9B2F5D651}"/>
    <cellStyle name="Normal 2 4 2 3 4" xfId="1054" xr:uid="{00000000-0005-0000-0000-0000C8040000}"/>
    <cellStyle name="Normal 2 4 2 3 4 2" xfId="3342" xr:uid="{39720D4E-EC3C-4035-AB1B-AE73906F13F4}"/>
    <cellStyle name="Normal 2 4 2 3 5" xfId="1238" xr:uid="{00000000-0005-0000-0000-0000C9040000}"/>
    <cellStyle name="Normal 2 4 2 3 5 2" xfId="3518" xr:uid="{416B813C-F9EA-4196-92FC-52967DF5F763}"/>
    <cellStyle name="Normal 2 4 2 3 6" xfId="1931" xr:uid="{00000000-0005-0000-0000-0000CA040000}"/>
    <cellStyle name="Normal 2 4 2 3 6 2" xfId="4211" xr:uid="{7EBD2BEB-2E78-4F69-B50E-3786744D4FC0}"/>
    <cellStyle name="Normal 2 4 2 3 7" xfId="2626" xr:uid="{7BEEAD80-1E15-4B62-B068-030E1EEA265A}"/>
    <cellStyle name="Normal 2 4 2 4" xfId="374" xr:uid="{00000000-0005-0000-0000-0000CB040000}"/>
    <cellStyle name="Normal 2 4 2 4 2" xfId="752" xr:uid="{00000000-0005-0000-0000-0000CC040000}"/>
    <cellStyle name="Normal 2 4 2 4 2 2" xfId="1658" xr:uid="{00000000-0005-0000-0000-0000CD040000}"/>
    <cellStyle name="Normal 2 4 2 4 2 2 2" xfId="3938" xr:uid="{7F2D9EC7-7B62-4D03-B091-88912D40E97D}"/>
    <cellStyle name="Normal 2 4 2 4 2 3" xfId="2351" xr:uid="{00000000-0005-0000-0000-0000CE040000}"/>
    <cellStyle name="Normal 2 4 2 4 2 3 2" xfId="4631" xr:uid="{68BA3FB4-1E0E-4441-84E5-0BE672FECA30}"/>
    <cellStyle name="Normal 2 4 2 4 2 4" xfId="3046" xr:uid="{82BE3211-600A-4C2C-944E-2CE4FA8D5424}"/>
    <cellStyle name="Normal 2 4 2 4 3" xfId="1311" xr:uid="{00000000-0005-0000-0000-0000CF040000}"/>
    <cellStyle name="Normal 2 4 2 4 3 2" xfId="3591" xr:uid="{5ADAE69C-434D-49D0-915B-546A8C608DC9}"/>
    <cellStyle name="Normal 2 4 2 4 4" xfId="2004" xr:uid="{00000000-0005-0000-0000-0000D0040000}"/>
    <cellStyle name="Normal 2 4 2 4 4 2" xfId="4284" xr:uid="{64FD259E-A2DE-4A62-93FE-6A03FD4F8E1C}"/>
    <cellStyle name="Normal 2 4 2 4 5" xfId="2699" xr:uid="{72FB3061-FB7A-4DD7-BDF4-99A27B626105}"/>
    <cellStyle name="Normal 2 4 2 5" xfId="557" xr:uid="{00000000-0005-0000-0000-0000D1040000}"/>
    <cellStyle name="Normal 2 4 2 5 2" xfId="1486" xr:uid="{00000000-0005-0000-0000-0000D2040000}"/>
    <cellStyle name="Normal 2 4 2 5 2 2" xfId="3766" xr:uid="{166EA94F-83E9-4A13-B559-72F76927CAAD}"/>
    <cellStyle name="Normal 2 4 2 5 3" xfId="2179" xr:uid="{00000000-0005-0000-0000-0000D3040000}"/>
    <cellStyle name="Normal 2 4 2 5 3 2" xfId="4459" xr:uid="{6DA12C52-C633-4E5D-A966-1247D24DC771}"/>
    <cellStyle name="Normal 2 4 2 5 4" xfId="2874" xr:uid="{A6258A01-2E44-44FA-ADD5-F41F1F71E6F8}"/>
    <cellStyle name="Normal 2 4 2 6" xfId="954" xr:uid="{00000000-0005-0000-0000-0000D4040000}"/>
    <cellStyle name="Normal 2 4 2 6 2" xfId="3243" xr:uid="{D88E1A30-849F-41DD-9A9F-C8276A1A3DFB}"/>
    <cellStyle name="Normal 2 4 2 7" xfId="1139" xr:uid="{00000000-0005-0000-0000-0000D5040000}"/>
    <cellStyle name="Normal 2 4 2 7 2" xfId="3419" xr:uid="{B3D9798F-7930-4374-AC4C-7A1CB027DE75}"/>
    <cellStyle name="Normal 2 4 2 8" xfId="1832" xr:uid="{00000000-0005-0000-0000-0000D6040000}"/>
    <cellStyle name="Normal 2 4 2 8 2" xfId="4112" xr:uid="{1DDD4242-545D-4996-B8B4-0FB574975ACE}"/>
    <cellStyle name="Normal 2 4 2 9" xfId="2527" xr:uid="{E6A90BF1-0163-407E-9993-E617EC6DE84D}"/>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2 2" xfId="4038" xr:uid="{6E55819B-C1B1-49D0-87D9-D8AE5120D502}"/>
    <cellStyle name="Normal 2 4 3 2 2 2 3" xfId="2451" xr:uid="{00000000-0005-0000-0000-0000DC040000}"/>
    <cellStyle name="Normal 2 4 3 2 2 2 3 2" xfId="4731" xr:uid="{31F1CB0B-1C4F-4B81-9CFD-551F5F75211E}"/>
    <cellStyle name="Normal 2 4 3 2 2 2 4" xfId="3146" xr:uid="{037AB077-C4C4-4C44-BF46-98F12F23E351}"/>
    <cellStyle name="Normal 2 4 3 2 2 3" xfId="1411" xr:uid="{00000000-0005-0000-0000-0000DD040000}"/>
    <cellStyle name="Normal 2 4 3 2 2 3 2" xfId="3691" xr:uid="{FA6FCD18-435B-4CCA-BE33-EC1ECDA7D751}"/>
    <cellStyle name="Normal 2 4 3 2 2 4" xfId="2104" xr:uid="{00000000-0005-0000-0000-0000DE040000}"/>
    <cellStyle name="Normal 2 4 3 2 2 4 2" xfId="4384" xr:uid="{1AE3EEC6-32F2-4957-A756-2ABD3A0AA868}"/>
    <cellStyle name="Normal 2 4 3 2 2 5" xfId="2799" xr:uid="{92DCB967-0408-4DDB-B033-60014961CCDE}"/>
    <cellStyle name="Normal 2 4 3 2 3" xfId="657" xr:uid="{00000000-0005-0000-0000-0000DF040000}"/>
    <cellStyle name="Normal 2 4 3 2 3 2" xfId="1586" xr:uid="{00000000-0005-0000-0000-0000E0040000}"/>
    <cellStyle name="Normal 2 4 3 2 3 2 2" xfId="3866" xr:uid="{19C409B2-DE2E-4AB4-AE6C-E80C284CA13D}"/>
    <cellStyle name="Normal 2 4 3 2 3 3" xfId="2279" xr:uid="{00000000-0005-0000-0000-0000E1040000}"/>
    <cellStyle name="Normal 2 4 3 2 3 3 2" xfId="4559" xr:uid="{C102B6A7-BD51-4908-8B5A-4AD0DC34548C}"/>
    <cellStyle name="Normal 2 4 3 2 3 4" xfId="2974" xr:uid="{FE4267EE-CA8B-4394-98F7-550FEB6CDE51}"/>
    <cellStyle name="Normal 2 4 3 2 4" xfId="1055" xr:uid="{00000000-0005-0000-0000-0000E2040000}"/>
    <cellStyle name="Normal 2 4 3 2 4 2" xfId="3343" xr:uid="{E7ACD81A-2C02-4F51-9253-0ECC79D3417C}"/>
    <cellStyle name="Normal 2 4 3 2 5" xfId="1239" xr:uid="{00000000-0005-0000-0000-0000E3040000}"/>
    <cellStyle name="Normal 2 4 3 2 5 2" xfId="3519" xr:uid="{E5CA6D14-ED37-4DBF-B17C-A106208BDE4E}"/>
    <cellStyle name="Normal 2 4 3 2 6" xfId="1932" xr:uid="{00000000-0005-0000-0000-0000E4040000}"/>
    <cellStyle name="Normal 2 4 3 2 6 2" xfId="4212" xr:uid="{76F6A8E1-ABBE-49E9-8075-1FC01C133F64}"/>
    <cellStyle name="Normal 2 4 3 2 7" xfId="2627" xr:uid="{7C3973B3-A562-4AB7-B4DE-28155208C728}"/>
    <cellStyle name="Normal 2 4 3 3" xfId="421" xr:uid="{00000000-0005-0000-0000-0000E5040000}"/>
    <cellStyle name="Normal 2 4 3 3 2" xfId="796" xr:uid="{00000000-0005-0000-0000-0000E6040000}"/>
    <cellStyle name="Normal 2 4 3 3 2 2" xfId="1702" xr:uid="{00000000-0005-0000-0000-0000E7040000}"/>
    <cellStyle name="Normal 2 4 3 3 2 2 2" xfId="3982" xr:uid="{A694BD90-774C-4D4E-8959-DC9F113E7BAE}"/>
    <cellStyle name="Normal 2 4 3 3 2 3" xfId="2395" xr:uid="{00000000-0005-0000-0000-0000E8040000}"/>
    <cellStyle name="Normal 2 4 3 3 2 3 2" xfId="4675" xr:uid="{EC09DEA9-6C7D-4B3D-BAE9-801BF5097775}"/>
    <cellStyle name="Normal 2 4 3 3 2 4" xfId="3090" xr:uid="{E961F349-48FF-41CB-B80F-3F1D8F3895BD}"/>
    <cellStyle name="Normal 2 4 3 3 3" xfId="1355" xr:uid="{00000000-0005-0000-0000-0000E9040000}"/>
    <cellStyle name="Normal 2 4 3 3 3 2" xfId="3635" xr:uid="{4670603D-4E42-4330-950C-F6B850CCDC77}"/>
    <cellStyle name="Normal 2 4 3 3 4" xfId="2048" xr:uid="{00000000-0005-0000-0000-0000EA040000}"/>
    <cellStyle name="Normal 2 4 3 3 4 2" xfId="4328" xr:uid="{B5CDEADA-2B75-469D-9076-402EA90381D6}"/>
    <cellStyle name="Normal 2 4 3 3 5" xfId="2743" xr:uid="{2E0C8845-C102-465E-9FE4-51AAD52FE222}"/>
    <cellStyle name="Normal 2 4 3 4" xfId="601" xr:uid="{00000000-0005-0000-0000-0000EB040000}"/>
    <cellStyle name="Normal 2 4 3 4 2" xfId="1530" xr:uid="{00000000-0005-0000-0000-0000EC040000}"/>
    <cellStyle name="Normal 2 4 3 4 2 2" xfId="3810" xr:uid="{94FF4575-D04D-4DA4-BF63-7EA3B0F31640}"/>
    <cellStyle name="Normal 2 4 3 4 3" xfId="2223" xr:uid="{00000000-0005-0000-0000-0000ED040000}"/>
    <cellStyle name="Normal 2 4 3 4 3 2" xfId="4503" xr:uid="{2A1EE293-B609-4912-AAA7-DE0E1A363E71}"/>
    <cellStyle name="Normal 2 4 3 4 4" xfId="2918" xr:uid="{7E30E0BA-99E3-4895-9EC1-2B6ACB4992FC}"/>
    <cellStyle name="Normal 2 4 3 5" xfId="998" xr:uid="{00000000-0005-0000-0000-0000EE040000}"/>
    <cellStyle name="Normal 2 4 3 5 2" xfId="3287" xr:uid="{9C53F0C3-7E51-44DA-96A5-58F791634A13}"/>
    <cellStyle name="Normal 2 4 3 6" xfId="1183" xr:uid="{00000000-0005-0000-0000-0000EF040000}"/>
    <cellStyle name="Normal 2 4 3 6 2" xfId="3463" xr:uid="{F024E2DB-6AC0-4984-88F5-0AE0B2EFC0A3}"/>
    <cellStyle name="Normal 2 4 3 7" xfId="1876" xr:uid="{00000000-0005-0000-0000-0000F0040000}"/>
    <cellStyle name="Normal 2 4 3 7 2" xfId="4156" xr:uid="{487205CC-3DA4-4593-97ED-DDBDEDDB7207}"/>
    <cellStyle name="Normal 2 4 3 8" xfId="2571" xr:uid="{83D15FAC-99CC-4C51-A2CC-4B393CA4A553}"/>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2 2" xfId="4039" xr:uid="{A5AE40D1-CB0E-4357-94C0-F7FE3B84BE3C}"/>
    <cellStyle name="Normal 2 4 4 2 2 3" xfId="2452" xr:uid="{00000000-0005-0000-0000-0000F5040000}"/>
    <cellStyle name="Normal 2 4 4 2 2 3 2" xfId="4732" xr:uid="{6D1D44B0-56E3-424D-A461-E2BD204207C4}"/>
    <cellStyle name="Normal 2 4 4 2 2 4" xfId="3147" xr:uid="{EB3F6491-1ABE-40DB-9D45-CB6DF176778E}"/>
    <cellStyle name="Normal 2 4 4 2 3" xfId="1412" xr:uid="{00000000-0005-0000-0000-0000F6040000}"/>
    <cellStyle name="Normal 2 4 4 2 3 2" xfId="3692" xr:uid="{4BBC4C43-B8C9-4B4B-A489-6B478CBC82B6}"/>
    <cellStyle name="Normal 2 4 4 2 4" xfId="2105" xr:uid="{00000000-0005-0000-0000-0000F7040000}"/>
    <cellStyle name="Normal 2 4 4 2 4 2" xfId="4385" xr:uid="{24E9F6CB-E3C7-40C5-9285-9CC66CE7B4BF}"/>
    <cellStyle name="Normal 2 4 4 2 5" xfId="2800" xr:uid="{3025411C-EC25-46A4-930C-AF37CA99D770}"/>
    <cellStyle name="Normal 2 4 4 3" xfId="658" xr:uid="{00000000-0005-0000-0000-0000F8040000}"/>
    <cellStyle name="Normal 2 4 4 3 2" xfId="1587" xr:uid="{00000000-0005-0000-0000-0000F9040000}"/>
    <cellStyle name="Normal 2 4 4 3 2 2" xfId="3867" xr:uid="{693D1BBE-CED9-4E04-9189-6E6DBAC20BEE}"/>
    <cellStyle name="Normal 2 4 4 3 3" xfId="2280" xr:uid="{00000000-0005-0000-0000-0000FA040000}"/>
    <cellStyle name="Normal 2 4 4 3 3 2" xfId="4560" xr:uid="{0E78CF8C-BD1F-45A4-A487-4B62E7F679B9}"/>
    <cellStyle name="Normal 2 4 4 3 4" xfId="2975" xr:uid="{10DFFD92-C9FB-42DD-8CAA-190217EBC48E}"/>
    <cellStyle name="Normal 2 4 4 4" xfId="1056" xr:uid="{00000000-0005-0000-0000-0000FB040000}"/>
    <cellStyle name="Normal 2 4 4 4 2" xfId="3344" xr:uid="{32E4B12B-188D-4AA1-883E-5CE1B5EB87AE}"/>
    <cellStyle name="Normal 2 4 4 5" xfId="1240" xr:uid="{00000000-0005-0000-0000-0000FC040000}"/>
    <cellStyle name="Normal 2 4 4 5 2" xfId="3520" xr:uid="{B9B68539-2BF1-4CAF-871F-A5326B52F448}"/>
    <cellStyle name="Normal 2 4 4 6" xfId="1933" xr:uid="{00000000-0005-0000-0000-0000FD040000}"/>
    <cellStyle name="Normal 2 4 4 6 2" xfId="4213" xr:uid="{A37EA5F2-2263-47BD-A1FD-88DC5E86E381}"/>
    <cellStyle name="Normal 2 4 4 7" xfId="2628" xr:uid="{B7ABAD96-264E-4480-9559-B5759A33F80C}"/>
    <cellStyle name="Normal 2 4 5" xfId="507" xr:uid="{00000000-0005-0000-0000-0000FE040000}"/>
    <cellStyle name="Normal 2 4 5 2" xfId="878" xr:uid="{00000000-0005-0000-0000-0000FF040000}"/>
    <cellStyle name="Normal 2 4 5 2 2" xfId="1783" xr:uid="{00000000-0005-0000-0000-000000050000}"/>
    <cellStyle name="Normal 2 4 5 2 2 2" xfId="4063" xr:uid="{6FB4C283-224C-4518-80E4-4E772F72324D}"/>
    <cellStyle name="Normal 2 4 5 2 3" xfId="2476" xr:uid="{00000000-0005-0000-0000-000001050000}"/>
    <cellStyle name="Normal 2 4 5 2 3 2" xfId="4756" xr:uid="{220535CF-B331-4F1B-A9DC-E71C7C030AC7}"/>
    <cellStyle name="Normal 2 4 5 2 4" xfId="3171" xr:uid="{0D7ED622-671D-4004-91E9-44F1A7A1840C}"/>
    <cellStyle name="Normal 2 4 5 3" xfId="1081" xr:uid="{00000000-0005-0000-0000-000002050000}"/>
    <cellStyle name="Normal 2 4 5 3 2" xfId="3369" xr:uid="{4BEAFE25-062B-4AC5-9AEC-86DCDE8E8452}"/>
    <cellStyle name="Normal 2 4 5 4" xfId="1436" xr:uid="{00000000-0005-0000-0000-000003050000}"/>
    <cellStyle name="Normal 2 4 5 4 2" xfId="3716" xr:uid="{33F789F4-72B2-4DA5-8FF7-338417CA0CEC}"/>
    <cellStyle name="Normal 2 4 5 5" xfId="2129" xr:uid="{00000000-0005-0000-0000-000004050000}"/>
    <cellStyle name="Normal 2 4 5 5 2" xfId="4409" xr:uid="{079E3613-E8F6-4D06-96E7-47022992AF7E}"/>
    <cellStyle name="Normal 2 4 5 6" xfId="2824" xr:uid="{6AF5A0C8-8A88-453D-BA1D-57F6F00BE768}"/>
    <cellStyle name="Normal 2 4 6" xfId="310" xr:uid="{00000000-0005-0000-0000-000005050000}"/>
    <cellStyle name="Normal 2 4 6 2" xfId="691" xr:uid="{00000000-0005-0000-0000-000006050000}"/>
    <cellStyle name="Normal 2 4 6 2 2" xfId="1612" xr:uid="{00000000-0005-0000-0000-000007050000}"/>
    <cellStyle name="Normal 2 4 6 2 2 2" xfId="3892" xr:uid="{2D3C2077-7D2F-4B3F-947A-BA1CBF278364}"/>
    <cellStyle name="Normal 2 4 6 2 3" xfId="2305" xr:uid="{00000000-0005-0000-0000-000008050000}"/>
    <cellStyle name="Normal 2 4 6 2 3 2" xfId="4585" xr:uid="{EC344D47-C67F-44C5-B0C9-69A18E131065}"/>
    <cellStyle name="Normal 2 4 6 2 4" xfId="3000" xr:uid="{F45F8C9B-8FB4-488E-ABE1-2E95073FA444}"/>
    <cellStyle name="Normal 2 4 6 3" xfId="1265" xr:uid="{00000000-0005-0000-0000-000009050000}"/>
    <cellStyle name="Normal 2 4 6 3 2" xfId="3545" xr:uid="{155CCF1A-1545-4C6F-8490-A064E427100A}"/>
    <cellStyle name="Normal 2 4 6 4" xfId="1958" xr:uid="{00000000-0005-0000-0000-00000A050000}"/>
    <cellStyle name="Normal 2 4 6 4 2" xfId="4238" xr:uid="{85BAD741-A804-4F77-A678-E16970F4A83F}"/>
    <cellStyle name="Normal 2 4 6 5" xfId="2653" xr:uid="{61CF54C6-25F2-4DF9-B3E3-7CB7BB9DAC50}"/>
    <cellStyle name="Normal 2 4 7" xfId="511" xr:uid="{00000000-0005-0000-0000-00000B050000}"/>
    <cellStyle name="Normal 2 4 7 2" xfId="1440" xr:uid="{00000000-0005-0000-0000-00000C050000}"/>
    <cellStyle name="Normal 2 4 7 2 2" xfId="3720" xr:uid="{6CCE0957-782A-4140-862F-7B9ADF760456}"/>
    <cellStyle name="Normal 2 4 7 3" xfId="2133" xr:uid="{00000000-0005-0000-0000-00000D050000}"/>
    <cellStyle name="Normal 2 4 7 3 2" xfId="4413" xr:uid="{B07CE194-FBB0-4E31-BC87-658196C66188}"/>
    <cellStyle name="Normal 2 4 7 4" xfId="2828" xr:uid="{426B9A92-60E3-4250-AC51-12D0F81143D0}"/>
    <cellStyle name="Normal 2 4 8" xfId="891" xr:uid="{00000000-0005-0000-0000-00000E050000}"/>
    <cellStyle name="Normal 2 4 8 2" xfId="3182" xr:uid="{7C2217FE-AC0C-4560-9F2B-439EC8512A6C}"/>
    <cellStyle name="Normal 2 4 9" xfId="1093" xr:uid="{00000000-0005-0000-0000-00000F050000}"/>
    <cellStyle name="Normal 2 4 9 2" xfId="3373" xr:uid="{26AEB43D-B8B9-4EEF-A7CB-95180CA0811D}"/>
    <cellStyle name="Normal 2 5" xfId="259" xr:uid="{00000000-0005-0000-0000-000010050000}"/>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2 2" xfId="3717" xr:uid="{81435A2F-478A-4610-B91A-0BDDEA730249}"/>
    <cellStyle name="Normal 4 10 3" xfId="2130" xr:uid="{00000000-0005-0000-0000-00001C050000}"/>
    <cellStyle name="Normal 4 10 3 2" xfId="4410" xr:uid="{CB37B674-830C-445A-8641-0207AAE9B206}"/>
    <cellStyle name="Normal 4 10 4" xfId="2825" xr:uid="{9BC8A6D3-26B8-4B67-800D-95113E2802E0}"/>
    <cellStyle name="Normal 4 11" xfId="889" xr:uid="{00000000-0005-0000-0000-00001D050000}"/>
    <cellStyle name="Normal 4 11 2" xfId="3180" xr:uid="{2D2A51B4-AC3A-4386-B083-3215139A0CC4}"/>
    <cellStyle name="Normal 4 12" xfId="1091" xr:uid="{00000000-0005-0000-0000-00001E050000}"/>
    <cellStyle name="Normal 4 12 2" xfId="3371" xr:uid="{F5D61B5D-7B80-4553-AF59-76CC658511AC}"/>
    <cellStyle name="Normal 4 13" xfId="1784" xr:uid="{00000000-0005-0000-0000-00001F050000}"/>
    <cellStyle name="Normal 4 13 2" xfId="4064" xr:uid="{840E7E15-5FBE-44AB-9D70-D24F0DD36610}"/>
    <cellStyle name="Normal 4 14" xfId="2480" xr:uid="{CA0007E1-81CB-483D-BEA2-C41F3E9B7A8B}"/>
    <cellStyle name="Normal 4 2" xfId="24" xr:uid="{00000000-0005-0000-0000-000020050000}"/>
    <cellStyle name="Normal 4 2 10" xfId="895" xr:uid="{00000000-0005-0000-0000-000021050000}"/>
    <cellStyle name="Normal 4 2 10 2" xfId="3186" xr:uid="{026E4902-D369-4DA8-B26D-9FB9ADA081F3}"/>
    <cellStyle name="Normal 4 2 11" xfId="1095" xr:uid="{00000000-0005-0000-0000-000022050000}"/>
    <cellStyle name="Normal 4 2 11 2" xfId="3375" xr:uid="{95EAACAE-21CA-4DDB-A0E8-14E1D058A062}"/>
    <cellStyle name="Normal 4 2 12" xfId="1788" xr:uid="{00000000-0005-0000-0000-000023050000}"/>
    <cellStyle name="Normal 4 2 12 2" xfId="4068" xr:uid="{2DB3341A-2B2E-4F0B-AFA8-220C413FD450}"/>
    <cellStyle name="Normal 4 2 13" xfId="2484" xr:uid="{157A622D-5D89-4571-A078-23924DB4B216}"/>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2 2" xfId="3967" xr:uid="{6E8F3E36-0C9A-4479-949E-04425AFA187D}"/>
    <cellStyle name="Normal 4 2 2 2 2 2 2 3" xfId="2380" xr:uid="{00000000-0005-0000-0000-00002A050000}"/>
    <cellStyle name="Normal 4 2 2 2 2 2 2 3 2" xfId="4660" xr:uid="{7FA140C9-B45D-4488-8C07-4D273094BA7F}"/>
    <cellStyle name="Normal 4 2 2 2 2 2 2 4" xfId="3075" xr:uid="{E5B7E5C0-B50E-4E03-8B6C-1396AA5D8677}"/>
    <cellStyle name="Normal 4 2 2 2 2 2 3" xfId="1340" xr:uid="{00000000-0005-0000-0000-00002B050000}"/>
    <cellStyle name="Normal 4 2 2 2 2 2 3 2" xfId="3620" xr:uid="{AA902535-D1D9-4684-9187-8A2D647ACF63}"/>
    <cellStyle name="Normal 4 2 2 2 2 2 4" xfId="2033" xr:uid="{00000000-0005-0000-0000-00002C050000}"/>
    <cellStyle name="Normal 4 2 2 2 2 2 4 2" xfId="4313" xr:uid="{8EBB0478-2005-4FC3-B288-9FD1BA6FDCE1}"/>
    <cellStyle name="Normal 4 2 2 2 2 2 5" xfId="2728" xr:uid="{9CA42D52-B111-439F-871D-4264655A4BE2}"/>
    <cellStyle name="Normal 4 2 2 2 2 3" xfId="586" xr:uid="{00000000-0005-0000-0000-00002D050000}"/>
    <cellStyle name="Normal 4 2 2 2 2 3 2" xfId="1515" xr:uid="{00000000-0005-0000-0000-00002E050000}"/>
    <cellStyle name="Normal 4 2 2 2 2 3 2 2" xfId="3795" xr:uid="{FF1AFF79-CE4E-436A-B4E0-BE1B78DA5374}"/>
    <cellStyle name="Normal 4 2 2 2 2 3 3" xfId="2208" xr:uid="{00000000-0005-0000-0000-00002F050000}"/>
    <cellStyle name="Normal 4 2 2 2 2 3 3 2" xfId="4488" xr:uid="{3FE5092B-4F09-41E3-9EAD-33C74D57D201}"/>
    <cellStyle name="Normal 4 2 2 2 2 3 4" xfId="2903" xr:uid="{2BD86EE1-9C0E-4D63-8CE7-E6D9A066F85A}"/>
    <cellStyle name="Normal 4 2 2 2 2 4" xfId="983" xr:uid="{00000000-0005-0000-0000-000030050000}"/>
    <cellStyle name="Normal 4 2 2 2 2 4 2" xfId="3272" xr:uid="{D78E9AAD-4D31-4295-B27D-606587714FE5}"/>
    <cellStyle name="Normal 4 2 2 2 2 5" xfId="1168" xr:uid="{00000000-0005-0000-0000-000031050000}"/>
    <cellStyle name="Normal 4 2 2 2 2 5 2" xfId="3448" xr:uid="{873BD248-5F57-41A5-B7E4-53201BE84BAE}"/>
    <cellStyle name="Normal 4 2 2 2 2 6" xfId="1861" xr:uid="{00000000-0005-0000-0000-000032050000}"/>
    <cellStyle name="Normal 4 2 2 2 2 6 2" xfId="4141" xr:uid="{17AC8A25-8538-4984-852E-9E6894725338}"/>
    <cellStyle name="Normal 4 2 2 2 2 7" xfId="2556" xr:uid="{1BEE3620-7D9B-4FDB-AA45-8296C4CE8B6A}"/>
    <cellStyle name="Normal 4 2 2 2 3" xfId="356" xr:uid="{00000000-0005-0000-0000-000033050000}"/>
    <cellStyle name="Normal 4 2 2 2 3 2" xfId="734" xr:uid="{00000000-0005-0000-0000-000034050000}"/>
    <cellStyle name="Normal 4 2 2 2 3 2 2" xfId="1641" xr:uid="{00000000-0005-0000-0000-000035050000}"/>
    <cellStyle name="Normal 4 2 2 2 3 2 2 2" xfId="3921" xr:uid="{564D58F6-093C-4220-97ED-A87C6D8CAC5E}"/>
    <cellStyle name="Normal 4 2 2 2 3 2 3" xfId="2334" xr:uid="{00000000-0005-0000-0000-000036050000}"/>
    <cellStyle name="Normal 4 2 2 2 3 2 3 2" xfId="4614" xr:uid="{98D8DD71-6FE6-4809-8576-46B7824BF416}"/>
    <cellStyle name="Normal 4 2 2 2 3 2 4" xfId="3029" xr:uid="{FB4670CC-90F9-4400-B3BA-BA7E3402EE43}"/>
    <cellStyle name="Normal 4 2 2 2 3 3" xfId="1294" xr:uid="{00000000-0005-0000-0000-000037050000}"/>
    <cellStyle name="Normal 4 2 2 2 3 3 2" xfId="3574" xr:uid="{5E5B122F-EF84-4A7A-BDDC-9C17E6B14830}"/>
    <cellStyle name="Normal 4 2 2 2 3 4" xfId="1987" xr:uid="{00000000-0005-0000-0000-000038050000}"/>
    <cellStyle name="Normal 4 2 2 2 3 4 2" xfId="4267" xr:uid="{4B3B0E03-86C4-415E-A2CF-3D3CC2C0A497}"/>
    <cellStyle name="Normal 4 2 2 2 3 5" xfId="2682" xr:uid="{FD4CBCFA-FC55-495E-8CB5-2489FF02ABC4}"/>
    <cellStyle name="Normal 4 2 2 2 4" xfId="540" xr:uid="{00000000-0005-0000-0000-000039050000}"/>
    <cellStyle name="Normal 4 2 2 2 4 2" xfId="1469" xr:uid="{00000000-0005-0000-0000-00003A050000}"/>
    <cellStyle name="Normal 4 2 2 2 4 2 2" xfId="3749" xr:uid="{EE350F13-FAB5-4E85-823C-A4C5572BC688}"/>
    <cellStyle name="Normal 4 2 2 2 4 3" xfId="2162" xr:uid="{00000000-0005-0000-0000-00003B050000}"/>
    <cellStyle name="Normal 4 2 2 2 4 3 2" xfId="4442" xr:uid="{69434C58-C9F4-41BF-9ED4-F1FD9B53230A}"/>
    <cellStyle name="Normal 4 2 2 2 4 4" xfId="2857" xr:uid="{D3ED14DA-E0D4-4CA8-A5FB-5E22BDA52873}"/>
    <cellStyle name="Normal 4 2 2 2 5" xfId="936" xr:uid="{00000000-0005-0000-0000-00003C050000}"/>
    <cellStyle name="Normal 4 2 2 2 5 2" xfId="3225" xr:uid="{7160C8E2-E425-465F-AF56-5DA39264320C}"/>
    <cellStyle name="Normal 4 2 2 2 6" xfId="1122" xr:uid="{00000000-0005-0000-0000-00003D050000}"/>
    <cellStyle name="Normal 4 2 2 2 6 2" xfId="3402" xr:uid="{14827F05-81D6-4D3C-B8C8-D86F5C81FF0A}"/>
    <cellStyle name="Normal 4 2 2 2 7" xfId="1815" xr:uid="{00000000-0005-0000-0000-00003E050000}"/>
    <cellStyle name="Normal 4 2 2 2 7 2" xfId="4095" xr:uid="{2F4DE5D4-368A-4F3C-A669-4CD2AD3FC8B0}"/>
    <cellStyle name="Normal 4 2 2 2 8" xfId="2510" xr:uid="{DA27AE0C-0AE6-4DDD-9BFA-FBF6F7E1F35B}"/>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2 2" xfId="3944" xr:uid="{355EF65F-F6E3-460C-A668-02FF7D644ADD}"/>
    <cellStyle name="Normal 4 2 2 3 2 2 3" xfId="2357" xr:uid="{00000000-0005-0000-0000-000043050000}"/>
    <cellStyle name="Normal 4 2 2 3 2 2 3 2" xfId="4637" xr:uid="{8EA86BFD-AD75-4409-975A-A8896D13C86E}"/>
    <cellStyle name="Normal 4 2 2 3 2 2 4" xfId="3052" xr:uid="{725A105E-9567-4591-BB43-D415923604A4}"/>
    <cellStyle name="Normal 4 2 2 3 2 3" xfId="1317" xr:uid="{00000000-0005-0000-0000-000044050000}"/>
    <cellStyle name="Normal 4 2 2 3 2 3 2" xfId="3597" xr:uid="{867AEB68-3E60-403B-B29C-D30644E38695}"/>
    <cellStyle name="Normal 4 2 2 3 2 4" xfId="2010" xr:uid="{00000000-0005-0000-0000-000045050000}"/>
    <cellStyle name="Normal 4 2 2 3 2 4 2" xfId="4290" xr:uid="{384D9438-CB85-41D0-97DC-B9D887EDFDCA}"/>
    <cellStyle name="Normal 4 2 2 3 2 5" xfId="2705" xr:uid="{08860E33-32D4-4771-BD2C-A1E1A25020A9}"/>
    <cellStyle name="Normal 4 2 2 3 3" xfId="563" xr:uid="{00000000-0005-0000-0000-000046050000}"/>
    <cellStyle name="Normal 4 2 2 3 3 2" xfId="1492" xr:uid="{00000000-0005-0000-0000-000047050000}"/>
    <cellStyle name="Normal 4 2 2 3 3 2 2" xfId="3772" xr:uid="{51526115-11A5-4BE3-AE06-2638F1CB2942}"/>
    <cellStyle name="Normal 4 2 2 3 3 3" xfId="2185" xr:uid="{00000000-0005-0000-0000-000048050000}"/>
    <cellStyle name="Normal 4 2 2 3 3 3 2" xfId="4465" xr:uid="{DD3072A9-93E3-4AB1-AC21-D628264CE010}"/>
    <cellStyle name="Normal 4 2 2 3 3 4" xfId="2880" xr:uid="{0EC89DED-563A-4AE3-9D8E-7FC8387DCB62}"/>
    <cellStyle name="Normal 4 2 2 3 4" xfId="960" xr:uid="{00000000-0005-0000-0000-000049050000}"/>
    <cellStyle name="Normal 4 2 2 3 4 2" xfId="3249" xr:uid="{99CBBBFB-1314-4B41-96FC-DC04493A3B6F}"/>
    <cellStyle name="Normal 4 2 2 3 5" xfId="1145" xr:uid="{00000000-0005-0000-0000-00004A050000}"/>
    <cellStyle name="Normal 4 2 2 3 5 2" xfId="3425" xr:uid="{C4D5E748-F621-447A-A18C-E494AAB72108}"/>
    <cellStyle name="Normal 4 2 2 3 6" xfId="1838" xr:uid="{00000000-0005-0000-0000-00004B050000}"/>
    <cellStyle name="Normal 4 2 2 3 6 2" xfId="4118" xr:uid="{56F6E75C-84E4-4C8C-9315-BA10154F4296}"/>
    <cellStyle name="Normal 4 2 2 3 7" xfId="2533" xr:uid="{9BAC4AD6-0D5A-45DD-AFAD-06A7A92F6E62}"/>
    <cellStyle name="Normal 4 2 2 4" xfId="318" xr:uid="{00000000-0005-0000-0000-00004C050000}"/>
    <cellStyle name="Normal 4 2 2 4 2" xfId="699" xr:uid="{00000000-0005-0000-0000-00004D050000}"/>
    <cellStyle name="Normal 4 2 2 4 2 2" xfId="1618" xr:uid="{00000000-0005-0000-0000-00004E050000}"/>
    <cellStyle name="Normal 4 2 2 4 2 2 2" xfId="3898" xr:uid="{9FDF34A3-A289-490C-B1F6-18BE103FABCF}"/>
    <cellStyle name="Normal 4 2 2 4 2 3" xfId="2311" xr:uid="{00000000-0005-0000-0000-00004F050000}"/>
    <cellStyle name="Normal 4 2 2 4 2 3 2" xfId="4591" xr:uid="{792C1A30-ABA9-4F64-B03E-6575B0D78671}"/>
    <cellStyle name="Normal 4 2 2 4 2 4" xfId="3006" xr:uid="{22CF4AB2-0A36-4A37-B61D-2DDCD8E54EE0}"/>
    <cellStyle name="Normal 4 2 2 4 3" xfId="1271" xr:uid="{00000000-0005-0000-0000-000050050000}"/>
    <cellStyle name="Normal 4 2 2 4 3 2" xfId="3551" xr:uid="{3C9E47E1-E3BF-49E9-B760-660B03A7DEA7}"/>
    <cellStyle name="Normal 4 2 2 4 4" xfId="1964" xr:uid="{00000000-0005-0000-0000-000051050000}"/>
    <cellStyle name="Normal 4 2 2 4 4 2" xfId="4244" xr:uid="{7AFFA471-E7D8-479F-A30B-98254BBDE3BA}"/>
    <cellStyle name="Normal 4 2 2 4 5" xfId="2659" xr:uid="{FDE1668D-1FCF-4B93-BFE1-6F07D602B517}"/>
    <cellStyle name="Normal 4 2 2 5" xfId="517" xr:uid="{00000000-0005-0000-0000-000052050000}"/>
    <cellStyle name="Normal 4 2 2 5 2" xfId="1446" xr:uid="{00000000-0005-0000-0000-000053050000}"/>
    <cellStyle name="Normal 4 2 2 5 2 2" xfId="3726" xr:uid="{FE768E9E-7B62-4D78-A56A-1BA29516D01F}"/>
    <cellStyle name="Normal 4 2 2 5 3" xfId="2139" xr:uid="{00000000-0005-0000-0000-000054050000}"/>
    <cellStyle name="Normal 4 2 2 5 3 2" xfId="4419" xr:uid="{1EEFC566-8615-421B-A86A-C5F6E2E180DC}"/>
    <cellStyle name="Normal 4 2 2 5 4" xfId="2834" xr:uid="{2AA79E59-C9BD-43B4-96F9-476AA1D0EBFC}"/>
    <cellStyle name="Normal 4 2 2 6" xfId="899" xr:uid="{00000000-0005-0000-0000-000055050000}"/>
    <cellStyle name="Normal 4 2 2 6 2" xfId="3190" xr:uid="{2D8ADE29-48A8-4D58-952E-DA8BC78579B2}"/>
    <cellStyle name="Normal 4 2 2 7" xfId="1099" xr:uid="{00000000-0005-0000-0000-000056050000}"/>
    <cellStyle name="Normal 4 2 2 7 2" xfId="3379" xr:uid="{DB2C3339-0604-405E-8BB2-DC676719996F}"/>
    <cellStyle name="Normal 4 2 2 8" xfId="1792" xr:uid="{00000000-0005-0000-0000-000057050000}"/>
    <cellStyle name="Normal 4 2 2 8 2" xfId="4072" xr:uid="{CBAF0C8D-C8DB-4B62-925E-C2C689E45794}"/>
    <cellStyle name="Normal 4 2 2 9" xfId="2488" xr:uid="{5AE8A7F1-2C3A-4CAF-A1A3-55BA51ABBB67}"/>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2 2" xfId="3948" xr:uid="{3BBB2C67-AD4E-4C4B-9C8C-9E55E5BBCB19}"/>
    <cellStyle name="Normal 4 2 3 2 2 2 3" xfId="2361" xr:uid="{00000000-0005-0000-0000-00005D050000}"/>
    <cellStyle name="Normal 4 2 3 2 2 2 3 2" xfId="4641" xr:uid="{10A8AACF-2BED-4E86-998A-54D528BCF97F}"/>
    <cellStyle name="Normal 4 2 3 2 2 2 4" xfId="3056" xr:uid="{3EB7F20D-68AC-4133-A1CE-09C03CC7CF72}"/>
    <cellStyle name="Normal 4 2 3 2 2 3" xfId="1321" xr:uid="{00000000-0005-0000-0000-00005E050000}"/>
    <cellStyle name="Normal 4 2 3 2 2 3 2" xfId="3601" xr:uid="{52F30E0B-505D-464E-ADCF-3B6B6DA65242}"/>
    <cellStyle name="Normal 4 2 3 2 2 4" xfId="2014" xr:uid="{00000000-0005-0000-0000-00005F050000}"/>
    <cellStyle name="Normal 4 2 3 2 2 4 2" xfId="4294" xr:uid="{1D837436-2344-4698-9742-C68788674528}"/>
    <cellStyle name="Normal 4 2 3 2 2 5" xfId="2709" xr:uid="{56F844A3-5349-41BB-9354-7226B2E14ED8}"/>
    <cellStyle name="Normal 4 2 3 2 3" xfId="567" xr:uid="{00000000-0005-0000-0000-000060050000}"/>
    <cellStyle name="Normal 4 2 3 2 3 2" xfId="1496" xr:uid="{00000000-0005-0000-0000-000061050000}"/>
    <cellStyle name="Normal 4 2 3 2 3 2 2" xfId="3776" xr:uid="{05B1A547-DFA2-4C48-8C61-98210AB6D25B}"/>
    <cellStyle name="Normal 4 2 3 2 3 3" xfId="2189" xr:uid="{00000000-0005-0000-0000-000062050000}"/>
    <cellStyle name="Normal 4 2 3 2 3 3 2" xfId="4469" xr:uid="{FF1F5C99-717D-4D72-86A0-FDE26DE47171}"/>
    <cellStyle name="Normal 4 2 3 2 3 4" xfId="2884" xr:uid="{12020932-D292-464E-AF05-7A153A2A6B93}"/>
    <cellStyle name="Normal 4 2 3 2 4" xfId="964" xr:uid="{00000000-0005-0000-0000-000063050000}"/>
    <cellStyle name="Normal 4 2 3 2 4 2" xfId="3253" xr:uid="{5A3901B4-C20C-448A-B9B4-8AEEEDAB237F}"/>
    <cellStyle name="Normal 4 2 3 2 5" xfId="1149" xr:uid="{00000000-0005-0000-0000-000064050000}"/>
    <cellStyle name="Normal 4 2 3 2 5 2" xfId="3429" xr:uid="{3ED2BA93-45D7-4023-ADB7-F9488FE592A0}"/>
    <cellStyle name="Normal 4 2 3 2 6" xfId="1842" xr:uid="{00000000-0005-0000-0000-000065050000}"/>
    <cellStyle name="Normal 4 2 3 2 6 2" xfId="4122" xr:uid="{55D5C4AF-D0B1-4C88-B4DB-0FB012950AF7}"/>
    <cellStyle name="Normal 4 2 3 2 7" xfId="2537" xr:uid="{25F34A88-07AB-4C47-82FC-2B36EE79DBD7}"/>
    <cellStyle name="Normal 4 2 3 3" xfId="322" xr:uid="{00000000-0005-0000-0000-000066050000}"/>
    <cellStyle name="Normal 4 2 3 3 2" xfId="703" xr:uid="{00000000-0005-0000-0000-000067050000}"/>
    <cellStyle name="Normal 4 2 3 3 2 2" xfId="1622" xr:uid="{00000000-0005-0000-0000-000068050000}"/>
    <cellStyle name="Normal 4 2 3 3 2 2 2" xfId="3902" xr:uid="{5357FE57-0938-4DA3-8CCA-846E9C15D236}"/>
    <cellStyle name="Normal 4 2 3 3 2 3" xfId="2315" xr:uid="{00000000-0005-0000-0000-000069050000}"/>
    <cellStyle name="Normal 4 2 3 3 2 3 2" xfId="4595" xr:uid="{B5B47A88-48B6-4322-985F-6008E5A3AD85}"/>
    <cellStyle name="Normal 4 2 3 3 2 4" xfId="3010" xr:uid="{C1B709D5-9F2C-4AB7-9AF1-C93AAF0BC7A5}"/>
    <cellStyle name="Normal 4 2 3 3 3" xfId="1275" xr:uid="{00000000-0005-0000-0000-00006A050000}"/>
    <cellStyle name="Normal 4 2 3 3 3 2" xfId="3555" xr:uid="{4071181B-CB69-4A75-9EC2-417382A9A43F}"/>
    <cellStyle name="Normal 4 2 3 3 4" xfId="1968" xr:uid="{00000000-0005-0000-0000-00006B050000}"/>
    <cellStyle name="Normal 4 2 3 3 4 2" xfId="4248" xr:uid="{AFEEC806-10CC-44AE-9D65-B6B66BAF93EC}"/>
    <cellStyle name="Normal 4 2 3 3 5" xfId="2663" xr:uid="{DD90F179-BF7B-4E26-B28C-223936DB0C4E}"/>
    <cellStyle name="Normal 4 2 3 4" xfId="521" xr:uid="{00000000-0005-0000-0000-00006C050000}"/>
    <cellStyle name="Normal 4 2 3 4 2" xfId="1450" xr:uid="{00000000-0005-0000-0000-00006D050000}"/>
    <cellStyle name="Normal 4 2 3 4 2 2" xfId="3730" xr:uid="{60949673-6712-4A02-8C10-D7E6526BBB11}"/>
    <cellStyle name="Normal 4 2 3 4 3" xfId="2143" xr:uid="{00000000-0005-0000-0000-00006E050000}"/>
    <cellStyle name="Normal 4 2 3 4 3 2" xfId="4423" xr:uid="{4B961793-1F93-4B05-94A3-774CB8EDCB1E}"/>
    <cellStyle name="Normal 4 2 3 4 4" xfId="2838" xr:uid="{9BDD1D3A-9F64-41AB-BBD7-A4A60FE54771}"/>
    <cellStyle name="Normal 4 2 3 5" xfId="903" xr:uid="{00000000-0005-0000-0000-00006F050000}"/>
    <cellStyle name="Normal 4 2 3 5 2" xfId="3194" xr:uid="{C02648E0-F5CF-4751-8A0C-B21F1E3012D5}"/>
    <cellStyle name="Normal 4 2 3 6" xfId="1103" xr:uid="{00000000-0005-0000-0000-000070050000}"/>
    <cellStyle name="Normal 4 2 3 6 2" xfId="3383" xr:uid="{2122620A-68AC-4CCB-BE4C-E27F2149C647}"/>
    <cellStyle name="Normal 4 2 3 7" xfId="1796" xr:uid="{00000000-0005-0000-0000-000071050000}"/>
    <cellStyle name="Normal 4 2 3 7 2" xfId="4076" xr:uid="{C82E9E8C-A474-4E63-A0B0-9C14327A1FF4}"/>
    <cellStyle name="Normal 4 2 3 8" xfId="2492" xr:uid="{68CC8A07-E3C5-416F-8BDD-F667D2D72B2D}"/>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2 2" xfId="3971" xr:uid="{D71FFCB8-6C18-49FC-A2B9-3C6455E743C9}"/>
    <cellStyle name="Normal 4 2 4 2 2 2 3" xfId="2384" xr:uid="{00000000-0005-0000-0000-000077050000}"/>
    <cellStyle name="Normal 4 2 4 2 2 2 3 2" xfId="4664" xr:uid="{62EE43C5-3BBB-4207-A795-84F206C8FF12}"/>
    <cellStyle name="Normal 4 2 4 2 2 2 4" xfId="3079" xr:uid="{A9E90FFD-F6DC-42C1-BE02-DC9DCEC650BE}"/>
    <cellStyle name="Normal 4 2 4 2 2 3" xfId="1344" xr:uid="{00000000-0005-0000-0000-000078050000}"/>
    <cellStyle name="Normal 4 2 4 2 2 3 2" xfId="3624" xr:uid="{263A6F62-9DAA-4171-9C15-62E9052B1710}"/>
    <cellStyle name="Normal 4 2 4 2 2 4" xfId="2037" xr:uid="{00000000-0005-0000-0000-000079050000}"/>
    <cellStyle name="Normal 4 2 4 2 2 4 2" xfId="4317" xr:uid="{AE1E9C37-EE9B-4DF1-957F-D017915B2302}"/>
    <cellStyle name="Normal 4 2 4 2 2 5" xfId="2732" xr:uid="{610AF147-C3FD-43B2-A5F6-ABF650463955}"/>
    <cellStyle name="Normal 4 2 4 2 3" xfId="590" xr:uid="{00000000-0005-0000-0000-00007A050000}"/>
    <cellStyle name="Normal 4 2 4 2 3 2" xfId="1519" xr:uid="{00000000-0005-0000-0000-00007B050000}"/>
    <cellStyle name="Normal 4 2 4 2 3 2 2" xfId="3799" xr:uid="{930E8E41-39C3-4815-BB2A-77E4A011B9FB}"/>
    <cellStyle name="Normal 4 2 4 2 3 3" xfId="2212" xr:uid="{00000000-0005-0000-0000-00007C050000}"/>
    <cellStyle name="Normal 4 2 4 2 3 3 2" xfId="4492" xr:uid="{57D70B01-7431-470B-A5E9-42A2AEB58C3A}"/>
    <cellStyle name="Normal 4 2 4 2 3 4" xfId="2907" xr:uid="{9F0DF6B4-3E96-47F0-AAFC-369F03C0FE47}"/>
    <cellStyle name="Normal 4 2 4 2 4" xfId="987" xr:uid="{00000000-0005-0000-0000-00007D050000}"/>
    <cellStyle name="Normal 4 2 4 2 4 2" xfId="3276" xr:uid="{90911BDE-F5B8-4359-B32E-DF48684BBDB1}"/>
    <cellStyle name="Normal 4 2 4 2 5" xfId="1172" xr:uid="{00000000-0005-0000-0000-00007E050000}"/>
    <cellStyle name="Normal 4 2 4 2 5 2" xfId="3452" xr:uid="{948695FE-520B-4A13-9392-1FFEF7EB89DC}"/>
    <cellStyle name="Normal 4 2 4 2 6" xfId="1865" xr:uid="{00000000-0005-0000-0000-00007F050000}"/>
    <cellStyle name="Normal 4 2 4 2 6 2" xfId="4145" xr:uid="{52FB17F4-2E53-4382-80F3-30ED912CCB7D}"/>
    <cellStyle name="Normal 4 2 4 2 7" xfId="2560" xr:uid="{8169B4B6-5F56-41B8-87F6-8C13A53F17E5}"/>
    <cellStyle name="Normal 4 2 4 3" xfId="361" xr:uid="{00000000-0005-0000-0000-000080050000}"/>
    <cellStyle name="Normal 4 2 4 3 2" xfId="739" xr:uid="{00000000-0005-0000-0000-000081050000}"/>
    <cellStyle name="Normal 4 2 4 3 2 2" xfId="1645" xr:uid="{00000000-0005-0000-0000-000082050000}"/>
    <cellStyle name="Normal 4 2 4 3 2 2 2" xfId="3925" xr:uid="{F2F62FF3-F200-49B7-A885-9C82E21DBABD}"/>
    <cellStyle name="Normal 4 2 4 3 2 3" xfId="2338" xr:uid="{00000000-0005-0000-0000-000083050000}"/>
    <cellStyle name="Normal 4 2 4 3 2 3 2" xfId="4618" xr:uid="{C999A774-A97E-4316-BAE3-7E3E0CBED5F6}"/>
    <cellStyle name="Normal 4 2 4 3 2 4" xfId="3033" xr:uid="{D93CD1DA-F1E1-4DA5-8974-3F6A6777FD53}"/>
    <cellStyle name="Normal 4 2 4 3 3" xfId="1298" xr:uid="{00000000-0005-0000-0000-000084050000}"/>
    <cellStyle name="Normal 4 2 4 3 3 2" xfId="3578" xr:uid="{BB4B69D8-662D-4A8F-AE0E-924C45EBF667}"/>
    <cellStyle name="Normal 4 2 4 3 4" xfId="1991" xr:uid="{00000000-0005-0000-0000-000085050000}"/>
    <cellStyle name="Normal 4 2 4 3 4 2" xfId="4271" xr:uid="{C488DB66-98CF-4A6F-A92E-D1FF874F1DF4}"/>
    <cellStyle name="Normal 4 2 4 3 5" xfId="2686" xr:uid="{C65FEB4C-47C2-4394-A68A-C3EB3127B3C7}"/>
    <cellStyle name="Normal 4 2 4 4" xfId="544" xr:uid="{00000000-0005-0000-0000-000086050000}"/>
    <cellStyle name="Normal 4 2 4 4 2" xfId="1473" xr:uid="{00000000-0005-0000-0000-000087050000}"/>
    <cellStyle name="Normal 4 2 4 4 2 2" xfId="3753" xr:uid="{6F238CF3-E163-490E-B0CA-F442FB6710D5}"/>
    <cellStyle name="Normal 4 2 4 4 3" xfId="2166" xr:uid="{00000000-0005-0000-0000-000088050000}"/>
    <cellStyle name="Normal 4 2 4 4 3 2" xfId="4446" xr:uid="{A2AF2DD5-C707-4CA1-B598-DA7D0C1D141A}"/>
    <cellStyle name="Normal 4 2 4 4 4" xfId="2861" xr:uid="{CFFAEE01-5A58-428D-ADB8-FD5F5FC30014}"/>
    <cellStyle name="Normal 4 2 4 5" xfId="941" xr:uid="{00000000-0005-0000-0000-000089050000}"/>
    <cellStyle name="Normal 4 2 4 5 2" xfId="3230" xr:uid="{0DF02453-7437-402B-9694-692D262538E4}"/>
    <cellStyle name="Normal 4 2 4 6" xfId="1126" xr:uid="{00000000-0005-0000-0000-00008A050000}"/>
    <cellStyle name="Normal 4 2 4 6 2" xfId="3406" xr:uid="{213A2416-B581-40B2-B98E-BF3332F6006E}"/>
    <cellStyle name="Normal 4 2 4 7" xfId="1819" xr:uid="{00000000-0005-0000-0000-00008B050000}"/>
    <cellStyle name="Normal 4 2 4 7 2" xfId="4099" xr:uid="{B89D98BA-ED0C-4336-B161-C22F21B2C9DC}"/>
    <cellStyle name="Normal 4 2 4 8" xfId="2514" xr:uid="{4EA61D73-7ABC-45FF-9BC4-E872EA71D4BF}"/>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2 2" xfId="3974" xr:uid="{9EF5BF77-E06A-4616-AEED-CC42558AA4CD}"/>
    <cellStyle name="Normal 4 2 5 2 2 2 3" xfId="2387" xr:uid="{00000000-0005-0000-0000-000091050000}"/>
    <cellStyle name="Normal 4 2 5 2 2 2 3 2" xfId="4667" xr:uid="{4944ADAC-6E60-4A2F-BAF7-79804CB8FCE3}"/>
    <cellStyle name="Normal 4 2 5 2 2 2 4" xfId="3082" xr:uid="{EB60B82D-78F9-41FC-9302-4A987CBA9E73}"/>
    <cellStyle name="Normal 4 2 5 2 2 3" xfId="1347" xr:uid="{00000000-0005-0000-0000-000092050000}"/>
    <cellStyle name="Normal 4 2 5 2 2 3 2" xfId="3627" xr:uid="{3416EA6C-45BF-4C4D-A18A-5C74DBFA66DF}"/>
    <cellStyle name="Normal 4 2 5 2 2 4" xfId="2040" xr:uid="{00000000-0005-0000-0000-000093050000}"/>
    <cellStyle name="Normal 4 2 5 2 2 4 2" xfId="4320" xr:uid="{571C6316-2D6C-4984-B482-F5DF91D4102C}"/>
    <cellStyle name="Normal 4 2 5 2 2 5" xfId="2735" xr:uid="{E86904FD-D88C-4310-ADBA-683D8525AFA0}"/>
    <cellStyle name="Normal 4 2 5 2 3" xfId="593" xr:uid="{00000000-0005-0000-0000-000094050000}"/>
    <cellStyle name="Normal 4 2 5 2 3 2" xfId="1522" xr:uid="{00000000-0005-0000-0000-000095050000}"/>
    <cellStyle name="Normal 4 2 5 2 3 2 2" xfId="3802" xr:uid="{19DEC738-49FD-4B76-AC83-67F7BE47D424}"/>
    <cellStyle name="Normal 4 2 5 2 3 3" xfId="2215" xr:uid="{00000000-0005-0000-0000-000096050000}"/>
    <cellStyle name="Normal 4 2 5 2 3 3 2" xfId="4495" xr:uid="{15AE8AC7-5F4D-41D4-B28C-FBAB5766B964}"/>
    <cellStyle name="Normal 4 2 5 2 3 4" xfId="2910" xr:uid="{99216212-2104-4EC1-928D-75145DB9BD91}"/>
    <cellStyle name="Normal 4 2 5 2 4" xfId="990" xr:uid="{00000000-0005-0000-0000-000097050000}"/>
    <cellStyle name="Normal 4 2 5 2 4 2" xfId="3279" xr:uid="{70FE7A52-1A0D-42C2-839D-55999A038EC3}"/>
    <cellStyle name="Normal 4 2 5 2 5" xfId="1175" xr:uid="{00000000-0005-0000-0000-000098050000}"/>
    <cellStyle name="Normal 4 2 5 2 5 2" xfId="3455" xr:uid="{D2A574B5-E32B-4CB8-BBD7-B55DFAD04249}"/>
    <cellStyle name="Normal 4 2 5 2 6" xfId="1868" xr:uid="{00000000-0005-0000-0000-000099050000}"/>
    <cellStyle name="Normal 4 2 5 2 6 2" xfId="4148" xr:uid="{EA7D7F13-0C64-495C-8F32-4681385C67E6}"/>
    <cellStyle name="Normal 4 2 5 2 7" xfId="2563" xr:uid="{D620D859-55DC-40BA-BDE6-6279F78EC8C6}"/>
    <cellStyle name="Normal 4 2 5 3" xfId="364" xr:uid="{00000000-0005-0000-0000-00009A050000}"/>
    <cellStyle name="Normal 4 2 5 3 2" xfId="742" xr:uid="{00000000-0005-0000-0000-00009B050000}"/>
    <cellStyle name="Normal 4 2 5 3 2 2" xfId="1648" xr:uid="{00000000-0005-0000-0000-00009C050000}"/>
    <cellStyle name="Normal 4 2 5 3 2 2 2" xfId="3928" xr:uid="{C188F254-9734-42AC-AF90-9CD9458F42E7}"/>
    <cellStyle name="Normal 4 2 5 3 2 3" xfId="2341" xr:uid="{00000000-0005-0000-0000-00009D050000}"/>
    <cellStyle name="Normal 4 2 5 3 2 3 2" xfId="4621" xr:uid="{620CA9E1-620D-4775-9861-9AADB6388A67}"/>
    <cellStyle name="Normal 4 2 5 3 2 4" xfId="3036" xr:uid="{FE6016B8-7A14-4685-A460-421279F0F7CC}"/>
    <cellStyle name="Normal 4 2 5 3 3" xfId="1301" xr:uid="{00000000-0005-0000-0000-00009E050000}"/>
    <cellStyle name="Normal 4 2 5 3 3 2" xfId="3581" xr:uid="{34ACDE29-3286-4FFA-88FB-0C463CDE9F46}"/>
    <cellStyle name="Normal 4 2 5 3 4" xfId="1994" xr:uid="{00000000-0005-0000-0000-00009F050000}"/>
    <cellStyle name="Normal 4 2 5 3 4 2" xfId="4274" xr:uid="{F310AF0D-BCEA-4651-AB63-9F62110E53F1}"/>
    <cellStyle name="Normal 4 2 5 3 5" xfId="2689" xr:uid="{AB8EEEE3-C8AB-4FF1-8E76-1D5245511184}"/>
    <cellStyle name="Normal 4 2 5 4" xfId="547" xr:uid="{00000000-0005-0000-0000-0000A0050000}"/>
    <cellStyle name="Normal 4 2 5 4 2" xfId="1476" xr:uid="{00000000-0005-0000-0000-0000A1050000}"/>
    <cellStyle name="Normal 4 2 5 4 2 2" xfId="3756" xr:uid="{0642DBBB-B32B-44A0-A1A4-1A5E8A02E418}"/>
    <cellStyle name="Normal 4 2 5 4 3" xfId="2169" xr:uid="{00000000-0005-0000-0000-0000A2050000}"/>
    <cellStyle name="Normal 4 2 5 4 3 2" xfId="4449" xr:uid="{4305B513-81F8-4768-A039-272750C3BF0B}"/>
    <cellStyle name="Normal 4 2 5 4 4" xfId="2864" xr:uid="{87C9B61E-56F7-457A-85C7-9677787971D1}"/>
    <cellStyle name="Normal 4 2 5 5" xfId="944" xr:uid="{00000000-0005-0000-0000-0000A3050000}"/>
    <cellStyle name="Normal 4 2 5 5 2" xfId="3233" xr:uid="{DBCF7A4C-8051-4B15-95E4-B1D0229A13B0}"/>
    <cellStyle name="Normal 4 2 5 6" xfId="1129" xr:uid="{00000000-0005-0000-0000-0000A4050000}"/>
    <cellStyle name="Normal 4 2 5 6 2" xfId="3409" xr:uid="{4F89F4C6-676D-4768-8193-B099065BE772}"/>
    <cellStyle name="Normal 4 2 5 7" xfId="1822" xr:uid="{00000000-0005-0000-0000-0000A5050000}"/>
    <cellStyle name="Normal 4 2 5 7 2" xfId="4102" xr:uid="{D59B1FBA-8B10-414A-AC5D-C4AE548D63AF}"/>
    <cellStyle name="Normal 4 2 5 8" xfId="2517" xr:uid="{B8EB4AB5-BFA3-4944-AAD9-D730FFB5A514}"/>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2 2" xfId="3978" xr:uid="{9528BF22-36D6-42CC-BCE8-BF0E8466105B}"/>
    <cellStyle name="Normal 4 2 6 2 2 2 3" xfId="2391" xr:uid="{00000000-0005-0000-0000-0000AB050000}"/>
    <cellStyle name="Normal 4 2 6 2 2 2 3 2" xfId="4671" xr:uid="{E6166664-860D-4C61-8018-62B09905AF3C}"/>
    <cellStyle name="Normal 4 2 6 2 2 2 4" xfId="3086" xr:uid="{8CC02DE6-F2ED-4149-829A-A690E43E7D94}"/>
    <cellStyle name="Normal 4 2 6 2 2 3" xfId="1351" xr:uid="{00000000-0005-0000-0000-0000AC050000}"/>
    <cellStyle name="Normal 4 2 6 2 2 3 2" xfId="3631" xr:uid="{90361723-999C-49B4-A781-78C1BB32E76A}"/>
    <cellStyle name="Normal 4 2 6 2 2 4" xfId="2044" xr:uid="{00000000-0005-0000-0000-0000AD050000}"/>
    <cellStyle name="Normal 4 2 6 2 2 4 2" xfId="4324" xr:uid="{370EC3F0-6C17-4733-B2ED-A373F0BEB3E6}"/>
    <cellStyle name="Normal 4 2 6 2 2 5" xfId="2739" xr:uid="{52827265-27C1-4875-BA4D-6BF84C0AF5A4}"/>
    <cellStyle name="Normal 4 2 6 2 3" xfId="597" xr:uid="{00000000-0005-0000-0000-0000AE050000}"/>
    <cellStyle name="Normal 4 2 6 2 3 2" xfId="1526" xr:uid="{00000000-0005-0000-0000-0000AF050000}"/>
    <cellStyle name="Normal 4 2 6 2 3 2 2" xfId="3806" xr:uid="{1D2E894D-5C1E-499B-AB9F-FD2176987C40}"/>
    <cellStyle name="Normal 4 2 6 2 3 3" xfId="2219" xr:uid="{00000000-0005-0000-0000-0000B0050000}"/>
    <cellStyle name="Normal 4 2 6 2 3 3 2" xfId="4499" xr:uid="{134EED22-04C1-41C4-9F97-CA4400CA3DDC}"/>
    <cellStyle name="Normal 4 2 6 2 3 4" xfId="2914" xr:uid="{7A2BD11D-75B6-46E6-9A28-C2676044B044}"/>
    <cellStyle name="Normal 4 2 6 2 4" xfId="994" xr:uid="{00000000-0005-0000-0000-0000B1050000}"/>
    <cellStyle name="Normal 4 2 6 2 4 2" xfId="3283" xr:uid="{C26C4632-ECAD-4E78-ADA4-ED0574FFE216}"/>
    <cellStyle name="Normal 4 2 6 2 5" xfId="1179" xr:uid="{00000000-0005-0000-0000-0000B2050000}"/>
    <cellStyle name="Normal 4 2 6 2 5 2" xfId="3459" xr:uid="{8A9F999A-7966-4163-BB8C-D37C5EB6EB50}"/>
    <cellStyle name="Normal 4 2 6 2 6" xfId="1872" xr:uid="{00000000-0005-0000-0000-0000B3050000}"/>
    <cellStyle name="Normal 4 2 6 2 6 2" xfId="4152" xr:uid="{F133C258-D81B-4B80-8855-F269957F54BF}"/>
    <cellStyle name="Normal 4 2 6 2 7" xfId="2567" xr:uid="{8DD86BB2-0546-456A-8A4B-6134B3AE64AB}"/>
    <cellStyle name="Normal 4 2 6 3" xfId="368" xr:uid="{00000000-0005-0000-0000-0000B4050000}"/>
    <cellStyle name="Normal 4 2 6 3 2" xfId="746" xr:uid="{00000000-0005-0000-0000-0000B5050000}"/>
    <cellStyle name="Normal 4 2 6 3 2 2" xfId="1652" xr:uid="{00000000-0005-0000-0000-0000B6050000}"/>
    <cellStyle name="Normal 4 2 6 3 2 2 2" xfId="3932" xr:uid="{C8CCB2BB-CF9F-49ED-AB1E-9D5548F7D0EF}"/>
    <cellStyle name="Normal 4 2 6 3 2 3" xfId="2345" xr:uid="{00000000-0005-0000-0000-0000B7050000}"/>
    <cellStyle name="Normal 4 2 6 3 2 3 2" xfId="4625" xr:uid="{C6128109-6C27-416A-BDE5-B9D5C1411767}"/>
    <cellStyle name="Normal 4 2 6 3 2 4" xfId="3040" xr:uid="{F835278A-88C6-4754-AA10-B32A5E774C1E}"/>
    <cellStyle name="Normal 4 2 6 3 3" xfId="1305" xr:uid="{00000000-0005-0000-0000-0000B8050000}"/>
    <cellStyle name="Normal 4 2 6 3 3 2" xfId="3585" xr:uid="{E88EB88F-53FB-4C71-9893-1664D686EE3B}"/>
    <cellStyle name="Normal 4 2 6 3 4" xfId="1998" xr:uid="{00000000-0005-0000-0000-0000B9050000}"/>
    <cellStyle name="Normal 4 2 6 3 4 2" xfId="4278" xr:uid="{7E4672EE-8FA6-44B6-9F77-B0AB3D1B0B84}"/>
    <cellStyle name="Normal 4 2 6 3 5" xfId="2693" xr:uid="{F36DC2CC-5751-4116-8E94-483488A7CBC1}"/>
    <cellStyle name="Normal 4 2 6 4" xfId="551" xr:uid="{00000000-0005-0000-0000-0000BA050000}"/>
    <cellStyle name="Normal 4 2 6 4 2" xfId="1480" xr:uid="{00000000-0005-0000-0000-0000BB050000}"/>
    <cellStyle name="Normal 4 2 6 4 2 2" xfId="3760" xr:uid="{79E1B01A-D896-4C18-8226-31018BBC71ED}"/>
    <cellStyle name="Normal 4 2 6 4 3" xfId="2173" xr:uid="{00000000-0005-0000-0000-0000BC050000}"/>
    <cellStyle name="Normal 4 2 6 4 3 2" xfId="4453" xr:uid="{ACD4A653-B30F-42D8-9C37-F94DB92C8298}"/>
    <cellStyle name="Normal 4 2 6 4 4" xfId="2868" xr:uid="{F3B9678A-6B46-4418-8FC7-0458E13D973E}"/>
    <cellStyle name="Normal 4 2 6 5" xfId="948" xr:uid="{00000000-0005-0000-0000-0000BD050000}"/>
    <cellStyle name="Normal 4 2 6 5 2" xfId="3237" xr:uid="{1BD9F01D-7171-4631-BEE8-860AE70C816F}"/>
    <cellStyle name="Normal 4 2 6 6" xfId="1133" xr:uid="{00000000-0005-0000-0000-0000BE050000}"/>
    <cellStyle name="Normal 4 2 6 6 2" xfId="3413" xr:uid="{AF4D0319-E17B-4B83-A3AC-4A415E7D2E03}"/>
    <cellStyle name="Normal 4 2 6 7" xfId="1826" xr:uid="{00000000-0005-0000-0000-0000BF050000}"/>
    <cellStyle name="Normal 4 2 6 7 2" xfId="4106" xr:uid="{B5C8BC9E-BFDB-466E-A263-AFE291C7F0F9}"/>
    <cellStyle name="Normal 4 2 6 8" xfId="2521" xr:uid="{1F301053-BDED-4F30-BBC3-0311C08E7734}"/>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2 2" xfId="3940" xr:uid="{4E46B818-888B-448B-BE3A-663D36E8D48D}"/>
    <cellStyle name="Normal 4 2 7 2 2 3" xfId="2353" xr:uid="{00000000-0005-0000-0000-0000C4050000}"/>
    <cellStyle name="Normal 4 2 7 2 2 3 2" xfId="4633" xr:uid="{59A0135B-B02B-46F0-9FCE-65803406F5EE}"/>
    <cellStyle name="Normal 4 2 7 2 2 4" xfId="3048" xr:uid="{C04304BB-B44F-46CB-925B-15EFF5DF143D}"/>
    <cellStyle name="Normal 4 2 7 2 3" xfId="1313" xr:uid="{00000000-0005-0000-0000-0000C5050000}"/>
    <cellStyle name="Normal 4 2 7 2 3 2" xfId="3593" xr:uid="{2D397854-B70B-4466-933D-6382E97F781B}"/>
    <cellStyle name="Normal 4 2 7 2 4" xfId="2006" xr:uid="{00000000-0005-0000-0000-0000C6050000}"/>
    <cellStyle name="Normal 4 2 7 2 4 2" xfId="4286" xr:uid="{0E1BDC3E-D587-4D1D-836F-A9F09BF8BE04}"/>
    <cellStyle name="Normal 4 2 7 2 5" xfId="2701" xr:uid="{B62E4F96-A8C7-489F-9CE3-313F02F5F640}"/>
    <cellStyle name="Normal 4 2 7 3" xfId="559" xr:uid="{00000000-0005-0000-0000-0000C7050000}"/>
    <cellStyle name="Normal 4 2 7 3 2" xfId="1488" xr:uid="{00000000-0005-0000-0000-0000C8050000}"/>
    <cellStyle name="Normal 4 2 7 3 2 2" xfId="3768" xr:uid="{5CFB8DBC-0842-4821-B904-6AD210E66742}"/>
    <cellStyle name="Normal 4 2 7 3 3" xfId="2181" xr:uid="{00000000-0005-0000-0000-0000C9050000}"/>
    <cellStyle name="Normal 4 2 7 3 3 2" xfId="4461" xr:uid="{02C7EA89-EC9B-4198-B06D-F10224637BA9}"/>
    <cellStyle name="Normal 4 2 7 3 4" xfId="2876" xr:uid="{E5958B1F-95CD-4D72-8D89-EF007A12A477}"/>
    <cellStyle name="Normal 4 2 7 4" xfId="956" xr:uid="{00000000-0005-0000-0000-0000CA050000}"/>
    <cellStyle name="Normal 4 2 7 4 2" xfId="3245" xr:uid="{BB461104-BB41-4AD0-931D-7A772E11EAED}"/>
    <cellStyle name="Normal 4 2 7 5" xfId="1141" xr:uid="{00000000-0005-0000-0000-0000CB050000}"/>
    <cellStyle name="Normal 4 2 7 5 2" xfId="3421" xr:uid="{EED5832E-0FB4-40D4-9971-EC08F7C41E99}"/>
    <cellStyle name="Normal 4 2 7 6" xfId="1834" xr:uid="{00000000-0005-0000-0000-0000CC050000}"/>
    <cellStyle name="Normal 4 2 7 6 2" xfId="4114" xr:uid="{CD3FCD12-9848-437E-A4AF-7C96E7C82A3B}"/>
    <cellStyle name="Normal 4 2 7 7" xfId="2529" xr:uid="{2C28B633-540E-4EED-A2CB-5BB2FC0EF6E9}"/>
    <cellStyle name="Normal 4 2 8" xfId="314" xr:uid="{00000000-0005-0000-0000-0000CD050000}"/>
    <cellStyle name="Normal 4 2 8 2" xfId="695" xr:uid="{00000000-0005-0000-0000-0000CE050000}"/>
    <cellStyle name="Normal 4 2 8 2 2" xfId="1614" xr:uid="{00000000-0005-0000-0000-0000CF050000}"/>
    <cellStyle name="Normal 4 2 8 2 2 2" xfId="3894" xr:uid="{F19F71B4-2643-45DF-A6E4-C52D24EB4063}"/>
    <cellStyle name="Normal 4 2 8 2 3" xfId="2307" xr:uid="{00000000-0005-0000-0000-0000D0050000}"/>
    <cellStyle name="Normal 4 2 8 2 3 2" xfId="4587" xr:uid="{317F8A64-5EBD-4B92-9B6F-1BD6FE722DAE}"/>
    <cellStyle name="Normal 4 2 8 2 4" xfId="3002" xr:uid="{E287540D-4E96-4E08-842E-2732292A4D3A}"/>
    <cellStyle name="Normal 4 2 8 3" xfId="1267" xr:uid="{00000000-0005-0000-0000-0000D1050000}"/>
    <cellStyle name="Normal 4 2 8 3 2" xfId="3547" xr:uid="{5B7456B0-E4FE-4AE4-9762-DEBD270751BC}"/>
    <cellStyle name="Normal 4 2 8 4" xfId="1960" xr:uid="{00000000-0005-0000-0000-0000D2050000}"/>
    <cellStyle name="Normal 4 2 8 4 2" xfId="4240" xr:uid="{845104E3-B8CD-4DFD-B775-52B850BD474A}"/>
    <cellStyle name="Normal 4 2 8 5" xfId="2655" xr:uid="{D1F6139E-ECA1-45F7-AB2B-B01490A0FE31}"/>
    <cellStyle name="Normal 4 2 9" xfId="513" xr:uid="{00000000-0005-0000-0000-0000D3050000}"/>
    <cellStyle name="Normal 4 2 9 2" xfId="1442" xr:uid="{00000000-0005-0000-0000-0000D4050000}"/>
    <cellStyle name="Normal 4 2 9 2 2" xfId="3722" xr:uid="{13216F7E-DA49-40BF-B21F-80587CAEB43D}"/>
    <cellStyle name="Normal 4 2 9 3" xfId="2135" xr:uid="{00000000-0005-0000-0000-0000D5050000}"/>
    <cellStyle name="Normal 4 2 9 3 2" xfId="4415" xr:uid="{CB525F36-52DC-4741-ABCC-7A5DFCF8E2E6}"/>
    <cellStyle name="Normal 4 2 9 4" xfId="2830" xr:uid="{0DD7EB39-2530-49BD-B641-9526B207443F}"/>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2 2" xfId="3968" xr:uid="{DEB7F458-5103-451A-837A-CB518E114935}"/>
    <cellStyle name="Normal 4 3 2 2 2 2 3" xfId="2381" xr:uid="{00000000-0005-0000-0000-0000DD050000}"/>
    <cellStyle name="Normal 4 3 2 2 2 2 3 2" xfId="4661" xr:uid="{66D062C4-809D-484D-8484-CDF8BB7D13E1}"/>
    <cellStyle name="Normal 4 3 2 2 2 2 4" xfId="3076" xr:uid="{FB3DBEBD-BDC4-4961-A922-6AB42368757C}"/>
    <cellStyle name="Normal 4 3 2 2 2 3" xfId="1341" xr:uid="{00000000-0005-0000-0000-0000DE050000}"/>
    <cellStyle name="Normal 4 3 2 2 2 3 2" xfId="3621" xr:uid="{88D2C612-9388-47D1-99A9-9468278981DF}"/>
    <cellStyle name="Normal 4 3 2 2 2 4" xfId="2034" xr:uid="{00000000-0005-0000-0000-0000DF050000}"/>
    <cellStyle name="Normal 4 3 2 2 2 4 2" xfId="4314" xr:uid="{B6F9BFBD-9650-4E7F-AA4A-C69C7444062E}"/>
    <cellStyle name="Normal 4 3 2 2 2 5" xfId="2729" xr:uid="{F0790080-B9AD-4E2B-812E-EAB7CD45D8E7}"/>
    <cellStyle name="Normal 4 3 2 2 3" xfId="587" xr:uid="{00000000-0005-0000-0000-0000E0050000}"/>
    <cellStyle name="Normal 4 3 2 2 3 2" xfId="1516" xr:uid="{00000000-0005-0000-0000-0000E1050000}"/>
    <cellStyle name="Normal 4 3 2 2 3 2 2" xfId="3796" xr:uid="{81ED0A9B-7A42-4A5C-A7FB-51B6AB3125A2}"/>
    <cellStyle name="Normal 4 3 2 2 3 3" xfId="2209" xr:uid="{00000000-0005-0000-0000-0000E2050000}"/>
    <cellStyle name="Normal 4 3 2 2 3 3 2" xfId="4489" xr:uid="{07D681C9-0AB4-48BA-9674-D20301565F85}"/>
    <cellStyle name="Normal 4 3 2 2 3 4" xfId="2904" xr:uid="{FD4FB98A-CA58-4F4C-8145-C61D185A20BA}"/>
    <cellStyle name="Normal 4 3 2 2 4" xfId="984" xr:uid="{00000000-0005-0000-0000-0000E3050000}"/>
    <cellStyle name="Normal 4 3 2 2 4 2" xfId="3273" xr:uid="{DDD9D4E4-E782-436B-BC03-73854AE7F8BD}"/>
    <cellStyle name="Normal 4 3 2 2 5" xfId="1169" xr:uid="{00000000-0005-0000-0000-0000E4050000}"/>
    <cellStyle name="Normal 4 3 2 2 5 2" xfId="3449" xr:uid="{35AC4BEF-D081-405B-8766-FA9F4B4B163C}"/>
    <cellStyle name="Normal 4 3 2 2 6" xfId="1862" xr:uid="{00000000-0005-0000-0000-0000E5050000}"/>
    <cellStyle name="Normal 4 3 2 2 6 2" xfId="4142" xr:uid="{608E14E4-DAF6-455F-9E5B-D728D259ABE1}"/>
    <cellStyle name="Normal 4 3 2 2 7" xfId="2557" xr:uid="{2ED1E0E7-C22F-4D0B-B776-8BCCDBBB1AE1}"/>
    <cellStyle name="Normal 4 3 2 3" xfId="357" xr:uid="{00000000-0005-0000-0000-0000E6050000}"/>
    <cellStyle name="Normal 4 3 2 3 2" xfId="735" xr:uid="{00000000-0005-0000-0000-0000E7050000}"/>
    <cellStyle name="Normal 4 3 2 3 2 2" xfId="1642" xr:uid="{00000000-0005-0000-0000-0000E8050000}"/>
    <cellStyle name="Normal 4 3 2 3 2 2 2" xfId="3922" xr:uid="{CB8FEBAF-754A-4276-89DE-C327359D7A4F}"/>
    <cellStyle name="Normal 4 3 2 3 2 3" xfId="2335" xr:uid="{00000000-0005-0000-0000-0000E9050000}"/>
    <cellStyle name="Normal 4 3 2 3 2 3 2" xfId="4615" xr:uid="{E9348B3C-25B4-4F8D-8825-00D5658B3962}"/>
    <cellStyle name="Normal 4 3 2 3 2 4" xfId="3030" xr:uid="{B0D4D18B-95DB-4A7E-9916-01845D985CC3}"/>
    <cellStyle name="Normal 4 3 2 3 3" xfId="1295" xr:uid="{00000000-0005-0000-0000-0000EA050000}"/>
    <cellStyle name="Normal 4 3 2 3 3 2" xfId="3575" xr:uid="{5FD084E7-61DB-4092-99B8-85F1DE9B5630}"/>
    <cellStyle name="Normal 4 3 2 3 4" xfId="1988" xr:uid="{00000000-0005-0000-0000-0000EB050000}"/>
    <cellStyle name="Normal 4 3 2 3 4 2" xfId="4268" xr:uid="{EA003560-A5C5-4F51-9539-68013FF4D536}"/>
    <cellStyle name="Normal 4 3 2 3 5" xfId="2683" xr:uid="{854D10D3-AFC1-4898-AFC2-D6B67062298B}"/>
    <cellStyle name="Normal 4 3 2 4" xfId="541" xr:uid="{00000000-0005-0000-0000-0000EC050000}"/>
    <cellStyle name="Normal 4 3 2 4 2" xfId="1470" xr:uid="{00000000-0005-0000-0000-0000ED050000}"/>
    <cellStyle name="Normal 4 3 2 4 2 2" xfId="3750" xr:uid="{CE5AA96E-9E0F-46E8-BBD7-CC9B7784508A}"/>
    <cellStyle name="Normal 4 3 2 4 3" xfId="2163" xr:uid="{00000000-0005-0000-0000-0000EE050000}"/>
    <cellStyle name="Normal 4 3 2 4 3 2" xfId="4443" xr:uid="{D8364915-56BD-47E9-A884-FFA7F69EBE9A}"/>
    <cellStyle name="Normal 4 3 2 4 4" xfId="2858" xr:uid="{AFE2FA54-B5BD-4CB7-ABAD-44551A4F5942}"/>
    <cellStyle name="Normal 4 3 2 5" xfId="937" xr:uid="{00000000-0005-0000-0000-0000EF050000}"/>
    <cellStyle name="Normal 4 3 2 5 2" xfId="3226" xr:uid="{9EC8083B-5D62-471E-AF02-FC3966AB6CF2}"/>
    <cellStyle name="Normal 4 3 2 6" xfId="1123" xr:uid="{00000000-0005-0000-0000-0000F0050000}"/>
    <cellStyle name="Normal 4 3 2 6 2" xfId="3403" xr:uid="{B357B61F-15D1-4EE5-A0F7-DB44F0143928}"/>
    <cellStyle name="Normal 4 3 2 7" xfId="1816" xr:uid="{00000000-0005-0000-0000-0000F1050000}"/>
    <cellStyle name="Normal 4 3 2 7 2" xfId="4096" xr:uid="{13F5850E-50FD-44FE-A69A-E9431D96640E}"/>
    <cellStyle name="Normal 4 3 2 8" xfId="2511" xr:uid="{E5F64735-4CFF-4130-A394-64E38D991D75}"/>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2 2" xfId="3939" xr:uid="{2A4D60A1-4F5C-405B-881C-48DF9F978690}"/>
    <cellStyle name="Normal 4 3 3 2 2 3" xfId="2352" xr:uid="{00000000-0005-0000-0000-0000F6050000}"/>
    <cellStyle name="Normal 4 3 3 2 2 3 2" xfId="4632" xr:uid="{48BFAE4D-7D19-4AF8-A97B-B510CDC6C218}"/>
    <cellStyle name="Normal 4 3 3 2 2 4" xfId="3047" xr:uid="{0870D204-F974-45D0-8FBF-1CA3FD47FC6D}"/>
    <cellStyle name="Normal 4 3 3 2 3" xfId="1312" xr:uid="{00000000-0005-0000-0000-0000F7050000}"/>
    <cellStyle name="Normal 4 3 3 2 3 2" xfId="3592" xr:uid="{4886B672-5B82-4319-9545-88C3C50B565A}"/>
    <cellStyle name="Normal 4 3 3 2 4" xfId="2005" xr:uid="{00000000-0005-0000-0000-0000F8050000}"/>
    <cellStyle name="Normal 4 3 3 2 4 2" xfId="4285" xr:uid="{5FD17002-F2A3-47CC-9C34-EFA5B49E6AD2}"/>
    <cellStyle name="Normal 4 3 3 2 5" xfId="2700" xr:uid="{0A3DEC60-3211-49F0-B5A0-56E35F5D68F0}"/>
    <cellStyle name="Normal 4 3 3 3" xfId="558" xr:uid="{00000000-0005-0000-0000-0000F9050000}"/>
    <cellStyle name="Normal 4 3 3 3 2" xfId="1487" xr:uid="{00000000-0005-0000-0000-0000FA050000}"/>
    <cellStyle name="Normal 4 3 3 3 2 2" xfId="3767" xr:uid="{28764F92-3D17-4E4F-8841-A7D4D8D88DD6}"/>
    <cellStyle name="Normal 4 3 3 3 3" xfId="2180" xr:uid="{00000000-0005-0000-0000-0000FB050000}"/>
    <cellStyle name="Normal 4 3 3 3 3 2" xfId="4460" xr:uid="{51B0AC6A-3CD6-488C-8A05-886E635DCE6E}"/>
    <cellStyle name="Normal 4 3 3 3 4" xfId="2875" xr:uid="{87C6D758-8E59-4A74-A59D-BA7FDF595511}"/>
    <cellStyle name="Normal 4 3 3 4" xfId="955" xr:uid="{00000000-0005-0000-0000-0000FC050000}"/>
    <cellStyle name="Normal 4 3 3 4 2" xfId="3244" xr:uid="{51464669-1135-4A6B-BD10-4FDF5AB77DEE}"/>
    <cellStyle name="Normal 4 3 3 5" xfId="1140" xr:uid="{00000000-0005-0000-0000-0000FD050000}"/>
    <cellStyle name="Normal 4 3 3 5 2" xfId="3420" xr:uid="{C147F61A-081A-4B2B-831F-138BC9636D7D}"/>
    <cellStyle name="Normal 4 3 3 6" xfId="1833" xr:uid="{00000000-0005-0000-0000-0000FE050000}"/>
    <cellStyle name="Normal 4 3 3 6 2" xfId="4113" xr:uid="{B09B795C-0630-4C6F-AA30-21162D5DC8D5}"/>
    <cellStyle name="Normal 4 3 3 7" xfId="2528" xr:uid="{1545CCD2-887C-4F73-848C-8D21E4043FB0}"/>
    <cellStyle name="Normal 4 3 4" xfId="313" xr:uid="{00000000-0005-0000-0000-0000FF050000}"/>
    <cellStyle name="Normal 4 3 4 2" xfId="694" xr:uid="{00000000-0005-0000-0000-000000060000}"/>
    <cellStyle name="Normal 4 3 4 2 2" xfId="1613" xr:uid="{00000000-0005-0000-0000-000001060000}"/>
    <cellStyle name="Normal 4 3 4 2 2 2" xfId="3893" xr:uid="{6A037345-A11B-453A-8665-33CE87DF0B3A}"/>
    <cellStyle name="Normal 4 3 4 2 3" xfId="2306" xr:uid="{00000000-0005-0000-0000-000002060000}"/>
    <cellStyle name="Normal 4 3 4 2 3 2" xfId="4586" xr:uid="{290FA207-CC30-4243-A6F6-BE0BA88A5598}"/>
    <cellStyle name="Normal 4 3 4 2 4" xfId="3001" xr:uid="{5B48DA19-C4EA-4489-9C07-05A9536935D0}"/>
    <cellStyle name="Normal 4 3 4 3" xfId="1266" xr:uid="{00000000-0005-0000-0000-000003060000}"/>
    <cellStyle name="Normal 4 3 4 3 2" xfId="3546" xr:uid="{7F3EF027-8AC8-425A-A491-71B67F7C56CB}"/>
    <cellStyle name="Normal 4 3 4 4" xfId="1959" xr:uid="{00000000-0005-0000-0000-000004060000}"/>
    <cellStyle name="Normal 4 3 4 4 2" xfId="4239" xr:uid="{4C7E2257-88DA-484B-8DA6-F936AE6CDB0D}"/>
    <cellStyle name="Normal 4 3 4 5" xfId="2654" xr:uid="{BEE35991-7607-4EBB-8CAF-881F388008F6}"/>
    <cellStyle name="Normal 4 3 5" xfId="512" xr:uid="{00000000-0005-0000-0000-000005060000}"/>
    <cellStyle name="Normal 4 3 5 2" xfId="1441" xr:uid="{00000000-0005-0000-0000-000006060000}"/>
    <cellStyle name="Normal 4 3 5 2 2" xfId="3721" xr:uid="{5112DF19-D603-4284-A29E-B7F593E56CD1}"/>
    <cellStyle name="Normal 4 3 5 3" xfId="2134" xr:uid="{00000000-0005-0000-0000-000007060000}"/>
    <cellStyle name="Normal 4 3 5 3 2" xfId="4414" xr:uid="{6786E5F5-CF2C-44EF-A6E9-37568B462AFA}"/>
    <cellStyle name="Normal 4 3 5 4" xfId="2829" xr:uid="{07454614-A399-44A0-8D62-E1D769DFE391}"/>
    <cellStyle name="Normal 4 3 6" xfId="894" xr:uid="{00000000-0005-0000-0000-000008060000}"/>
    <cellStyle name="Normal 4 3 6 2" xfId="3185" xr:uid="{50A05E36-229C-4076-B50F-6CC6B1EA1944}"/>
    <cellStyle name="Normal 4 3 7" xfId="1094" xr:uid="{00000000-0005-0000-0000-000009060000}"/>
    <cellStyle name="Normal 4 3 7 2" xfId="3374" xr:uid="{D1EC2013-AD83-4B6B-97ED-2CA8E8F02F34}"/>
    <cellStyle name="Normal 4 3 8" xfId="1787" xr:uid="{00000000-0005-0000-0000-00000A060000}"/>
    <cellStyle name="Normal 4 3 8 2" xfId="4067" xr:uid="{C4737C98-ECE4-4987-88CA-9626E4136CFC}"/>
    <cellStyle name="Normal 4 3 9" xfId="2483" xr:uid="{7656FB32-D9CE-403E-BF2D-2A5C7D20DA51}"/>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2 2" xfId="3951" xr:uid="{77122555-2683-4828-994F-9EECEE7599AC}"/>
    <cellStyle name="Normal 4 4 2 2 2 2 3" xfId="2364" xr:uid="{00000000-0005-0000-0000-000011060000}"/>
    <cellStyle name="Normal 4 4 2 2 2 2 3 2" xfId="4644" xr:uid="{696BF2AA-847D-4C7A-BF06-855783D72107}"/>
    <cellStyle name="Normal 4 4 2 2 2 2 4" xfId="3059" xr:uid="{6E4C5545-78AA-491B-B1B8-21FE9E3F8458}"/>
    <cellStyle name="Normal 4 4 2 2 2 3" xfId="1324" xr:uid="{00000000-0005-0000-0000-000012060000}"/>
    <cellStyle name="Normal 4 4 2 2 2 3 2" xfId="3604" xr:uid="{8C852164-DFFC-41FE-AD70-D1BADF5DA008}"/>
    <cellStyle name="Normal 4 4 2 2 2 4" xfId="2017" xr:uid="{00000000-0005-0000-0000-000013060000}"/>
    <cellStyle name="Normal 4 4 2 2 2 4 2" xfId="4297" xr:uid="{06D26EF3-1A1A-492C-B6B4-4272814CFB6C}"/>
    <cellStyle name="Normal 4 4 2 2 2 5" xfId="2712" xr:uid="{9197D110-0E9A-47EC-BB7C-82B9820334AF}"/>
    <cellStyle name="Normal 4 4 2 2 3" xfId="570" xr:uid="{00000000-0005-0000-0000-000014060000}"/>
    <cellStyle name="Normal 4 4 2 2 3 2" xfId="1499" xr:uid="{00000000-0005-0000-0000-000015060000}"/>
    <cellStyle name="Normal 4 4 2 2 3 2 2" xfId="3779" xr:uid="{07BA759D-2588-420A-AEA9-B5DD297F7992}"/>
    <cellStyle name="Normal 4 4 2 2 3 3" xfId="2192" xr:uid="{00000000-0005-0000-0000-000016060000}"/>
    <cellStyle name="Normal 4 4 2 2 3 3 2" xfId="4472" xr:uid="{CD0B8146-2D84-44C5-BB01-B4683769B986}"/>
    <cellStyle name="Normal 4 4 2 2 3 4" xfId="2887" xr:uid="{9E1852C2-810B-4C41-AA26-D765B931F333}"/>
    <cellStyle name="Normal 4 4 2 2 4" xfId="967" xr:uid="{00000000-0005-0000-0000-000017060000}"/>
    <cellStyle name="Normal 4 4 2 2 4 2" xfId="3256" xr:uid="{FD9C907B-2488-4D6C-8951-25BB8A963E89}"/>
    <cellStyle name="Normal 4 4 2 2 5" xfId="1152" xr:uid="{00000000-0005-0000-0000-000018060000}"/>
    <cellStyle name="Normal 4 4 2 2 5 2" xfId="3432" xr:uid="{838DF4CF-3495-415F-8EDC-FBDE05D7F816}"/>
    <cellStyle name="Normal 4 4 2 2 6" xfId="1845" xr:uid="{00000000-0005-0000-0000-000019060000}"/>
    <cellStyle name="Normal 4 4 2 2 6 2" xfId="4125" xr:uid="{CA8C6AA7-F84A-4F75-929D-D3ED9E4F3F05}"/>
    <cellStyle name="Normal 4 4 2 2 7" xfId="2540" xr:uid="{C8A904E2-2BD1-4B57-9DCA-133BD755F204}"/>
    <cellStyle name="Normal 4 4 2 3" xfId="325" xr:uid="{00000000-0005-0000-0000-00001A060000}"/>
    <cellStyle name="Normal 4 4 2 3 2" xfId="706" xr:uid="{00000000-0005-0000-0000-00001B060000}"/>
    <cellStyle name="Normal 4 4 2 3 2 2" xfId="1625" xr:uid="{00000000-0005-0000-0000-00001C060000}"/>
    <cellStyle name="Normal 4 4 2 3 2 2 2" xfId="3905" xr:uid="{CBCA92E4-4B60-4261-990D-F9908CD2EFA3}"/>
    <cellStyle name="Normal 4 4 2 3 2 3" xfId="2318" xr:uid="{00000000-0005-0000-0000-00001D060000}"/>
    <cellStyle name="Normal 4 4 2 3 2 3 2" xfId="4598" xr:uid="{2E0D302C-F34F-43A2-982F-5B78D9DFEE04}"/>
    <cellStyle name="Normal 4 4 2 3 2 4" xfId="3013" xr:uid="{2134B45C-ECC4-48FB-951C-A4C86E5B2948}"/>
    <cellStyle name="Normal 4 4 2 3 3" xfId="1278" xr:uid="{00000000-0005-0000-0000-00001E060000}"/>
    <cellStyle name="Normal 4 4 2 3 3 2" xfId="3558" xr:uid="{A3EAC3A1-6C42-4459-AA83-7AB3D6BEBDF3}"/>
    <cellStyle name="Normal 4 4 2 3 4" xfId="1971" xr:uid="{00000000-0005-0000-0000-00001F060000}"/>
    <cellStyle name="Normal 4 4 2 3 4 2" xfId="4251" xr:uid="{87BF104D-69C9-408F-9B44-E9F2BE7CA264}"/>
    <cellStyle name="Normal 4 4 2 3 5" xfId="2666" xr:uid="{2CD104E5-0039-4A3B-B1E3-9AD64A576855}"/>
    <cellStyle name="Normal 4 4 2 4" xfId="524" xr:uid="{00000000-0005-0000-0000-000020060000}"/>
    <cellStyle name="Normal 4 4 2 4 2" xfId="1453" xr:uid="{00000000-0005-0000-0000-000021060000}"/>
    <cellStyle name="Normal 4 4 2 4 2 2" xfId="3733" xr:uid="{9961D883-F821-4C0F-A417-78C778D5A8E8}"/>
    <cellStyle name="Normal 4 4 2 4 3" xfId="2146" xr:uid="{00000000-0005-0000-0000-000022060000}"/>
    <cellStyle name="Normal 4 4 2 4 3 2" xfId="4426" xr:uid="{92DA7D13-CB67-4521-99AC-7B99E57B54B1}"/>
    <cellStyle name="Normal 4 4 2 4 4" xfId="2841" xr:uid="{6944E0D2-F0F8-49E5-A55B-3460D7E2D5DA}"/>
    <cellStyle name="Normal 4 4 2 5" xfId="906" xr:uid="{00000000-0005-0000-0000-000023060000}"/>
    <cellStyle name="Normal 4 4 2 5 2" xfId="3197" xr:uid="{9AEAB282-8367-4FBF-B368-9FEAA91BDB04}"/>
    <cellStyle name="Normal 4 4 2 6" xfId="1106" xr:uid="{00000000-0005-0000-0000-000024060000}"/>
    <cellStyle name="Normal 4 4 2 6 2" xfId="3386" xr:uid="{6A16A429-12FC-403C-BBCB-1F0A12964205}"/>
    <cellStyle name="Normal 4 4 2 7" xfId="1799" xr:uid="{00000000-0005-0000-0000-000025060000}"/>
    <cellStyle name="Normal 4 4 2 7 2" xfId="4079" xr:uid="{2E679BB5-2DEA-434B-AC5C-B8CC1E71F09A}"/>
    <cellStyle name="Normal 4 4 2 8" xfId="2495" xr:uid="{0E547F9F-92A2-4279-AAC3-6E77CB7E5B0B}"/>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2 2" xfId="3943" xr:uid="{9A69B316-A5AF-414E-B323-61130F62E042}"/>
    <cellStyle name="Normal 4 4 3 2 2 3" xfId="2356" xr:uid="{00000000-0005-0000-0000-00002A060000}"/>
    <cellStyle name="Normal 4 4 3 2 2 3 2" xfId="4636" xr:uid="{2C98A732-8D48-4F46-96A6-69850FDDDF9A}"/>
    <cellStyle name="Normal 4 4 3 2 2 4" xfId="3051" xr:uid="{811AC427-4F99-449B-8A72-226C42700D3B}"/>
    <cellStyle name="Normal 4 4 3 2 3" xfId="1316" xr:uid="{00000000-0005-0000-0000-00002B060000}"/>
    <cellStyle name="Normal 4 4 3 2 3 2" xfId="3596" xr:uid="{6F01726C-1B46-4F5E-8958-46DA23DE789C}"/>
    <cellStyle name="Normal 4 4 3 2 4" xfId="2009" xr:uid="{00000000-0005-0000-0000-00002C060000}"/>
    <cellStyle name="Normal 4 4 3 2 4 2" xfId="4289" xr:uid="{E1A8C753-3241-4E73-8261-537EB9CB42D4}"/>
    <cellStyle name="Normal 4 4 3 2 5" xfId="2704" xr:uid="{ADD726DE-2801-4B9C-9FC9-0FA4268EFF30}"/>
    <cellStyle name="Normal 4 4 3 3" xfId="562" xr:uid="{00000000-0005-0000-0000-00002D060000}"/>
    <cellStyle name="Normal 4 4 3 3 2" xfId="1491" xr:uid="{00000000-0005-0000-0000-00002E060000}"/>
    <cellStyle name="Normal 4 4 3 3 2 2" xfId="3771" xr:uid="{11D3A2BD-0A78-4AA6-813C-E80F13986427}"/>
    <cellStyle name="Normal 4 4 3 3 3" xfId="2184" xr:uid="{00000000-0005-0000-0000-00002F060000}"/>
    <cellStyle name="Normal 4 4 3 3 3 2" xfId="4464" xr:uid="{1ED67955-3946-44A0-B848-F51704C50E7C}"/>
    <cellStyle name="Normal 4 4 3 3 4" xfId="2879" xr:uid="{E783D5E2-5265-4028-B197-A947EEDC0014}"/>
    <cellStyle name="Normal 4 4 3 4" xfId="959" xr:uid="{00000000-0005-0000-0000-000030060000}"/>
    <cellStyle name="Normal 4 4 3 4 2" xfId="3248" xr:uid="{F3BBA5E9-409D-4258-A756-24F693B432D8}"/>
    <cellStyle name="Normal 4 4 3 5" xfId="1144" xr:uid="{00000000-0005-0000-0000-000031060000}"/>
    <cellStyle name="Normal 4 4 3 5 2" xfId="3424" xr:uid="{F7F7D8CA-0128-453F-B28E-3C1D106B4DE2}"/>
    <cellStyle name="Normal 4 4 3 6" xfId="1837" xr:uid="{00000000-0005-0000-0000-000032060000}"/>
    <cellStyle name="Normal 4 4 3 6 2" xfId="4117" xr:uid="{370F480E-4B2E-43BD-B56A-C81B90860532}"/>
    <cellStyle name="Normal 4 4 3 7" xfId="2532" xr:uid="{2D36CF74-E408-4390-8A74-4AE63EEFCA02}"/>
    <cellStyle name="Normal 4 4 4" xfId="317" xr:uid="{00000000-0005-0000-0000-000033060000}"/>
    <cellStyle name="Normal 4 4 4 2" xfId="698" xr:uid="{00000000-0005-0000-0000-000034060000}"/>
    <cellStyle name="Normal 4 4 4 2 2" xfId="1617" xr:uid="{00000000-0005-0000-0000-000035060000}"/>
    <cellStyle name="Normal 4 4 4 2 2 2" xfId="3897" xr:uid="{F8B9EED0-2CFB-49C1-848D-363BF5FF5271}"/>
    <cellStyle name="Normal 4 4 4 2 3" xfId="2310" xr:uid="{00000000-0005-0000-0000-000036060000}"/>
    <cellStyle name="Normal 4 4 4 2 3 2" xfId="4590" xr:uid="{1DD0C9F4-BC4B-4AC0-AF33-E1CCFA17BDED}"/>
    <cellStyle name="Normal 4 4 4 2 4" xfId="3005" xr:uid="{BD25D961-B907-4A3C-A58D-FF2B6B196015}"/>
    <cellStyle name="Normal 4 4 4 3" xfId="1270" xr:uid="{00000000-0005-0000-0000-000037060000}"/>
    <cellStyle name="Normal 4 4 4 3 2" xfId="3550" xr:uid="{9E423E50-7477-481C-89E0-17535555C9EA}"/>
    <cellStyle name="Normal 4 4 4 4" xfId="1963" xr:uid="{00000000-0005-0000-0000-000038060000}"/>
    <cellStyle name="Normal 4 4 4 4 2" xfId="4243" xr:uid="{5CCC7CE1-3F57-421D-93CD-812B5B2D62C8}"/>
    <cellStyle name="Normal 4 4 4 5" xfId="2658" xr:uid="{26867F6E-BC84-4DA8-830B-743A2663D2F5}"/>
    <cellStyle name="Normal 4 4 5" xfId="516" xr:uid="{00000000-0005-0000-0000-000039060000}"/>
    <cellStyle name="Normal 4 4 5 2" xfId="1445" xr:uid="{00000000-0005-0000-0000-00003A060000}"/>
    <cellStyle name="Normal 4 4 5 2 2" xfId="3725" xr:uid="{CC55570F-E9CD-4EB9-9891-BAE76756B943}"/>
    <cellStyle name="Normal 4 4 5 3" xfId="2138" xr:uid="{00000000-0005-0000-0000-00003B060000}"/>
    <cellStyle name="Normal 4 4 5 3 2" xfId="4418" xr:uid="{2A541151-2A0C-4BA0-95BB-78A5F0EC1606}"/>
    <cellStyle name="Normal 4 4 5 4" xfId="2833" xr:uid="{2903CEB3-6D40-4F8C-B260-5862EB227AC5}"/>
    <cellStyle name="Normal 4 4 6" xfId="898" xr:uid="{00000000-0005-0000-0000-00003C060000}"/>
    <cellStyle name="Normal 4 4 6 2" xfId="3189" xr:uid="{BD73BB9B-4716-464D-85E2-0517AACE889B}"/>
    <cellStyle name="Normal 4 4 7" xfId="1098" xr:uid="{00000000-0005-0000-0000-00003D060000}"/>
    <cellStyle name="Normal 4 4 7 2" xfId="3378" xr:uid="{9F21BA93-D9A3-4C06-8DE9-BADB8623720B}"/>
    <cellStyle name="Normal 4 4 8" xfId="1791" xr:uid="{00000000-0005-0000-0000-00003E060000}"/>
    <cellStyle name="Normal 4 4 8 2" xfId="4071" xr:uid="{A225A6D5-BF19-4C00-86B9-509C2E070F0D}"/>
    <cellStyle name="Normal 4 4 9" xfId="2487" xr:uid="{928F6BAC-C451-4BC3-89D7-28FB8FBF9D6C}"/>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2 2" xfId="3947" xr:uid="{A39763E0-33F4-4F05-AC4D-994E5F02307F}"/>
    <cellStyle name="Normal 4 5 2 2 2 3" xfId="2360" xr:uid="{00000000-0005-0000-0000-000044060000}"/>
    <cellStyle name="Normal 4 5 2 2 2 3 2" xfId="4640" xr:uid="{E6A9AC20-A4EE-4022-8D0B-D2138CCEBB1E}"/>
    <cellStyle name="Normal 4 5 2 2 2 4" xfId="3055" xr:uid="{EF628377-3BE8-40C3-8646-501634A9B3F7}"/>
    <cellStyle name="Normal 4 5 2 2 3" xfId="1320" xr:uid="{00000000-0005-0000-0000-000045060000}"/>
    <cellStyle name="Normal 4 5 2 2 3 2" xfId="3600" xr:uid="{60232457-BD06-4699-BDD1-1961171D3D42}"/>
    <cellStyle name="Normal 4 5 2 2 4" xfId="2013" xr:uid="{00000000-0005-0000-0000-000046060000}"/>
    <cellStyle name="Normal 4 5 2 2 4 2" xfId="4293" xr:uid="{054BF2C7-DCD7-4CB7-A9AA-88C10AA8D21C}"/>
    <cellStyle name="Normal 4 5 2 2 5" xfId="2708" xr:uid="{ACA2726B-E983-4CDE-AFCA-FE1F82CBA189}"/>
    <cellStyle name="Normal 4 5 2 3" xfId="566" xr:uid="{00000000-0005-0000-0000-000047060000}"/>
    <cellStyle name="Normal 4 5 2 3 2" xfId="1495" xr:uid="{00000000-0005-0000-0000-000048060000}"/>
    <cellStyle name="Normal 4 5 2 3 2 2" xfId="3775" xr:uid="{0315E9CD-CF9E-4161-9B32-ABAA4949EEC4}"/>
    <cellStyle name="Normal 4 5 2 3 3" xfId="2188" xr:uid="{00000000-0005-0000-0000-000049060000}"/>
    <cellStyle name="Normal 4 5 2 3 3 2" xfId="4468" xr:uid="{66D7D6A3-9452-48D9-BB3C-382E414E5DF0}"/>
    <cellStyle name="Normal 4 5 2 3 4" xfId="2883" xr:uid="{AAB70220-6E16-4532-A26E-7291A435B49E}"/>
    <cellStyle name="Normal 4 5 2 4" xfId="963" xr:uid="{00000000-0005-0000-0000-00004A060000}"/>
    <cellStyle name="Normal 4 5 2 4 2" xfId="3252" xr:uid="{1436C0E8-A2F2-4957-96EC-235AB396A10F}"/>
    <cellStyle name="Normal 4 5 2 5" xfId="1148" xr:uid="{00000000-0005-0000-0000-00004B060000}"/>
    <cellStyle name="Normal 4 5 2 5 2" xfId="3428" xr:uid="{1239430A-80CE-44B2-9073-5F0AFB2EBAAA}"/>
    <cellStyle name="Normal 4 5 2 6" xfId="1841" xr:uid="{00000000-0005-0000-0000-00004C060000}"/>
    <cellStyle name="Normal 4 5 2 6 2" xfId="4121" xr:uid="{94D0F7E2-8576-41B1-BE4C-E29D80DAFE76}"/>
    <cellStyle name="Normal 4 5 2 7" xfId="2536" xr:uid="{60CCBAE7-8BAD-41AD-A1E1-2CB233DFA7E0}"/>
    <cellStyle name="Normal 4 5 3" xfId="321" xr:uid="{00000000-0005-0000-0000-00004D060000}"/>
    <cellStyle name="Normal 4 5 3 2" xfId="702" xr:uid="{00000000-0005-0000-0000-00004E060000}"/>
    <cellStyle name="Normal 4 5 3 2 2" xfId="1621" xr:uid="{00000000-0005-0000-0000-00004F060000}"/>
    <cellStyle name="Normal 4 5 3 2 2 2" xfId="3901" xr:uid="{EBDF2273-51D5-4201-964D-A3E291432ED6}"/>
    <cellStyle name="Normal 4 5 3 2 3" xfId="2314" xr:uid="{00000000-0005-0000-0000-000050060000}"/>
    <cellStyle name="Normal 4 5 3 2 3 2" xfId="4594" xr:uid="{4DADB466-7588-48D3-B078-660047080069}"/>
    <cellStyle name="Normal 4 5 3 2 4" xfId="3009" xr:uid="{C7CB6102-2F0E-4437-959E-FC0A3F01FB81}"/>
    <cellStyle name="Normal 4 5 3 3" xfId="1274" xr:uid="{00000000-0005-0000-0000-000051060000}"/>
    <cellStyle name="Normal 4 5 3 3 2" xfId="3554" xr:uid="{3831BED6-8F56-4566-8D80-A0752110A7F9}"/>
    <cellStyle name="Normal 4 5 3 4" xfId="1967" xr:uid="{00000000-0005-0000-0000-000052060000}"/>
    <cellStyle name="Normal 4 5 3 4 2" xfId="4247" xr:uid="{DD5001B3-A493-4A87-BF5E-56F7E3EB91B5}"/>
    <cellStyle name="Normal 4 5 3 5" xfId="2662" xr:uid="{E9C3E99D-8DCA-418E-913F-407CAD5F7985}"/>
    <cellStyle name="Normal 4 5 4" xfId="520" xr:uid="{00000000-0005-0000-0000-000053060000}"/>
    <cellStyle name="Normal 4 5 4 2" xfId="1449" xr:uid="{00000000-0005-0000-0000-000054060000}"/>
    <cellStyle name="Normal 4 5 4 2 2" xfId="3729" xr:uid="{042A685F-BD34-4EFF-8CC9-BE500F719446}"/>
    <cellStyle name="Normal 4 5 4 3" xfId="2142" xr:uid="{00000000-0005-0000-0000-000055060000}"/>
    <cellStyle name="Normal 4 5 4 3 2" xfId="4422" xr:uid="{A6451DC4-00DA-4DC0-B1F0-C8C940F8ABD3}"/>
    <cellStyle name="Normal 4 5 4 4" xfId="2837" xr:uid="{0EBA59A4-9CD1-4C81-82BB-18E0A19AD5B6}"/>
    <cellStyle name="Normal 4 5 5" xfId="902" xr:uid="{00000000-0005-0000-0000-000056060000}"/>
    <cellStyle name="Normal 4 5 5 2" xfId="3193" xr:uid="{A03A93E4-0D04-4A51-A67B-05E1BA300530}"/>
    <cellStyle name="Normal 4 5 6" xfId="1102" xr:uid="{00000000-0005-0000-0000-000057060000}"/>
    <cellStyle name="Normal 4 5 6 2" xfId="3382" xr:uid="{9818CE31-4AE8-4C8E-9A9D-61AF339230D6}"/>
    <cellStyle name="Normal 4 5 7" xfId="1795" xr:uid="{00000000-0005-0000-0000-000058060000}"/>
    <cellStyle name="Normal 4 5 7 2" xfId="4075" xr:uid="{6D24A272-07A1-430F-853E-820FD5274BE1}"/>
    <cellStyle name="Normal 4 5 8" xfId="2491" xr:uid="{2CEA6366-A8B6-45ED-A221-6E0EA5A851B1}"/>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2 2" xfId="3973" xr:uid="{572F4028-25E8-45A4-8B65-E15A3E2D9232}"/>
    <cellStyle name="Normal 4 6 2 2 2 3" xfId="2386" xr:uid="{00000000-0005-0000-0000-00005E060000}"/>
    <cellStyle name="Normal 4 6 2 2 2 3 2" xfId="4666" xr:uid="{52987243-812E-4705-B661-075FC07955DF}"/>
    <cellStyle name="Normal 4 6 2 2 2 4" xfId="3081" xr:uid="{A6F3E67C-51B1-45C7-BC96-A80D4CD0910B}"/>
    <cellStyle name="Normal 4 6 2 2 3" xfId="1346" xr:uid="{00000000-0005-0000-0000-00005F060000}"/>
    <cellStyle name="Normal 4 6 2 2 3 2" xfId="3626" xr:uid="{B514F7AF-8CB2-426A-80FC-FE74207A91C1}"/>
    <cellStyle name="Normal 4 6 2 2 4" xfId="2039" xr:uid="{00000000-0005-0000-0000-000060060000}"/>
    <cellStyle name="Normal 4 6 2 2 4 2" xfId="4319" xr:uid="{7CDCE3F8-D2EC-4DDD-869B-B696F0477F9C}"/>
    <cellStyle name="Normal 4 6 2 2 5" xfId="2734" xr:uid="{C38381E7-DDB6-4A3B-A3B1-DD39D9E41E17}"/>
    <cellStyle name="Normal 4 6 2 3" xfId="592" xr:uid="{00000000-0005-0000-0000-000061060000}"/>
    <cellStyle name="Normal 4 6 2 3 2" xfId="1521" xr:uid="{00000000-0005-0000-0000-000062060000}"/>
    <cellStyle name="Normal 4 6 2 3 2 2" xfId="3801" xr:uid="{33673AC1-68D2-4C64-86D8-49FD0A5AFF2F}"/>
    <cellStyle name="Normal 4 6 2 3 3" xfId="2214" xr:uid="{00000000-0005-0000-0000-000063060000}"/>
    <cellStyle name="Normal 4 6 2 3 3 2" xfId="4494" xr:uid="{C51EF5AA-1505-44AC-80E3-EE3B54139BEE}"/>
    <cellStyle name="Normal 4 6 2 3 4" xfId="2909" xr:uid="{BA6B888A-A7F3-45D8-A671-D123C7394AB3}"/>
    <cellStyle name="Normal 4 6 2 4" xfId="989" xr:uid="{00000000-0005-0000-0000-000064060000}"/>
    <cellStyle name="Normal 4 6 2 4 2" xfId="3278" xr:uid="{B4D4B365-B3C4-43FC-870C-C59FB8F14AC6}"/>
    <cellStyle name="Normal 4 6 2 5" xfId="1174" xr:uid="{00000000-0005-0000-0000-000065060000}"/>
    <cellStyle name="Normal 4 6 2 5 2" xfId="3454" xr:uid="{66F0BDF1-E847-46EE-85E2-130C4AD2B668}"/>
    <cellStyle name="Normal 4 6 2 6" xfId="1867" xr:uid="{00000000-0005-0000-0000-000066060000}"/>
    <cellStyle name="Normal 4 6 2 6 2" xfId="4147" xr:uid="{7B2F4816-AD71-47DA-9852-5DDE4397FDFF}"/>
    <cellStyle name="Normal 4 6 2 7" xfId="2562" xr:uid="{C8FEE1E2-941A-44A4-A314-CE77ABD3B7DF}"/>
    <cellStyle name="Normal 4 6 3" xfId="363" xr:uid="{00000000-0005-0000-0000-000067060000}"/>
    <cellStyle name="Normal 4 6 3 2" xfId="741" xr:uid="{00000000-0005-0000-0000-000068060000}"/>
    <cellStyle name="Normal 4 6 3 2 2" xfId="1647" xr:uid="{00000000-0005-0000-0000-000069060000}"/>
    <cellStyle name="Normal 4 6 3 2 2 2" xfId="3927" xr:uid="{832ECBD8-41E1-46F7-9274-4F1F3CE0D6CE}"/>
    <cellStyle name="Normal 4 6 3 2 3" xfId="2340" xr:uid="{00000000-0005-0000-0000-00006A060000}"/>
    <cellStyle name="Normal 4 6 3 2 3 2" xfId="4620" xr:uid="{7E57ED9A-4D92-4093-9DAB-96E917CC052B}"/>
    <cellStyle name="Normal 4 6 3 2 4" xfId="3035" xr:uid="{9B419DD4-16D6-412C-8EBF-A8564AFEBF50}"/>
    <cellStyle name="Normal 4 6 3 3" xfId="1300" xr:uid="{00000000-0005-0000-0000-00006B060000}"/>
    <cellStyle name="Normal 4 6 3 3 2" xfId="3580" xr:uid="{6344BC07-61DB-44C8-9937-33499E65C0CE}"/>
    <cellStyle name="Normal 4 6 3 4" xfId="1993" xr:uid="{00000000-0005-0000-0000-00006C060000}"/>
    <cellStyle name="Normal 4 6 3 4 2" xfId="4273" xr:uid="{1D96460D-2FA5-4B23-AEBC-6E23333C0A0C}"/>
    <cellStyle name="Normal 4 6 3 5" xfId="2688" xr:uid="{368E3134-244D-40A5-A445-3C4E773624A5}"/>
    <cellStyle name="Normal 4 6 4" xfId="546" xr:uid="{00000000-0005-0000-0000-00006D060000}"/>
    <cellStyle name="Normal 4 6 4 2" xfId="1475" xr:uid="{00000000-0005-0000-0000-00006E060000}"/>
    <cellStyle name="Normal 4 6 4 2 2" xfId="3755" xr:uid="{2100EDA2-712D-408E-800A-41830DA66002}"/>
    <cellStyle name="Normal 4 6 4 3" xfId="2168" xr:uid="{00000000-0005-0000-0000-00006F060000}"/>
    <cellStyle name="Normal 4 6 4 3 2" xfId="4448" xr:uid="{C018D9DE-FBFD-48E6-AF6B-B523DA899587}"/>
    <cellStyle name="Normal 4 6 4 4" xfId="2863" xr:uid="{587DEAD5-1DF4-4368-9302-2181ACCBB536}"/>
    <cellStyle name="Normal 4 6 5" xfId="943" xr:uid="{00000000-0005-0000-0000-000070060000}"/>
    <cellStyle name="Normal 4 6 5 2" xfId="3232" xr:uid="{40A7C46E-B6C9-4AD1-BC1E-2F62FCDB952B}"/>
    <cellStyle name="Normal 4 6 6" xfId="1128" xr:uid="{00000000-0005-0000-0000-000071060000}"/>
    <cellStyle name="Normal 4 6 6 2" xfId="3408" xr:uid="{3CC0D909-5E77-42B9-9E4C-BAAFD82BAF98}"/>
    <cellStyle name="Normal 4 6 7" xfId="1821" xr:uid="{00000000-0005-0000-0000-000072060000}"/>
    <cellStyle name="Normal 4 6 7 2" xfId="4101" xr:uid="{35F07C7A-64F7-4E6E-AC50-C8E9486E4BEE}"/>
    <cellStyle name="Normal 4 6 8" xfId="2516" xr:uid="{1899F6D6-073B-4BB0-8D97-1A50DB7F6883}"/>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2 2" xfId="3977" xr:uid="{44D6C813-A7BF-4E6B-8E79-8449BD47315A}"/>
    <cellStyle name="Normal 4 7 2 2 2 3" xfId="2390" xr:uid="{00000000-0005-0000-0000-000078060000}"/>
    <cellStyle name="Normal 4 7 2 2 2 3 2" xfId="4670" xr:uid="{DC2A9BDD-861E-4972-997F-55002A60340E}"/>
    <cellStyle name="Normal 4 7 2 2 2 4" xfId="3085" xr:uid="{11B62E86-FA0D-46AD-A254-A1AA9C626045}"/>
    <cellStyle name="Normal 4 7 2 2 3" xfId="1350" xr:uid="{00000000-0005-0000-0000-000079060000}"/>
    <cellStyle name="Normal 4 7 2 2 3 2" xfId="3630" xr:uid="{1DFA5990-FBBD-4DAA-8E84-DD1E89C8426F}"/>
    <cellStyle name="Normal 4 7 2 2 4" xfId="2043" xr:uid="{00000000-0005-0000-0000-00007A060000}"/>
    <cellStyle name="Normal 4 7 2 2 4 2" xfId="4323" xr:uid="{0F70EE35-A686-4828-92F0-F0E34817E833}"/>
    <cellStyle name="Normal 4 7 2 2 5" xfId="2738" xr:uid="{029A6168-C681-4075-A0DF-E588203A3260}"/>
    <cellStyle name="Normal 4 7 2 3" xfId="596" xr:uid="{00000000-0005-0000-0000-00007B060000}"/>
    <cellStyle name="Normal 4 7 2 3 2" xfId="1525" xr:uid="{00000000-0005-0000-0000-00007C060000}"/>
    <cellStyle name="Normal 4 7 2 3 2 2" xfId="3805" xr:uid="{A9B06436-6DE1-4399-8006-D5A49511A1D8}"/>
    <cellStyle name="Normal 4 7 2 3 3" xfId="2218" xr:uid="{00000000-0005-0000-0000-00007D060000}"/>
    <cellStyle name="Normal 4 7 2 3 3 2" xfId="4498" xr:uid="{76B3FAB4-1B00-4EAB-9402-A98FBF68B3EA}"/>
    <cellStyle name="Normal 4 7 2 3 4" xfId="2913" xr:uid="{D11D262A-8FDC-43E7-A96D-F6A6EA393E38}"/>
    <cellStyle name="Normal 4 7 2 4" xfId="993" xr:uid="{00000000-0005-0000-0000-00007E060000}"/>
    <cellStyle name="Normal 4 7 2 4 2" xfId="3282" xr:uid="{50A1C52A-382E-470F-8062-5E4103390E14}"/>
    <cellStyle name="Normal 4 7 2 5" xfId="1178" xr:uid="{00000000-0005-0000-0000-00007F060000}"/>
    <cellStyle name="Normal 4 7 2 5 2" xfId="3458" xr:uid="{12884380-E64C-429A-8540-4928711E5BB1}"/>
    <cellStyle name="Normal 4 7 2 6" xfId="1871" xr:uid="{00000000-0005-0000-0000-000080060000}"/>
    <cellStyle name="Normal 4 7 2 6 2" xfId="4151" xr:uid="{1DC39B1D-1482-4CAB-8B2A-3EC03569F3D4}"/>
    <cellStyle name="Normal 4 7 2 7" xfId="2566" xr:uid="{2D24AF05-9EF0-46A5-8709-6EFA0A850868}"/>
    <cellStyle name="Normal 4 7 3" xfId="367" xr:uid="{00000000-0005-0000-0000-000081060000}"/>
    <cellStyle name="Normal 4 7 3 2" xfId="745" xr:uid="{00000000-0005-0000-0000-000082060000}"/>
    <cellStyle name="Normal 4 7 3 2 2" xfId="1651" xr:uid="{00000000-0005-0000-0000-000083060000}"/>
    <cellStyle name="Normal 4 7 3 2 2 2" xfId="3931" xr:uid="{D2FA543F-A28F-4A30-9C4C-A35DCBCDA5C2}"/>
    <cellStyle name="Normal 4 7 3 2 3" xfId="2344" xr:uid="{00000000-0005-0000-0000-000084060000}"/>
    <cellStyle name="Normal 4 7 3 2 3 2" xfId="4624" xr:uid="{9E2093C1-F189-4700-84E4-7BE8413752A7}"/>
    <cellStyle name="Normal 4 7 3 2 4" xfId="3039" xr:uid="{A978C4B0-1727-42E9-93BB-9A5BD5AC0D3A}"/>
    <cellStyle name="Normal 4 7 3 3" xfId="1304" xr:uid="{00000000-0005-0000-0000-000085060000}"/>
    <cellStyle name="Normal 4 7 3 3 2" xfId="3584" xr:uid="{1027597F-98BE-443C-BF75-DE6D860D0010}"/>
    <cellStyle name="Normal 4 7 3 4" xfId="1997" xr:uid="{00000000-0005-0000-0000-000086060000}"/>
    <cellStyle name="Normal 4 7 3 4 2" xfId="4277" xr:uid="{E218FB5F-9B63-4AB8-AEA4-EEA805BF2FFE}"/>
    <cellStyle name="Normal 4 7 3 5" xfId="2692" xr:uid="{5F367431-5BC6-42F6-B97B-D2A166ADEC5C}"/>
    <cellStyle name="Normal 4 7 4" xfId="550" xr:uid="{00000000-0005-0000-0000-000087060000}"/>
    <cellStyle name="Normal 4 7 4 2" xfId="1479" xr:uid="{00000000-0005-0000-0000-000088060000}"/>
    <cellStyle name="Normal 4 7 4 2 2" xfId="3759" xr:uid="{C33740B9-16AC-4AA7-B113-CF74A4249BA5}"/>
    <cellStyle name="Normal 4 7 4 3" xfId="2172" xr:uid="{00000000-0005-0000-0000-000089060000}"/>
    <cellStyle name="Normal 4 7 4 3 2" xfId="4452" xr:uid="{1E27375F-834A-4644-A8CA-8E6C1868F87B}"/>
    <cellStyle name="Normal 4 7 4 4" xfId="2867" xr:uid="{C308BE7C-F1F7-4740-949E-3B1BF1E748EF}"/>
    <cellStyle name="Normal 4 7 5" xfId="947" xr:uid="{00000000-0005-0000-0000-00008A060000}"/>
    <cellStyle name="Normal 4 7 5 2" xfId="3236" xr:uid="{780ECF62-5515-4E75-8270-3D1628E5EE38}"/>
    <cellStyle name="Normal 4 7 6" xfId="1132" xr:uid="{00000000-0005-0000-0000-00008B060000}"/>
    <cellStyle name="Normal 4 7 6 2" xfId="3412" xr:uid="{C8EB4BCA-B283-46A5-A26D-F4267204B547}"/>
    <cellStyle name="Normal 4 7 7" xfId="1825" xr:uid="{00000000-0005-0000-0000-00008C060000}"/>
    <cellStyle name="Normal 4 7 7 2" xfId="4105" xr:uid="{2DF16B77-DC8F-4E5F-B517-BA3E52DBBB2D}"/>
    <cellStyle name="Normal 4 7 8" xfId="2520" xr:uid="{9F2F6073-A3F3-41E8-A4EC-137848CEEBE0}"/>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2 2" xfId="3935" xr:uid="{3601F3F0-A621-49DC-94A9-BFB01EAAD618}"/>
    <cellStyle name="Normal 4 8 2 2 3" xfId="2348" xr:uid="{00000000-0005-0000-0000-000091060000}"/>
    <cellStyle name="Normal 4 8 2 2 3 2" xfId="4628" xr:uid="{71951A56-319C-437D-B706-77393B047CEB}"/>
    <cellStyle name="Normal 4 8 2 2 4" xfId="3043" xr:uid="{1441929E-CDD1-4F4E-8744-8D3710B1634E}"/>
    <cellStyle name="Normal 4 8 2 3" xfId="1308" xr:uid="{00000000-0005-0000-0000-000092060000}"/>
    <cellStyle name="Normal 4 8 2 3 2" xfId="3588" xr:uid="{9B58E7BD-0E41-4C65-99E7-DF562B811842}"/>
    <cellStyle name="Normal 4 8 2 4" xfId="2001" xr:uid="{00000000-0005-0000-0000-000093060000}"/>
    <cellStyle name="Normal 4 8 2 4 2" xfId="4281" xr:uid="{909E175D-C955-4ED4-BF2A-36B9A4E157AC}"/>
    <cellStyle name="Normal 4 8 2 5" xfId="2696" xr:uid="{0D4E8B1F-2D55-422C-BAA3-A258A47310DC}"/>
    <cellStyle name="Normal 4 8 3" xfId="554" xr:uid="{00000000-0005-0000-0000-000094060000}"/>
    <cellStyle name="Normal 4 8 3 2" xfId="1483" xr:uid="{00000000-0005-0000-0000-000095060000}"/>
    <cellStyle name="Normal 4 8 3 2 2" xfId="3763" xr:uid="{3823E715-B0C3-4ABA-9C26-ED2491588237}"/>
    <cellStyle name="Normal 4 8 3 3" xfId="2176" xr:uid="{00000000-0005-0000-0000-000096060000}"/>
    <cellStyle name="Normal 4 8 3 3 2" xfId="4456" xr:uid="{B7C93F2D-4A63-4528-8007-60AD7327E721}"/>
    <cellStyle name="Normal 4 8 3 4" xfId="2871" xr:uid="{6FA5C76B-D02F-4B66-954B-3D076A6777DF}"/>
    <cellStyle name="Normal 4 8 4" xfId="951" xr:uid="{00000000-0005-0000-0000-000097060000}"/>
    <cellStyle name="Normal 4 8 4 2" xfId="3240" xr:uid="{55C5C208-23B5-4780-948C-89A35966A08A}"/>
    <cellStyle name="Normal 4 8 5" xfId="1136" xr:uid="{00000000-0005-0000-0000-000098060000}"/>
    <cellStyle name="Normal 4 8 5 2" xfId="3416" xr:uid="{3B4402CC-DF28-471B-9900-77B848842DCA}"/>
    <cellStyle name="Normal 4 8 6" xfId="1829" xr:uid="{00000000-0005-0000-0000-000099060000}"/>
    <cellStyle name="Normal 4 8 6 2" xfId="4109" xr:uid="{6C36BE1D-CB32-4816-8709-CAE592BC99EA}"/>
    <cellStyle name="Normal 4 8 7" xfId="2524" xr:uid="{1B418447-138C-4BAA-9201-09DD229261D4}"/>
    <cellStyle name="Normal 4 9" xfId="308" xr:uid="{00000000-0005-0000-0000-00009A060000}"/>
    <cellStyle name="Normal 4 9 2" xfId="689" xr:uid="{00000000-0005-0000-0000-00009B060000}"/>
    <cellStyle name="Normal 4 9 2 2" xfId="1610" xr:uid="{00000000-0005-0000-0000-00009C060000}"/>
    <cellStyle name="Normal 4 9 2 2 2" xfId="3890" xr:uid="{D0D4C0F4-1D9B-4884-9A62-FA6500FD3383}"/>
    <cellStyle name="Normal 4 9 2 3" xfId="2303" xr:uid="{00000000-0005-0000-0000-00009D060000}"/>
    <cellStyle name="Normal 4 9 2 3 2" xfId="4583" xr:uid="{8FB1FD5F-FE35-462E-B04A-FB1715267C10}"/>
    <cellStyle name="Normal 4 9 2 4" xfId="2998" xr:uid="{47A94363-306D-442A-B6F1-F8A61C56ED7C}"/>
    <cellStyle name="Normal 4 9 3" xfId="1263" xr:uid="{00000000-0005-0000-0000-00009E060000}"/>
    <cellStyle name="Normal 4 9 3 2" xfId="3543" xr:uid="{45DE98D7-746B-4E01-8D9E-E986F4381855}"/>
    <cellStyle name="Normal 4 9 4" xfId="1956" xr:uid="{00000000-0005-0000-0000-00009F060000}"/>
    <cellStyle name="Normal 4 9 4 2" xfId="4236" xr:uid="{E1DF3E3A-8584-4E16-B504-0B2CEA3C91C5}"/>
    <cellStyle name="Normal 4 9 5" xfId="2651" xr:uid="{437D9BE0-7432-4399-BB39-68AB3038B6B1}"/>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2 2" xfId="4061" xr:uid="{7A4F8DD6-738B-4876-B09D-9252754D0ECC}"/>
    <cellStyle name="Normal 5 10 2 2 3" xfId="2474" xr:uid="{00000000-0005-0000-0000-0000A6060000}"/>
    <cellStyle name="Normal 5 10 2 2 3 2" xfId="4754" xr:uid="{F8EBE115-4287-4108-A178-180A73A05868}"/>
    <cellStyle name="Normal 5 10 2 2 4" xfId="3169" xr:uid="{DBD3E983-73CA-46C6-9A62-0CB18941CFAE}"/>
    <cellStyle name="Normal 5 10 2 3" xfId="1434" xr:uid="{00000000-0005-0000-0000-0000A7060000}"/>
    <cellStyle name="Normal 5 10 2 3 2" xfId="3714" xr:uid="{D3181E51-6782-46C7-8C8C-61C9B9B44AD9}"/>
    <cellStyle name="Normal 5 10 2 4" xfId="2127" xr:uid="{00000000-0005-0000-0000-0000A8060000}"/>
    <cellStyle name="Normal 5 10 2 4 2" xfId="4407" xr:uid="{A4207D87-6BEA-49AE-9B81-93648EA51D47}"/>
    <cellStyle name="Normal 5 10 2 5" xfId="2822" xr:uid="{4F89DA00-D3A9-429A-8DB4-86CCEDBE6006}"/>
    <cellStyle name="Normal 5 10 3" xfId="680" xr:uid="{00000000-0005-0000-0000-0000A9060000}"/>
    <cellStyle name="Normal 5 10 3 2" xfId="1609" xr:uid="{00000000-0005-0000-0000-0000AA060000}"/>
    <cellStyle name="Normal 5 10 3 2 2" xfId="3889" xr:uid="{21B4AA05-95D9-4F2C-BFA9-B1059E373E1F}"/>
    <cellStyle name="Normal 5 10 3 3" xfId="2302" xr:uid="{00000000-0005-0000-0000-0000AB060000}"/>
    <cellStyle name="Normal 5 10 3 3 2" xfId="4582" xr:uid="{51FD4A60-07B8-4EAE-9E4E-C45CCCA04E59}"/>
    <cellStyle name="Normal 5 10 3 4" xfId="2997" xr:uid="{185EE5E9-15C9-4061-BC1B-7AF57FA645B4}"/>
    <cellStyle name="Normal 5 10 4" xfId="1078" xr:uid="{00000000-0005-0000-0000-0000AC060000}"/>
    <cellStyle name="Normal 5 10 4 2" xfId="3366" xr:uid="{5994DAA4-AF35-4B09-ADA4-0EA99F914F08}"/>
    <cellStyle name="Normal 5 10 5" xfId="1262" xr:uid="{00000000-0005-0000-0000-0000AD060000}"/>
    <cellStyle name="Normal 5 10 5 2" xfId="3542" xr:uid="{F90F9167-DB52-45D6-96D5-3548D49B5193}"/>
    <cellStyle name="Normal 5 10 6" xfId="1955" xr:uid="{00000000-0005-0000-0000-0000AE060000}"/>
    <cellStyle name="Normal 5 10 6 2" xfId="4235" xr:uid="{0B82379C-D6E6-4457-91E3-CFCAFCA21C68}"/>
    <cellStyle name="Normal 5 10 7" xfId="2650" xr:uid="{C6D89C90-31AD-442E-873C-5BDDF1F96038}"/>
    <cellStyle name="Normal 5 11" xfId="309" xr:uid="{00000000-0005-0000-0000-0000AF060000}"/>
    <cellStyle name="Normal 5 11 2" xfId="690" xr:uid="{00000000-0005-0000-0000-0000B0060000}"/>
    <cellStyle name="Normal 5 11 2 2" xfId="1611" xr:uid="{00000000-0005-0000-0000-0000B1060000}"/>
    <cellStyle name="Normal 5 11 2 2 2" xfId="3891" xr:uid="{1017B2C5-4526-46A2-B073-20C280709E4E}"/>
    <cellStyle name="Normal 5 11 2 3" xfId="2304" xr:uid="{00000000-0005-0000-0000-0000B2060000}"/>
    <cellStyle name="Normal 5 11 2 3 2" xfId="4584" xr:uid="{EF433901-4192-4BBB-80A2-A012788E654F}"/>
    <cellStyle name="Normal 5 11 2 4" xfId="2999" xr:uid="{B118C4E3-DFE8-4212-83A0-59E7E549E250}"/>
    <cellStyle name="Normal 5 11 3" xfId="1264" xr:uid="{00000000-0005-0000-0000-0000B3060000}"/>
    <cellStyle name="Normal 5 11 3 2" xfId="3544" xr:uid="{F16E5F0B-8457-477E-BCD5-2E60FADE4CEF}"/>
    <cellStyle name="Normal 5 11 4" xfId="1957" xr:uid="{00000000-0005-0000-0000-0000B4060000}"/>
    <cellStyle name="Normal 5 11 4 2" xfId="4237" xr:uid="{3141F8B8-AB41-4E75-BA13-300824DD6C22}"/>
    <cellStyle name="Normal 5 11 5" xfId="2652" xr:uid="{3B3ED8A8-DEF4-4570-8612-F9FBDED3B96B}"/>
    <cellStyle name="Normal 5 12" xfId="509" xr:uid="{00000000-0005-0000-0000-0000B5060000}"/>
    <cellStyle name="Normal 5 12 2" xfId="1438" xr:uid="{00000000-0005-0000-0000-0000B6060000}"/>
    <cellStyle name="Normal 5 12 2 2" xfId="3718" xr:uid="{39BB5831-F87D-476F-9D97-7FC3CD988F89}"/>
    <cellStyle name="Normal 5 12 3" xfId="2131" xr:uid="{00000000-0005-0000-0000-0000B7060000}"/>
    <cellStyle name="Normal 5 12 3 2" xfId="4411" xr:uid="{AB29B121-54AC-4E59-86F2-A169339DEC6F}"/>
    <cellStyle name="Normal 5 12 4" xfId="2826" xr:uid="{C8899B39-E6EE-4E89-9F52-7C5E59637E8D}"/>
    <cellStyle name="Normal 5 13" xfId="890" xr:uid="{00000000-0005-0000-0000-0000B8060000}"/>
    <cellStyle name="Normal 5 13 2" xfId="3181" xr:uid="{B349334E-ADF4-44B1-A439-A42F1E5E87E1}"/>
    <cellStyle name="Normal 5 14" xfId="1092" xr:uid="{00000000-0005-0000-0000-0000B9060000}"/>
    <cellStyle name="Normal 5 14 2" xfId="3372" xr:uid="{08FD4912-ECE1-43D3-97CA-9CDE7C8D34CB}"/>
    <cellStyle name="Normal 5 15" xfId="1785" xr:uid="{00000000-0005-0000-0000-0000BA060000}"/>
    <cellStyle name="Normal 5 15 2" xfId="4065" xr:uid="{A855FC4B-6F48-4549-9180-9D17F98E2A6A}"/>
    <cellStyle name="Normal 5 16" xfId="2481" xr:uid="{397C1AEE-A2AC-4658-A7FD-98BC7665B90A}"/>
    <cellStyle name="Normal 5 2" xfId="26" xr:uid="{00000000-0005-0000-0000-0000BB060000}"/>
    <cellStyle name="Normal 5 2 10" xfId="897" xr:uid="{00000000-0005-0000-0000-0000BC060000}"/>
    <cellStyle name="Normal 5 2 10 2" xfId="3188" xr:uid="{3FBB0D9C-94AC-4F2D-9FB4-DC1A7F3EB680}"/>
    <cellStyle name="Normal 5 2 11" xfId="1097" xr:uid="{00000000-0005-0000-0000-0000BD060000}"/>
    <cellStyle name="Normal 5 2 11 2" xfId="3377" xr:uid="{A95059C7-A96D-419C-97DB-52D3C23A4F9F}"/>
    <cellStyle name="Normal 5 2 12" xfId="1790" xr:uid="{00000000-0005-0000-0000-0000BE060000}"/>
    <cellStyle name="Normal 5 2 12 2" xfId="4070" xr:uid="{B0AA3D4C-4225-4DC5-8FA5-F12A35629E98}"/>
    <cellStyle name="Normal 5 2 13" xfId="2486" xr:uid="{E4D53A5E-6E27-428A-AC22-717AA0EC6F53}"/>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2 2" xfId="3969" xr:uid="{286C8C3E-D69E-4061-8E84-18C3862E9C05}"/>
    <cellStyle name="Normal 5 2 2 2 2 2 2 3" xfId="2382" xr:uid="{00000000-0005-0000-0000-0000C5060000}"/>
    <cellStyle name="Normal 5 2 2 2 2 2 2 3 2" xfId="4662" xr:uid="{14A6B6D5-67A2-4B74-A287-B4F551EBDCD2}"/>
    <cellStyle name="Normal 5 2 2 2 2 2 2 4" xfId="3077" xr:uid="{2B57BA09-BF09-43DB-BEA9-83921684485F}"/>
    <cellStyle name="Normal 5 2 2 2 2 2 3" xfId="1342" xr:uid="{00000000-0005-0000-0000-0000C6060000}"/>
    <cellStyle name="Normal 5 2 2 2 2 2 3 2" xfId="3622" xr:uid="{2D4E4776-3B37-4FF9-A220-C809FECA7D88}"/>
    <cellStyle name="Normal 5 2 2 2 2 2 4" xfId="2035" xr:uid="{00000000-0005-0000-0000-0000C7060000}"/>
    <cellStyle name="Normal 5 2 2 2 2 2 4 2" xfId="4315" xr:uid="{B94C020E-9DD1-4380-AA92-6D6BA42CE221}"/>
    <cellStyle name="Normal 5 2 2 2 2 2 5" xfId="2730" xr:uid="{472158B0-44D2-4A75-9EFF-39EFEAB4C588}"/>
    <cellStyle name="Normal 5 2 2 2 2 3" xfId="588" xr:uid="{00000000-0005-0000-0000-0000C8060000}"/>
    <cellStyle name="Normal 5 2 2 2 2 3 2" xfId="1517" xr:uid="{00000000-0005-0000-0000-0000C9060000}"/>
    <cellStyle name="Normal 5 2 2 2 2 3 2 2" xfId="3797" xr:uid="{0455D22F-2811-41ED-8D7C-CC6A26D9533E}"/>
    <cellStyle name="Normal 5 2 2 2 2 3 3" xfId="2210" xr:uid="{00000000-0005-0000-0000-0000CA060000}"/>
    <cellStyle name="Normal 5 2 2 2 2 3 3 2" xfId="4490" xr:uid="{44B1474D-6D64-4B0E-A7C2-D8E1851E199A}"/>
    <cellStyle name="Normal 5 2 2 2 2 3 4" xfId="2905" xr:uid="{CA660C55-440B-4852-8DD0-7998404D94F9}"/>
    <cellStyle name="Normal 5 2 2 2 2 4" xfId="985" xr:uid="{00000000-0005-0000-0000-0000CB060000}"/>
    <cellStyle name="Normal 5 2 2 2 2 4 2" xfId="3274" xr:uid="{EE87B600-9B53-4EA5-AEA6-C3580448B938}"/>
    <cellStyle name="Normal 5 2 2 2 2 5" xfId="1170" xr:uid="{00000000-0005-0000-0000-0000CC060000}"/>
    <cellStyle name="Normal 5 2 2 2 2 5 2" xfId="3450" xr:uid="{8BDFAC87-22FB-413B-B0A2-94FF3FADECF5}"/>
    <cellStyle name="Normal 5 2 2 2 2 6" xfId="1863" xr:uid="{00000000-0005-0000-0000-0000CD060000}"/>
    <cellStyle name="Normal 5 2 2 2 2 6 2" xfId="4143" xr:uid="{3090C383-D342-4003-A72F-DAB138A9AD83}"/>
    <cellStyle name="Normal 5 2 2 2 2 7" xfId="2558" xr:uid="{F9E91BD7-EB48-415F-A29D-B32111CA6C09}"/>
    <cellStyle name="Normal 5 2 2 2 3" xfId="358" xr:uid="{00000000-0005-0000-0000-0000CE060000}"/>
    <cellStyle name="Normal 5 2 2 2 3 2" xfId="736" xr:uid="{00000000-0005-0000-0000-0000CF060000}"/>
    <cellStyle name="Normal 5 2 2 2 3 2 2" xfId="1643" xr:uid="{00000000-0005-0000-0000-0000D0060000}"/>
    <cellStyle name="Normal 5 2 2 2 3 2 2 2" xfId="3923" xr:uid="{72E855A3-A5A3-46BD-8A70-0D951EC05EC6}"/>
    <cellStyle name="Normal 5 2 2 2 3 2 3" xfId="2336" xr:uid="{00000000-0005-0000-0000-0000D1060000}"/>
    <cellStyle name="Normal 5 2 2 2 3 2 3 2" xfId="4616" xr:uid="{9B29BAB1-40CB-4D69-BDE2-49DA988777BD}"/>
    <cellStyle name="Normal 5 2 2 2 3 2 4" xfId="3031" xr:uid="{1C55A250-C11E-455E-9813-11F5748761E3}"/>
    <cellStyle name="Normal 5 2 2 2 3 3" xfId="1296" xr:uid="{00000000-0005-0000-0000-0000D2060000}"/>
    <cellStyle name="Normal 5 2 2 2 3 3 2" xfId="3576" xr:uid="{9808FD41-6712-47F6-B4D4-817E9C3A5D28}"/>
    <cellStyle name="Normal 5 2 2 2 3 4" xfId="1989" xr:uid="{00000000-0005-0000-0000-0000D3060000}"/>
    <cellStyle name="Normal 5 2 2 2 3 4 2" xfId="4269" xr:uid="{BE26B689-CD7B-42B3-946C-4E4BBCC528AF}"/>
    <cellStyle name="Normal 5 2 2 2 3 5" xfId="2684" xr:uid="{6316F499-DBBF-41F9-809F-8BA4B97E6CCB}"/>
    <cellStyle name="Normal 5 2 2 2 4" xfId="542" xr:uid="{00000000-0005-0000-0000-0000D4060000}"/>
    <cellStyle name="Normal 5 2 2 2 4 2" xfId="1471" xr:uid="{00000000-0005-0000-0000-0000D5060000}"/>
    <cellStyle name="Normal 5 2 2 2 4 2 2" xfId="3751" xr:uid="{02379E2A-8AA0-4246-BCA5-F731B1797695}"/>
    <cellStyle name="Normal 5 2 2 2 4 3" xfId="2164" xr:uid="{00000000-0005-0000-0000-0000D6060000}"/>
    <cellStyle name="Normal 5 2 2 2 4 3 2" xfId="4444" xr:uid="{75CB71D5-71D3-47BE-B677-15570D8D5089}"/>
    <cellStyle name="Normal 5 2 2 2 4 4" xfId="2859" xr:uid="{F11A04E7-05A7-4F52-B455-8A93AD552934}"/>
    <cellStyle name="Normal 5 2 2 2 5" xfId="938" xr:uid="{00000000-0005-0000-0000-0000D7060000}"/>
    <cellStyle name="Normal 5 2 2 2 5 2" xfId="3227" xr:uid="{0835C5BF-4F5A-4984-B10C-78A4AEA5133D}"/>
    <cellStyle name="Normal 5 2 2 2 6" xfId="1124" xr:uid="{00000000-0005-0000-0000-0000D8060000}"/>
    <cellStyle name="Normal 5 2 2 2 6 2" xfId="3404" xr:uid="{AD1CF06F-4A55-4A05-9481-CB68B369CBE0}"/>
    <cellStyle name="Normal 5 2 2 2 7" xfId="1817" xr:uid="{00000000-0005-0000-0000-0000D9060000}"/>
    <cellStyle name="Normal 5 2 2 2 7 2" xfId="4097" xr:uid="{70180942-F620-4A4E-8937-E5F12CC0A7B9}"/>
    <cellStyle name="Normal 5 2 2 2 8" xfId="2512" xr:uid="{2BD04AA6-7078-4958-AAF0-F1F8B7F1B909}"/>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2 2" xfId="3946" xr:uid="{29C809C6-64B5-465C-AB32-C1CF2F8F4560}"/>
    <cellStyle name="Normal 5 2 2 3 2 2 3" xfId="2359" xr:uid="{00000000-0005-0000-0000-0000DE060000}"/>
    <cellStyle name="Normal 5 2 2 3 2 2 3 2" xfId="4639" xr:uid="{20A305FD-91D2-4A8D-9A02-C893C621F1D4}"/>
    <cellStyle name="Normal 5 2 2 3 2 2 4" xfId="3054" xr:uid="{87D43535-F27A-45D3-A036-45CB4A993CA0}"/>
    <cellStyle name="Normal 5 2 2 3 2 3" xfId="1319" xr:uid="{00000000-0005-0000-0000-0000DF060000}"/>
    <cellStyle name="Normal 5 2 2 3 2 3 2" xfId="3599" xr:uid="{6998B88F-567D-40CB-BC7B-B378C7286C5B}"/>
    <cellStyle name="Normal 5 2 2 3 2 4" xfId="2012" xr:uid="{00000000-0005-0000-0000-0000E0060000}"/>
    <cellStyle name="Normal 5 2 2 3 2 4 2" xfId="4292" xr:uid="{DD1B5DDB-F71E-4D3C-BD10-49B8AA9AED5D}"/>
    <cellStyle name="Normal 5 2 2 3 2 5" xfId="2707" xr:uid="{8FF04810-0D32-40EC-B163-2E253B9EAADD}"/>
    <cellStyle name="Normal 5 2 2 3 3" xfId="565" xr:uid="{00000000-0005-0000-0000-0000E1060000}"/>
    <cellStyle name="Normal 5 2 2 3 3 2" xfId="1494" xr:uid="{00000000-0005-0000-0000-0000E2060000}"/>
    <cellStyle name="Normal 5 2 2 3 3 2 2" xfId="3774" xr:uid="{B5A155D5-A422-4AF9-B9E6-68DE98E81611}"/>
    <cellStyle name="Normal 5 2 2 3 3 3" xfId="2187" xr:uid="{00000000-0005-0000-0000-0000E3060000}"/>
    <cellStyle name="Normal 5 2 2 3 3 3 2" xfId="4467" xr:uid="{11F197B2-A1D1-4BC5-A393-49E9B4B8E15A}"/>
    <cellStyle name="Normal 5 2 2 3 3 4" xfId="2882" xr:uid="{A028ACD7-CBF6-4051-8188-C0B52335253E}"/>
    <cellStyle name="Normal 5 2 2 3 4" xfId="962" xr:uid="{00000000-0005-0000-0000-0000E4060000}"/>
    <cellStyle name="Normal 5 2 2 3 4 2" xfId="3251" xr:uid="{B97601FE-0B7A-434F-96DC-37E87549FBB1}"/>
    <cellStyle name="Normal 5 2 2 3 5" xfId="1147" xr:uid="{00000000-0005-0000-0000-0000E5060000}"/>
    <cellStyle name="Normal 5 2 2 3 5 2" xfId="3427" xr:uid="{AD41CD18-EC83-4DA8-A9C0-07D471400ABF}"/>
    <cellStyle name="Normal 5 2 2 3 6" xfId="1840" xr:uid="{00000000-0005-0000-0000-0000E6060000}"/>
    <cellStyle name="Normal 5 2 2 3 6 2" xfId="4120" xr:uid="{BBDD8FDE-05D9-451F-9315-F4F9E2F2CF88}"/>
    <cellStyle name="Normal 5 2 2 3 7" xfId="2535" xr:uid="{6CABAFA9-1E62-471B-A959-00AF553D1D3B}"/>
    <cellStyle name="Normal 5 2 2 4" xfId="320" xr:uid="{00000000-0005-0000-0000-0000E7060000}"/>
    <cellStyle name="Normal 5 2 2 4 2" xfId="701" xr:uid="{00000000-0005-0000-0000-0000E8060000}"/>
    <cellStyle name="Normal 5 2 2 4 2 2" xfId="1620" xr:uid="{00000000-0005-0000-0000-0000E9060000}"/>
    <cellStyle name="Normal 5 2 2 4 2 2 2" xfId="3900" xr:uid="{6B216DA3-8EB0-4825-954A-A5FDC3D0EC14}"/>
    <cellStyle name="Normal 5 2 2 4 2 3" xfId="2313" xr:uid="{00000000-0005-0000-0000-0000EA060000}"/>
    <cellStyle name="Normal 5 2 2 4 2 3 2" xfId="4593" xr:uid="{1614BC8C-FD3B-41A6-9403-CD9DA8348B9A}"/>
    <cellStyle name="Normal 5 2 2 4 2 4" xfId="3008" xr:uid="{9DA09F15-702F-4567-B9A3-78FFD723749B}"/>
    <cellStyle name="Normal 5 2 2 4 3" xfId="1273" xr:uid="{00000000-0005-0000-0000-0000EB060000}"/>
    <cellStyle name="Normal 5 2 2 4 3 2" xfId="3553" xr:uid="{24C49078-86A9-4C47-B3BA-5AA00A8E0B1E}"/>
    <cellStyle name="Normal 5 2 2 4 4" xfId="1966" xr:uid="{00000000-0005-0000-0000-0000EC060000}"/>
    <cellStyle name="Normal 5 2 2 4 4 2" xfId="4246" xr:uid="{0FA886F1-D78F-4298-A861-CE3AEE397310}"/>
    <cellStyle name="Normal 5 2 2 4 5" xfId="2661" xr:uid="{29607AC7-64B8-4869-80BD-CDECDCB62B06}"/>
    <cellStyle name="Normal 5 2 2 5" xfId="519" xr:uid="{00000000-0005-0000-0000-0000ED060000}"/>
    <cellStyle name="Normal 5 2 2 5 2" xfId="1448" xr:uid="{00000000-0005-0000-0000-0000EE060000}"/>
    <cellStyle name="Normal 5 2 2 5 2 2" xfId="3728" xr:uid="{26CDD898-25E0-40BA-9501-5BF20A9A277F}"/>
    <cellStyle name="Normal 5 2 2 5 3" xfId="2141" xr:uid="{00000000-0005-0000-0000-0000EF060000}"/>
    <cellStyle name="Normal 5 2 2 5 3 2" xfId="4421" xr:uid="{BD22631D-2746-4D27-BFB0-FE608E76854B}"/>
    <cellStyle name="Normal 5 2 2 5 4" xfId="2836" xr:uid="{5655714F-D135-479F-B4B7-190CB228A468}"/>
    <cellStyle name="Normal 5 2 2 6" xfId="901" xr:uid="{00000000-0005-0000-0000-0000F0060000}"/>
    <cellStyle name="Normal 5 2 2 6 2" xfId="3192" xr:uid="{41479314-E92A-4F3F-BF47-79F4DD2B99E5}"/>
    <cellStyle name="Normal 5 2 2 7" xfId="1101" xr:uid="{00000000-0005-0000-0000-0000F1060000}"/>
    <cellStyle name="Normal 5 2 2 7 2" xfId="3381" xr:uid="{0C2C23D3-EB20-4335-89FB-ACEFDE3357A2}"/>
    <cellStyle name="Normal 5 2 2 8" xfId="1794" xr:uid="{00000000-0005-0000-0000-0000F2060000}"/>
    <cellStyle name="Normal 5 2 2 8 2" xfId="4074" xr:uid="{5B41620C-8A13-4415-B1AD-DEB17C85384A}"/>
    <cellStyle name="Normal 5 2 2 9" xfId="2490" xr:uid="{451BFA76-92B4-4ECB-8AF9-95B4EE5B0CC0}"/>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2 2" xfId="3950" xr:uid="{0B75FF73-6946-4A8D-8B56-28C30E617D6B}"/>
    <cellStyle name="Normal 5 2 3 3 2 2 3" xfId="2363" xr:uid="{00000000-0005-0000-0000-0000F9060000}"/>
    <cellStyle name="Normal 5 2 3 3 2 2 3 2" xfId="4643" xr:uid="{A49DE9AC-F97F-41D5-B21F-9CC21FF58DF4}"/>
    <cellStyle name="Normal 5 2 3 3 2 2 4" xfId="3058" xr:uid="{9A1CCFEC-F4E1-47D1-840C-7016BEC657C7}"/>
    <cellStyle name="Normal 5 2 3 3 2 3" xfId="1323" xr:uid="{00000000-0005-0000-0000-0000FA060000}"/>
    <cellStyle name="Normal 5 2 3 3 2 3 2" xfId="3603" xr:uid="{57F70990-EDB8-44C5-B272-D4C18CDA155E}"/>
    <cellStyle name="Normal 5 2 3 3 2 4" xfId="2016" xr:uid="{00000000-0005-0000-0000-0000FB060000}"/>
    <cellStyle name="Normal 5 2 3 3 2 4 2" xfId="4296" xr:uid="{4DB713A6-4ECC-4902-8267-47AD2702052C}"/>
    <cellStyle name="Normal 5 2 3 3 2 5" xfId="2711" xr:uid="{4749FE5A-D2C7-4710-BBD6-342BEA3E5276}"/>
    <cellStyle name="Normal 5 2 3 3 3" xfId="569" xr:uid="{00000000-0005-0000-0000-0000FC060000}"/>
    <cellStyle name="Normal 5 2 3 3 3 2" xfId="1498" xr:uid="{00000000-0005-0000-0000-0000FD060000}"/>
    <cellStyle name="Normal 5 2 3 3 3 2 2" xfId="3778" xr:uid="{3094A031-06B5-4E46-BC65-3BE195BF3904}"/>
    <cellStyle name="Normal 5 2 3 3 3 3" xfId="2191" xr:uid="{00000000-0005-0000-0000-0000FE060000}"/>
    <cellStyle name="Normal 5 2 3 3 3 3 2" xfId="4471" xr:uid="{BBB4CB4F-D6B4-484C-89BC-8F8C8D36B9D1}"/>
    <cellStyle name="Normal 5 2 3 3 3 4" xfId="2886" xr:uid="{4F3F0161-7845-43BD-99F1-3C9F83DDE3B7}"/>
    <cellStyle name="Normal 5 2 3 3 4" xfId="966" xr:uid="{00000000-0005-0000-0000-0000FF060000}"/>
    <cellStyle name="Normal 5 2 3 3 4 2" xfId="3255" xr:uid="{74CC4955-9A0D-48E0-A24A-E1AA27A7C1F5}"/>
    <cellStyle name="Normal 5 2 3 3 5" xfId="1151" xr:uid="{00000000-0005-0000-0000-000000070000}"/>
    <cellStyle name="Normal 5 2 3 3 5 2" xfId="3431" xr:uid="{D71100E6-F39E-4351-B9D2-BA4D178D96D1}"/>
    <cellStyle name="Normal 5 2 3 3 6" xfId="1844" xr:uid="{00000000-0005-0000-0000-000001070000}"/>
    <cellStyle name="Normal 5 2 3 3 6 2" xfId="4124" xr:uid="{9DB42A51-E3A7-4C27-B955-C47B75FEC3E7}"/>
    <cellStyle name="Normal 5 2 3 3 7" xfId="2539" xr:uid="{8F9E74F1-AA7A-47F4-9ED2-FE140437D17C}"/>
    <cellStyle name="Normal 5 2 3 4" xfId="324" xr:uid="{00000000-0005-0000-0000-000002070000}"/>
    <cellStyle name="Normal 5 2 3 4 2" xfId="705" xr:uid="{00000000-0005-0000-0000-000003070000}"/>
    <cellStyle name="Normal 5 2 3 4 2 2" xfId="1624" xr:uid="{00000000-0005-0000-0000-000004070000}"/>
    <cellStyle name="Normal 5 2 3 4 2 2 2" xfId="3904" xr:uid="{DF600486-F11C-43A3-975A-A336AE1D701D}"/>
    <cellStyle name="Normal 5 2 3 4 2 3" xfId="2317" xr:uid="{00000000-0005-0000-0000-000005070000}"/>
    <cellStyle name="Normal 5 2 3 4 2 3 2" xfId="4597" xr:uid="{011D7BB7-2740-4819-B860-F4ED71EAC7E9}"/>
    <cellStyle name="Normal 5 2 3 4 2 4" xfId="3012" xr:uid="{0A99948F-ECA9-4BA3-ABA5-FBB9FEE41A56}"/>
    <cellStyle name="Normal 5 2 3 4 3" xfId="1277" xr:uid="{00000000-0005-0000-0000-000006070000}"/>
    <cellStyle name="Normal 5 2 3 4 3 2" xfId="3557" xr:uid="{8E963EC5-B222-4614-BA8E-D1C0D79F7BB8}"/>
    <cellStyle name="Normal 5 2 3 4 4" xfId="1970" xr:uid="{00000000-0005-0000-0000-000007070000}"/>
    <cellStyle name="Normal 5 2 3 4 4 2" xfId="4250" xr:uid="{31139789-A93E-4E76-8E80-1B2F35F5B7D8}"/>
    <cellStyle name="Normal 5 2 3 4 5" xfId="2665" xr:uid="{15407BB8-EBAB-42B7-9324-244430ED241F}"/>
    <cellStyle name="Normal 5 2 3 5" xfId="523" xr:uid="{00000000-0005-0000-0000-000008070000}"/>
    <cellStyle name="Normal 5 2 3 5 2" xfId="1452" xr:uid="{00000000-0005-0000-0000-000009070000}"/>
    <cellStyle name="Normal 5 2 3 5 2 2" xfId="3732" xr:uid="{80FB4D71-B164-480B-93FC-C3CA916B1895}"/>
    <cellStyle name="Normal 5 2 3 5 3" xfId="2145" xr:uid="{00000000-0005-0000-0000-00000A070000}"/>
    <cellStyle name="Normal 5 2 3 5 3 2" xfId="4425" xr:uid="{63A6C75A-9BCF-4AEF-BC85-78F3D9425064}"/>
    <cellStyle name="Normal 5 2 3 5 4" xfId="2840" xr:uid="{C38D1D04-B965-4989-8A02-7243730B7B12}"/>
    <cellStyle name="Normal 5 2 3 6" xfId="905" xr:uid="{00000000-0005-0000-0000-00000B070000}"/>
    <cellStyle name="Normal 5 2 3 6 2" xfId="3196" xr:uid="{A87AFCD3-A2C8-420F-B29E-BB642510B3CB}"/>
    <cellStyle name="Normal 5 2 3 7" xfId="1105" xr:uid="{00000000-0005-0000-0000-00000C070000}"/>
    <cellStyle name="Normal 5 2 3 7 2" xfId="3385" xr:uid="{85294E58-8229-4160-A9C3-6A87470E1D53}"/>
    <cellStyle name="Normal 5 2 3 8" xfId="1798" xr:uid="{00000000-0005-0000-0000-00000D070000}"/>
    <cellStyle name="Normal 5 2 3 8 2" xfId="4078" xr:uid="{228304EE-DDA2-4037-A9D9-94DB51C0EF76}"/>
    <cellStyle name="Normal 5 2 3 9" xfId="2494" xr:uid="{484DCFE6-868B-46D6-A12D-4AF130B2067F}"/>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2 2" xfId="3972" xr:uid="{68E8C2C4-06B9-4E22-8AA6-AF8080A9F4B6}"/>
    <cellStyle name="Normal 5 2 4 2 2 2 3" xfId="2385" xr:uid="{00000000-0005-0000-0000-000013070000}"/>
    <cellStyle name="Normal 5 2 4 2 2 2 3 2" xfId="4665" xr:uid="{529533FA-64CD-4F50-A03E-5417B732C3D5}"/>
    <cellStyle name="Normal 5 2 4 2 2 2 4" xfId="3080" xr:uid="{6E13C4EA-E944-4E3E-BC4B-A3B547C534B5}"/>
    <cellStyle name="Normal 5 2 4 2 2 3" xfId="1345" xr:uid="{00000000-0005-0000-0000-000014070000}"/>
    <cellStyle name="Normal 5 2 4 2 2 3 2" xfId="3625" xr:uid="{F21FDDBB-0D5A-495F-88A4-6995437A4B30}"/>
    <cellStyle name="Normal 5 2 4 2 2 4" xfId="2038" xr:uid="{00000000-0005-0000-0000-000015070000}"/>
    <cellStyle name="Normal 5 2 4 2 2 4 2" xfId="4318" xr:uid="{2CACA787-5FA2-47EA-A3AB-2270D4A2EC2D}"/>
    <cellStyle name="Normal 5 2 4 2 2 5" xfId="2733" xr:uid="{82642B63-CE60-437A-A380-6949C7BD5E44}"/>
    <cellStyle name="Normal 5 2 4 2 3" xfId="591" xr:uid="{00000000-0005-0000-0000-000016070000}"/>
    <cellStyle name="Normal 5 2 4 2 3 2" xfId="1520" xr:uid="{00000000-0005-0000-0000-000017070000}"/>
    <cellStyle name="Normal 5 2 4 2 3 2 2" xfId="3800" xr:uid="{CA891C5F-AB54-4181-8895-048CA80F83F1}"/>
    <cellStyle name="Normal 5 2 4 2 3 3" xfId="2213" xr:uid="{00000000-0005-0000-0000-000018070000}"/>
    <cellStyle name="Normal 5 2 4 2 3 3 2" xfId="4493" xr:uid="{AE6F136D-03CC-49F4-A3A6-EBF7B21672C1}"/>
    <cellStyle name="Normal 5 2 4 2 3 4" xfId="2908" xr:uid="{3B5B50A3-7CCD-498E-8189-8CC5F2E76694}"/>
    <cellStyle name="Normal 5 2 4 2 4" xfId="988" xr:uid="{00000000-0005-0000-0000-000019070000}"/>
    <cellStyle name="Normal 5 2 4 2 4 2" xfId="3277" xr:uid="{83ED9D2E-FEE9-43A8-8B7C-4074BE041838}"/>
    <cellStyle name="Normal 5 2 4 2 5" xfId="1173" xr:uid="{00000000-0005-0000-0000-00001A070000}"/>
    <cellStyle name="Normal 5 2 4 2 5 2" xfId="3453" xr:uid="{683D1FD5-BA0C-4F17-AE86-D822C793E0F3}"/>
    <cellStyle name="Normal 5 2 4 2 6" xfId="1866" xr:uid="{00000000-0005-0000-0000-00001B070000}"/>
    <cellStyle name="Normal 5 2 4 2 6 2" xfId="4146" xr:uid="{FA1C9AC6-D244-47B9-B104-2E384C58D5D2}"/>
    <cellStyle name="Normal 5 2 4 2 7" xfId="2561" xr:uid="{C607CD18-38C0-421C-8AE5-01DE4B583E57}"/>
    <cellStyle name="Normal 5 2 4 3" xfId="362" xr:uid="{00000000-0005-0000-0000-00001C070000}"/>
    <cellStyle name="Normal 5 2 4 3 2" xfId="740" xr:uid="{00000000-0005-0000-0000-00001D070000}"/>
    <cellStyle name="Normal 5 2 4 3 2 2" xfId="1646" xr:uid="{00000000-0005-0000-0000-00001E070000}"/>
    <cellStyle name="Normal 5 2 4 3 2 2 2" xfId="3926" xr:uid="{D5A1E01E-BA07-43CC-A96A-5B0C8EE40AFC}"/>
    <cellStyle name="Normal 5 2 4 3 2 3" xfId="2339" xr:uid="{00000000-0005-0000-0000-00001F070000}"/>
    <cellStyle name="Normal 5 2 4 3 2 3 2" xfId="4619" xr:uid="{DE456EBF-FC02-4EBD-8374-17221C739136}"/>
    <cellStyle name="Normal 5 2 4 3 2 4" xfId="3034" xr:uid="{C209E4A4-D9F9-44DC-8188-EE3DAD99FABA}"/>
    <cellStyle name="Normal 5 2 4 3 3" xfId="1299" xr:uid="{00000000-0005-0000-0000-000020070000}"/>
    <cellStyle name="Normal 5 2 4 3 3 2" xfId="3579" xr:uid="{C9DEBB92-0164-46D7-9ADC-CA7970ACD2B5}"/>
    <cellStyle name="Normal 5 2 4 3 4" xfId="1992" xr:uid="{00000000-0005-0000-0000-000021070000}"/>
    <cellStyle name="Normal 5 2 4 3 4 2" xfId="4272" xr:uid="{C55CBED3-7F61-4DE9-8A23-92A8BC3F3039}"/>
    <cellStyle name="Normal 5 2 4 3 5" xfId="2687" xr:uid="{68D77D2F-818E-4293-B100-3F4107C65765}"/>
    <cellStyle name="Normal 5 2 4 4" xfId="545" xr:uid="{00000000-0005-0000-0000-000022070000}"/>
    <cellStyle name="Normal 5 2 4 4 2" xfId="1474" xr:uid="{00000000-0005-0000-0000-000023070000}"/>
    <cellStyle name="Normal 5 2 4 4 2 2" xfId="3754" xr:uid="{64825E26-FD11-47E4-83DA-CE49E2F3642F}"/>
    <cellStyle name="Normal 5 2 4 4 3" xfId="2167" xr:uid="{00000000-0005-0000-0000-000024070000}"/>
    <cellStyle name="Normal 5 2 4 4 3 2" xfId="4447" xr:uid="{05DEE0DC-F236-447A-B0CA-FBCB6C8EFBBC}"/>
    <cellStyle name="Normal 5 2 4 4 4" xfId="2862" xr:uid="{4EB1DCE8-7A25-417F-9DD8-9994CB2F6C28}"/>
    <cellStyle name="Normal 5 2 4 5" xfId="942" xr:uid="{00000000-0005-0000-0000-000025070000}"/>
    <cellStyle name="Normal 5 2 4 5 2" xfId="3231" xr:uid="{B0113E8A-214B-4475-BC0D-E4DA4F0A4F10}"/>
    <cellStyle name="Normal 5 2 4 6" xfId="1127" xr:uid="{00000000-0005-0000-0000-000026070000}"/>
    <cellStyle name="Normal 5 2 4 6 2" xfId="3407" xr:uid="{E56EFBD5-BBBF-4EB2-B809-C5E9DD064E95}"/>
    <cellStyle name="Normal 5 2 4 7" xfId="1820" xr:uid="{00000000-0005-0000-0000-000027070000}"/>
    <cellStyle name="Normal 5 2 4 7 2" xfId="4100" xr:uid="{889E2F15-8FEF-4192-A7A9-5BDB8B49DB82}"/>
    <cellStyle name="Normal 5 2 4 8" xfId="2515" xr:uid="{9EBE96B2-5546-4771-8B22-BA9018D503C5}"/>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2 2" xfId="3976" xr:uid="{5E1264E3-6918-4443-B10B-3E89A8351C7B}"/>
    <cellStyle name="Normal 5 2 5 2 2 2 3" xfId="2389" xr:uid="{00000000-0005-0000-0000-00002D070000}"/>
    <cellStyle name="Normal 5 2 5 2 2 2 3 2" xfId="4669" xr:uid="{E84A2E7B-7D09-46DF-9149-04E5647918CF}"/>
    <cellStyle name="Normal 5 2 5 2 2 2 4" xfId="3084" xr:uid="{29B9A57F-0356-47D0-B544-2E5072E69621}"/>
    <cellStyle name="Normal 5 2 5 2 2 3" xfId="1349" xr:uid="{00000000-0005-0000-0000-00002E070000}"/>
    <cellStyle name="Normal 5 2 5 2 2 3 2" xfId="3629" xr:uid="{026056D3-C86E-4710-B16E-6C9DE395C203}"/>
    <cellStyle name="Normal 5 2 5 2 2 4" xfId="2042" xr:uid="{00000000-0005-0000-0000-00002F070000}"/>
    <cellStyle name="Normal 5 2 5 2 2 4 2" xfId="4322" xr:uid="{A61132EA-7942-4B0A-939E-12D697A3C28D}"/>
    <cellStyle name="Normal 5 2 5 2 2 5" xfId="2737" xr:uid="{4C99D71F-637A-41E0-92B0-120B6C0D632E}"/>
    <cellStyle name="Normal 5 2 5 2 3" xfId="595" xr:uid="{00000000-0005-0000-0000-000030070000}"/>
    <cellStyle name="Normal 5 2 5 2 3 2" xfId="1524" xr:uid="{00000000-0005-0000-0000-000031070000}"/>
    <cellStyle name="Normal 5 2 5 2 3 2 2" xfId="3804" xr:uid="{49EF389A-A5A9-4AF8-A972-E8CF3E732DEC}"/>
    <cellStyle name="Normal 5 2 5 2 3 3" xfId="2217" xr:uid="{00000000-0005-0000-0000-000032070000}"/>
    <cellStyle name="Normal 5 2 5 2 3 3 2" xfId="4497" xr:uid="{329FE576-BD5C-4639-A942-D6D6D9DC7CE2}"/>
    <cellStyle name="Normal 5 2 5 2 3 4" xfId="2912" xr:uid="{CEF2FB03-565B-4638-BB91-7F2309E2A4C4}"/>
    <cellStyle name="Normal 5 2 5 2 4" xfId="992" xr:uid="{00000000-0005-0000-0000-000033070000}"/>
    <cellStyle name="Normal 5 2 5 2 4 2" xfId="3281" xr:uid="{D66F452E-1EBE-4F9B-8AEF-259AB372DF2A}"/>
    <cellStyle name="Normal 5 2 5 2 5" xfId="1177" xr:uid="{00000000-0005-0000-0000-000034070000}"/>
    <cellStyle name="Normal 5 2 5 2 5 2" xfId="3457" xr:uid="{FC910A95-949A-47F1-8FC6-7881011B9B14}"/>
    <cellStyle name="Normal 5 2 5 2 6" xfId="1870" xr:uid="{00000000-0005-0000-0000-000035070000}"/>
    <cellStyle name="Normal 5 2 5 2 6 2" xfId="4150" xr:uid="{F75CF30C-B98B-48ED-ABAB-9BDEE078B8BF}"/>
    <cellStyle name="Normal 5 2 5 2 7" xfId="2565" xr:uid="{EA93A235-52AB-4252-ADE4-FBF60BA58BA7}"/>
    <cellStyle name="Normal 5 2 5 3" xfId="366" xr:uid="{00000000-0005-0000-0000-000036070000}"/>
    <cellStyle name="Normal 5 2 5 3 2" xfId="744" xr:uid="{00000000-0005-0000-0000-000037070000}"/>
    <cellStyle name="Normal 5 2 5 3 2 2" xfId="1650" xr:uid="{00000000-0005-0000-0000-000038070000}"/>
    <cellStyle name="Normal 5 2 5 3 2 2 2" xfId="3930" xr:uid="{4778B61E-30EB-4DAF-A155-64DB5D852425}"/>
    <cellStyle name="Normal 5 2 5 3 2 3" xfId="2343" xr:uid="{00000000-0005-0000-0000-000039070000}"/>
    <cellStyle name="Normal 5 2 5 3 2 3 2" xfId="4623" xr:uid="{BB5EC022-5F2C-4BD4-80F0-98DB27E9C219}"/>
    <cellStyle name="Normal 5 2 5 3 2 4" xfId="3038" xr:uid="{EA17AA9B-73A0-42F6-84B1-4FBA7673837C}"/>
    <cellStyle name="Normal 5 2 5 3 3" xfId="1303" xr:uid="{00000000-0005-0000-0000-00003A070000}"/>
    <cellStyle name="Normal 5 2 5 3 3 2" xfId="3583" xr:uid="{CB663FDC-9F81-4D21-8C4B-4AA37D69ED0E}"/>
    <cellStyle name="Normal 5 2 5 3 4" xfId="1996" xr:uid="{00000000-0005-0000-0000-00003B070000}"/>
    <cellStyle name="Normal 5 2 5 3 4 2" xfId="4276" xr:uid="{743C26F4-8178-4AFF-AC25-43B2BC9C7A99}"/>
    <cellStyle name="Normal 5 2 5 3 5" xfId="2691" xr:uid="{0D9ADC72-12F6-4F38-ABD4-AFA79B186DFE}"/>
    <cellStyle name="Normal 5 2 5 4" xfId="549" xr:uid="{00000000-0005-0000-0000-00003C070000}"/>
    <cellStyle name="Normal 5 2 5 4 2" xfId="1478" xr:uid="{00000000-0005-0000-0000-00003D070000}"/>
    <cellStyle name="Normal 5 2 5 4 2 2" xfId="3758" xr:uid="{BEC28D6B-3C2F-4698-BD1D-1C10CDE43CD5}"/>
    <cellStyle name="Normal 5 2 5 4 3" xfId="2171" xr:uid="{00000000-0005-0000-0000-00003E070000}"/>
    <cellStyle name="Normal 5 2 5 4 3 2" xfId="4451" xr:uid="{453A4CC6-DE2F-4C41-9204-4918AB7D235C}"/>
    <cellStyle name="Normal 5 2 5 4 4" xfId="2866" xr:uid="{A9CBC2D4-0B8A-4C29-B32F-07771C2F65B6}"/>
    <cellStyle name="Normal 5 2 5 5" xfId="946" xr:uid="{00000000-0005-0000-0000-00003F070000}"/>
    <cellStyle name="Normal 5 2 5 5 2" xfId="3235" xr:uid="{CEED9983-8A8E-41A8-B40D-83B839E8B398}"/>
    <cellStyle name="Normal 5 2 5 6" xfId="1131" xr:uid="{00000000-0005-0000-0000-000040070000}"/>
    <cellStyle name="Normal 5 2 5 6 2" xfId="3411" xr:uid="{77FACFB5-63F1-4B5E-966A-B312B7F5C569}"/>
    <cellStyle name="Normal 5 2 5 7" xfId="1824" xr:uid="{00000000-0005-0000-0000-000041070000}"/>
    <cellStyle name="Normal 5 2 5 7 2" xfId="4104" xr:uid="{86989E20-C865-49A7-ABE9-4EE6FE8B8685}"/>
    <cellStyle name="Normal 5 2 5 8" xfId="2519" xr:uid="{5CD2E6A7-DD00-4F41-A9EF-7308B7326BDD}"/>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2 2" xfId="3980" xr:uid="{106592D0-D3D8-4EA8-8D01-733B78B0A893}"/>
    <cellStyle name="Normal 5 2 6 2 2 2 3" xfId="2393" xr:uid="{00000000-0005-0000-0000-000047070000}"/>
    <cellStyle name="Normal 5 2 6 2 2 2 3 2" xfId="4673" xr:uid="{5CB57151-1E12-4560-B412-ABAF01293CEE}"/>
    <cellStyle name="Normal 5 2 6 2 2 2 4" xfId="3088" xr:uid="{226C49A9-4857-4232-BDDD-C816257F9D65}"/>
    <cellStyle name="Normal 5 2 6 2 2 3" xfId="1353" xr:uid="{00000000-0005-0000-0000-000048070000}"/>
    <cellStyle name="Normal 5 2 6 2 2 3 2" xfId="3633" xr:uid="{77C36FFE-BB22-4808-9426-850DB8E72453}"/>
    <cellStyle name="Normal 5 2 6 2 2 4" xfId="2046" xr:uid="{00000000-0005-0000-0000-000049070000}"/>
    <cellStyle name="Normal 5 2 6 2 2 4 2" xfId="4326" xr:uid="{7BA718AA-3203-4FD6-AB05-E8624C32F028}"/>
    <cellStyle name="Normal 5 2 6 2 2 5" xfId="2741" xr:uid="{44E18F51-042B-4D7C-9D80-7DBE62C484FA}"/>
    <cellStyle name="Normal 5 2 6 2 3" xfId="599" xr:uid="{00000000-0005-0000-0000-00004A070000}"/>
    <cellStyle name="Normal 5 2 6 2 3 2" xfId="1528" xr:uid="{00000000-0005-0000-0000-00004B070000}"/>
    <cellStyle name="Normal 5 2 6 2 3 2 2" xfId="3808" xr:uid="{6636D9B7-B887-40C5-A3CE-EAE8F73EDD26}"/>
    <cellStyle name="Normal 5 2 6 2 3 3" xfId="2221" xr:uid="{00000000-0005-0000-0000-00004C070000}"/>
    <cellStyle name="Normal 5 2 6 2 3 3 2" xfId="4501" xr:uid="{9DBEAB3E-14F4-4463-9E47-28D1E0ECC608}"/>
    <cellStyle name="Normal 5 2 6 2 3 4" xfId="2916" xr:uid="{63F0D300-9AAD-40CE-85D5-CE100AD9245B}"/>
    <cellStyle name="Normal 5 2 6 2 4" xfId="996" xr:uid="{00000000-0005-0000-0000-00004D070000}"/>
    <cellStyle name="Normal 5 2 6 2 4 2" xfId="3285" xr:uid="{3E62FBA6-ECBD-40E1-8BCE-B4D542C2EFB7}"/>
    <cellStyle name="Normal 5 2 6 2 5" xfId="1181" xr:uid="{00000000-0005-0000-0000-00004E070000}"/>
    <cellStyle name="Normal 5 2 6 2 5 2" xfId="3461" xr:uid="{36F11BED-286A-4CF2-A5BA-6DE398B92E89}"/>
    <cellStyle name="Normal 5 2 6 2 6" xfId="1874" xr:uid="{00000000-0005-0000-0000-00004F070000}"/>
    <cellStyle name="Normal 5 2 6 2 6 2" xfId="4154" xr:uid="{827CC434-2AE9-43B5-AB2E-5DE4548234DC}"/>
    <cellStyle name="Normal 5 2 6 2 7" xfId="2569" xr:uid="{344D7048-0CA4-4267-BB4C-FCDB1723B4DC}"/>
    <cellStyle name="Normal 5 2 6 3" xfId="370" xr:uid="{00000000-0005-0000-0000-000050070000}"/>
    <cellStyle name="Normal 5 2 6 3 2" xfId="748" xr:uid="{00000000-0005-0000-0000-000051070000}"/>
    <cellStyle name="Normal 5 2 6 3 2 2" xfId="1654" xr:uid="{00000000-0005-0000-0000-000052070000}"/>
    <cellStyle name="Normal 5 2 6 3 2 2 2" xfId="3934" xr:uid="{7679515A-D2DA-4EB9-911C-78F1691C3772}"/>
    <cellStyle name="Normal 5 2 6 3 2 3" xfId="2347" xr:uid="{00000000-0005-0000-0000-000053070000}"/>
    <cellStyle name="Normal 5 2 6 3 2 3 2" xfId="4627" xr:uid="{DA56FE0D-A9FE-4C58-8FF1-948C4208F65B}"/>
    <cellStyle name="Normal 5 2 6 3 2 4" xfId="3042" xr:uid="{DD0C1217-3CEA-4E7F-9321-A071F3DB59FF}"/>
    <cellStyle name="Normal 5 2 6 3 3" xfId="1307" xr:uid="{00000000-0005-0000-0000-000054070000}"/>
    <cellStyle name="Normal 5 2 6 3 3 2" xfId="3587" xr:uid="{45C7D733-376F-427A-9AA6-FA1EC717D5F4}"/>
    <cellStyle name="Normal 5 2 6 3 4" xfId="2000" xr:uid="{00000000-0005-0000-0000-000055070000}"/>
    <cellStyle name="Normal 5 2 6 3 4 2" xfId="4280" xr:uid="{FD9C8E2B-2D29-4C9C-A410-488D5BC38859}"/>
    <cellStyle name="Normal 5 2 6 3 5" xfId="2695" xr:uid="{9649D343-4AD5-4BD1-9249-E4CB509916EB}"/>
    <cellStyle name="Normal 5 2 6 4" xfId="553" xr:uid="{00000000-0005-0000-0000-000056070000}"/>
    <cellStyle name="Normal 5 2 6 4 2" xfId="1482" xr:uid="{00000000-0005-0000-0000-000057070000}"/>
    <cellStyle name="Normal 5 2 6 4 2 2" xfId="3762" xr:uid="{8C24A8BD-34D0-4C5A-8712-58B3BF183887}"/>
    <cellStyle name="Normal 5 2 6 4 3" xfId="2175" xr:uid="{00000000-0005-0000-0000-000058070000}"/>
    <cellStyle name="Normal 5 2 6 4 3 2" xfId="4455" xr:uid="{C418ACD3-BEA0-4448-A766-EEEFB30790F4}"/>
    <cellStyle name="Normal 5 2 6 4 4" xfId="2870" xr:uid="{C5B827D6-D7C9-4808-9026-18C8E59B0941}"/>
    <cellStyle name="Normal 5 2 6 5" xfId="950" xr:uid="{00000000-0005-0000-0000-000059070000}"/>
    <cellStyle name="Normal 5 2 6 5 2" xfId="3239" xr:uid="{22765CF4-4B6C-48FB-8A12-BFC4B5E2E101}"/>
    <cellStyle name="Normal 5 2 6 6" xfId="1135" xr:uid="{00000000-0005-0000-0000-00005A070000}"/>
    <cellStyle name="Normal 5 2 6 6 2" xfId="3415" xr:uid="{970183BF-18C7-46AB-8E1A-0FF5732BD7DA}"/>
    <cellStyle name="Normal 5 2 6 7" xfId="1828" xr:uid="{00000000-0005-0000-0000-00005B070000}"/>
    <cellStyle name="Normal 5 2 6 7 2" xfId="4108" xr:uid="{2319FA02-9965-411B-9A5A-3D3D3EDF4013}"/>
    <cellStyle name="Normal 5 2 6 8" xfId="2523" xr:uid="{63E3183B-C722-4253-8747-8CDEADE4378A}"/>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2 2" xfId="3942" xr:uid="{68FAFC61-4655-48C6-B38C-74275B3363CE}"/>
    <cellStyle name="Normal 5 2 7 2 2 3" xfId="2355" xr:uid="{00000000-0005-0000-0000-000060070000}"/>
    <cellStyle name="Normal 5 2 7 2 2 3 2" xfId="4635" xr:uid="{E9265487-876C-4065-8F50-56B8F9082AED}"/>
    <cellStyle name="Normal 5 2 7 2 2 4" xfId="3050" xr:uid="{209003E3-8698-4DF1-ADB7-6D80F46782A1}"/>
    <cellStyle name="Normal 5 2 7 2 3" xfId="1315" xr:uid="{00000000-0005-0000-0000-000061070000}"/>
    <cellStyle name="Normal 5 2 7 2 3 2" xfId="3595" xr:uid="{6852F4EB-3703-44E4-91D5-091DB93410E6}"/>
    <cellStyle name="Normal 5 2 7 2 4" xfId="2008" xr:uid="{00000000-0005-0000-0000-000062070000}"/>
    <cellStyle name="Normal 5 2 7 2 4 2" xfId="4288" xr:uid="{0B9EEA65-E711-4266-9F47-BED537E4BCB7}"/>
    <cellStyle name="Normal 5 2 7 2 5" xfId="2703" xr:uid="{18292B50-89FF-4666-BF38-0A71E6E6F9A1}"/>
    <cellStyle name="Normal 5 2 7 3" xfId="561" xr:uid="{00000000-0005-0000-0000-000063070000}"/>
    <cellStyle name="Normal 5 2 7 3 2" xfId="1490" xr:uid="{00000000-0005-0000-0000-000064070000}"/>
    <cellStyle name="Normal 5 2 7 3 2 2" xfId="3770" xr:uid="{59B3761F-9B7D-4345-801C-1C2E8FA07DAF}"/>
    <cellStyle name="Normal 5 2 7 3 3" xfId="2183" xr:uid="{00000000-0005-0000-0000-000065070000}"/>
    <cellStyle name="Normal 5 2 7 3 3 2" xfId="4463" xr:uid="{1CA11D3C-5B07-40A0-B228-A9B06BB5D0CA}"/>
    <cellStyle name="Normal 5 2 7 3 4" xfId="2878" xr:uid="{E786818B-2D0B-4E46-B4B1-1994D338B961}"/>
    <cellStyle name="Normal 5 2 7 4" xfId="958" xr:uid="{00000000-0005-0000-0000-000066070000}"/>
    <cellStyle name="Normal 5 2 7 4 2" xfId="3247" xr:uid="{8142F615-824E-4273-B41C-1AB12A93A088}"/>
    <cellStyle name="Normal 5 2 7 5" xfId="1143" xr:uid="{00000000-0005-0000-0000-000067070000}"/>
    <cellStyle name="Normal 5 2 7 5 2" xfId="3423" xr:uid="{C3B2BF89-56B8-4A3B-B772-B6DC284A7539}"/>
    <cellStyle name="Normal 5 2 7 6" xfId="1836" xr:uid="{00000000-0005-0000-0000-000068070000}"/>
    <cellStyle name="Normal 5 2 7 6 2" xfId="4116" xr:uid="{D1C54449-B73F-49EF-9032-1B5E5295149F}"/>
    <cellStyle name="Normal 5 2 7 7" xfId="2531" xr:uid="{183960D4-8D8E-4238-A211-D033E46D5189}"/>
    <cellStyle name="Normal 5 2 8" xfId="316" xr:uid="{00000000-0005-0000-0000-000069070000}"/>
    <cellStyle name="Normal 5 2 8 2" xfId="697" xr:uid="{00000000-0005-0000-0000-00006A070000}"/>
    <cellStyle name="Normal 5 2 8 2 2" xfId="1616" xr:uid="{00000000-0005-0000-0000-00006B070000}"/>
    <cellStyle name="Normal 5 2 8 2 2 2" xfId="3896" xr:uid="{1668241E-E217-463B-B7B5-B8EAA686EF66}"/>
    <cellStyle name="Normal 5 2 8 2 3" xfId="2309" xr:uid="{00000000-0005-0000-0000-00006C070000}"/>
    <cellStyle name="Normal 5 2 8 2 3 2" xfId="4589" xr:uid="{48B2931F-2F09-49C1-956B-FD1F68869F94}"/>
    <cellStyle name="Normal 5 2 8 2 4" xfId="3004" xr:uid="{DC8BFCA3-4761-4587-81B3-06D32EE87573}"/>
    <cellStyle name="Normal 5 2 8 3" xfId="1269" xr:uid="{00000000-0005-0000-0000-00006D070000}"/>
    <cellStyle name="Normal 5 2 8 3 2" xfId="3549" xr:uid="{5E4E4A82-C725-4A88-84C9-F0AC71C609D6}"/>
    <cellStyle name="Normal 5 2 8 4" xfId="1962" xr:uid="{00000000-0005-0000-0000-00006E070000}"/>
    <cellStyle name="Normal 5 2 8 4 2" xfId="4242" xr:uid="{2DC272E5-03CE-4D48-A136-9E71BA8DFF9B}"/>
    <cellStyle name="Normal 5 2 8 5" xfId="2657" xr:uid="{E02E7B39-9455-40A5-84B6-8750BE094719}"/>
    <cellStyle name="Normal 5 2 9" xfId="515" xr:uid="{00000000-0005-0000-0000-00006F070000}"/>
    <cellStyle name="Normal 5 2 9 2" xfId="1444" xr:uid="{00000000-0005-0000-0000-000070070000}"/>
    <cellStyle name="Normal 5 2 9 2 2" xfId="3724" xr:uid="{E03F2792-D37D-47B8-A9AE-920602732B18}"/>
    <cellStyle name="Normal 5 2 9 3" xfId="2137" xr:uid="{00000000-0005-0000-0000-000071070000}"/>
    <cellStyle name="Normal 5 2 9 3 2" xfId="4417" xr:uid="{AE0EA06F-9BD6-4237-A422-D1C6A0CEB107}"/>
    <cellStyle name="Normal 5 2 9 4" xfId="2832" xr:uid="{40023E65-1BD5-4996-A36F-C152EDDD72C4}"/>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2 2" xfId="3970" xr:uid="{5E873CBF-B8C5-41A9-8060-FB3070B24E73}"/>
    <cellStyle name="Normal 5 3 2 2 2 2 3" xfId="2383" xr:uid="{00000000-0005-0000-0000-000079070000}"/>
    <cellStyle name="Normal 5 3 2 2 2 2 3 2" xfId="4663" xr:uid="{5C14C7BC-CEC7-47AD-8AA3-6BAA4DB3EC9E}"/>
    <cellStyle name="Normal 5 3 2 2 2 2 4" xfId="3078" xr:uid="{0549FBBC-A096-43F6-A1C9-483CBC5D6F3A}"/>
    <cellStyle name="Normal 5 3 2 2 2 3" xfId="1343" xr:uid="{00000000-0005-0000-0000-00007A070000}"/>
    <cellStyle name="Normal 5 3 2 2 2 3 2" xfId="3623" xr:uid="{BEF6363B-2682-49CF-814D-0BE8BE3F2AC2}"/>
    <cellStyle name="Normal 5 3 2 2 2 4" xfId="2036" xr:uid="{00000000-0005-0000-0000-00007B070000}"/>
    <cellStyle name="Normal 5 3 2 2 2 4 2" xfId="4316" xr:uid="{5B1E6FCB-FE65-4F34-8F4B-3AB7B2AE3A1B}"/>
    <cellStyle name="Normal 5 3 2 2 2 5" xfId="2731" xr:uid="{37F5E491-479A-4619-BEE9-306FA4C41F45}"/>
    <cellStyle name="Normal 5 3 2 2 3" xfId="589" xr:uid="{00000000-0005-0000-0000-00007C070000}"/>
    <cellStyle name="Normal 5 3 2 2 3 2" xfId="1518" xr:uid="{00000000-0005-0000-0000-00007D070000}"/>
    <cellStyle name="Normal 5 3 2 2 3 2 2" xfId="3798" xr:uid="{7E5943FE-55E2-453D-8964-F8C8115A9803}"/>
    <cellStyle name="Normal 5 3 2 2 3 3" xfId="2211" xr:uid="{00000000-0005-0000-0000-00007E070000}"/>
    <cellStyle name="Normal 5 3 2 2 3 3 2" xfId="4491" xr:uid="{A6159122-E2FD-4436-ACDA-09D7D486E7B1}"/>
    <cellStyle name="Normal 5 3 2 2 3 4" xfId="2906" xr:uid="{58FE9A3F-AC94-4718-AE81-84863800E83C}"/>
    <cellStyle name="Normal 5 3 2 2 4" xfId="986" xr:uid="{00000000-0005-0000-0000-00007F070000}"/>
    <cellStyle name="Normal 5 3 2 2 4 2" xfId="3275" xr:uid="{1E956F2F-05C4-4E65-9935-F672D1CF5DC9}"/>
    <cellStyle name="Normal 5 3 2 2 5" xfId="1171" xr:uid="{00000000-0005-0000-0000-000080070000}"/>
    <cellStyle name="Normal 5 3 2 2 5 2" xfId="3451" xr:uid="{F27962AE-F826-485D-8844-273FE6C22BC8}"/>
    <cellStyle name="Normal 5 3 2 2 6" xfId="1864" xr:uid="{00000000-0005-0000-0000-000081070000}"/>
    <cellStyle name="Normal 5 3 2 2 6 2" xfId="4144" xr:uid="{D5E11071-239F-45D3-9525-4B924A031EC6}"/>
    <cellStyle name="Normal 5 3 2 2 7" xfId="2559" xr:uid="{75D7C692-20FE-4D0B-8167-8863A87370DB}"/>
    <cellStyle name="Normal 5 3 2 3" xfId="359" xr:uid="{00000000-0005-0000-0000-000082070000}"/>
    <cellStyle name="Normal 5 3 2 3 2" xfId="737" xr:uid="{00000000-0005-0000-0000-000083070000}"/>
    <cellStyle name="Normal 5 3 2 3 2 2" xfId="1644" xr:uid="{00000000-0005-0000-0000-000084070000}"/>
    <cellStyle name="Normal 5 3 2 3 2 2 2" xfId="3924" xr:uid="{450AC058-17F8-4CE3-932F-E16B8B059161}"/>
    <cellStyle name="Normal 5 3 2 3 2 3" xfId="2337" xr:uid="{00000000-0005-0000-0000-000085070000}"/>
    <cellStyle name="Normal 5 3 2 3 2 3 2" xfId="4617" xr:uid="{DB992E98-65E1-4ECC-8BB7-BBF816B4F87E}"/>
    <cellStyle name="Normal 5 3 2 3 2 4" xfId="3032" xr:uid="{631A8159-B73A-45CD-83ED-01357EACEB7E}"/>
    <cellStyle name="Normal 5 3 2 3 3" xfId="1297" xr:uid="{00000000-0005-0000-0000-000086070000}"/>
    <cellStyle name="Normal 5 3 2 3 3 2" xfId="3577" xr:uid="{655B5470-F812-4D39-BCCA-6AC5F7288126}"/>
    <cellStyle name="Normal 5 3 2 3 4" xfId="1990" xr:uid="{00000000-0005-0000-0000-000087070000}"/>
    <cellStyle name="Normal 5 3 2 3 4 2" xfId="4270" xr:uid="{131956E4-79B5-47CF-8D79-6D32E0FBB82A}"/>
    <cellStyle name="Normal 5 3 2 3 5" xfId="2685" xr:uid="{2861B9FB-4DF5-4CBF-BDB9-E7D21F88CCF0}"/>
    <cellStyle name="Normal 5 3 2 4" xfId="543" xr:uid="{00000000-0005-0000-0000-000088070000}"/>
    <cellStyle name="Normal 5 3 2 4 2" xfId="1472" xr:uid="{00000000-0005-0000-0000-000089070000}"/>
    <cellStyle name="Normal 5 3 2 4 2 2" xfId="3752" xr:uid="{F0148B05-1993-4F53-A8A9-6A4365AF6FAD}"/>
    <cellStyle name="Normal 5 3 2 4 3" xfId="2165" xr:uid="{00000000-0005-0000-0000-00008A070000}"/>
    <cellStyle name="Normal 5 3 2 4 3 2" xfId="4445" xr:uid="{DCBA9B32-7B2D-452C-A02A-392DC49EAFDB}"/>
    <cellStyle name="Normal 5 3 2 4 4" xfId="2860" xr:uid="{77DE363E-D7F7-4869-BC83-65DAA933C7E1}"/>
    <cellStyle name="Normal 5 3 2 5" xfId="939" xr:uid="{00000000-0005-0000-0000-00008B070000}"/>
    <cellStyle name="Normal 5 3 2 5 2" xfId="3228" xr:uid="{F7BB63BE-C969-4335-8343-512D138786EC}"/>
    <cellStyle name="Normal 5 3 2 6" xfId="1125" xr:uid="{00000000-0005-0000-0000-00008C070000}"/>
    <cellStyle name="Normal 5 3 2 6 2" xfId="3405" xr:uid="{EE50BC2A-9AA5-4377-9E81-F587CCADD599}"/>
    <cellStyle name="Normal 5 3 2 7" xfId="1818" xr:uid="{00000000-0005-0000-0000-00008D070000}"/>
    <cellStyle name="Normal 5 3 2 7 2" xfId="4098" xr:uid="{B7A07EAF-C7D0-4672-8191-9A92B5DA7245}"/>
    <cellStyle name="Normal 5 3 2 8" xfId="2513" xr:uid="{2BEE4C21-A532-46FB-A586-24285C39F1F5}"/>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2 2" xfId="3941" xr:uid="{BB4A56ED-5F23-4A6D-93E8-272E2E990EB7}"/>
    <cellStyle name="Normal 5 3 3 2 2 3" xfId="2354" xr:uid="{00000000-0005-0000-0000-000092070000}"/>
    <cellStyle name="Normal 5 3 3 2 2 3 2" xfId="4634" xr:uid="{E6D884DB-58D9-458E-800C-EA819F08B7DE}"/>
    <cellStyle name="Normal 5 3 3 2 2 4" xfId="3049" xr:uid="{DCEBDA29-0381-49AA-958B-6F0EDA5DEA49}"/>
    <cellStyle name="Normal 5 3 3 2 3" xfId="1314" xr:uid="{00000000-0005-0000-0000-000093070000}"/>
    <cellStyle name="Normal 5 3 3 2 3 2" xfId="3594" xr:uid="{D97A8A6C-2C84-4E9B-AC34-122148CEC4D9}"/>
    <cellStyle name="Normal 5 3 3 2 4" xfId="2007" xr:uid="{00000000-0005-0000-0000-000094070000}"/>
    <cellStyle name="Normal 5 3 3 2 4 2" xfId="4287" xr:uid="{50253A14-624A-4759-925B-08658F86815B}"/>
    <cellStyle name="Normal 5 3 3 2 5" xfId="2702" xr:uid="{9CB0898C-223A-4883-8855-CCD7F475116E}"/>
    <cellStyle name="Normal 5 3 3 3" xfId="560" xr:uid="{00000000-0005-0000-0000-000095070000}"/>
    <cellStyle name="Normal 5 3 3 3 2" xfId="1489" xr:uid="{00000000-0005-0000-0000-000096070000}"/>
    <cellStyle name="Normal 5 3 3 3 2 2" xfId="3769" xr:uid="{731CDC78-CFD6-43CB-8354-892041BA0CDF}"/>
    <cellStyle name="Normal 5 3 3 3 3" xfId="2182" xr:uid="{00000000-0005-0000-0000-000097070000}"/>
    <cellStyle name="Normal 5 3 3 3 3 2" xfId="4462" xr:uid="{5816D6EA-BA72-4A66-99CF-044513AF45E9}"/>
    <cellStyle name="Normal 5 3 3 3 4" xfId="2877" xr:uid="{AE52F19E-EEDB-45DA-8DE2-1D1EC0EC4977}"/>
    <cellStyle name="Normal 5 3 3 4" xfId="957" xr:uid="{00000000-0005-0000-0000-000098070000}"/>
    <cellStyle name="Normal 5 3 3 4 2" xfId="3246" xr:uid="{1AC466FE-D2B2-4FB5-AD67-8816604EF075}"/>
    <cellStyle name="Normal 5 3 3 5" xfId="1142" xr:uid="{00000000-0005-0000-0000-000099070000}"/>
    <cellStyle name="Normal 5 3 3 5 2" xfId="3422" xr:uid="{78E37938-8240-491B-B69A-637FA6982101}"/>
    <cellStyle name="Normal 5 3 3 6" xfId="1835" xr:uid="{00000000-0005-0000-0000-00009A070000}"/>
    <cellStyle name="Normal 5 3 3 6 2" xfId="4115" xr:uid="{B95004B5-C1A7-4F85-A1A5-B081E61D35E7}"/>
    <cellStyle name="Normal 5 3 3 7" xfId="2530" xr:uid="{32911681-A1E2-4328-B973-B0C8FFE14C62}"/>
    <cellStyle name="Normal 5 3 4" xfId="315" xr:uid="{00000000-0005-0000-0000-00009B070000}"/>
    <cellStyle name="Normal 5 3 4 2" xfId="696" xr:uid="{00000000-0005-0000-0000-00009C070000}"/>
    <cellStyle name="Normal 5 3 4 2 2" xfId="1615" xr:uid="{00000000-0005-0000-0000-00009D070000}"/>
    <cellStyle name="Normal 5 3 4 2 2 2" xfId="3895" xr:uid="{A14EF9C6-24E1-41AD-8FA5-DDC02368B19A}"/>
    <cellStyle name="Normal 5 3 4 2 3" xfId="2308" xr:uid="{00000000-0005-0000-0000-00009E070000}"/>
    <cellStyle name="Normal 5 3 4 2 3 2" xfId="4588" xr:uid="{C035BA0C-E132-4CED-AE2D-0671012B02FC}"/>
    <cellStyle name="Normal 5 3 4 2 4" xfId="3003" xr:uid="{75E429EE-288A-41F0-8B9D-CB383BFCB3BA}"/>
    <cellStyle name="Normal 5 3 4 3" xfId="1268" xr:uid="{00000000-0005-0000-0000-00009F070000}"/>
    <cellStyle name="Normal 5 3 4 3 2" xfId="3548" xr:uid="{665CA8FB-9985-4FBD-9A90-F58BBD4B4C49}"/>
    <cellStyle name="Normal 5 3 4 4" xfId="1961" xr:uid="{00000000-0005-0000-0000-0000A0070000}"/>
    <cellStyle name="Normal 5 3 4 4 2" xfId="4241" xr:uid="{79956CB0-FB31-4EE2-BECB-0D88C661080A}"/>
    <cellStyle name="Normal 5 3 4 5" xfId="2656" xr:uid="{9D17484B-02B6-437F-B1F2-15CC814A4A8B}"/>
    <cellStyle name="Normal 5 3 5" xfId="514" xr:uid="{00000000-0005-0000-0000-0000A1070000}"/>
    <cellStyle name="Normal 5 3 5 2" xfId="1443" xr:uid="{00000000-0005-0000-0000-0000A2070000}"/>
    <cellStyle name="Normal 5 3 5 2 2" xfId="3723" xr:uid="{BA606899-C5A2-46D2-AC67-6AD66558DAF7}"/>
    <cellStyle name="Normal 5 3 5 3" xfId="2136" xr:uid="{00000000-0005-0000-0000-0000A3070000}"/>
    <cellStyle name="Normal 5 3 5 3 2" xfId="4416" xr:uid="{5CDEAE4B-F972-4DEB-90FF-1F06239040D3}"/>
    <cellStyle name="Normal 5 3 5 4" xfId="2831" xr:uid="{9DFF5CDF-FACE-446E-93B2-28F735E97088}"/>
    <cellStyle name="Normal 5 3 6" xfId="896" xr:uid="{00000000-0005-0000-0000-0000A4070000}"/>
    <cellStyle name="Normal 5 3 6 2" xfId="3187" xr:uid="{8C9FAADB-3307-4950-B798-A8CF420A430C}"/>
    <cellStyle name="Normal 5 3 7" xfId="1096" xr:uid="{00000000-0005-0000-0000-0000A5070000}"/>
    <cellStyle name="Normal 5 3 7 2" xfId="3376" xr:uid="{66B7260D-5BC8-4EC6-8985-ED7295DE8F2B}"/>
    <cellStyle name="Normal 5 3 8" xfId="1789" xr:uid="{00000000-0005-0000-0000-0000A6070000}"/>
    <cellStyle name="Normal 5 3 8 2" xfId="4069" xr:uid="{31934501-56D0-406A-99AE-782285B16E35}"/>
    <cellStyle name="Normal 5 3 9" xfId="2485" xr:uid="{FCD38767-2B05-470B-B15F-6E7B1A915626}"/>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2 2" xfId="3952" xr:uid="{DCD7F933-E9E9-41DB-B8F4-9A7D31A34D0E}"/>
    <cellStyle name="Normal 5 4 2 2 2 2 3" xfId="2365" xr:uid="{00000000-0005-0000-0000-0000AD070000}"/>
    <cellStyle name="Normal 5 4 2 2 2 2 3 2" xfId="4645" xr:uid="{4E15E462-C257-4265-AD65-281E6FB2A867}"/>
    <cellStyle name="Normal 5 4 2 2 2 2 4" xfId="3060" xr:uid="{9190A881-BEEB-4104-84B7-BBB0E0DD3031}"/>
    <cellStyle name="Normal 5 4 2 2 2 3" xfId="1325" xr:uid="{00000000-0005-0000-0000-0000AE070000}"/>
    <cellStyle name="Normal 5 4 2 2 2 3 2" xfId="3605" xr:uid="{41CA68DC-1093-491B-A917-D7F0F861E88F}"/>
    <cellStyle name="Normal 5 4 2 2 2 4" xfId="2018" xr:uid="{00000000-0005-0000-0000-0000AF070000}"/>
    <cellStyle name="Normal 5 4 2 2 2 4 2" xfId="4298" xr:uid="{3CC4435F-C407-4B1F-A28E-5E1B463981A4}"/>
    <cellStyle name="Normal 5 4 2 2 2 5" xfId="2713" xr:uid="{31E7F973-A7B6-454A-82E6-924B2EFB7C45}"/>
    <cellStyle name="Normal 5 4 2 2 3" xfId="571" xr:uid="{00000000-0005-0000-0000-0000B0070000}"/>
    <cellStyle name="Normal 5 4 2 2 3 2" xfId="1500" xr:uid="{00000000-0005-0000-0000-0000B1070000}"/>
    <cellStyle name="Normal 5 4 2 2 3 2 2" xfId="3780" xr:uid="{B3E50D1B-1816-4DB4-ADC3-D39D6053BCC4}"/>
    <cellStyle name="Normal 5 4 2 2 3 3" xfId="2193" xr:uid="{00000000-0005-0000-0000-0000B2070000}"/>
    <cellStyle name="Normal 5 4 2 2 3 3 2" xfId="4473" xr:uid="{C3BDDEFB-2F74-4243-9615-8A3C8E335BF0}"/>
    <cellStyle name="Normal 5 4 2 2 3 4" xfId="2888" xr:uid="{3DDBDA2E-AE12-4763-B629-CFB747034413}"/>
    <cellStyle name="Normal 5 4 2 2 4" xfId="968" xr:uid="{00000000-0005-0000-0000-0000B3070000}"/>
    <cellStyle name="Normal 5 4 2 2 4 2" xfId="3257" xr:uid="{981BF788-62E2-41E5-8DA7-9DCC27748619}"/>
    <cellStyle name="Normal 5 4 2 2 5" xfId="1153" xr:uid="{00000000-0005-0000-0000-0000B4070000}"/>
    <cellStyle name="Normal 5 4 2 2 5 2" xfId="3433" xr:uid="{4DE20CD8-B4A7-4475-9DE8-D50612620669}"/>
    <cellStyle name="Normal 5 4 2 2 6" xfId="1846" xr:uid="{00000000-0005-0000-0000-0000B5070000}"/>
    <cellStyle name="Normal 5 4 2 2 6 2" xfId="4126" xr:uid="{972D0685-492B-4B70-97F2-E18DACFEDBE6}"/>
    <cellStyle name="Normal 5 4 2 2 7" xfId="2541" xr:uid="{F01950BD-CFA8-4979-A85C-810FE2A48736}"/>
    <cellStyle name="Normal 5 4 2 3" xfId="326" xr:uid="{00000000-0005-0000-0000-0000B6070000}"/>
    <cellStyle name="Normal 5 4 2 3 2" xfId="707" xr:uid="{00000000-0005-0000-0000-0000B7070000}"/>
    <cellStyle name="Normal 5 4 2 3 2 2" xfId="1626" xr:uid="{00000000-0005-0000-0000-0000B8070000}"/>
    <cellStyle name="Normal 5 4 2 3 2 2 2" xfId="3906" xr:uid="{C2008DF0-1D97-49A7-8E5A-5BF2731CF993}"/>
    <cellStyle name="Normal 5 4 2 3 2 3" xfId="2319" xr:uid="{00000000-0005-0000-0000-0000B9070000}"/>
    <cellStyle name="Normal 5 4 2 3 2 3 2" xfId="4599" xr:uid="{EF9AFAB5-FC34-4A10-8747-2B6B625C1EAB}"/>
    <cellStyle name="Normal 5 4 2 3 2 4" xfId="3014" xr:uid="{32AE8973-AFF6-40D7-B987-05192E630F0B}"/>
    <cellStyle name="Normal 5 4 2 3 3" xfId="1279" xr:uid="{00000000-0005-0000-0000-0000BA070000}"/>
    <cellStyle name="Normal 5 4 2 3 3 2" xfId="3559" xr:uid="{E9803173-A278-4284-A1C0-1CFF40F2CCE6}"/>
    <cellStyle name="Normal 5 4 2 3 4" xfId="1972" xr:uid="{00000000-0005-0000-0000-0000BB070000}"/>
    <cellStyle name="Normal 5 4 2 3 4 2" xfId="4252" xr:uid="{17717798-EE86-42E5-A6A4-161E15E86331}"/>
    <cellStyle name="Normal 5 4 2 3 5" xfId="2667" xr:uid="{A545821B-6C8F-497E-B6BF-25E01C9F7ECE}"/>
    <cellStyle name="Normal 5 4 2 4" xfId="525" xr:uid="{00000000-0005-0000-0000-0000BC070000}"/>
    <cellStyle name="Normal 5 4 2 4 2" xfId="1454" xr:uid="{00000000-0005-0000-0000-0000BD070000}"/>
    <cellStyle name="Normal 5 4 2 4 2 2" xfId="3734" xr:uid="{54811B6B-E45A-4BE1-B28F-08453628972A}"/>
    <cellStyle name="Normal 5 4 2 4 3" xfId="2147" xr:uid="{00000000-0005-0000-0000-0000BE070000}"/>
    <cellStyle name="Normal 5 4 2 4 3 2" xfId="4427" xr:uid="{4B8D9CFF-3CAC-4492-A80D-6F671206AC78}"/>
    <cellStyle name="Normal 5 4 2 4 4" xfId="2842" xr:uid="{F88507A9-42DF-4D6A-A499-5A120B3AD9B0}"/>
    <cellStyle name="Normal 5 4 2 5" xfId="907" xr:uid="{00000000-0005-0000-0000-0000BF070000}"/>
    <cellStyle name="Normal 5 4 2 5 2" xfId="3198" xr:uid="{3F3C6388-C60E-4CEC-A297-BAD6174E60BB}"/>
    <cellStyle name="Normal 5 4 2 6" xfId="1107" xr:uid="{00000000-0005-0000-0000-0000C0070000}"/>
    <cellStyle name="Normal 5 4 2 6 2" xfId="3387" xr:uid="{91B7CE43-6AA9-4F9A-A00A-2F80ACD7430E}"/>
    <cellStyle name="Normal 5 4 2 7" xfId="1800" xr:uid="{00000000-0005-0000-0000-0000C1070000}"/>
    <cellStyle name="Normal 5 4 2 7 2" xfId="4080" xr:uid="{327D7679-6820-4672-A524-3BC765446B3D}"/>
    <cellStyle name="Normal 5 4 2 8" xfId="2496" xr:uid="{AB5D3AB7-8CB0-4AF1-AF06-B34F2D88F6C4}"/>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2 2" xfId="3945" xr:uid="{D97AB153-1D8B-49AD-9CB4-A8CFE2750158}"/>
    <cellStyle name="Normal 5 4 3 2 2 3" xfId="2358" xr:uid="{00000000-0005-0000-0000-0000C6070000}"/>
    <cellStyle name="Normal 5 4 3 2 2 3 2" xfId="4638" xr:uid="{03BCAE4C-7A14-4C9A-9066-1359161BB516}"/>
    <cellStyle name="Normal 5 4 3 2 2 4" xfId="3053" xr:uid="{01070177-6004-423E-B295-407A17766CC3}"/>
    <cellStyle name="Normal 5 4 3 2 3" xfId="1318" xr:uid="{00000000-0005-0000-0000-0000C7070000}"/>
    <cellStyle name="Normal 5 4 3 2 3 2" xfId="3598" xr:uid="{2A723FF7-49B8-4AF5-8BFD-232A89017C6D}"/>
    <cellStyle name="Normal 5 4 3 2 4" xfId="2011" xr:uid="{00000000-0005-0000-0000-0000C8070000}"/>
    <cellStyle name="Normal 5 4 3 2 4 2" xfId="4291" xr:uid="{94456917-1A3D-48F2-A3CC-B680A733695C}"/>
    <cellStyle name="Normal 5 4 3 2 5" xfId="2706" xr:uid="{38D4A21E-41E2-4591-9476-DF801B23AA53}"/>
    <cellStyle name="Normal 5 4 3 3" xfId="564" xr:uid="{00000000-0005-0000-0000-0000C9070000}"/>
    <cellStyle name="Normal 5 4 3 3 2" xfId="1493" xr:uid="{00000000-0005-0000-0000-0000CA070000}"/>
    <cellStyle name="Normal 5 4 3 3 2 2" xfId="3773" xr:uid="{3A26EB81-F975-4297-B61F-FB3222595E58}"/>
    <cellStyle name="Normal 5 4 3 3 3" xfId="2186" xr:uid="{00000000-0005-0000-0000-0000CB070000}"/>
    <cellStyle name="Normal 5 4 3 3 3 2" xfId="4466" xr:uid="{DD05FB3C-6B16-41A0-A7A2-980D1EF8846A}"/>
    <cellStyle name="Normal 5 4 3 3 4" xfId="2881" xr:uid="{4816649C-BDC5-4B6A-9561-C974515B8581}"/>
    <cellStyle name="Normal 5 4 3 4" xfId="961" xr:uid="{00000000-0005-0000-0000-0000CC070000}"/>
    <cellStyle name="Normal 5 4 3 4 2" xfId="3250" xr:uid="{BA988F08-3899-4D08-B788-5D71410173CF}"/>
    <cellStyle name="Normal 5 4 3 5" xfId="1146" xr:uid="{00000000-0005-0000-0000-0000CD070000}"/>
    <cellStyle name="Normal 5 4 3 5 2" xfId="3426" xr:uid="{5270E81E-10C8-469F-B6D5-4A5AA7A32214}"/>
    <cellStyle name="Normal 5 4 3 6" xfId="1839" xr:uid="{00000000-0005-0000-0000-0000CE070000}"/>
    <cellStyle name="Normal 5 4 3 6 2" xfId="4119" xr:uid="{979DCED9-FD1C-4F76-BF00-8926D4720B31}"/>
    <cellStyle name="Normal 5 4 3 7" xfId="2534" xr:uid="{5FCBC3A3-A5AE-4F09-8461-971C1D64202F}"/>
    <cellStyle name="Normal 5 4 4" xfId="319" xr:uid="{00000000-0005-0000-0000-0000CF070000}"/>
    <cellStyle name="Normal 5 4 4 2" xfId="700" xr:uid="{00000000-0005-0000-0000-0000D0070000}"/>
    <cellStyle name="Normal 5 4 4 2 2" xfId="1619" xr:uid="{00000000-0005-0000-0000-0000D1070000}"/>
    <cellStyle name="Normal 5 4 4 2 2 2" xfId="3899" xr:uid="{5820E120-8575-46E2-900A-65249913BDC3}"/>
    <cellStyle name="Normal 5 4 4 2 3" xfId="2312" xr:uid="{00000000-0005-0000-0000-0000D2070000}"/>
    <cellStyle name="Normal 5 4 4 2 3 2" xfId="4592" xr:uid="{9D04A5D0-A8CD-4343-B6BD-56B2A524409C}"/>
    <cellStyle name="Normal 5 4 4 2 4" xfId="3007" xr:uid="{A8B911E5-1EB0-45C1-BC29-52D37D274430}"/>
    <cellStyle name="Normal 5 4 4 3" xfId="1272" xr:uid="{00000000-0005-0000-0000-0000D3070000}"/>
    <cellStyle name="Normal 5 4 4 3 2" xfId="3552" xr:uid="{52146FF9-C648-43FC-AD62-FC5D6EBF19A4}"/>
    <cellStyle name="Normal 5 4 4 4" xfId="1965" xr:uid="{00000000-0005-0000-0000-0000D4070000}"/>
    <cellStyle name="Normal 5 4 4 4 2" xfId="4245" xr:uid="{94E06ADA-A36F-4883-B613-AE65A1CF0476}"/>
    <cellStyle name="Normal 5 4 4 5" xfId="2660" xr:uid="{CE8D5B23-698A-4099-8201-92FBF6040EA7}"/>
    <cellStyle name="Normal 5 4 5" xfId="518" xr:uid="{00000000-0005-0000-0000-0000D5070000}"/>
    <cellStyle name="Normal 5 4 5 2" xfId="1447" xr:uid="{00000000-0005-0000-0000-0000D6070000}"/>
    <cellStyle name="Normal 5 4 5 2 2" xfId="3727" xr:uid="{2592C47B-406A-45C2-B1F8-E66BDF8E1F5B}"/>
    <cellStyle name="Normal 5 4 5 3" xfId="2140" xr:uid="{00000000-0005-0000-0000-0000D7070000}"/>
    <cellStyle name="Normal 5 4 5 3 2" xfId="4420" xr:uid="{B056825B-5937-40CA-9F44-F177A3AC7298}"/>
    <cellStyle name="Normal 5 4 5 4" xfId="2835" xr:uid="{7FF540CF-3DB0-49C5-B684-ED8B3AE98D62}"/>
    <cellStyle name="Normal 5 4 6" xfId="900" xr:uid="{00000000-0005-0000-0000-0000D8070000}"/>
    <cellStyle name="Normal 5 4 6 2" xfId="3191" xr:uid="{C497816A-4DE5-4B53-B259-BDEABE37CD10}"/>
    <cellStyle name="Normal 5 4 7" xfId="1100" xr:uid="{00000000-0005-0000-0000-0000D9070000}"/>
    <cellStyle name="Normal 5 4 7 2" xfId="3380" xr:uid="{7F660860-CD3F-47B6-817D-9704EE038B83}"/>
    <cellStyle name="Normal 5 4 8" xfId="1793" xr:uid="{00000000-0005-0000-0000-0000DA070000}"/>
    <cellStyle name="Normal 5 4 8 2" xfId="4073" xr:uid="{049B70C4-2630-455E-B0B0-7347E4D2B0A1}"/>
    <cellStyle name="Normal 5 4 9" xfId="2489" xr:uid="{06F3248F-8605-4909-BD8B-98ACA9A2D58F}"/>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2 2" xfId="3949" xr:uid="{2FC368C0-7292-4F90-9A66-7441F585FA80}"/>
    <cellStyle name="Normal 5 5 2 2 2 3" xfId="2362" xr:uid="{00000000-0005-0000-0000-0000E0070000}"/>
    <cellStyle name="Normal 5 5 2 2 2 3 2" xfId="4642" xr:uid="{48D4519C-FA38-42BB-9457-BC3B2D8F9F55}"/>
    <cellStyle name="Normal 5 5 2 2 2 4" xfId="3057" xr:uid="{D36F5D3A-7B81-4F98-8EFE-582AE13F208A}"/>
    <cellStyle name="Normal 5 5 2 2 3" xfId="1322" xr:uid="{00000000-0005-0000-0000-0000E1070000}"/>
    <cellStyle name="Normal 5 5 2 2 3 2" xfId="3602" xr:uid="{9E81CB55-B47C-4B9A-9E99-03E8B8972702}"/>
    <cellStyle name="Normal 5 5 2 2 4" xfId="2015" xr:uid="{00000000-0005-0000-0000-0000E2070000}"/>
    <cellStyle name="Normal 5 5 2 2 4 2" xfId="4295" xr:uid="{E4163087-7465-4ACF-A7A8-FBEF9110D12D}"/>
    <cellStyle name="Normal 5 5 2 2 5" xfId="2710" xr:uid="{4ED4003E-FADA-43A6-AE78-2A6F32003B1A}"/>
    <cellStyle name="Normal 5 5 2 3" xfId="568" xr:uid="{00000000-0005-0000-0000-0000E3070000}"/>
    <cellStyle name="Normal 5 5 2 3 2" xfId="1497" xr:uid="{00000000-0005-0000-0000-0000E4070000}"/>
    <cellStyle name="Normal 5 5 2 3 2 2" xfId="3777" xr:uid="{BDE61C58-02B3-4336-AC53-680387668B8C}"/>
    <cellStyle name="Normal 5 5 2 3 3" xfId="2190" xr:uid="{00000000-0005-0000-0000-0000E5070000}"/>
    <cellStyle name="Normal 5 5 2 3 3 2" xfId="4470" xr:uid="{8565508F-FB05-4A46-8FC7-06B2D19F58C2}"/>
    <cellStyle name="Normal 5 5 2 3 4" xfId="2885" xr:uid="{3B829E91-1773-4DCA-BE2A-C70833F2F0AA}"/>
    <cellStyle name="Normal 5 5 2 4" xfId="965" xr:uid="{00000000-0005-0000-0000-0000E6070000}"/>
    <cellStyle name="Normal 5 5 2 4 2" xfId="3254" xr:uid="{642EB22F-61F2-45BD-9941-92385587083D}"/>
    <cellStyle name="Normal 5 5 2 5" xfId="1150" xr:uid="{00000000-0005-0000-0000-0000E7070000}"/>
    <cellStyle name="Normal 5 5 2 5 2" xfId="3430" xr:uid="{8D3FD0EC-9407-4BB6-AD9E-04E6B901D680}"/>
    <cellStyle name="Normal 5 5 2 6" xfId="1843" xr:uid="{00000000-0005-0000-0000-0000E8070000}"/>
    <cellStyle name="Normal 5 5 2 6 2" xfId="4123" xr:uid="{222036A5-B5D3-4A14-AAE8-6D2AD227556F}"/>
    <cellStyle name="Normal 5 5 2 7" xfId="2538" xr:uid="{11BC5045-A73C-4379-8F94-C8488216A5F2}"/>
    <cellStyle name="Normal 5 5 3" xfId="323" xr:uid="{00000000-0005-0000-0000-0000E9070000}"/>
    <cellStyle name="Normal 5 5 3 2" xfId="704" xr:uid="{00000000-0005-0000-0000-0000EA070000}"/>
    <cellStyle name="Normal 5 5 3 2 2" xfId="1623" xr:uid="{00000000-0005-0000-0000-0000EB070000}"/>
    <cellStyle name="Normal 5 5 3 2 2 2" xfId="3903" xr:uid="{DAB6F45A-A719-4949-85FA-A69E74783CF0}"/>
    <cellStyle name="Normal 5 5 3 2 3" xfId="2316" xr:uid="{00000000-0005-0000-0000-0000EC070000}"/>
    <cellStyle name="Normal 5 5 3 2 3 2" xfId="4596" xr:uid="{664358B5-BB38-41C3-BB8A-6D9678B8A67E}"/>
    <cellStyle name="Normal 5 5 3 2 4" xfId="3011" xr:uid="{746C5180-4537-4202-8578-7FCECCE6989B}"/>
    <cellStyle name="Normal 5 5 3 3" xfId="1276" xr:uid="{00000000-0005-0000-0000-0000ED070000}"/>
    <cellStyle name="Normal 5 5 3 3 2" xfId="3556" xr:uid="{8FFEF4BC-A01B-4F9A-AFA8-B3B7D360C9B2}"/>
    <cellStyle name="Normal 5 5 3 4" xfId="1969" xr:uid="{00000000-0005-0000-0000-0000EE070000}"/>
    <cellStyle name="Normal 5 5 3 4 2" xfId="4249" xr:uid="{CD2122CC-CCA5-4FCC-BD2C-851FA801F283}"/>
    <cellStyle name="Normal 5 5 3 5" xfId="2664" xr:uid="{D03860E4-8C7D-4414-A7D5-3A5DF0BBBC96}"/>
    <cellStyle name="Normal 5 5 4" xfId="522" xr:uid="{00000000-0005-0000-0000-0000EF070000}"/>
    <cellStyle name="Normal 5 5 4 2" xfId="1451" xr:uid="{00000000-0005-0000-0000-0000F0070000}"/>
    <cellStyle name="Normal 5 5 4 2 2" xfId="3731" xr:uid="{C467EF57-A142-44DC-BFA9-5E0335D92840}"/>
    <cellStyle name="Normal 5 5 4 3" xfId="2144" xr:uid="{00000000-0005-0000-0000-0000F1070000}"/>
    <cellStyle name="Normal 5 5 4 3 2" xfId="4424" xr:uid="{AC99FF74-5AB9-4C9E-9080-BD860AD7B46E}"/>
    <cellStyle name="Normal 5 5 4 4" xfId="2839" xr:uid="{977D6358-D840-4689-B065-6B23473F0ECF}"/>
    <cellStyle name="Normal 5 5 5" xfId="904" xr:uid="{00000000-0005-0000-0000-0000F2070000}"/>
    <cellStyle name="Normal 5 5 5 2" xfId="3195" xr:uid="{DFBC0399-EAB8-4899-BEB6-96748DC79E53}"/>
    <cellStyle name="Normal 5 5 6" xfId="1104" xr:uid="{00000000-0005-0000-0000-0000F3070000}"/>
    <cellStyle name="Normal 5 5 6 2" xfId="3384" xr:uid="{429D7874-E060-4BF9-AE6F-2C9CC67D7966}"/>
    <cellStyle name="Normal 5 5 7" xfId="1797" xr:uid="{00000000-0005-0000-0000-0000F4070000}"/>
    <cellStyle name="Normal 5 5 7 2" xfId="4077" xr:uid="{EC548DDC-F6A3-4C2C-A642-4A71975FF329}"/>
    <cellStyle name="Normal 5 5 8" xfId="2493" xr:uid="{27B8F98F-1A65-4C7F-A1BA-CBF9F9A38749}"/>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2 2" xfId="3975" xr:uid="{39591060-F678-49E1-899C-B268DB1B42F1}"/>
    <cellStyle name="Normal 5 6 2 2 2 3" xfId="2388" xr:uid="{00000000-0005-0000-0000-0000FA070000}"/>
    <cellStyle name="Normal 5 6 2 2 2 3 2" xfId="4668" xr:uid="{EAE5BD02-289B-471E-BA90-403450D8FB3E}"/>
    <cellStyle name="Normal 5 6 2 2 2 4" xfId="3083" xr:uid="{6291D49A-E144-4826-AA27-6A3173996672}"/>
    <cellStyle name="Normal 5 6 2 2 3" xfId="1348" xr:uid="{00000000-0005-0000-0000-0000FB070000}"/>
    <cellStyle name="Normal 5 6 2 2 3 2" xfId="3628" xr:uid="{F1D688AA-DDB0-40F6-89E8-686BF37D40A9}"/>
    <cellStyle name="Normal 5 6 2 2 4" xfId="2041" xr:uid="{00000000-0005-0000-0000-0000FC070000}"/>
    <cellStyle name="Normal 5 6 2 2 4 2" xfId="4321" xr:uid="{B312E882-5553-4A52-BB74-585EB3A9ABA2}"/>
    <cellStyle name="Normal 5 6 2 2 5" xfId="2736" xr:uid="{9467B953-5D0E-4043-90C1-C6A94FFD8D56}"/>
    <cellStyle name="Normal 5 6 2 3" xfId="594" xr:uid="{00000000-0005-0000-0000-0000FD070000}"/>
    <cellStyle name="Normal 5 6 2 3 2" xfId="1523" xr:uid="{00000000-0005-0000-0000-0000FE070000}"/>
    <cellStyle name="Normal 5 6 2 3 2 2" xfId="3803" xr:uid="{76C06F56-0347-40C2-875A-F2BDA150C343}"/>
    <cellStyle name="Normal 5 6 2 3 3" xfId="2216" xr:uid="{00000000-0005-0000-0000-0000FF070000}"/>
    <cellStyle name="Normal 5 6 2 3 3 2" xfId="4496" xr:uid="{D4783972-583C-4559-9BE5-8C6DAF6FFFA1}"/>
    <cellStyle name="Normal 5 6 2 3 4" xfId="2911" xr:uid="{AF545C0C-95E6-42C4-B079-AB1D2AD4A96A}"/>
    <cellStyle name="Normal 5 6 2 4" xfId="991" xr:uid="{00000000-0005-0000-0000-000000080000}"/>
    <cellStyle name="Normal 5 6 2 4 2" xfId="3280" xr:uid="{2E93EFAF-B8E6-455B-A1DA-C6052507403A}"/>
    <cellStyle name="Normal 5 6 2 5" xfId="1176" xr:uid="{00000000-0005-0000-0000-000001080000}"/>
    <cellStyle name="Normal 5 6 2 5 2" xfId="3456" xr:uid="{CCF1E831-DB67-4C5D-B4FF-48350C275E55}"/>
    <cellStyle name="Normal 5 6 2 6" xfId="1869" xr:uid="{00000000-0005-0000-0000-000002080000}"/>
    <cellStyle name="Normal 5 6 2 6 2" xfId="4149" xr:uid="{05CB1CE4-07CC-4E60-881A-BCA107B2CBEE}"/>
    <cellStyle name="Normal 5 6 2 7" xfId="2564" xr:uid="{534EC8D1-E459-440D-81D9-582C4932598B}"/>
    <cellStyle name="Normal 5 6 3" xfId="365" xr:uid="{00000000-0005-0000-0000-000003080000}"/>
    <cellStyle name="Normal 5 6 3 2" xfId="743" xr:uid="{00000000-0005-0000-0000-000004080000}"/>
    <cellStyle name="Normal 5 6 3 2 2" xfId="1649" xr:uid="{00000000-0005-0000-0000-000005080000}"/>
    <cellStyle name="Normal 5 6 3 2 2 2" xfId="3929" xr:uid="{F5C1A741-9C92-4487-A132-6554EC00A8EB}"/>
    <cellStyle name="Normal 5 6 3 2 3" xfId="2342" xr:uid="{00000000-0005-0000-0000-000006080000}"/>
    <cellStyle name="Normal 5 6 3 2 3 2" xfId="4622" xr:uid="{389B94C3-6DED-41FE-9AA6-896845549D1B}"/>
    <cellStyle name="Normal 5 6 3 2 4" xfId="3037" xr:uid="{606E95E8-B22D-43EC-AD66-61C48FFF33B0}"/>
    <cellStyle name="Normal 5 6 3 3" xfId="1302" xr:uid="{00000000-0005-0000-0000-000007080000}"/>
    <cellStyle name="Normal 5 6 3 3 2" xfId="3582" xr:uid="{097E0632-0B48-4B97-86AC-6A8F40E86D1F}"/>
    <cellStyle name="Normal 5 6 3 4" xfId="1995" xr:uid="{00000000-0005-0000-0000-000008080000}"/>
    <cellStyle name="Normal 5 6 3 4 2" xfId="4275" xr:uid="{999B04B7-4F09-4954-A66A-CFA951D412CD}"/>
    <cellStyle name="Normal 5 6 3 5" xfId="2690" xr:uid="{0350952A-1224-4A2A-B32F-4C7582CC62C1}"/>
    <cellStyle name="Normal 5 6 4" xfId="548" xr:uid="{00000000-0005-0000-0000-000009080000}"/>
    <cellStyle name="Normal 5 6 4 2" xfId="1477" xr:uid="{00000000-0005-0000-0000-00000A080000}"/>
    <cellStyle name="Normal 5 6 4 2 2" xfId="3757" xr:uid="{1E0E6095-A68A-4133-9723-28878C228948}"/>
    <cellStyle name="Normal 5 6 4 3" xfId="2170" xr:uid="{00000000-0005-0000-0000-00000B080000}"/>
    <cellStyle name="Normal 5 6 4 3 2" xfId="4450" xr:uid="{8A9B8924-E6E9-49A2-9063-46DF74ACAC31}"/>
    <cellStyle name="Normal 5 6 4 4" xfId="2865" xr:uid="{9104470D-C927-4107-99FB-BF4245E16963}"/>
    <cellStyle name="Normal 5 6 5" xfId="945" xr:uid="{00000000-0005-0000-0000-00000C080000}"/>
    <cellStyle name="Normal 5 6 5 2" xfId="3234" xr:uid="{9E406488-C8D2-4579-B82D-E1B04B5B1709}"/>
    <cellStyle name="Normal 5 6 6" xfId="1130" xr:uid="{00000000-0005-0000-0000-00000D080000}"/>
    <cellStyle name="Normal 5 6 6 2" xfId="3410" xr:uid="{D79DB8BE-21B6-4E38-9CBC-9EC20CCCBF92}"/>
    <cellStyle name="Normal 5 6 7" xfId="1823" xr:uid="{00000000-0005-0000-0000-00000E080000}"/>
    <cellStyle name="Normal 5 6 7 2" xfId="4103" xr:uid="{CAE1A794-09B3-4C60-AEAF-10B03C2D7640}"/>
    <cellStyle name="Normal 5 6 8" xfId="2518" xr:uid="{F9F8DBC3-18FB-4EEC-94FA-66F962ABCFA3}"/>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2 2" xfId="3979" xr:uid="{B9DADE12-BD6D-4EF0-9BDC-786EF6944E16}"/>
    <cellStyle name="Normal 5 7 2 2 2 3" xfId="2392" xr:uid="{00000000-0005-0000-0000-000014080000}"/>
    <cellStyle name="Normal 5 7 2 2 2 3 2" xfId="4672" xr:uid="{056A3DE7-717E-40BE-B0FC-E906E7AECCF8}"/>
    <cellStyle name="Normal 5 7 2 2 2 4" xfId="3087" xr:uid="{51FBEF78-1B4D-4D2C-AE99-5AD543A53C93}"/>
    <cellStyle name="Normal 5 7 2 2 3" xfId="1352" xr:uid="{00000000-0005-0000-0000-000015080000}"/>
    <cellStyle name="Normal 5 7 2 2 3 2" xfId="3632" xr:uid="{79E3A5C4-78E6-4095-A74F-A0FD889183D2}"/>
    <cellStyle name="Normal 5 7 2 2 4" xfId="2045" xr:uid="{00000000-0005-0000-0000-000016080000}"/>
    <cellStyle name="Normal 5 7 2 2 4 2" xfId="4325" xr:uid="{B816AC64-3B1F-4966-B1EE-D7CFCB99A563}"/>
    <cellStyle name="Normal 5 7 2 2 5" xfId="2740" xr:uid="{A270FF98-3637-40C9-A969-DABA6AB54BD5}"/>
    <cellStyle name="Normal 5 7 2 3" xfId="598" xr:uid="{00000000-0005-0000-0000-000017080000}"/>
    <cellStyle name="Normal 5 7 2 3 2" xfId="1527" xr:uid="{00000000-0005-0000-0000-000018080000}"/>
    <cellStyle name="Normal 5 7 2 3 2 2" xfId="3807" xr:uid="{DBD72526-3536-4CAB-948B-D1D8EE97033D}"/>
    <cellStyle name="Normal 5 7 2 3 3" xfId="2220" xr:uid="{00000000-0005-0000-0000-000019080000}"/>
    <cellStyle name="Normal 5 7 2 3 3 2" xfId="4500" xr:uid="{EDB44D67-E99F-424E-BE2F-B06DB036F020}"/>
    <cellStyle name="Normal 5 7 2 3 4" xfId="2915" xr:uid="{1B1B8946-0785-409E-B8B7-BD77B1012CC3}"/>
    <cellStyle name="Normal 5 7 2 4" xfId="995" xr:uid="{00000000-0005-0000-0000-00001A080000}"/>
    <cellStyle name="Normal 5 7 2 4 2" xfId="3284" xr:uid="{9BBB5910-BD4D-4DC4-ADE6-0FC7419E0E80}"/>
    <cellStyle name="Normal 5 7 2 5" xfId="1180" xr:uid="{00000000-0005-0000-0000-00001B080000}"/>
    <cellStyle name="Normal 5 7 2 5 2" xfId="3460" xr:uid="{1AB3B3D2-4F00-4D60-AC33-BC35F5A0AAB9}"/>
    <cellStyle name="Normal 5 7 2 6" xfId="1873" xr:uid="{00000000-0005-0000-0000-00001C080000}"/>
    <cellStyle name="Normal 5 7 2 6 2" xfId="4153" xr:uid="{663BF19E-E495-4B65-99C4-D97FB9C2952D}"/>
    <cellStyle name="Normal 5 7 2 7" xfId="2568" xr:uid="{8D5469AF-220E-468A-82A9-DABEE263543D}"/>
    <cellStyle name="Normal 5 7 3" xfId="369" xr:uid="{00000000-0005-0000-0000-00001D080000}"/>
    <cellStyle name="Normal 5 7 3 2" xfId="747" xr:uid="{00000000-0005-0000-0000-00001E080000}"/>
    <cellStyle name="Normal 5 7 3 2 2" xfId="1653" xr:uid="{00000000-0005-0000-0000-00001F080000}"/>
    <cellStyle name="Normal 5 7 3 2 2 2" xfId="3933" xr:uid="{7D1A7634-8FEF-42A5-846C-C54B82D3267F}"/>
    <cellStyle name="Normal 5 7 3 2 3" xfId="2346" xr:uid="{00000000-0005-0000-0000-000020080000}"/>
    <cellStyle name="Normal 5 7 3 2 3 2" xfId="4626" xr:uid="{88BDE3ED-39D1-46DC-8F51-A5505E455243}"/>
    <cellStyle name="Normal 5 7 3 2 4" xfId="3041" xr:uid="{07537F92-F2F0-4C6B-8CAF-E0AF75A6CED9}"/>
    <cellStyle name="Normal 5 7 3 3" xfId="1306" xr:uid="{00000000-0005-0000-0000-000021080000}"/>
    <cellStyle name="Normal 5 7 3 3 2" xfId="3586" xr:uid="{66527312-3B5F-4E72-986A-5C1DBEE62FA3}"/>
    <cellStyle name="Normal 5 7 3 4" xfId="1999" xr:uid="{00000000-0005-0000-0000-000022080000}"/>
    <cellStyle name="Normal 5 7 3 4 2" xfId="4279" xr:uid="{EEB58DAB-1511-45B8-B128-C7FCA4660C31}"/>
    <cellStyle name="Normal 5 7 3 5" xfId="2694" xr:uid="{8B062D1F-784F-4724-B924-23AB919C5179}"/>
    <cellStyle name="Normal 5 7 4" xfId="552" xr:uid="{00000000-0005-0000-0000-000023080000}"/>
    <cellStyle name="Normal 5 7 4 2" xfId="1481" xr:uid="{00000000-0005-0000-0000-000024080000}"/>
    <cellStyle name="Normal 5 7 4 2 2" xfId="3761" xr:uid="{B5EBB956-C221-472B-970F-2BDAE7468586}"/>
    <cellStyle name="Normal 5 7 4 3" xfId="2174" xr:uid="{00000000-0005-0000-0000-000025080000}"/>
    <cellStyle name="Normal 5 7 4 3 2" xfId="4454" xr:uid="{685A5874-6E6D-49D5-BD93-61FBA5DC5531}"/>
    <cellStyle name="Normal 5 7 4 4" xfId="2869" xr:uid="{6867A801-EE32-4C25-816F-39AA7FACC499}"/>
    <cellStyle name="Normal 5 7 5" xfId="949" xr:uid="{00000000-0005-0000-0000-000026080000}"/>
    <cellStyle name="Normal 5 7 5 2" xfId="3238" xr:uid="{B41FB269-C4B3-4910-B965-D3D14383CD61}"/>
    <cellStyle name="Normal 5 7 6" xfId="1134" xr:uid="{00000000-0005-0000-0000-000027080000}"/>
    <cellStyle name="Normal 5 7 6 2" xfId="3414" xr:uid="{FA0F8D52-80D4-425E-9F11-ED7ABCE6E795}"/>
    <cellStyle name="Normal 5 7 7" xfId="1827" xr:uid="{00000000-0005-0000-0000-000028080000}"/>
    <cellStyle name="Normal 5 7 7 2" xfId="4107" xr:uid="{61EF8219-E332-40D6-918E-23675DDB318F}"/>
    <cellStyle name="Normal 5 7 8" xfId="2522" xr:uid="{2DE5E14D-F7B1-49F4-AEF9-9CD48078BB6D}"/>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2 2" xfId="3936" xr:uid="{0F02C338-34AD-4DCC-AEFA-B4275C0EE9B7}"/>
    <cellStyle name="Normal 5 8 2 2 3" xfId="2349" xr:uid="{00000000-0005-0000-0000-00002D080000}"/>
    <cellStyle name="Normal 5 8 2 2 3 2" xfId="4629" xr:uid="{2A5474C9-DF48-477A-B469-FBEC0B1A9513}"/>
    <cellStyle name="Normal 5 8 2 2 4" xfId="3044" xr:uid="{C457F941-9E67-4D28-A766-1D07C37A43CB}"/>
    <cellStyle name="Normal 5 8 2 3" xfId="1309" xr:uid="{00000000-0005-0000-0000-00002E080000}"/>
    <cellStyle name="Normal 5 8 2 3 2" xfId="3589" xr:uid="{C57E5F79-4306-47B4-B265-D06436E856B9}"/>
    <cellStyle name="Normal 5 8 2 4" xfId="2002" xr:uid="{00000000-0005-0000-0000-00002F080000}"/>
    <cellStyle name="Normal 5 8 2 4 2" xfId="4282" xr:uid="{7F711A40-1FFC-46B9-A638-0D0A56F97423}"/>
    <cellStyle name="Normal 5 8 2 5" xfId="2697" xr:uid="{96E50586-680E-42F6-BAD9-CAAEB42041C3}"/>
    <cellStyle name="Normal 5 8 3" xfId="555" xr:uid="{00000000-0005-0000-0000-000030080000}"/>
    <cellStyle name="Normal 5 8 3 2" xfId="1484" xr:uid="{00000000-0005-0000-0000-000031080000}"/>
    <cellStyle name="Normal 5 8 3 2 2" xfId="3764" xr:uid="{A2A5EB23-02A5-4A5D-A2D9-DAFAA06FC9EC}"/>
    <cellStyle name="Normal 5 8 3 3" xfId="2177" xr:uid="{00000000-0005-0000-0000-000032080000}"/>
    <cellStyle name="Normal 5 8 3 3 2" xfId="4457" xr:uid="{20BD92B1-2A06-4B03-A5BE-2093229B2318}"/>
    <cellStyle name="Normal 5 8 3 4" xfId="2872" xr:uid="{CF58DE33-8CE0-4BF1-923A-64757CD7D5F9}"/>
    <cellStyle name="Normal 5 8 4" xfId="952" xr:uid="{00000000-0005-0000-0000-000033080000}"/>
    <cellStyle name="Normal 5 8 4 2" xfId="3241" xr:uid="{ED4744DB-F7AA-43DD-8C9C-74F1E7BFBFD4}"/>
    <cellStyle name="Normal 5 8 5" xfId="1137" xr:uid="{00000000-0005-0000-0000-000034080000}"/>
    <cellStyle name="Normal 5 8 5 2" xfId="3417" xr:uid="{8BF70C9C-F996-4254-9223-258556C49DE4}"/>
    <cellStyle name="Normal 5 8 6" xfId="1830" xr:uid="{00000000-0005-0000-0000-000035080000}"/>
    <cellStyle name="Normal 5 8 6 2" xfId="4110" xr:uid="{B49928C0-1A9B-41E3-85CE-6527D20B2F01}"/>
    <cellStyle name="Normal 5 8 7" xfId="2525" xr:uid="{8A67357A-6301-4A72-B9A0-8E23F9E7FB9C}"/>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2 2" xfId="4060" xr:uid="{3FBEA7A5-52B0-4701-AEE9-BC4795CDDBB9}"/>
    <cellStyle name="Normal 5 9 2 2 3" xfId="2473" xr:uid="{00000000-0005-0000-0000-00003A080000}"/>
    <cellStyle name="Normal 5 9 2 2 3 2" xfId="4753" xr:uid="{4AB80394-0D72-445F-A3CD-CF90D588F05D}"/>
    <cellStyle name="Normal 5 9 2 2 4" xfId="3168" xr:uid="{2C52BB64-26A4-4F5F-BC18-81188C09BD18}"/>
    <cellStyle name="Normal 5 9 2 3" xfId="1433" xr:uid="{00000000-0005-0000-0000-00003B080000}"/>
    <cellStyle name="Normal 5 9 2 3 2" xfId="3713" xr:uid="{6CCAFDF1-8F14-4572-8BB7-31CFC0BB1E0C}"/>
    <cellStyle name="Normal 5 9 2 4" xfId="2126" xr:uid="{00000000-0005-0000-0000-00003C080000}"/>
    <cellStyle name="Normal 5 9 2 4 2" xfId="4406" xr:uid="{5E92E664-5DEB-447C-9F09-04FDFCEF528B}"/>
    <cellStyle name="Normal 5 9 2 5" xfId="2821" xr:uid="{EDAB3929-8FDD-4713-8054-52C73D34A714}"/>
    <cellStyle name="Normal 5 9 3" xfId="679" xr:uid="{00000000-0005-0000-0000-00003D080000}"/>
    <cellStyle name="Normal 5 9 3 2" xfId="1608" xr:uid="{00000000-0005-0000-0000-00003E080000}"/>
    <cellStyle name="Normal 5 9 3 2 2" xfId="3888" xr:uid="{673924E7-D221-4928-A619-63F1475DD9F4}"/>
    <cellStyle name="Normal 5 9 3 3" xfId="2301" xr:uid="{00000000-0005-0000-0000-00003F080000}"/>
    <cellStyle name="Normal 5 9 3 3 2" xfId="4581" xr:uid="{AD8EAEB1-12D1-4254-A4BC-E641DA13F8A0}"/>
    <cellStyle name="Normal 5 9 3 4" xfId="2996" xr:uid="{D3B17978-6F6F-48DE-A176-306E5B3A2E34}"/>
    <cellStyle name="Normal 5 9 4" xfId="1077" xr:uid="{00000000-0005-0000-0000-000040080000}"/>
    <cellStyle name="Normal 5 9 4 2" xfId="3365" xr:uid="{61A233FC-30F0-4522-84F6-D34D95F6827C}"/>
    <cellStyle name="Normal 5 9 5" xfId="1261" xr:uid="{00000000-0005-0000-0000-000041080000}"/>
    <cellStyle name="Normal 5 9 5 2" xfId="3541" xr:uid="{C5579C4E-44B0-4B75-842F-18B49E2D54DF}"/>
    <cellStyle name="Normal 5 9 6" xfId="1954" xr:uid="{00000000-0005-0000-0000-000042080000}"/>
    <cellStyle name="Normal 5 9 6 2" xfId="4234" xr:uid="{E5117F3B-7E3A-4DAB-85FA-419EF41CACBB}"/>
    <cellStyle name="Normal 5 9 7" xfId="2649" xr:uid="{932C1869-ECEB-470C-B4B6-AB080F3248D3}"/>
    <cellStyle name="Normal 5_Balanse - eiendeler" xfId="111" xr:uid="{00000000-0005-0000-0000-000043080000}"/>
    <cellStyle name="Normal 57" xfId="879" xr:uid="{00000000-0005-0000-0000-000044080000}"/>
    <cellStyle name="Normal 6" xfId="39" xr:uid="{00000000-0005-0000-0000-000045080000}"/>
    <cellStyle name="Normal 6 10" xfId="2497" xr:uid="{EF4617F3-7CFA-4ECD-B825-F738D9B149F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2 2" xfId="4041" xr:uid="{CFCBA5B6-AFE7-41AC-ACAA-0BCC89FF55DC}"/>
    <cellStyle name="Normal 6 2 2 2 2 2 3" xfId="2454" xr:uid="{00000000-0005-0000-0000-00004C080000}"/>
    <cellStyle name="Normal 6 2 2 2 2 2 3 2" xfId="4734" xr:uid="{F059DEB5-5799-4157-894E-B18158C766A1}"/>
    <cellStyle name="Normal 6 2 2 2 2 2 4" xfId="3149" xr:uid="{1A69598C-671D-48B2-B151-E0B6DC51F336}"/>
    <cellStyle name="Normal 6 2 2 2 2 3" xfId="1414" xr:uid="{00000000-0005-0000-0000-00004D080000}"/>
    <cellStyle name="Normal 6 2 2 2 2 3 2" xfId="3694" xr:uid="{EC81B33A-64D8-421D-8748-A40C03BF483B}"/>
    <cellStyle name="Normal 6 2 2 2 2 4" xfId="2107" xr:uid="{00000000-0005-0000-0000-00004E080000}"/>
    <cellStyle name="Normal 6 2 2 2 2 4 2" xfId="4387" xr:uid="{910DB072-A056-4BB5-A21A-33FCDAFCD48A}"/>
    <cellStyle name="Normal 6 2 2 2 2 5" xfId="2802" xr:uid="{FF8811CF-A5FB-431C-A9E2-DB78FFE1EF50}"/>
    <cellStyle name="Normal 6 2 2 2 3" xfId="660" xr:uid="{00000000-0005-0000-0000-00004F080000}"/>
    <cellStyle name="Normal 6 2 2 2 3 2" xfId="1589" xr:uid="{00000000-0005-0000-0000-000050080000}"/>
    <cellStyle name="Normal 6 2 2 2 3 2 2" xfId="3869" xr:uid="{05C6E03D-505D-41CF-9F86-3F96B21756EA}"/>
    <cellStyle name="Normal 6 2 2 2 3 3" xfId="2282" xr:uid="{00000000-0005-0000-0000-000051080000}"/>
    <cellStyle name="Normal 6 2 2 2 3 3 2" xfId="4562" xr:uid="{2A1145A7-EECD-466C-B940-6476EDA2E817}"/>
    <cellStyle name="Normal 6 2 2 2 3 4" xfId="2977" xr:uid="{6C8B12D8-C876-4833-A5DD-F145BE114E59}"/>
    <cellStyle name="Normal 6 2 2 2 4" xfId="1058" xr:uid="{00000000-0005-0000-0000-000052080000}"/>
    <cellStyle name="Normal 6 2 2 2 4 2" xfId="3346" xr:uid="{EE29FD20-E740-455E-9707-70C425D146E5}"/>
    <cellStyle name="Normal 6 2 2 2 5" xfId="1242" xr:uid="{00000000-0005-0000-0000-000053080000}"/>
    <cellStyle name="Normal 6 2 2 2 5 2" xfId="3522" xr:uid="{6A16DB61-315E-4E29-9945-20D78C00204D}"/>
    <cellStyle name="Normal 6 2 2 2 6" xfId="1935" xr:uid="{00000000-0005-0000-0000-000054080000}"/>
    <cellStyle name="Normal 6 2 2 2 6 2" xfId="4215" xr:uid="{5080814C-E985-4BFF-ACE0-DB0D29D43D34}"/>
    <cellStyle name="Normal 6 2 2 2 7" xfId="2630" xr:uid="{DFDA2120-B633-45EC-946B-08D32B7CE149}"/>
    <cellStyle name="Normal 6 2 2 3" xfId="481" xr:uid="{00000000-0005-0000-0000-000055080000}"/>
    <cellStyle name="Normal 6 2 2 3 2" xfId="854" xr:uid="{00000000-0005-0000-0000-000056080000}"/>
    <cellStyle name="Normal 6 2 2 3 2 2" xfId="1760" xr:uid="{00000000-0005-0000-0000-000057080000}"/>
    <cellStyle name="Normal 6 2 2 3 2 2 2" xfId="4040" xr:uid="{DAE46086-F0AA-45EB-A4FC-9947F6D497CE}"/>
    <cellStyle name="Normal 6 2 2 3 2 3" xfId="2453" xr:uid="{00000000-0005-0000-0000-000058080000}"/>
    <cellStyle name="Normal 6 2 2 3 2 3 2" xfId="4733" xr:uid="{268595A1-3043-4AA4-AE49-2CAF59A53AEF}"/>
    <cellStyle name="Normal 6 2 2 3 2 4" xfId="3148" xr:uid="{E6429744-5DCA-4417-B068-B9F31A4BA424}"/>
    <cellStyle name="Normal 6 2 2 3 3" xfId="1413" xr:uid="{00000000-0005-0000-0000-000059080000}"/>
    <cellStyle name="Normal 6 2 2 3 3 2" xfId="3693" xr:uid="{3E3C22DF-74A5-4B56-8A54-44C522390D18}"/>
    <cellStyle name="Normal 6 2 2 3 4" xfId="2106" xr:uid="{00000000-0005-0000-0000-00005A080000}"/>
    <cellStyle name="Normal 6 2 2 3 4 2" xfId="4386" xr:uid="{399EA88B-64CA-4F6F-BCC2-9B02F941F507}"/>
    <cellStyle name="Normal 6 2 2 3 5" xfId="2801" xr:uid="{C5C0A448-3B61-47F9-B06E-5FF07147CFF5}"/>
    <cellStyle name="Normal 6 2 2 4" xfId="659" xr:uid="{00000000-0005-0000-0000-00005B080000}"/>
    <cellStyle name="Normal 6 2 2 4 2" xfId="1588" xr:uid="{00000000-0005-0000-0000-00005C080000}"/>
    <cellStyle name="Normal 6 2 2 4 2 2" xfId="3868" xr:uid="{29155972-6CDC-4E98-968B-E5361EDAD88C}"/>
    <cellStyle name="Normal 6 2 2 4 3" xfId="2281" xr:uid="{00000000-0005-0000-0000-00005D080000}"/>
    <cellStyle name="Normal 6 2 2 4 3 2" xfId="4561" xr:uid="{5FAB5C33-3F1A-44CC-902A-CE3C4EEE647E}"/>
    <cellStyle name="Normal 6 2 2 4 4" xfId="2976" xr:uid="{58FEE4FF-506C-4B79-A43A-B9F0CB5B40C9}"/>
    <cellStyle name="Normal 6 2 2 5" xfId="1057" xr:uid="{00000000-0005-0000-0000-00005E080000}"/>
    <cellStyle name="Normal 6 2 2 5 2" xfId="3345" xr:uid="{4CAEC289-6246-42B0-9578-FB63B8DE8357}"/>
    <cellStyle name="Normal 6 2 2 6" xfId="1241" xr:uid="{00000000-0005-0000-0000-00005F080000}"/>
    <cellStyle name="Normal 6 2 2 6 2" xfId="3521" xr:uid="{E0758C7F-D120-47E7-B187-C20043B5A5E2}"/>
    <cellStyle name="Normal 6 2 2 7" xfId="1934" xr:uid="{00000000-0005-0000-0000-000060080000}"/>
    <cellStyle name="Normal 6 2 2 7 2" xfId="4214" xr:uid="{9043B413-3190-49F1-B2D4-B3593E0C59F3}"/>
    <cellStyle name="Normal 6 2 2 8" xfId="2629" xr:uid="{5E43FFDF-D2C9-4221-8712-8D57DABEBEB5}"/>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2 2" xfId="4042" xr:uid="{5C79C508-CEC8-4EC4-B3ED-EC00B008A7DA}"/>
    <cellStyle name="Normal 6 2 3 2 2 3" xfId="2455" xr:uid="{00000000-0005-0000-0000-000065080000}"/>
    <cellStyle name="Normal 6 2 3 2 2 3 2" xfId="4735" xr:uid="{2F4D270C-FE8B-45DF-956F-7BDF7A657230}"/>
    <cellStyle name="Normal 6 2 3 2 2 4" xfId="3150" xr:uid="{13B96A04-F4B3-4DBA-A582-27DAAEB04E98}"/>
    <cellStyle name="Normal 6 2 3 2 3" xfId="1415" xr:uid="{00000000-0005-0000-0000-000066080000}"/>
    <cellStyle name="Normal 6 2 3 2 3 2" xfId="3695" xr:uid="{833BC60B-D068-4CE1-943B-910FFE17E499}"/>
    <cellStyle name="Normal 6 2 3 2 4" xfId="2108" xr:uid="{00000000-0005-0000-0000-000067080000}"/>
    <cellStyle name="Normal 6 2 3 2 4 2" xfId="4388" xr:uid="{FB6B1E68-15AB-483B-9ECE-97EE54C9BBBF}"/>
    <cellStyle name="Normal 6 2 3 2 5" xfId="2803" xr:uid="{A2D56B96-3883-4712-8B9B-724DDB505043}"/>
    <cellStyle name="Normal 6 2 3 3" xfId="661" xr:uid="{00000000-0005-0000-0000-000068080000}"/>
    <cellStyle name="Normal 6 2 3 3 2" xfId="1590" xr:uid="{00000000-0005-0000-0000-000069080000}"/>
    <cellStyle name="Normal 6 2 3 3 2 2" xfId="3870" xr:uid="{3880C856-1480-476C-927F-29A885412E6A}"/>
    <cellStyle name="Normal 6 2 3 3 3" xfId="2283" xr:uid="{00000000-0005-0000-0000-00006A080000}"/>
    <cellStyle name="Normal 6 2 3 3 3 2" xfId="4563" xr:uid="{C92A4D49-AF95-4B16-979D-386EA370A0D2}"/>
    <cellStyle name="Normal 6 2 3 3 4" xfId="2978" xr:uid="{5C2A9E2C-57AA-44A7-A7DC-DF833504B5E5}"/>
    <cellStyle name="Normal 6 2 3 4" xfId="1059" xr:uid="{00000000-0005-0000-0000-00006B080000}"/>
    <cellStyle name="Normal 6 2 3 4 2" xfId="3347" xr:uid="{06A5526D-55E0-47EA-BF00-01EFFE371B9B}"/>
    <cellStyle name="Normal 6 2 3 5" xfId="1243" xr:uid="{00000000-0005-0000-0000-00006C080000}"/>
    <cellStyle name="Normal 6 2 3 5 2" xfId="3523" xr:uid="{DBE6AAB5-829F-4127-83F1-59818D82B2BE}"/>
    <cellStyle name="Normal 6 2 3 6" xfId="1936" xr:uid="{00000000-0005-0000-0000-00006D080000}"/>
    <cellStyle name="Normal 6 2 3 6 2" xfId="4216" xr:uid="{79BDD874-048A-47C5-BEE2-82EF67EB12E0}"/>
    <cellStyle name="Normal 6 2 3 7" xfId="2631" xr:uid="{A9BD7D86-854A-412C-9E81-4FB2489959E8}"/>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2 2" xfId="4043" xr:uid="{14B3A393-5634-45CB-B360-59A5B7A606F5}"/>
    <cellStyle name="Normal 6 3 2 2 2 3" xfId="2456" xr:uid="{00000000-0005-0000-0000-000073080000}"/>
    <cellStyle name="Normal 6 3 2 2 2 3 2" xfId="4736" xr:uid="{32F9161D-F062-445B-A76E-A8C8EAC940FB}"/>
    <cellStyle name="Normal 6 3 2 2 2 4" xfId="3151" xr:uid="{25F05717-2E1B-4C66-9E35-402804F245C4}"/>
    <cellStyle name="Normal 6 3 2 2 3" xfId="1416" xr:uid="{00000000-0005-0000-0000-000074080000}"/>
    <cellStyle name="Normal 6 3 2 2 3 2" xfId="3696" xr:uid="{41233112-11BC-4F67-B172-0A289A800586}"/>
    <cellStyle name="Normal 6 3 2 2 4" xfId="2109" xr:uid="{00000000-0005-0000-0000-000075080000}"/>
    <cellStyle name="Normal 6 3 2 2 4 2" xfId="4389" xr:uid="{2F7EE1B0-79C2-490E-8EA8-DDB07012F6BF}"/>
    <cellStyle name="Normal 6 3 2 2 5" xfId="2804" xr:uid="{1C3717EB-46D7-4A30-AF79-E1EFA9AA717E}"/>
    <cellStyle name="Normal 6 3 2 3" xfId="662" xr:uid="{00000000-0005-0000-0000-000076080000}"/>
    <cellStyle name="Normal 6 3 2 3 2" xfId="1591" xr:uid="{00000000-0005-0000-0000-000077080000}"/>
    <cellStyle name="Normal 6 3 2 3 2 2" xfId="3871" xr:uid="{D87A03DC-187D-49D6-BA20-0B9814CA9E60}"/>
    <cellStyle name="Normal 6 3 2 3 3" xfId="2284" xr:uid="{00000000-0005-0000-0000-000078080000}"/>
    <cellStyle name="Normal 6 3 2 3 3 2" xfId="4564" xr:uid="{A36CF956-0C16-415E-BCCB-924E5EEB5276}"/>
    <cellStyle name="Normal 6 3 2 3 4" xfId="2979" xr:uid="{B165B743-4BCC-4778-9DF3-7BF1BCD56DCC}"/>
    <cellStyle name="Normal 6 3 2 4" xfId="1060" xr:uid="{00000000-0005-0000-0000-000079080000}"/>
    <cellStyle name="Normal 6 3 2 4 2" xfId="3348" xr:uid="{24FFC3C6-3001-45F3-911F-6F5483AE5957}"/>
    <cellStyle name="Normal 6 3 2 5" xfId="1244" xr:uid="{00000000-0005-0000-0000-00007A080000}"/>
    <cellStyle name="Normal 6 3 2 5 2" xfId="3524" xr:uid="{24432EA2-0E40-4A89-B88D-555552CE4639}"/>
    <cellStyle name="Normal 6 3 2 6" xfId="1937" xr:uid="{00000000-0005-0000-0000-00007B080000}"/>
    <cellStyle name="Normal 6 3 2 6 2" xfId="4217" xr:uid="{393CB575-A98A-4E70-89D2-CC445A2443C4}"/>
    <cellStyle name="Normal 6 3 2 7" xfId="2632" xr:uid="{114399EE-C415-4C90-88C3-9AEF4C88FEE3}"/>
    <cellStyle name="Normal 6 3 3" xfId="389" xr:uid="{00000000-0005-0000-0000-00007C080000}"/>
    <cellStyle name="Normal 6 3 3 2" xfId="767" xr:uid="{00000000-0005-0000-0000-00007D080000}"/>
    <cellStyle name="Normal 6 3 3 2 2" xfId="1673" xr:uid="{00000000-0005-0000-0000-00007E080000}"/>
    <cellStyle name="Normal 6 3 3 2 2 2" xfId="3953" xr:uid="{EB2BC168-5D23-4A99-ABA8-0FF48F602B3F}"/>
    <cellStyle name="Normal 6 3 3 2 3" xfId="2366" xr:uid="{00000000-0005-0000-0000-00007F080000}"/>
    <cellStyle name="Normal 6 3 3 2 3 2" xfId="4646" xr:uid="{25D00396-97E8-4196-82C7-B685A6CFC9DA}"/>
    <cellStyle name="Normal 6 3 3 2 4" xfId="3061" xr:uid="{7ADF3174-C025-4D7F-B52D-C7F6F8231D41}"/>
    <cellStyle name="Normal 6 3 3 3" xfId="1326" xr:uid="{00000000-0005-0000-0000-000080080000}"/>
    <cellStyle name="Normal 6 3 3 3 2" xfId="3606" xr:uid="{E908D476-87B2-464D-9476-087CEBB7D5FD}"/>
    <cellStyle name="Normal 6 3 3 4" xfId="2019" xr:uid="{00000000-0005-0000-0000-000081080000}"/>
    <cellStyle name="Normal 6 3 3 4 2" xfId="4299" xr:uid="{83FFD4D1-7551-466A-A6F9-298D394AE7D1}"/>
    <cellStyle name="Normal 6 3 3 5" xfId="2714" xr:uid="{E9CB519B-D805-4D94-A524-B1214348440C}"/>
    <cellStyle name="Normal 6 3 4" xfId="572" xr:uid="{00000000-0005-0000-0000-000082080000}"/>
    <cellStyle name="Normal 6 3 4 2" xfId="1501" xr:uid="{00000000-0005-0000-0000-000083080000}"/>
    <cellStyle name="Normal 6 3 4 2 2" xfId="3781" xr:uid="{A20D1927-3E78-4D3D-AA28-062C4D6A0F54}"/>
    <cellStyle name="Normal 6 3 4 3" xfId="2194" xr:uid="{00000000-0005-0000-0000-000084080000}"/>
    <cellStyle name="Normal 6 3 4 3 2" xfId="4474" xr:uid="{63D1A6DB-09FF-4C17-8F61-041C296803B8}"/>
    <cellStyle name="Normal 6 3 4 4" xfId="2889" xr:uid="{29B6086F-453D-4713-A578-1662D25A258D}"/>
    <cellStyle name="Normal 6 3 5" xfId="969" xr:uid="{00000000-0005-0000-0000-000085080000}"/>
    <cellStyle name="Normal 6 3 5 2" xfId="3258" xr:uid="{529577C8-75FC-4188-9475-941773A2081F}"/>
    <cellStyle name="Normal 6 3 6" xfId="1154" xr:uid="{00000000-0005-0000-0000-000086080000}"/>
    <cellStyle name="Normal 6 3 6 2" xfId="3434" xr:uid="{1969284F-14DE-49DF-B577-546E50A1C832}"/>
    <cellStyle name="Normal 6 3 7" xfId="1847" xr:uid="{00000000-0005-0000-0000-000087080000}"/>
    <cellStyle name="Normal 6 3 7 2" xfId="4127" xr:uid="{514C6A63-D2A3-486A-AACC-AD4032F82CF1}"/>
    <cellStyle name="Normal 6 3 8" xfId="2542" xr:uid="{1349052C-0E9E-4AA4-9A14-8E581B66D1A8}"/>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2 2" xfId="4044" xr:uid="{4D3AB995-2B1E-4E96-BEE3-62C55F496528}"/>
    <cellStyle name="Normal 6 4 2 2 3" xfId="2457" xr:uid="{00000000-0005-0000-0000-00008C080000}"/>
    <cellStyle name="Normal 6 4 2 2 3 2" xfId="4737" xr:uid="{E4594779-20D6-4F7F-A972-8D9C5ECF6CC9}"/>
    <cellStyle name="Normal 6 4 2 2 4" xfId="3152" xr:uid="{13B6B24E-264D-498D-BEE9-003D99C548C6}"/>
    <cellStyle name="Normal 6 4 2 3" xfId="1417" xr:uid="{00000000-0005-0000-0000-00008D080000}"/>
    <cellStyle name="Normal 6 4 2 3 2" xfId="3697" xr:uid="{D3B6FCE8-89CC-4ECD-9A47-22145AE31A53}"/>
    <cellStyle name="Normal 6 4 2 4" xfId="2110" xr:uid="{00000000-0005-0000-0000-00008E080000}"/>
    <cellStyle name="Normal 6 4 2 4 2" xfId="4390" xr:uid="{6FB2F3C1-4E73-4430-80DB-0BA107E5AF33}"/>
    <cellStyle name="Normal 6 4 2 5" xfId="2805" xr:uid="{9EEE6ED3-1ACD-4FB5-9B62-07E20C71F31B}"/>
    <cellStyle name="Normal 6 4 3" xfId="663" xr:uid="{00000000-0005-0000-0000-00008F080000}"/>
    <cellStyle name="Normal 6 4 3 2" xfId="1592" xr:uid="{00000000-0005-0000-0000-000090080000}"/>
    <cellStyle name="Normal 6 4 3 2 2" xfId="3872" xr:uid="{9C399E11-36D6-44FC-A874-D18C95192E2E}"/>
    <cellStyle name="Normal 6 4 3 3" xfId="2285" xr:uid="{00000000-0005-0000-0000-000091080000}"/>
    <cellStyle name="Normal 6 4 3 3 2" xfId="4565" xr:uid="{DB586E7B-B2C8-43F1-B551-3514F4333E4A}"/>
    <cellStyle name="Normal 6 4 3 4" xfId="2980" xr:uid="{F0FBFE57-845A-4D35-A8A5-2122B183F6B6}"/>
    <cellStyle name="Normal 6 4 4" xfId="1061" xr:uid="{00000000-0005-0000-0000-000092080000}"/>
    <cellStyle name="Normal 6 4 4 2" xfId="3349" xr:uid="{3F112FCC-08FA-49B8-8AE7-54BC15381CE5}"/>
    <cellStyle name="Normal 6 4 5" xfId="1245" xr:uid="{00000000-0005-0000-0000-000093080000}"/>
    <cellStyle name="Normal 6 4 5 2" xfId="3525" xr:uid="{14A7A297-B06A-4D3B-BE09-36340060B559}"/>
    <cellStyle name="Normal 6 4 6" xfId="1938" xr:uid="{00000000-0005-0000-0000-000094080000}"/>
    <cellStyle name="Normal 6 4 6 2" xfId="4218" xr:uid="{8A52B11F-9C7E-457A-B0DC-19EE66FBD35A}"/>
    <cellStyle name="Normal 6 4 7" xfId="2633" xr:uid="{3D007FBA-4F22-44F2-A9F4-6258CEBC703D}"/>
    <cellStyle name="Normal 6 5" xfId="329" xr:uid="{00000000-0005-0000-0000-000095080000}"/>
    <cellStyle name="Normal 6 5 2" xfId="710" xr:uid="{00000000-0005-0000-0000-000096080000}"/>
    <cellStyle name="Normal 6 5 2 2" xfId="1627" xr:uid="{00000000-0005-0000-0000-000097080000}"/>
    <cellStyle name="Normal 6 5 2 2 2" xfId="3907" xr:uid="{C8B3C00B-70C6-4794-8DAB-398C2EE83999}"/>
    <cellStyle name="Normal 6 5 2 3" xfId="2320" xr:uid="{00000000-0005-0000-0000-000098080000}"/>
    <cellStyle name="Normal 6 5 2 3 2" xfId="4600" xr:uid="{D33D7895-41DE-4234-90CD-F065AB785B50}"/>
    <cellStyle name="Normal 6 5 2 4" xfId="3015" xr:uid="{7760B305-A9D0-4529-8C63-D44F14C2380C}"/>
    <cellStyle name="Normal 6 5 3" xfId="1280" xr:uid="{00000000-0005-0000-0000-000099080000}"/>
    <cellStyle name="Normal 6 5 3 2" xfId="3560" xr:uid="{6C64B7D9-C0F5-4D75-8A44-C0ED6DE1D415}"/>
    <cellStyle name="Normal 6 5 4" xfId="1973" xr:uid="{00000000-0005-0000-0000-00009A080000}"/>
    <cellStyle name="Normal 6 5 4 2" xfId="4253" xr:uid="{D99F860A-7B85-4D57-94CE-3C7F5D387C49}"/>
    <cellStyle name="Normal 6 5 5" xfId="2668" xr:uid="{C7ACAB6D-8D0A-495E-B504-DB7FC87CF438}"/>
    <cellStyle name="Normal 6 6" xfId="526" xr:uid="{00000000-0005-0000-0000-00009B080000}"/>
    <cellStyle name="Normal 6 6 2" xfId="1455" xr:uid="{00000000-0005-0000-0000-00009C080000}"/>
    <cellStyle name="Normal 6 6 2 2" xfId="3735" xr:uid="{FCFBF961-0525-4B8C-B7E2-49662DEA3014}"/>
    <cellStyle name="Normal 6 6 3" xfId="2148" xr:uid="{00000000-0005-0000-0000-00009D080000}"/>
    <cellStyle name="Normal 6 6 3 2" xfId="4428" xr:uid="{30A51525-3FD7-4A40-A1B7-AB380862A50A}"/>
    <cellStyle name="Normal 6 6 4" xfId="2843" xr:uid="{4818E96A-93A2-4AF9-B9E5-53CA77BEE511}"/>
    <cellStyle name="Normal 6 7" xfId="910" xr:uid="{00000000-0005-0000-0000-00009E080000}"/>
    <cellStyle name="Normal 6 7 2" xfId="3201" xr:uid="{99A7FBE7-A39B-403D-A09C-823D686DFAEC}"/>
    <cellStyle name="Normal 6 8" xfId="1108" xr:uid="{00000000-0005-0000-0000-00009F080000}"/>
    <cellStyle name="Normal 6 8 2" xfId="3388" xr:uid="{0D1210CC-056C-4919-A7BF-10A9C3B41E4E}"/>
    <cellStyle name="Normal 6 9" xfId="1801" xr:uid="{00000000-0005-0000-0000-0000A0080000}"/>
    <cellStyle name="Normal 6 9 2" xfId="4081" xr:uid="{BE15AC40-D76A-477A-878D-7C700957F327}"/>
    <cellStyle name="Normal 6_Balanse - eiendeler" xfId="113" xr:uid="{00000000-0005-0000-0000-0000A1080000}"/>
    <cellStyle name="Normal 60 2" xfId="1083" xr:uid="{00000000-0005-0000-0000-0000A2080000}"/>
    <cellStyle name="Normal 7" xfId="266" xr:uid="{00000000-0005-0000-0000-0000A3080000}"/>
    <cellStyle name="Normal 7 10" xfId="2634" xr:uid="{261E962B-4F71-4720-964F-A2CF6DA435D6}"/>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2 2" xfId="4048" xr:uid="{C628084E-C6B7-4EAE-B2C1-B0CC3C92DFD9}"/>
    <cellStyle name="Normal 7 2 2 2 2 2 3" xfId="2461" xr:uid="{00000000-0005-0000-0000-0000AA080000}"/>
    <cellStyle name="Normal 7 2 2 2 2 2 3 2" xfId="4741" xr:uid="{1AF78A24-E758-49CE-B270-0F76DC682A3F}"/>
    <cellStyle name="Normal 7 2 2 2 2 2 4" xfId="3156" xr:uid="{2F9B0544-DA5A-4199-A91E-A116BE725910}"/>
    <cellStyle name="Normal 7 2 2 2 2 3" xfId="1421" xr:uid="{00000000-0005-0000-0000-0000AB080000}"/>
    <cellStyle name="Normal 7 2 2 2 2 3 2" xfId="3701" xr:uid="{059AE092-36B2-4C47-B2AF-0C853FAB89E1}"/>
    <cellStyle name="Normal 7 2 2 2 2 4" xfId="2114" xr:uid="{00000000-0005-0000-0000-0000AC080000}"/>
    <cellStyle name="Normal 7 2 2 2 2 4 2" xfId="4394" xr:uid="{33A79DA4-15A9-48F3-92A7-1FE4DAAB0C04}"/>
    <cellStyle name="Normal 7 2 2 2 2 5" xfId="2809" xr:uid="{C0D56238-4D7F-4A12-BAE4-D3AD9A706341}"/>
    <cellStyle name="Normal 7 2 2 2 3" xfId="667" xr:uid="{00000000-0005-0000-0000-0000AD080000}"/>
    <cellStyle name="Normal 7 2 2 2 3 2" xfId="1596" xr:uid="{00000000-0005-0000-0000-0000AE080000}"/>
    <cellStyle name="Normal 7 2 2 2 3 2 2" xfId="3876" xr:uid="{8FA2A6D1-2EF8-4CBF-B677-E79E48437237}"/>
    <cellStyle name="Normal 7 2 2 2 3 3" xfId="2289" xr:uid="{00000000-0005-0000-0000-0000AF080000}"/>
    <cellStyle name="Normal 7 2 2 2 3 3 2" xfId="4569" xr:uid="{8F2F6AED-E78F-4F9F-AFB4-2C67E83DADA5}"/>
    <cellStyle name="Normal 7 2 2 2 3 4" xfId="2984" xr:uid="{7783FB5D-5708-4D74-8B95-85EB519A00FA}"/>
    <cellStyle name="Normal 7 2 2 2 4" xfId="1065" xr:uid="{00000000-0005-0000-0000-0000B0080000}"/>
    <cellStyle name="Normal 7 2 2 2 4 2" xfId="3353" xr:uid="{9DCFCB09-9348-4B6A-A94C-544E7D649501}"/>
    <cellStyle name="Normal 7 2 2 2 5" xfId="1249" xr:uid="{00000000-0005-0000-0000-0000B1080000}"/>
    <cellStyle name="Normal 7 2 2 2 5 2" xfId="3529" xr:uid="{716F2335-DD06-4BE9-AAD2-DDE82F175D9A}"/>
    <cellStyle name="Normal 7 2 2 2 6" xfId="1942" xr:uid="{00000000-0005-0000-0000-0000B2080000}"/>
    <cellStyle name="Normal 7 2 2 2 6 2" xfId="4222" xr:uid="{F30911EC-F80B-4AB9-8286-18C82F9EC216}"/>
    <cellStyle name="Normal 7 2 2 2 7" xfId="2637" xr:uid="{6B1C9ACD-39F7-4BBB-B900-CADE6EAC1CB3}"/>
    <cellStyle name="Normal 7 2 2 3" xfId="488" xr:uid="{00000000-0005-0000-0000-0000B3080000}"/>
    <cellStyle name="Normal 7 2 2 3 2" xfId="861" xr:uid="{00000000-0005-0000-0000-0000B4080000}"/>
    <cellStyle name="Normal 7 2 2 3 2 2" xfId="1767" xr:uid="{00000000-0005-0000-0000-0000B5080000}"/>
    <cellStyle name="Normal 7 2 2 3 2 2 2" xfId="4047" xr:uid="{C36F7156-5692-4E8E-BE3A-D6FBFF91A837}"/>
    <cellStyle name="Normal 7 2 2 3 2 3" xfId="2460" xr:uid="{00000000-0005-0000-0000-0000B6080000}"/>
    <cellStyle name="Normal 7 2 2 3 2 3 2" xfId="4740" xr:uid="{9FEFB5BA-C1C6-4CBE-8590-C6FE5900D121}"/>
    <cellStyle name="Normal 7 2 2 3 2 4" xfId="3155" xr:uid="{ABFD7B9B-FE5E-459F-9E8C-1A7E1DEF3502}"/>
    <cellStyle name="Normal 7 2 2 3 3" xfId="1420" xr:uid="{00000000-0005-0000-0000-0000B7080000}"/>
    <cellStyle name="Normal 7 2 2 3 3 2" xfId="3700" xr:uid="{2E51FB09-51C6-4CC0-917E-85605621CC4B}"/>
    <cellStyle name="Normal 7 2 2 3 4" xfId="2113" xr:uid="{00000000-0005-0000-0000-0000B8080000}"/>
    <cellStyle name="Normal 7 2 2 3 4 2" xfId="4393" xr:uid="{854CF508-194A-4DF5-8E04-4F3446D619C4}"/>
    <cellStyle name="Normal 7 2 2 3 5" xfId="2808" xr:uid="{9B870237-AFAB-4D50-82DA-1E197356BCB9}"/>
    <cellStyle name="Normal 7 2 2 4" xfId="666" xr:uid="{00000000-0005-0000-0000-0000B9080000}"/>
    <cellStyle name="Normal 7 2 2 4 2" xfId="1595" xr:uid="{00000000-0005-0000-0000-0000BA080000}"/>
    <cellStyle name="Normal 7 2 2 4 2 2" xfId="3875" xr:uid="{E437709C-0B97-4963-A930-E552F543BD70}"/>
    <cellStyle name="Normal 7 2 2 4 3" xfId="2288" xr:uid="{00000000-0005-0000-0000-0000BB080000}"/>
    <cellStyle name="Normal 7 2 2 4 3 2" xfId="4568" xr:uid="{1D6F26D7-DDA3-4233-B419-4C4536B4CEE1}"/>
    <cellStyle name="Normal 7 2 2 4 4" xfId="2983" xr:uid="{B05FD379-FD30-4EDE-BE3A-FAEA302E4C7D}"/>
    <cellStyle name="Normal 7 2 2 5" xfId="1064" xr:uid="{00000000-0005-0000-0000-0000BC080000}"/>
    <cellStyle name="Normal 7 2 2 5 2" xfId="3352" xr:uid="{AFBF7CA9-0253-4484-9EFC-C02D1608AA4B}"/>
    <cellStyle name="Normal 7 2 2 6" xfId="1248" xr:uid="{00000000-0005-0000-0000-0000BD080000}"/>
    <cellStyle name="Normal 7 2 2 6 2" xfId="3528" xr:uid="{A4428B84-2EB0-4345-8764-471F440F8E18}"/>
    <cellStyle name="Normal 7 2 2 7" xfId="1941" xr:uid="{00000000-0005-0000-0000-0000BE080000}"/>
    <cellStyle name="Normal 7 2 2 7 2" xfId="4221" xr:uid="{76D88020-74E3-4A26-8DA5-3275EBCC7C53}"/>
    <cellStyle name="Normal 7 2 2 8" xfId="2636" xr:uid="{97CA1D37-400B-4542-B716-BB073BC42B52}"/>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2 2" xfId="4049" xr:uid="{D44C4870-0C30-4564-84A6-494C90B2D80A}"/>
    <cellStyle name="Normal 7 2 3 2 2 3" xfId="2462" xr:uid="{00000000-0005-0000-0000-0000C3080000}"/>
    <cellStyle name="Normal 7 2 3 2 2 3 2" xfId="4742" xr:uid="{0FB9686B-9A1E-479D-96A1-7CBF4C76E075}"/>
    <cellStyle name="Normal 7 2 3 2 2 4" xfId="3157" xr:uid="{2E53FE6D-B997-4FAB-BDDB-B71A66A1FFD4}"/>
    <cellStyle name="Normal 7 2 3 2 3" xfId="1422" xr:uid="{00000000-0005-0000-0000-0000C4080000}"/>
    <cellStyle name="Normal 7 2 3 2 3 2" xfId="3702" xr:uid="{ACEFAA21-0523-44E1-B050-1F83DB0862B6}"/>
    <cellStyle name="Normal 7 2 3 2 4" xfId="2115" xr:uid="{00000000-0005-0000-0000-0000C5080000}"/>
    <cellStyle name="Normal 7 2 3 2 4 2" xfId="4395" xr:uid="{19C9AE54-F545-41DD-9511-356E5832FAB4}"/>
    <cellStyle name="Normal 7 2 3 2 5" xfId="2810" xr:uid="{E3B2E2B2-B28A-4E92-81B9-1933D735E04E}"/>
    <cellStyle name="Normal 7 2 3 3" xfId="668" xr:uid="{00000000-0005-0000-0000-0000C6080000}"/>
    <cellStyle name="Normal 7 2 3 3 2" xfId="1597" xr:uid="{00000000-0005-0000-0000-0000C7080000}"/>
    <cellStyle name="Normal 7 2 3 3 2 2" xfId="3877" xr:uid="{ACF4A523-484C-42D9-8721-04AC1493CCB6}"/>
    <cellStyle name="Normal 7 2 3 3 3" xfId="2290" xr:uid="{00000000-0005-0000-0000-0000C8080000}"/>
    <cellStyle name="Normal 7 2 3 3 3 2" xfId="4570" xr:uid="{8A09ADC6-5213-4AC6-B51A-E931929DD1FE}"/>
    <cellStyle name="Normal 7 2 3 3 4" xfId="2985" xr:uid="{85536A76-1CC3-49AB-B633-273E49D70C04}"/>
    <cellStyle name="Normal 7 2 3 4" xfId="1066" xr:uid="{00000000-0005-0000-0000-0000C9080000}"/>
    <cellStyle name="Normal 7 2 3 4 2" xfId="3354" xr:uid="{61707D5E-1FF0-4F87-B829-880C6E6AF128}"/>
    <cellStyle name="Normal 7 2 3 5" xfId="1250" xr:uid="{00000000-0005-0000-0000-0000CA080000}"/>
    <cellStyle name="Normal 7 2 3 5 2" xfId="3530" xr:uid="{1DE6D9E5-CFFE-458D-91D5-EB128A7D4997}"/>
    <cellStyle name="Normal 7 2 3 6" xfId="1943" xr:uid="{00000000-0005-0000-0000-0000CB080000}"/>
    <cellStyle name="Normal 7 2 3 6 2" xfId="4223" xr:uid="{FC1E424F-A3D1-4C6C-944F-FF889F9F44BC}"/>
    <cellStyle name="Normal 7 2 3 7" xfId="2638" xr:uid="{1C3F7F0A-E41E-4E5C-B862-89E9DF67D1EE}"/>
    <cellStyle name="Normal 7 2 4" xfId="487" xr:uid="{00000000-0005-0000-0000-0000CC080000}"/>
    <cellStyle name="Normal 7 2 4 2" xfId="860" xr:uid="{00000000-0005-0000-0000-0000CD080000}"/>
    <cellStyle name="Normal 7 2 4 2 2" xfId="1766" xr:uid="{00000000-0005-0000-0000-0000CE080000}"/>
    <cellStyle name="Normal 7 2 4 2 2 2" xfId="4046" xr:uid="{81DA1A7F-FB55-4F7F-9832-14B8AD8FAC38}"/>
    <cellStyle name="Normal 7 2 4 2 3" xfId="2459" xr:uid="{00000000-0005-0000-0000-0000CF080000}"/>
    <cellStyle name="Normal 7 2 4 2 3 2" xfId="4739" xr:uid="{7D8610C2-F260-4F3B-9668-E31D9594EF5F}"/>
    <cellStyle name="Normal 7 2 4 2 4" xfId="3154" xr:uid="{02EEE79B-C0B8-4237-B782-F2938431A29D}"/>
    <cellStyle name="Normal 7 2 4 3" xfId="1419" xr:uid="{00000000-0005-0000-0000-0000D0080000}"/>
    <cellStyle name="Normal 7 2 4 3 2" xfId="3699" xr:uid="{0B93484A-C2B4-4FD2-80F9-6DB8C22CCBC5}"/>
    <cellStyle name="Normal 7 2 4 4" xfId="2112" xr:uid="{00000000-0005-0000-0000-0000D1080000}"/>
    <cellStyle name="Normal 7 2 4 4 2" xfId="4392" xr:uid="{C2398DB5-8123-4578-96DA-7195FF9187C6}"/>
    <cellStyle name="Normal 7 2 4 5" xfId="2807" xr:uid="{9577EB31-7F3A-4F22-9DDE-4AAE30C6294E}"/>
    <cellStyle name="Normal 7 2 5" xfId="665" xr:uid="{00000000-0005-0000-0000-0000D2080000}"/>
    <cellStyle name="Normal 7 2 5 2" xfId="1594" xr:uid="{00000000-0005-0000-0000-0000D3080000}"/>
    <cellStyle name="Normal 7 2 5 2 2" xfId="3874" xr:uid="{F70E677C-F442-4C97-B819-7DD12DDA9125}"/>
    <cellStyle name="Normal 7 2 5 3" xfId="2287" xr:uid="{00000000-0005-0000-0000-0000D4080000}"/>
    <cellStyle name="Normal 7 2 5 3 2" xfId="4567" xr:uid="{F7453CD9-7F5D-46DA-96D6-81BA3D034B9B}"/>
    <cellStyle name="Normal 7 2 5 4" xfId="2982" xr:uid="{18DCA9A8-5B05-4FD1-A212-FAAD23EA1509}"/>
    <cellStyle name="Normal 7 2 6" xfId="1063" xr:uid="{00000000-0005-0000-0000-0000D5080000}"/>
    <cellStyle name="Normal 7 2 6 2" xfId="3351" xr:uid="{38E97E40-CB98-48B0-B806-C8D871854BC3}"/>
    <cellStyle name="Normal 7 2 7" xfId="1247" xr:uid="{00000000-0005-0000-0000-0000D6080000}"/>
    <cellStyle name="Normal 7 2 7 2" xfId="3527" xr:uid="{8E155FBC-24D2-4AAE-BBF2-11F0E81F095F}"/>
    <cellStyle name="Normal 7 2 8" xfId="1940" xr:uid="{00000000-0005-0000-0000-0000D7080000}"/>
    <cellStyle name="Normal 7 2 8 2" xfId="4220" xr:uid="{FB8A88FC-45B9-48D5-8EF6-337917DE6193}"/>
    <cellStyle name="Normal 7 2 9" xfId="2635" xr:uid="{28663653-E2D4-45A5-8CF4-4112BFBB5C42}"/>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2 2" xfId="4051" xr:uid="{88695545-751E-4AB0-9D70-A7FE1E3BDF6A}"/>
    <cellStyle name="Normal 7 3 2 2 2 3" xfId="2464" xr:uid="{00000000-0005-0000-0000-0000DD080000}"/>
    <cellStyle name="Normal 7 3 2 2 2 3 2" xfId="4744" xr:uid="{D3693B4C-2CF0-4F7B-9A27-9AD7B30A2FFC}"/>
    <cellStyle name="Normal 7 3 2 2 2 4" xfId="3159" xr:uid="{3F7EB67A-37CF-42EE-9715-4B6819F9E859}"/>
    <cellStyle name="Normal 7 3 2 2 3" xfId="1424" xr:uid="{00000000-0005-0000-0000-0000DE080000}"/>
    <cellStyle name="Normal 7 3 2 2 3 2" xfId="3704" xr:uid="{272C8561-6F2C-428C-B576-B9AE578C14C5}"/>
    <cellStyle name="Normal 7 3 2 2 4" xfId="2117" xr:uid="{00000000-0005-0000-0000-0000DF080000}"/>
    <cellStyle name="Normal 7 3 2 2 4 2" xfId="4397" xr:uid="{C221647C-8B83-474D-B7F7-007BA228DDAA}"/>
    <cellStyle name="Normal 7 3 2 2 5" xfId="2812" xr:uid="{B5790CCD-1658-442B-9A31-88B643AFC08D}"/>
    <cellStyle name="Normal 7 3 2 3" xfId="670" xr:uid="{00000000-0005-0000-0000-0000E0080000}"/>
    <cellStyle name="Normal 7 3 2 3 2" xfId="1599" xr:uid="{00000000-0005-0000-0000-0000E1080000}"/>
    <cellStyle name="Normal 7 3 2 3 2 2" xfId="3879" xr:uid="{2624AC0B-B272-444C-818E-A808D5436118}"/>
    <cellStyle name="Normal 7 3 2 3 3" xfId="2292" xr:uid="{00000000-0005-0000-0000-0000E2080000}"/>
    <cellStyle name="Normal 7 3 2 3 3 2" xfId="4572" xr:uid="{EF31807B-B7B1-41D5-8E4D-4EB69516177D}"/>
    <cellStyle name="Normal 7 3 2 3 4" xfId="2987" xr:uid="{CD50B2F7-3A65-4999-BBAE-0BA0F67E9F79}"/>
    <cellStyle name="Normal 7 3 2 4" xfId="1068" xr:uid="{00000000-0005-0000-0000-0000E3080000}"/>
    <cellStyle name="Normal 7 3 2 4 2" xfId="3356" xr:uid="{51566439-506F-465D-BED9-9044D693E393}"/>
    <cellStyle name="Normal 7 3 2 5" xfId="1252" xr:uid="{00000000-0005-0000-0000-0000E4080000}"/>
    <cellStyle name="Normal 7 3 2 5 2" xfId="3532" xr:uid="{9549990B-90FD-42E1-A6F5-1226ED4C6074}"/>
    <cellStyle name="Normal 7 3 2 6" xfId="1945" xr:uid="{00000000-0005-0000-0000-0000E5080000}"/>
    <cellStyle name="Normal 7 3 2 6 2" xfId="4225" xr:uid="{9FAFEC50-EF9B-4559-9605-D792E4ECF925}"/>
    <cellStyle name="Normal 7 3 2 7" xfId="2640" xr:uid="{D15054FD-E3CC-4D4D-B0C4-5F889CEC14D4}"/>
    <cellStyle name="Normal 7 3 3" xfId="491" xr:uid="{00000000-0005-0000-0000-0000E6080000}"/>
    <cellStyle name="Normal 7 3 3 2" xfId="864" xr:uid="{00000000-0005-0000-0000-0000E7080000}"/>
    <cellStyle name="Normal 7 3 3 2 2" xfId="1770" xr:uid="{00000000-0005-0000-0000-0000E8080000}"/>
    <cellStyle name="Normal 7 3 3 2 2 2" xfId="4050" xr:uid="{9714AF6E-9EE3-4D2D-8A51-B78DE5900993}"/>
    <cellStyle name="Normal 7 3 3 2 3" xfId="2463" xr:uid="{00000000-0005-0000-0000-0000E9080000}"/>
    <cellStyle name="Normal 7 3 3 2 3 2" xfId="4743" xr:uid="{D9ADFAE4-09D9-48DF-8D23-0B85BEEB0C80}"/>
    <cellStyle name="Normal 7 3 3 2 4" xfId="3158" xr:uid="{18116AC0-2FDA-4FD0-900F-67235EC2DBBC}"/>
    <cellStyle name="Normal 7 3 3 3" xfId="1423" xr:uid="{00000000-0005-0000-0000-0000EA080000}"/>
    <cellStyle name="Normal 7 3 3 3 2" xfId="3703" xr:uid="{7B115451-2A10-4836-AEAF-EF2296559007}"/>
    <cellStyle name="Normal 7 3 3 4" xfId="2116" xr:uid="{00000000-0005-0000-0000-0000EB080000}"/>
    <cellStyle name="Normal 7 3 3 4 2" xfId="4396" xr:uid="{8D06CC53-E745-4906-B264-C944997268B2}"/>
    <cellStyle name="Normal 7 3 3 5" xfId="2811" xr:uid="{23EC0992-8A17-495B-8044-639F3D7F0B97}"/>
    <cellStyle name="Normal 7 3 4" xfId="669" xr:uid="{00000000-0005-0000-0000-0000EC080000}"/>
    <cellStyle name="Normal 7 3 4 2" xfId="1598" xr:uid="{00000000-0005-0000-0000-0000ED080000}"/>
    <cellStyle name="Normal 7 3 4 2 2" xfId="3878" xr:uid="{3DFDC39C-84EC-4668-84F5-3AD35E1FBD07}"/>
    <cellStyle name="Normal 7 3 4 3" xfId="2291" xr:uid="{00000000-0005-0000-0000-0000EE080000}"/>
    <cellStyle name="Normal 7 3 4 3 2" xfId="4571" xr:uid="{66CD3566-60AA-4D29-892C-DD9AB761C3B7}"/>
    <cellStyle name="Normal 7 3 4 4" xfId="2986" xr:uid="{0C27A456-8700-4112-81D3-86C7EE3A0404}"/>
    <cellStyle name="Normal 7 3 5" xfId="1067" xr:uid="{00000000-0005-0000-0000-0000EF080000}"/>
    <cellStyle name="Normal 7 3 5 2" xfId="3355" xr:uid="{4DD67839-AA19-4A02-81A7-94CF7B7E8DCB}"/>
    <cellStyle name="Normal 7 3 6" xfId="1251" xr:uid="{00000000-0005-0000-0000-0000F0080000}"/>
    <cellStyle name="Normal 7 3 6 2" xfId="3531" xr:uid="{B762712B-2F8F-4304-910A-217E69BEC631}"/>
    <cellStyle name="Normal 7 3 7" xfId="1944" xr:uid="{00000000-0005-0000-0000-0000F1080000}"/>
    <cellStyle name="Normal 7 3 7 2" xfId="4224" xr:uid="{D9B4E431-7B27-4621-A808-41E03DCF6862}"/>
    <cellStyle name="Normal 7 3 8" xfId="2639" xr:uid="{62EF1032-C56F-4F2A-B71B-FD4ED26F02D3}"/>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2 2" xfId="4052" xr:uid="{5A7209FE-D2AA-4528-B357-054D829E71F7}"/>
    <cellStyle name="Normal 7 4 2 2 3" xfId="2465" xr:uid="{00000000-0005-0000-0000-0000F6080000}"/>
    <cellStyle name="Normal 7 4 2 2 3 2" xfId="4745" xr:uid="{408A1D64-30EF-4601-A92F-37A210F34191}"/>
    <cellStyle name="Normal 7 4 2 2 4" xfId="3160" xr:uid="{DC348F89-F156-4FB2-852E-DF85D114AA1C}"/>
    <cellStyle name="Normal 7 4 2 3" xfId="1425" xr:uid="{00000000-0005-0000-0000-0000F7080000}"/>
    <cellStyle name="Normal 7 4 2 3 2" xfId="3705" xr:uid="{1F5637B1-BD36-4807-85E0-9E4A4B7311E5}"/>
    <cellStyle name="Normal 7 4 2 4" xfId="2118" xr:uid="{00000000-0005-0000-0000-0000F8080000}"/>
    <cellStyle name="Normal 7 4 2 4 2" xfId="4398" xr:uid="{8716CEC4-6A0E-4CF7-AAF8-0B4CF7DE9983}"/>
    <cellStyle name="Normal 7 4 2 5" xfId="2813" xr:uid="{EB725566-3F6C-424C-A1AE-CED143783B0C}"/>
    <cellStyle name="Normal 7 4 3" xfId="671" xr:uid="{00000000-0005-0000-0000-0000F9080000}"/>
    <cellStyle name="Normal 7 4 3 2" xfId="1600" xr:uid="{00000000-0005-0000-0000-0000FA080000}"/>
    <cellStyle name="Normal 7 4 3 2 2" xfId="3880" xr:uid="{45997DCF-9D85-4899-A764-2CB90CB272E7}"/>
    <cellStyle name="Normal 7 4 3 3" xfId="2293" xr:uid="{00000000-0005-0000-0000-0000FB080000}"/>
    <cellStyle name="Normal 7 4 3 3 2" xfId="4573" xr:uid="{75416FEA-5DAD-41F5-B0D3-BEE14CF6D822}"/>
    <cellStyle name="Normal 7 4 3 4" xfId="2988" xr:uid="{37BAC32E-A81E-4172-B8D3-70D3FED7C523}"/>
    <cellStyle name="Normal 7 4 4" xfId="1069" xr:uid="{00000000-0005-0000-0000-0000FC080000}"/>
    <cellStyle name="Normal 7 4 4 2" xfId="3357" xr:uid="{91E3E778-43E0-4BFB-8B70-238DE10CAA30}"/>
    <cellStyle name="Normal 7 4 5" xfId="1253" xr:uid="{00000000-0005-0000-0000-0000FD080000}"/>
    <cellStyle name="Normal 7 4 5 2" xfId="3533" xr:uid="{3E2A760E-DD5B-420B-9570-96A9A14E526D}"/>
    <cellStyle name="Normal 7 4 6" xfId="1946" xr:uid="{00000000-0005-0000-0000-0000FE080000}"/>
    <cellStyle name="Normal 7 4 6 2" xfId="4226" xr:uid="{6D9DF9DD-F08F-4D55-B609-999AC93735BE}"/>
    <cellStyle name="Normal 7 4 7" xfId="2641" xr:uid="{2B166D82-A7EA-4991-BB5A-6997B276E180}"/>
    <cellStyle name="Normal 7 5" xfId="486" xr:uid="{00000000-0005-0000-0000-0000FF080000}"/>
    <cellStyle name="Normal 7 5 2" xfId="859" xr:uid="{00000000-0005-0000-0000-000000090000}"/>
    <cellStyle name="Normal 7 5 2 2" xfId="1765" xr:uid="{00000000-0005-0000-0000-000001090000}"/>
    <cellStyle name="Normal 7 5 2 2 2" xfId="4045" xr:uid="{6B37525F-0AFA-436A-AC9C-3BDE9A44595D}"/>
    <cellStyle name="Normal 7 5 2 3" xfId="2458" xr:uid="{00000000-0005-0000-0000-000002090000}"/>
    <cellStyle name="Normal 7 5 2 3 2" xfId="4738" xr:uid="{2926CA76-A49B-460C-A03E-0C7584C214B0}"/>
    <cellStyle name="Normal 7 5 2 4" xfId="3153" xr:uid="{35D2DEFC-19F6-46CF-A192-23819277396A}"/>
    <cellStyle name="Normal 7 5 3" xfId="1418" xr:uid="{00000000-0005-0000-0000-000003090000}"/>
    <cellStyle name="Normal 7 5 3 2" xfId="3698" xr:uid="{9B0BC8C7-6107-463A-9EEA-CF47A3C64EA8}"/>
    <cellStyle name="Normal 7 5 4" xfId="2111" xr:uid="{00000000-0005-0000-0000-000004090000}"/>
    <cellStyle name="Normal 7 5 4 2" xfId="4391" xr:uid="{A41EB448-FA49-4854-BB24-08E381835C27}"/>
    <cellStyle name="Normal 7 5 5" xfId="2806" xr:uid="{023ED6B9-D059-4A9D-AB7F-BCF8D6087CB9}"/>
    <cellStyle name="Normal 7 6" xfId="664" xr:uid="{00000000-0005-0000-0000-000005090000}"/>
    <cellStyle name="Normal 7 6 2" xfId="1593" xr:uid="{00000000-0005-0000-0000-000006090000}"/>
    <cellStyle name="Normal 7 6 2 2" xfId="3873" xr:uid="{4032583E-8DD0-4831-AF32-ED9EC418FDF2}"/>
    <cellStyle name="Normal 7 6 3" xfId="2286" xr:uid="{00000000-0005-0000-0000-000007090000}"/>
    <cellStyle name="Normal 7 6 3 2" xfId="4566" xr:uid="{BB69537E-B164-45A1-BEC0-845724EFCBCD}"/>
    <cellStyle name="Normal 7 6 4" xfId="2981" xr:uid="{F43E00C1-497D-4FE1-961F-840ED29750E3}"/>
    <cellStyle name="Normal 7 7" xfId="1062" xr:uid="{00000000-0005-0000-0000-000008090000}"/>
    <cellStyle name="Normal 7 7 2" xfId="3350" xr:uid="{D61B12F7-D635-4639-A27E-21F4DC519BE0}"/>
    <cellStyle name="Normal 7 8" xfId="1246" xr:uid="{00000000-0005-0000-0000-000009090000}"/>
    <cellStyle name="Normal 7 8 2" xfId="3526" xr:uid="{896D892B-D882-4554-99B6-22131A44A0A4}"/>
    <cellStyle name="Normal 7 9" xfId="1939" xr:uid="{00000000-0005-0000-0000-00000A090000}"/>
    <cellStyle name="Normal 7 9 2" xfId="4219" xr:uid="{0FB1177B-3F7E-40AA-AD68-62FC836F9F0C}"/>
    <cellStyle name="Normal 8" xfId="274" xr:uid="{00000000-0005-0000-0000-00000B090000}"/>
    <cellStyle name="Normal 9" xfId="275" xr:uid="{00000000-0005-0000-0000-00000C090000}"/>
    <cellStyle name="Normal 9 10" xfId="2642" xr:uid="{F089C75F-7DEE-429C-9E68-21A30F825C3E}"/>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2 2" xfId="4055" xr:uid="{385BC271-A714-41C0-AE8A-A57B4D082387}"/>
    <cellStyle name="Normal 9 2 2 2 2 3" xfId="2468" xr:uid="{00000000-0005-0000-0000-000012090000}"/>
    <cellStyle name="Normal 9 2 2 2 2 3 2" xfId="4748" xr:uid="{4FD1C501-0258-40CE-9482-38D246758088}"/>
    <cellStyle name="Normal 9 2 2 2 2 4" xfId="3163" xr:uid="{DE3F73B0-B2FE-41B7-879D-E147B4A8BD10}"/>
    <cellStyle name="Normal 9 2 2 2 3" xfId="1428" xr:uid="{00000000-0005-0000-0000-000013090000}"/>
    <cellStyle name="Normal 9 2 2 2 3 2" xfId="3708" xr:uid="{07792734-2319-4EB2-886D-8D315917CE76}"/>
    <cellStyle name="Normal 9 2 2 2 4" xfId="2121" xr:uid="{00000000-0005-0000-0000-000014090000}"/>
    <cellStyle name="Normal 9 2 2 2 4 2" xfId="4401" xr:uid="{1B464BD2-795E-4936-9478-D364646A63D9}"/>
    <cellStyle name="Normal 9 2 2 2 5" xfId="2816" xr:uid="{57C032AB-F252-45FE-BE95-D6875DEFC1EA}"/>
    <cellStyle name="Normal 9 2 2 3" xfId="674" xr:uid="{00000000-0005-0000-0000-000015090000}"/>
    <cellStyle name="Normal 9 2 2 3 2" xfId="1603" xr:uid="{00000000-0005-0000-0000-000016090000}"/>
    <cellStyle name="Normal 9 2 2 3 2 2" xfId="3883" xr:uid="{05FC24EA-4AB1-4BD3-ADC2-E595E838B029}"/>
    <cellStyle name="Normal 9 2 2 3 3" xfId="2296" xr:uid="{00000000-0005-0000-0000-000017090000}"/>
    <cellStyle name="Normal 9 2 2 3 3 2" xfId="4576" xr:uid="{47A0EF63-2B86-45F2-BBBB-C02529E321DC}"/>
    <cellStyle name="Normal 9 2 2 3 4" xfId="2991" xr:uid="{E86D66B6-DADE-475E-806C-F231DD5AD496}"/>
    <cellStyle name="Normal 9 2 2 4" xfId="1072" xr:uid="{00000000-0005-0000-0000-000018090000}"/>
    <cellStyle name="Normal 9 2 2 4 2" xfId="3360" xr:uid="{F02DB5FC-0B9C-4416-8CF2-D164537FF73C}"/>
    <cellStyle name="Normal 9 2 2 5" xfId="1256" xr:uid="{00000000-0005-0000-0000-000019090000}"/>
    <cellStyle name="Normal 9 2 2 5 2" xfId="3536" xr:uid="{0B3533C7-1445-49EE-B955-DA16F99B3879}"/>
    <cellStyle name="Normal 9 2 2 6" xfId="1949" xr:uid="{00000000-0005-0000-0000-00001A090000}"/>
    <cellStyle name="Normal 9 2 2 6 2" xfId="4229" xr:uid="{ADD68D33-03BA-4F70-83F4-CFD7A19239C3}"/>
    <cellStyle name="Normal 9 2 2 7" xfId="2644" xr:uid="{4D4A90FE-1259-434E-95D4-7CFEE55FC890}"/>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2 2" xfId="4059" xr:uid="{09A3D3DF-322D-419E-884F-16E68C0885A5}"/>
    <cellStyle name="Normal 9 2 3 2 2 2 3" xfId="2472" xr:uid="{00000000-0005-0000-0000-000020090000}"/>
    <cellStyle name="Normal 9 2 3 2 2 2 3 2" xfId="4752" xr:uid="{C8B8582C-A663-4AFB-AA9D-C02096F79E48}"/>
    <cellStyle name="Normal 9 2 3 2 2 2 4" xfId="3167" xr:uid="{CC4B336D-1173-4AE5-B317-37F147EF738E}"/>
    <cellStyle name="Normal 9 2 3 2 2 3" xfId="1432" xr:uid="{00000000-0005-0000-0000-000021090000}"/>
    <cellStyle name="Normal 9 2 3 2 2 3 2" xfId="3712" xr:uid="{0A3ED3D3-65DC-4C7D-B3A8-79851ACE4FB2}"/>
    <cellStyle name="Normal 9 2 3 2 2 4" xfId="2125" xr:uid="{00000000-0005-0000-0000-000022090000}"/>
    <cellStyle name="Normal 9 2 3 2 2 4 2" xfId="4405" xr:uid="{CCECA740-9E89-4C6F-8701-05B20F2EA0C0}"/>
    <cellStyle name="Normal 9 2 3 2 2 5" xfId="2820" xr:uid="{D2075F21-9C16-40CF-AAC1-6C9017343ABD}"/>
    <cellStyle name="Normal 9 2 3 2 3" xfId="678" xr:uid="{00000000-0005-0000-0000-000023090000}"/>
    <cellStyle name="Normal 9 2 3 2 3 2" xfId="1607" xr:uid="{00000000-0005-0000-0000-000024090000}"/>
    <cellStyle name="Normal 9 2 3 2 3 2 2" xfId="3887" xr:uid="{6648C7B6-F3A9-4B2C-B0FB-B86DFDCEA2F1}"/>
    <cellStyle name="Normal 9 2 3 2 3 3" xfId="2300" xr:uid="{00000000-0005-0000-0000-000025090000}"/>
    <cellStyle name="Normal 9 2 3 2 3 3 2" xfId="4580" xr:uid="{4B9693F0-4485-4B0F-BEAC-BEE23D434F3F}"/>
    <cellStyle name="Normal 9 2 3 2 3 4" xfId="2995" xr:uid="{C16E66F1-3866-4652-9885-E7FBACFE8BA6}"/>
    <cellStyle name="Normal 9 2 3 2 4" xfId="1076" xr:uid="{00000000-0005-0000-0000-000026090000}"/>
    <cellStyle name="Normal 9 2 3 2 4 2" xfId="3364" xr:uid="{DC97F082-D076-471B-A34C-89F7679D43AF}"/>
    <cellStyle name="Normal 9 2 3 2 5" xfId="1260" xr:uid="{00000000-0005-0000-0000-000027090000}"/>
    <cellStyle name="Normal 9 2 3 2 5 2" xfId="3540" xr:uid="{4664F6B8-E564-4464-B53A-B7A0A764935E}"/>
    <cellStyle name="Normal 9 2 3 2 6" xfId="1953" xr:uid="{00000000-0005-0000-0000-000028090000}"/>
    <cellStyle name="Normal 9 2 3 2 6 2" xfId="4233" xr:uid="{040FFEB2-C406-443B-8C6E-28A92F419152}"/>
    <cellStyle name="Normal 9 2 3 2 7" xfId="2648" xr:uid="{023CB4D3-CEDA-45BC-A170-B5C60652A55C}"/>
    <cellStyle name="Normal 9 2 3 3" xfId="497" xr:uid="{00000000-0005-0000-0000-000029090000}"/>
    <cellStyle name="Normal 9 2 3 3 2" xfId="870" xr:uid="{00000000-0005-0000-0000-00002A090000}"/>
    <cellStyle name="Normal 9 2 3 3 2 2" xfId="1776" xr:uid="{00000000-0005-0000-0000-00002B090000}"/>
    <cellStyle name="Normal 9 2 3 3 2 2 2" xfId="4056" xr:uid="{90BFBACD-C69D-4568-B650-5EBE3891F4BE}"/>
    <cellStyle name="Normal 9 2 3 3 2 3" xfId="2469" xr:uid="{00000000-0005-0000-0000-00002C090000}"/>
    <cellStyle name="Normal 9 2 3 3 2 3 2" xfId="4749" xr:uid="{3311C235-DFF1-4E21-AE5C-844B94928EDE}"/>
    <cellStyle name="Normal 9 2 3 3 2 4" xfId="3164" xr:uid="{879BC0A9-160D-4AAE-B6E8-EB8C859AC924}"/>
    <cellStyle name="Normal 9 2 3 3 3" xfId="1429" xr:uid="{00000000-0005-0000-0000-00002D090000}"/>
    <cellStyle name="Normal 9 2 3 3 3 2" xfId="3709" xr:uid="{4A434027-1B9A-4980-8741-63B593D732EF}"/>
    <cellStyle name="Normal 9 2 3 3 4" xfId="2122" xr:uid="{00000000-0005-0000-0000-00002E090000}"/>
    <cellStyle name="Normal 9 2 3 3 4 2" xfId="4402" xr:uid="{93BB4633-5B7B-469E-9ED9-E3DFF7EF009F}"/>
    <cellStyle name="Normal 9 2 3 3 5" xfId="2817" xr:uid="{B20F8DD9-024D-4EB6-8C2E-8AE29D88F61A}"/>
    <cellStyle name="Normal 9 2 3 4" xfId="675" xr:uid="{00000000-0005-0000-0000-00002F090000}"/>
    <cellStyle name="Normal 9 2 3 4 2" xfId="1604" xr:uid="{00000000-0005-0000-0000-000030090000}"/>
    <cellStyle name="Normal 9 2 3 4 2 2" xfId="3884" xr:uid="{064AA4DB-D160-4EF5-BAE1-BAAB9F8B517B}"/>
    <cellStyle name="Normal 9 2 3 4 3" xfId="2297" xr:uid="{00000000-0005-0000-0000-000031090000}"/>
    <cellStyle name="Normal 9 2 3 4 3 2" xfId="4577" xr:uid="{A77AEE49-99FD-4AC3-879A-0DA67B0089B6}"/>
    <cellStyle name="Normal 9 2 3 4 4" xfId="2992" xr:uid="{DB02EBA7-C9EF-4D6F-86B8-2CD40CA2AC13}"/>
    <cellStyle name="Normal 9 2 3 5" xfId="1073" xr:uid="{00000000-0005-0000-0000-000032090000}"/>
    <cellStyle name="Normal 9 2 3 5 2" xfId="3361" xr:uid="{AB1FB5D9-8B8C-47C4-BEF2-FAE740350DC3}"/>
    <cellStyle name="Normal 9 2 3 6" xfId="1257" xr:uid="{00000000-0005-0000-0000-000033090000}"/>
    <cellStyle name="Normal 9 2 3 6 2" xfId="3537" xr:uid="{FE3384B1-06E1-4B0A-AFCA-FEAE9DE3AE7C}"/>
    <cellStyle name="Normal 9 2 3 7" xfId="1950" xr:uid="{00000000-0005-0000-0000-000034090000}"/>
    <cellStyle name="Normal 9 2 3 7 2" xfId="4230" xr:uid="{1EC9800B-4B44-49D5-9694-D24719F905D8}"/>
    <cellStyle name="Normal 9 2 3 8" xfId="2645" xr:uid="{0AAC76B9-C6BD-4956-8350-BAE5334AC1D5}"/>
    <cellStyle name="Normal 9 2 4" xfId="495" xr:uid="{00000000-0005-0000-0000-000035090000}"/>
    <cellStyle name="Normal 9 2 4 2" xfId="868" xr:uid="{00000000-0005-0000-0000-000036090000}"/>
    <cellStyle name="Normal 9 2 4 2 2" xfId="1774" xr:uid="{00000000-0005-0000-0000-000037090000}"/>
    <cellStyle name="Normal 9 2 4 2 2 2" xfId="4054" xr:uid="{C5D2CD36-3FC2-465F-AC51-37324145CD14}"/>
    <cellStyle name="Normal 9 2 4 2 3" xfId="2467" xr:uid="{00000000-0005-0000-0000-000038090000}"/>
    <cellStyle name="Normal 9 2 4 2 3 2" xfId="4747" xr:uid="{E4EB5E63-72F3-4E14-8796-B89E96FEDB7C}"/>
    <cellStyle name="Normal 9 2 4 2 4" xfId="3162" xr:uid="{D71253AE-2166-4564-8966-1EDBD02C3A74}"/>
    <cellStyle name="Normal 9 2 4 3" xfId="1427" xr:uid="{00000000-0005-0000-0000-000039090000}"/>
    <cellStyle name="Normal 9 2 4 3 2" xfId="3707" xr:uid="{76DDF992-FF07-4E89-8501-0D0E2A2A9D62}"/>
    <cellStyle name="Normal 9 2 4 4" xfId="2120" xr:uid="{00000000-0005-0000-0000-00003A090000}"/>
    <cellStyle name="Normal 9 2 4 4 2" xfId="4400" xr:uid="{930ED2E5-667B-4377-8F9F-993AAA628367}"/>
    <cellStyle name="Normal 9 2 4 5" xfId="2815" xr:uid="{A1005D40-0054-4ACD-B05E-5A625D969F2E}"/>
    <cellStyle name="Normal 9 2 5" xfId="673" xr:uid="{00000000-0005-0000-0000-00003B090000}"/>
    <cellStyle name="Normal 9 2 5 2" xfId="1602" xr:uid="{00000000-0005-0000-0000-00003C090000}"/>
    <cellStyle name="Normal 9 2 5 2 2" xfId="3882" xr:uid="{67093318-C007-433D-9EC8-315DF79BF87A}"/>
    <cellStyle name="Normal 9 2 5 3" xfId="2295" xr:uid="{00000000-0005-0000-0000-00003D090000}"/>
    <cellStyle name="Normal 9 2 5 3 2" xfId="4575" xr:uid="{34692CFA-DE65-4B90-AF08-179E583F7716}"/>
    <cellStyle name="Normal 9 2 5 4" xfId="2990" xr:uid="{8446EB56-BAE5-43E6-8E42-2A79242FFCF9}"/>
    <cellStyle name="Normal 9 2 6" xfId="1071" xr:uid="{00000000-0005-0000-0000-00003E090000}"/>
    <cellStyle name="Normal 9 2 6 2" xfId="3359" xr:uid="{D1C9D392-66B7-4334-AA02-CD48493FAA8D}"/>
    <cellStyle name="Normal 9 2 7" xfId="1255" xr:uid="{00000000-0005-0000-0000-00003F090000}"/>
    <cellStyle name="Normal 9 2 7 2" xfId="3535" xr:uid="{9A78FFDD-3D27-43C8-ADDA-38060C7ACFAB}"/>
    <cellStyle name="Normal 9 2 8" xfId="1948" xr:uid="{00000000-0005-0000-0000-000040090000}"/>
    <cellStyle name="Normal 9 2 8 2" xfId="4228" xr:uid="{48DAD0FF-1522-4D2C-9A98-3EB114810122}"/>
    <cellStyle name="Normal 9 2 9" xfId="2643" xr:uid="{AA91E2E4-DC23-4041-BBB3-6C240E97D418}"/>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2 2" xfId="4057" xr:uid="{5EA844EF-082C-4043-9065-EDF258BE67C8}"/>
    <cellStyle name="Normal 9 3 2 2 3" xfId="2470" xr:uid="{00000000-0005-0000-0000-000045090000}"/>
    <cellStyle name="Normal 9 3 2 2 3 2" xfId="4750" xr:uid="{FB9F3BB3-62E2-4C96-853C-62A2D7BAF0B7}"/>
    <cellStyle name="Normal 9 3 2 2 4" xfId="3165" xr:uid="{FDD21425-E4B1-45E2-8E8A-41237BC56FE6}"/>
    <cellStyle name="Normal 9 3 2 3" xfId="1430" xr:uid="{00000000-0005-0000-0000-000046090000}"/>
    <cellStyle name="Normal 9 3 2 3 2" xfId="3710" xr:uid="{A116E69D-24E7-4DF2-9695-BE25F599E2ED}"/>
    <cellStyle name="Normal 9 3 2 4" xfId="2123" xr:uid="{00000000-0005-0000-0000-000047090000}"/>
    <cellStyle name="Normal 9 3 2 4 2" xfId="4403" xr:uid="{1211A45F-D41D-44C8-8B9D-59F1D47ECCAA}"/>
    <cellStyle name="Normal 9 3 2 5" xfId="2818" xr:uid="{64510B26-112D-4CA9-989E-AD9CCB3EDDC8}"/>
    <cellStyle name="Normal 9 3 3" xfId="676" xr:uid="{00000000-0005-0000-0000-000048090000}"/>
    <cellStyle name="Normal 9 3 3 2" xfId="1605" xr:uid="{00000000-0005-0000-0000-000049090000}"/>
    <cellStyle name="Normal 9 3 3 2 2" xfId="3885" xr:uid="{4A26C58F-C3B1-4BDB-B1E5-39D6089481C6}"/>
    <cellStyle name="Normal 9 3 3 3" xfId="2298" xr:uid="{00000000-0005-0000-0000-00004A090000}"/>
    <cellStyle name="Normal 9 3 3 3 2" xfId="4578" xr:uid="{5F84C2A1-AD34-4645-959F-E0319187EAAB}"/>
    <cellStyle name="Normal 9 3 3 4" xfId="2993" xr:uid="{0376E7F2-A704-40C5-BB3E-21361448BE12}"/>
    <cellStyle name="Normal 9 3 4" xfId="1074" xr:uid="{00000000-0005-0000-0000-00004B090000}"/>
    <cellStyle name="Normal 9 3 4 2" xfId="3362" xr:uid="{DED691AA-8F57-4323-AC68-81E664C15877}"/>
    <cellStyle name="Normal 9 3 5" xfId="1258" xr:uid="{00000000-0005-0000-0000-00004C090000}"/>
    <cellStyle name="Normal 9 3 5 2" xfId="3538" xr:uid="{93D79C83-857E-4B9D-87DA-0E8B7291D37A}"/>
    <cellStyle name="Normal 9 3 6" xfId="1951" xr:uid="{00000000-0005-0000-0000-00004D090000}"/>
    <cellStyle name="Normal 9 3 6 2" xfId="4231" xr:uid="{23DB3E96-29EB-45F7-AA0C-6A53DE988D2B}"/>
    <cellStyle name="Normal 9 3 7" xfId="2646" xr:uid="{CC6C893D-C447-4EA6-97BC-7DA25109505C}"/>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2 2" xfId="4058" xr:uid="{8B74E297-43C9-4DCB-A33A-7A3F41820C39}"/>
    <cellStyle name="Normal 9 4 2 2 3" xfId="2471" xr:uid="{00000000-0005-0000-0000-000052090000}"/>
    <cellStyle name="Normal 9 4 2 2 3 2" xfId="4751" xr:uid="{218BA2AF-3B1B-4A96-84B1-72562D0365BA}"/>
    <cellStyle name="Normal 9 4 2 2 4" xfId="3166" xr:uid="{6A98BFEE-9FAB-42E8-B70A-6FCA1C03C80B}"/>
    <cellStyle name="Normal 9 4 2 3" xfId="1431" xr:uid="{00000000-0005-0000-0000-000053090000}"/>
    <cellStyle name="Normal 9 4 2 3 2" xfId="3711" xr:uid="{00CBB60E-8E86-4DAE-8DC4-0CDAA6C36C2A}"/>
    <cellStyle name="Normal 9 4 2 4" xfId="2124" xr:uid="{00000000-0005-0000-0000-000054090000}"/>
    <cellStyle name="Normal 9 4 2 4 2" xfId="4404" xr:uid="{403FDB63-2944-4700-9BFA-59CE3131D9B2}"/>
    <cellStyle name="Normal 9 4 2 5" xfId="2819" xr:uid="{A437E651-51A3-4370-A161-07D18ED6F750}"/>
    <cellStyle name="Normal 9 4 3" xfId="677" xr:uid="{00000000-0005-0000-0000-000055090000}"/>
    <cellStyle name="Normal 9 4 3 2" xfId="1606" xr:uid="{00000000-0005-0000-0000-000056090000}"/>
    <cellStyle name="Normal 9 4 3 2 2" xfId="3886" xr:uid="{C0BBCF0C-C3E7-44B0-9E4C-260335922B40}"/>
    <cellStyle name="Normal 9 4 3 3" xfId="2299" xr:uid="{00000000-0005-0000-0000-000057090000}"/>
    <cellStyle name="Normal 9 4 3 3 2" xfId="4579" xr:uid="{1E403257-866B-467C-994A-25633DF54870}"/>
    <cellStyle name="Normal 9 4 3 4" xfId="2994" xr:uid="{DB90E127-922E-4B1D-984E-9040B78DEFFC}"/>
    <cellStyle name="Normal 9 4 4" xfId="1075" xr:uid="{00000000-0005-0000-0000-000058090000}"/>
    <cellStyle name="Normal 9 4 4 2" xfId="3363" xr:uid="{6F606A74-520A-4B9B-AAA8-08778F999261}"/>
    <cellStyle name="Normal 9 4 5" xfId="1259" xr:uid="{00000000-0005-0000-0000-000059090000}"/>
    <cellStyle name="Normal 9 4 5 2" xfId="3539" xr:uid="{9C490D84-0ED1-4F73-A88A-2250B076C369}"/>
    <cellStyle name="Normal 9 4 6" xfId="1952" xr:uid="{00000000-0005-0000-0000-00005A090000}"/>
    <cellStyle name="Normal 9 4 6 2" xfId="4232" xr:uid="{6A174B3F-E161-49A3-8303-FD40D4BB2D69}"/>
    <cellStyle name="Normal 9 4 7" xfId="2647" xr:uid="{17A6B91D-8E77-44EF-A206-15A86D6D6088}"/>
    <cellStyle name="Normal 9 5" xfId="494" xr:uid="{00000000-0005-0000-0000-00005B090000}"/>
    <cellStyle name="Normal 9 5 2" xfId="867" xr:uid="{00000000-0005-0000-0000-00005C090000}"/>
    <cellStyle name="Normal 9 5 2 2" xfId="1773" xr:uid="{00000000-0005-0000-0000-00005D090000}"/>
    <cellStyle name="Normal 9 5 2 2 2" xfId="4053" xr:uid="{A0E78396-8E0C-4D48-8FF7-69D319F69A04}"/>
    <cellStyle name="Normal 9 5 2 3" xfId="2466" xr:uid="{00000000-0005-0000-0000-00005E090000}"/>
    <cellStyle name="Normal 9 5 2 3 2" xfId="4746" xr:uid="{2ACD8E2B-6566-4C03-BE8B-BD52E18E7028}"/>
    <cellStyle name="Normal 9 5 2 4" xfId="3161" xr:uid="{3E497218-EC59-47B3-9C87-DFE7B710AED4}"/>
    <cellStyle name="Normal 9 5 3" xfId="1426" xr:uid="{00000000-0005-0000-0000-00005F090000}"/>
    <cellStyle name="Normal 9 5 3 2" xfId="3706" xr:uid="{BC2211BB-8764-4501-9819-7A5BED5EE34B}"/>
    <cellStyle name="Normal 9 5 4" xfId="2119" xr:uid="{00000000-0005-0000-0000-000060090000}"/>
    <cellStyle name="Normal 9 5 4 2" xfId="4399" xr:uid="{06F1B0BB-63B3-4CC4-99F3-B442EF68E8F3}"/>
    <cellStyle name="Normal 9 5 5" xfId="2814" xr:uid="{6DC719F2-8995-4272-A19A-840367B32EDD}"/>
    <cellStyle name="Normal 9 6" xfId="672" xr:uid="{00000000-0005-0000-0000-000061090000}"/>
    <cellStyle name="Normal 9 6 2" xfId="1601" xr:uid="{00000000-0005-0000-0000-000062090000}"/>
    <cellStyle name="Normal 9 6 2 2" xfId="3881" xr:uid="{B59CF3C7-6930-40EB-957B-070287DD2758}"/>
    <cellStyle name="Normal 9 6 3" xfId="2294" xr:uid="{00000000-0005-0000-0000-000063090000}"/>
    <cellStyle name="Normal 9 6 3 2" xfId="4574" xr:uid="{3E58E1DB-E6BE-432F-8337-98E36D9738E5}"/>
    <cellStyle name="Normal 9 6 4" xfId="2989" xr:uid="{970F3F3F-8700-4B6B-B5E6-E2D11950B289}"/>
    <cellStyle name="Normal 9 7" xfId="1070" xr:uid="{00000000-0005-0000-0000-000064090000}"/>
    <cellStyle name="Normal 9 7 2" xfId="3358" xr:uid="{43DF66E0-1085-4DA6-B957-8085821AD4C9}"/>
    <cellStyle name="Normal 9 8" xfId="1254" xr:uid="{00000000-0005-0000-0000-000065090000}"/>
    <cellStyle name="Normal 9 8 2" xfId="3534" xr:uid="{3F0EBDB1-DC5D-4386-9C2A-4209B09EA57B}"/>
    <cellStyle name="Normal 9 9" xfId="1947" xr:uid="{00000000-0005-0000-0000-000066090000}"/>
    <cellStyle name="Normal 9 9 2" xfId="4227" xr:uid="{80AF02C0-FC0B-43A8-9D89-C81ECE16C7E6}"/>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2 2" xfId="3966" xr:uid="{1E58B9FF-9804-4A29-B841-8E4E9C12600F}"/>
    <cellStyle name="Note 2 2 2 3" xfId="2379" xr:uid="{00000000-0005-0000-0000-00006C090000}"/>
    <cellStyle name="Note 2 2 2 3 2" xfId="4659" xr:uid="{FBA5AD5B-B8AC-4BE8-A93A-DC8F7DB73B4E}"/>
    <cellStyle name="Note 2 2 2 4" xfId="3074" xr:uid="{4B705BFF-4901-4684-8EE4-2559CFEEC4B8}"/>
    <cellStyle name="Note 2 2 3" xfId="1339" xr:uid="{00000000-0005-0000-0000-00006D090000}"/>
    <cellStyle name="Note 2 2 3 2" xfId="3619" xr:uid="{DFED1F60-2069-4B11-8CD7-EDD09765487B}"/>
    <cellStyle name="Note 2 2 4" xfId="2032" xr:uid="{00000000-0005-0000-0000-00006E090000}"/>
    <cellStyle name="Note 2 2 4 2" xfId="4312" xr:uid="{CCE5405A-39C2-4506-BAB1-72BF3B20A7A3}"/>
    <cellStyle name="Note 2 2 5" xfId="2727" xr:uid="{657C9FB3-33A0-47EA-BAF4-147CD6F22347}"/>
    <cellStyle name="Note 2 3" xfId="585" xr:uid="{00000000-0005-0000-0000-00006F090000}"/>
    <cellStyle name="Note 2 3 2" xfId="1514" xr:uid="{00000000-0005-0000-0000-000070090000}"/>
    <cellStyle name="Note 2 3 2 2" xfId="3794" xr:uid="{8DE4CA80-FBEA-4725-BA69-40F1C20C4C2C}"/>
    <cellStyle name="Note 2 3 3" xfId="2207" xr:uid="{00000000-0005-0000-0000-000071090000}"/>
    <cellStyle name="Note 2 3 3 2" xfId="4487" xr:uid="{07DF86D4-1ADD-40D2-918A-88380A5E7563}"/>
    <cellStyle name="Note 2 3 4" xfId="2902" xr:uid="{4D99F460-94C1-46AD-93ED-05DA669EDF21}"/>
    <cellStyle name="Note 2 4" xfId="982" xr:uid="{00000000-0005-0000-0000-000072090000}"/>
    <cellStyle name="Note 2 4 2" xfId="3271" xr:uid="{FE7E0CB2-27CF-4220-9996-17C6C07A3FF3}"/>
    <cellStyle name="Note 2 5" xfId="1167" xr:uid="{00000000-0005-0000-0000-000073090000}"/>
    <cellStyle name="Note 2 5 2" xfId="3447" xr:uid="{F395C6B8-707F-4D41-A3E9-E8F5A735C6BE}"/>
    <cellStyle name="Note 2 6" xfId="1860" xr:uid="{00000000-0005-0000-0000-000074090000}"/>
    <cellStyle name="Note 2 6 2" xfId="4140" xr:uid="{999D40D5-3035-4D19-A77D-BEEE56EC1A66}"/>
    <cellStyle name="Note 2 7" xfId="2555" xr:uid="{23BE9B63-1D0F-421C-B1A4-0664784CB34F}"/>
    <cellStyle name="Note 3" xfId="344" xr:uid="{00000000-0005-0000-0000-000075090000}"/>
    <cellStyle name="Note 3 2" xfId="725" xr:uid="{00000000-0005-0000-0000-000076090000}"/>
    <cellStyle name="Note 3 2 2" xfId="1640" xr:uid="{00000000-0005-0000-0000-000077090000}"/>
    <cellStyle name="Note 3 2 2 2" xfId="3920" xr:uid="{E0337FB5-B9D6-4576-88BD-DDA8DF1E64DD}"/>
    <cellStyle name="Note 3 2 3" xfId="2333" xr:uid="{00000000-0005-0000-0000-000078090000}"/>
    <cellStyle name="Note 3 2 3 2" xfId="4613" xr:uid="{2AE890F0-4F72-45A2-B559-674575C6C243}"/>
    <cellStyle name="Note 3 2 4" xfId="3028" xr:uid="{6EF33773-DEA0-4B2E-B6D9-C6AE448618A0}"/>
    <cellStyle name="Note 3 3" xfId="1293" xr:uid="{00000000-0005-0000-0000-000079090000}"/>
    <cellStyle name="Note 3 3 2" xfId="3573" xr:uid="{C7D681BA-343C-4BD4-8BF5-E678D645CD7E}"/>
    <cellStyle name="Note 3 4" xfId="1986" xr:uid="{00000000-0005-0000-0000-00007A090000}"/>
    <cellStyle name="Note 3 4 2" xfId="4266" xr:uid="{975B641C-5711-4940-A6F4-C431F06C76F9}"/>
    <cellStyle name="Note 3 5" xfId="2681" xr:uid="{40C07FF0-7C12-49FF-9003-CA2137A74435}"/>
    <cellStyle name="Note 4" xfId="539" xr:uid="{00000000-0005-0000-0000-00007B090000}"/>
    <cellStyle name="Note 4 2" xfId="1468" xr:uid="{00000000-0005-0000-0000-00007C090000}"/>
    <cellStyle name="Note 4 2 2" xfId="3748" xr:uid="{11A91B76-B84A-4420-BC25-A96A970E25BD}"/>
    <cellStyle name="Note 4 3" xfId="2161" xr:uid="{00000000-0005-0000-0000-00007D090000}"/>
    <cellStyle name="Note 4 3 2" xfId="4441" xr:uid="{D5442250-B7D1-4EAC-8EB1-C4CD69CBC84E}"/>
    <cellStyle name="Note 4 4" xfId="2856" xr:uid="{BEC36E5D-1F5C-41C0-8C2C-94BB74043704}"/>
    <cellStyle name="Note 5" xfId="926" xr:uid="{00000000-0005-0000-0000-00007E090000}"/>
    <cellStyle name="Note 5 2" xfId="3216" xr:uid="{DE50FA3F-0305-4234-A2A1-A99182600686}"/>
    <cellStyle name="Note 6" xfId="1121" xr:uid="{00000000-0005-0000-0000-00007F090000}"/>
    <cellStyle name="Note 6 2" xfId="3401" xr:uid="{1DE985C8-7D75-4415-AD83-4DD6F82FF3A2}"/>
    <cellStyle name="Note 7" xfId="1814" xr:uid="{00000000-0005-0000-0000-000080090000}"/>
    <cellStyle name="Note 7 2" xfId="4094" xr:uid="{A5D4EF08-DB77-4E25-BF49-5EB31614C5DF}"/>
    <cellStyle name="Note 8" xfId="2509" xr:uid="{79008548-6640-4FB2-9BAB-6EBF1A28DA75}"/>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erc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2 3 2" xfId="3229" xr:uid="{2C066889-5783-437B-AF01-5B522144C3FB}"/>
    <cellStyle name="Tusenskille 2 3" xfId="330" xr:uid="{00000000-0005-0000-0000-000097090000}"/>
    <cellStyle name="Tusenskille 2 3 2" xfId="711" xr:uid="{00000000-0005-0000-0000-000098090000}"/>
    <cellStyle name="Tusenskille 2 4" xfId="911" xr:uid="{00000000-0005-0000-0000-000099090000}"/>
    <cellStyle name="Tusenskille 2 4 2" xfId="3202" xr:uid="{5484F1BA-2ECE-4A44-995A-34C39501FBE7}"/>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3 3 2" xfId="3199" xr:uid="{1A0F2684-26DE-4CE0-9858-99139DA90947}"/>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Tusenskille 4 3 2" xfId="3200" xr:uid="{B351F68A-3086-46B6-AB9C-19444C40FA07}"/>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topLeftCell="A42" workbookViewId="0">
      <selection activeCell="C10" sqref="C10"/>
    </sheetView>
  </sheetViews>
  <sheetFormatPr defaultColWidth="17.28515625" defaultRowHeight="15.75" customHeight="1" x14ac:dyDescent="0.25"/>
  <cols>
    <col min="1" max="1" width="46.5703125" style="40" customWidth="1"/>
    <col min="2" max="2" width="10.7109375" style="40" customWidth="1"/>
    <col min="3" max="3" width="26.7109375" style="40" customWidth="1"/>
    <col min="4" max="6" width="10.7109375" style="40" customWidth="1"/>
    <col min="7" max="16384" width="17.28515625" style="40"/>
  </cols>
  <sheetData>
    <row r="1" spans="1:6" ht="12.75" customHeight="1" x14ac:dyDescent="0.25">
      <c r="A1" s="2"/>
    </row>
    <row r="2" spans="1:6" ht="15" customHeight="1" x14ac:dyDescent="0.25">
      <c r="A2" s="3" t="s">
        <v>799</v>
      </c>
      <c r="B2" s="4"/>
      <c r="C2" s="5"/>
      <c r="D2" s="1"/>
      <c r="E2" s="1"/>
      <c r="F2" s="1"/>
    </row>
    <row r="3" spans="1:6" ht="15" customHeight="1" x14ac:dyDescent="0.25">
      <c r="A3" s="6"/>
      <c r="B3" s="7"/>
      <c r="C3" s="1"/>
      <c r="D3" s="1"/>
      <c r="E3" s="1"/>
      <c r="F3" s="1"/>
    </row>
    <row r="4" spans="1:6" ht="15" customHeight="1" x14ac:dyDescent="0.25">
      <c r="A4" s="8" t="s">
        <v>0</v>
      </c>
      <c r="B4" s="1"/>
      <c r="C4" s="1"/>
      <c r="D4" s="1"/>
      <c r="E4" s="1"/>
      <c r="F4" s="1"/>
    </row>
    <row r="5" spans="1:6" ht="15" customHeight="1" x14ac:dyDescent="0.25">
      <c r="A5" s="9"/>
      <c r="B5" s="1"/>
      <c r="C5" s="1"/>
      <c r="D5" s="1"/>
      <c r="E5" s="1"/>
      <c r="F5" s="1"/>
    </row>
    <row r="6" spans="1:6" ht="12.75" customHeight="1" x14ac:dyDescent="0.25">
      <c r="A6" s="501" t="s">
        <v>1</v>
      </c>
      <c r="B6" s="501"/>
      <c r="C6" s="501"/>
      <c r="D6" s="1"/>
      <c r="E6" s="1"/>
      <c r="F6" s="1"/>
    </row>
    <row r="7" spans="1:6" ht="12.75" customHeight="1" x14ac:dyDescent="0.25">
      <c r="A7" s="501"/>
      <c r="B7" s="501"/>
      <c r="C7" s="501"/>
      <c r="D7" s="1"/>
      <c r="E7" s="1"/>
      <c r="F7" s="1"/>
    </row>
    <row r="8" spans="1:6" ht="15" customHeight="1" x14ac:dyDescent="0.25">
      <c r="A8" s="501"/>
      <c r="B8" s="501"/>
      <c r="C8" s="501"/>
      <c r="D8" s="1"/>
      <c r="E8" s="1"/>
      <c r="F8" s="1"/>
    </row>
    <row r="9" spans="1:6" ht="15" customHeight="1" x14ac:dyDescent="0.25">
      <c r="A9" s="10"/>
      <c r="B9" s="10"/>
      <c r="C9" s="10"/>
      <c r="D9" s="1"/>
      <c r="E9" s="1"/>
      <c r="F9" s="1"/>
    </row>
    <row r="10" spans="1:6" ht="15" customHeight="1" x14ac:dyDescent="0.25">
      <c r="A10" s="8" t="s">
        <v>2</v>
      </c>
      <c r="B10" s="11"/>
      <c r="C10" s="11"/>
      <c r="D10" s="1"/>
      <c r="E10" s="1"/>
      <c r="F10" s="1"/>
    </row>
    <row r="11" spans="1:6" ht="15" customHeight="1" x14ac:dyDescent="0.25">
      <c r="A11" s="11"/>
      <c r="B11" s="1"/>
      <c r="C11" s="1"/>
      <c r="D11" s="1"/>
      <c r="E11" s="1"/>
      <c r="F11" s="1"/>
    </row>
    <row r="12" spans="1:6" ht="15" customHeight="1" x14ac:dyDescent="0.25">
      <c r="A12" s="12" t="s">
        <v>3</v>
      </c>
      <c r="B12" s="11"/>
      <c r="C12" s="1"/>
      <c r="D12" s="1"/>
      <c r="E12" s="1"/>
      <c r="F12" s="1"/>
    </row>
    <row r="13" spans="1:6" ht="15" customHeight="1" x14ac:dyDescent="0.25">
      <c r="A13" s="501" t="s">
        <v>454</v>
      </c>
      <c r="B13" s="501"/>
      <c r="C13" s="501"/>
      <c r="D13" s="1"/>
      <c r="E13" s="1"/>
      <c r="F13" s="1"/>
    </row>
    <row r="14" spans="1:6" ht="15" customHeight="1" x14ac:dyDescent="0.25">
      <c r="A14" s="501"/>
      <c r="B14" s="501"/>
      <c r="C14" s="501"/>
      <c r="D14" s="1"/>
      <c r="E14" s="1"/>
      <c r="F14" s="1"/>
    </row>
    <row r="15" spans="1:6" ht="15" customHeight="1" x14ac:dyDescent="0.25">
      <c r="A15" s="501"/>
      <c r="B15" s="501"/>
      <c r="C15" s="501"/>
      <c r="D15" s="1"/>
      <c r="E15" s="1"/>
      <c r="F15" s="1"/>
    </row>
    <row r="16" spans="1:6" ht="15" customHeight="1" x14ac:dyDescent="0.25">
      <c r="A16" s="501"/>
      <c r="B16" s="501"/>
      <c r="C16" s="501"/>
      <c r="D16" s="1"/>
      <c r="E16" s="1"/>
      <c r="F16" s="1"/>
    </row>
    <row r="17" spans="1:6" ht="15" customHeight="1" x14ac:dyDescent="0.25">
      <c r="A17" s="317"/>
      <c r="B17" s="317"/>
      <c r="C17" s="317"/>
      <c r="D17" s="1"/>
      <c r="E17" s="1"/>
      <c r="F17" s="1"/>
    </row>
    <row r="18" spans="1:6" ht="15" customHeight="1" x14ac:dyDescent="0.25">
      <c r="A18" s="12" t="s">
        <v>4</v>
      </c>
      <c r="B18" s="11"/>
      <c r="C18" s="1"/>
      <c r="D18" s="1"/>
      <c r="E18" s="1"/>
      <c r="F18" s="1"/>
    </row>
    <row r="19" spans="1:6" ht="15" customHeight="1" x14ac:dyDescent="0.25">
      <c r="A19" s="501" t="s">
        <v>5</v>
      </c>
      <c r="B19" s="501"/>
      <c r="C19" s="501"/>
      <c r="D19" s="1"/>
      <c r="E19" s="1"/>
      <c r="F19" s="1"/>
    </row>
    <row r="20" spans="1:6" ht="15" customHeight="1" x14ac:dyDescent="0.25">
      <c r="A20" s="501"/>
      <c r="B20" s="501"/>
      <c r="C20" s="501"/>
      <c r="D20" s="1"/>
      <c r="E20" s="1"/>
      <c r="F20" s="1"/>
    </row>
    <row r="21" spans="1:6" ht="15" customHeight="1" x14ac:dyDescent="0.25">
      <c r="A21" s="501"/>
      <c r="B21" s="501"/>
      <c r="C21" s="501"/>
      <c r="D21" s="1"/>
      <c r="E21" s="1"/>
      <c r="F21" s="1"/>
    </row>
    <row r="22" spans="1:6" ht="15" customHeight="1" x14ac:dyDescent="0.25">
      <c r="A22" s="501"/>
      <c r="B22" s="501"/>
      <c r="C22" s="501"/>
      <c r="D22" s="1"/>
      <c r="E22" s="1"/>
      <c r="F22" s="1"/>
    </row>
    <row r="23" spans="1:6" ht="15" customHeight="1" x14ac:dyDescent="0.25">
      <c r="A23" s="13"/>
      <c r="B23" s="11"/>
      <c r="C23" s="1"/>
      <c r="D23" s="1"/>
      <c r="E23" s="1"/>
      <c r="F23" s="1"/>
    </row>
    <row r="24" spans="1:6" ht="15" customHeight="1" x14ac:dyDescent="0.25">
      <c r="A24" s="12" t="s">
        <v>6</v>
      </c>
      <c r="B24" s="11"/>
      <c r="C24" s="1"/>
      <c r="D24" s="1"/>
      <c r="E24" s="1"/>
      <c r="F24" s="1"/>
    </row>
    <row r="25" spans="1:6" ht="15" customHeight="1" x14ac:dyDescent="0.25">
      <c r="A25" s="501" t="s">
        <v>7</v>
      </c>
      <c r="B25" s="501"/>
      <c r="C25" s="501"/>
      <c r="D25" s="1"/>
      <c r="E25" s="1"/>
      <c r="F25" s="1"/>
    </row>
    <row r="26" spans="1:6" ht="15" customHeight="1" x14ac:dyDescent="0.25">
      <c r="A26" s="501"/>
      <c r="B26" s="501"/>
      <c r="C26" s="501"/>
      <c r="D26" s="1"/>
      <c r="E26" s="1"/>
      <c r="F26" s="1"/>
    </row>
    <row r="27" spans="1:6" ht="15" customHeight="1" x14ac:dyDescent="0.25">
      <c r="A27" s="501"/>
      <c r="B27" s="501"/>
      <c r="C27" s="501"/>
      <c r="D27" s="1"/>
      <c r="E27" s="1"/>
      <c r="F27" s="1"/>
    </row>
    <row r="28" spans="1:6" ht="15" customHeight="1" x14ac:dyDescent="0.25">
      <c r="A28" s="501"/>
      <c r="B28" s="501"/>
      <c r="C28" s="501"/>
      <c r="D28" s="1"/>
      <c r="E28" s="1"/>
      <c r="F28" s="1"/>
    </row>
    <row r="29" spans="1:6" ht="15" customHeight="1" x14ac:dyDescent="0.25">
      <c r="A29" s="317"/>
      <c r="B29" s="317"/>
      <c r="C29" s="317"/>
      <c r="D29" s="1"/>
      <c r="E29" s="1"/>
      <c r="F29" s="1"/>
    </row>
    <row r="30" spans="1:6" ht="15" customHeight="1" x14ac:dyDescent="0.25">
      <c r="A30" s="12" t="s">
        <v>8</v>
      </c>
      <c r="B30" s="11"/>
      <c r="C30" s="1"/>
      <c r="D30" s="1"/>
      <c r="E30" s="1"/>
      <c r="F30" s="1"/>
    </row>
    <row r="31" spans="1:6" ht="15" customHeight="1" x14ac:dyDescent="0.25">
      <c r="A31" s="501" t="s">
        <v>9</v>
      </c>
      <c r="B31" s="501"/>
      <c r="C31" s="501"/>
      <c r="D31" s="1"/>
      <c r="E31" s="1"/>
      <c r="F31" s="1"/>
    </row>
    <row r="32" spans="1:6" ht="15" customHeight="1" x14ac:dyDescent="0.25">
      <c r="A32" s="501"/>
      <c r="B32" s="501"/>
      <c r="C32" s="501"/>
      <c r="D32" s="1"/>
      <c r="E32" s="1"/>
      <c r="F32" s="1"/>
    </row>
    <row r="33" spans="1:6" ht="15" customHeight="1" x14ac:dyDescent="0.25">
      <c r="A33" s="501"/>
      <c r="B33" s="501"/>
      <c r="C33" s="501"/>
      <c r="D33" s="1"/>
      <c r="E33" s="1"/>
      <c r="F33" s="1"/>
    </row>
    <row r="34" spans="1:6" ht="15" customHeight="1" x14ac:dyDescent="0.25">
      <c r="A34" s="501"/>
      <c r="B34" s="501"/>
      <c r="C34" s="501"/>
      <c r="D34" s="1"/>
      <c r="E34" s="1"/>
      <c r="F34" s="1"/>
    </row>
    <row r="35" spans="1:6" ht="15" customHeight="1" x14ac:dyDescent="0.25">
      <c r="A35" s="501"/>
      <c r="B35" s="501"/>
      <c r="C35" s="501"/>
      <c r="D35" s="1"/>
      <c r="E35" s="1"/>
      <c r="F35" s="1"/>
    </row>
    <row r="36" spans="1:6" ht="15" customHeight="1" x14ac:dyDescent="0.25">
      <c r="A36" s="501"/>
      <c r="B36" s="501"/>
      <c r="C36" s="501"/>
      <c r="D36" s="1"/>
      <c r="E36" s="1"/>
      <c r="F36" s="1"/>
    </row>
    <row r="37" spans="1:6" ht="15" customHeight="1" x14ac:dyDescent="0.25">
      <c r="A37" s="13"/>
      <c r="B37" s="11"/>
      <c r="C37" s="1"/>
      <c r="D37" s="1"/>
      <c r="E37" s="1"/>
      <c r="F37" s="1"/>
    </row>
    <row r="38" spans="1:6" ht="15" customHeight="1" x14ac:dyDescent="0.25">
      <c r="A38" s="12" t="s">
        <v>10</v>
      </c>
      <c r="B38" s="11"/>
      <c r="C38" s="1"/>
      <c r="D38" s="1"/>
      <c r="E38" s="1"/>
      <c r="F38" s="1"/>
    </row>
    <row r="39" spans="1:6" ht="15" customHeight="1" x14ac:dyDescent="0.25">
      <c r="A39" s="500" t="s">
        <v>11</v>
      </c>
      <c r="B39" s="500"/>
      <c r="C39" s="500"/>
      <c r="D39" s="1"/>
      <c r="E39" s="1"/>
      <c r="F39" s="1"/>
    </row>
    <row r="40" spans="1:6" ht="15" customHeight="1" x14ac:dyDescent="0.25">
      <c r="A40" s="500"/>
      <c r="B40" s="500"/>
      <c r="C40" s="500"/>
      <c r="D40" s="1"/>
      <c r="E40" s="1"/>
      <c r="F40" s="1"/>
    </row>
    <row r="41" spans="1:6" ht="15" customHeight="1" x14ac:dyDescent="0.25">
      <c r="A41" s="500"/>
      <c r="B41" s="500"/>
      <c r="C41" s="500"/>
      <c r="D41" s="1"/>
      <c r="E41" s="1"/>
      <c r="F41" s="1"/>
    </row>
    <row r="42" spans="1:6" ht="15" customHeight="1" x14ac:dyDescent="0.25">
      <c r="A42" s="13"/>
      <c r="B42" s="11"/>
      <c r="C42" s="1"/>
      <c r="D42" s="1"/>
      <c r="E42" s="1"/>
      <c r="F42" s="1"/>
    </row>
    <row r="43" spans="1:6" ht="15" customHeight="1" x14ac:dyDescent="0.25">
      <c r="A43" s="12" t="s">
        <v>12</v>
      </c>
      <c r="B43" s="11"/>
      <c r="C43" s="1"/>
      <c r="D43" s="1"/>
      <c r="E43" s="1"/>
      <c r="F43" s="1"/>
    </row>
    <row r="44" spans="1:6" ht="15" customHeight="1" x14ac:dyDescent="0.25">
      <c r="A44" s="501" t="s">
        <v>13</v>
      </c>
      <c r="B44" s="501"/>
      <c r="C44" s="501"/>
      <c r="D44" s="1"/>
      <c r="E44" s="1"/>
      <c r="F44" s="1"/>
    </row>
    <row r="45" spans="1:6" ht="15" customHeight="1" x14ac:dyDescent="0.25">
      <c r="A45" s="314"/>
      <c r="B45" s="314"/>
      <c r="C45" s="314"/>
      <c r="D45" s="1"/>
      <c r="E45" s="1"/>
      <c r="F45" s="1"/>
    </row>
    <row r="46" spans="1:6" ht="15" customHeight="1" x14ac:dyDescent="0.25">
      <c r="A46" s="12" t="s">
        <v>14</v>
      </c>
      <c r="B46" s="11"/>
      <c r="C46" s="1"/>
      <c r="D46" s="1"/>
      <c r="E46" s="1"/>
      <c r="F46" s="1"/>
    </row>
    <row r="47" spans="1:6" ht="15" customHeight="1" x14ac:dyDescent="0.25">
      <c r="A47" s="501" t="s">
        <v>15</v>
      </c>
      <c r="B47" s="501"/>
      <c r="C47" s="501"/>
      <c r="D47" s="1"/>
      <c r="E47" s="1"/>
      <c r="F47" s="1"/>
    </row>
    <row r="48" spans="1:6" ht="15" customHeight="1" x14ac:dyDescent="0.25">
      <c r="A48" s="501"/>
      <c r="B48" s="501"/>
      <c r="C48" s="501"/>
      <c r="D48" s="1"/>
      <c r="E48" s="1"/>
      <c r="F48" s="1"/>
    </row>
    <row r="49" spans="1:6" ht="15" customHeight="1" x14ac:dyDescent="0.25">
      <c r="A49" s="314"/>
      <c r="B49" s="314"/>
      <c r="C49" s="314"/>
      <c r="D49" s="1"/>
      <c r="E49" s="1"/>
      <c r="F49" s="1"/>
    </row>
    <row r="50" spans="1:6" ht="15" customHeight="1" x14ac:dyDescent="0.25">
      <c r="A50" s="12" t="s">
        <v>16</v>
      </c>
      <c r="B50" s="11"/>
      <c r="C50" s="1"/>
      <c r="D50" s="1"/>
      <c r="E50" s="1"/>
      <c r="F50" s="1"/>
    </row>
    <row r="51" spans="1:6" ht="15" customHeight="1" x14ac:dyDescent="0.25">
      <c r="A51" s="501" t="s">
        <v>17</v>
      </c>
      <c r="B51" s="501"/>
      <c r="C51" s="501"/>
      <c r="D51" s="1"/>
      <c r="E51" s="1"/>
      <c r="F51" s="1"/>
    </row>
    <row r="52" spans="1:6" ht="15" customHeight="1" x14ac:dyDescent="0.25">
      <c r="A52" s="501"/>
      <c r="B52" s="501"/>
      <c r="C52" s="501"/>
      <c r="D52" s="1"/>
      <c r="E52" s="1"/>
      <c r="F52" s="1"/>
    </row>
    <row r="53" spans="1:6" ht="15" customHeight="1" x14ac:dyDescent="0.25">
      <c r="A53" s="501"/>
      <c r="B53" s="501"/>
      <c r="C53" s="501"/>
      <c r="D53" s="1"/>
      <c r="E53" s="1"/>
      <c r="F53" s="1"/>
    </row>
    <row r="54" spans="1:6" ht="15" customHeight="1" x14ac:dyDescent="0.25">
      <c r="A54" s="13"/>
      <c r="B54" s="11"/>
      <c r="C54" s="1"/>
      <c r="D54" s="1"/>
      <c r="E54" s="14"/>
      <c r="F54" s="1"/>
    </row>
    <row r="55" spans="1:6" ht="15" customHeight="1" x14ac:dyDescent="0.25">
      <c r="A55" s="12" t="s">
        <v>18</v>
      </c>
      <c r="B55" s="11"/>
      <c r="C55" s="1"/>
      <c r="D55" s="1"/>
      <c r="E55" s="1"/>
      <c r="F55" s="1"/>
    </row>
    <row r="56" spans="1:6" ht="15" customHeight="1" x14ac:dyDescent="0.25">
      <c r="A56" s="501" t="s">
        <v>363</v>
      </c>
      <c r="B56" s="501"/>
      <c r="C56" s="501"/>
      <c r="D56" s="1"/>
      <c r="E56" s="1"/>
      <c r="F56" s="1"/>
    </row>
    <row r="57" spans="1:6" ht="15" customHeight="1" x14ac:dyDescent="0.25">
      <c r="A57" s="501"/>
      <c r="B57" s="501"/>
      <c r="C57" s="501"/>
      <c r="D57" s="1"/>
      <c r="E57" s="1"/>
      <c r="F57" s="1"/>
    </row>
    <row r="58" spans="1:6" ht="15" customHeight="1" x14ac:dyDescent="0.25">
      <c r="A58" s="501"/>
      <c r="B58" s="501"/>
      <c r="C58" s="501"/>
      <c r="D58" s="1"/>
      <c r="E58" s="1"/>
      <c r="F58" s="1"/>
    </row>
    <row r="59" spans="1:6" ht="15" customHeight="1" x14ac:dyDescent="0.25">
      <c r="A59" s="501"/>
      <c r="B59" s="501"/>
      <c r="C59" s="501"/>
      <c r="D59" s="1"/>
      <c r="E59" s="1"/>
      <c r="F59" s="1"/>
    </row>
    <row r="60" spans="1:6" ht="15" customHeight="1" x14ac:dyDescent="0.25">
      <c r="A60" s="318"/>
      <c r="B60" s="318"/>
      <c r="C60" s="318"/>
      <c r="D60" s="1"/>
      <c r="E60" s="1"/>
      <c r="F60" s="1"/>
    </row>
    <row r="61" spans="1:6" ht="15" customHeight="1" x14ac:dyDescent="0.25">
      <c r="A61" s="12" t="s">
        <v>19</v>
      </c>
      <c r="B61" s="11"/>
      <c r="C61" s="1"/>
      <c r="D61" s="1"/>
      <c r="E61" s="1"/>
      <c r="F61" s="1"/>
    </row>
    <row r="62" spans="1:6" ht="33" customHeight="1" x14ac:dyDescent="0.25">
      <c r="A62" s="501" t="s">
        <v>20</v>
      </c>
      <c r="B62" s="501"/>
      <c r="C62" s="501"/>
      <c r="D62" s="1"/>
      <c r="E62" s="1"/>
      <c r="F62" s="1"/>
    </row>
    <row r="63" spans="1:6" ht="15" customHeight="1" x14ac:dyDescent="0.25">
      <c r="A63" s="13"/>
      <c r="B63" s="11"/>
      <c r="C63" s="1"/>
      <c r="D63" s="1"/>
      <c r="E63" s="1"/>
      <c r="F63" s="1"/>
    </row>
    <row r="64" spans="1:6" ht="15" customHeight="1" x14ac:dyDescent="0.25">
      <c r="A64" s="15" t="s">
        <v>21</v>
      </c>
      <c r="B64" s="11"/>
      <c r="C64" s="1"/>
      <c r="D64" s="1"/>
      <c r="E64" s="1"/>
      <c r="F64" s="1"/>
    </row>
    <row r="65" spans="1:6" ht="15" customHeight="1" x14ac:dyDescent="0.25">
      <c r="A65" s="502" t="s">
        <v>463</v>
      </c>
      <c r="B65" s="502"/>
      <c r="C65" s="502"/>
      <c r="D65" s="1"/>
      <c r="E65" s="1"/>
      <c r="F65" s="1"/>
    </row>
    <row r="66" spans="1:6" ht="15" customHeight="1" x14ac:dyDescent="0.25">
      <c r="A66" s="16"/>
      <c r="B66" s="11"/>
      <c r="C66" s="1"/>
      <c r="D66" s="1"/>
      <c r="E66" s="1"/>
      <c r="F66" s="1"/>
    </row>
    <row r="67" spans="1:6" ht="15" customHeight="1" x14ac:dyDescent="0.25">
      <c r="A67" s="15" t="s">
        <v>22</v>
      </c>
      <c r="B67" s="11"/>
      <c r="C67" s="1"/>
      <c r="D67" s="1"/>
      <c r="E67" s="1"/>
      <c r="F67" s="1"/>
    </row>
    <row r="68" spans="1:6" ht="15" customHeight="1" x14ac:dyDescent="0.25">
      <c r="A68" s="502" t="s">
        <v>23</v>
      </c>
      <c r="B68" s="502"/>
      <c r="C68" s="502"/>
      <c r="D68" s="1"/>
      <c r="E68" s="1"/>
      <c r="F68" s="1"/>
    </row>
    <row r="69" spans="1:6" ht="15" customHeight="1" x14ac:dyDescent="0.25">
      <c r="A69" s="193"/>
      <c r="B69" s="193"/>
      <c r="C69" s="193"/>
      <c r="D69" s="1"/>
      <c r="E69" s="1"/>
      <c r="F69" s="1"/>
    </row>
    <row r="70" spans="1:6" ht="15" customHeight="1" x14ac:dyDescent="0.25">
      <c r="A70" s="15" t="s">
        <v>24</v>
      </c>
      <c r="B70" s="11"/>
      <c r="C70" s="1"/>
      <c r="D70" s="1"/>
      <c r="E70" s="1"/>
      <c r="F70" s="1"/>
    </row>
    <row r="71" spans="1:6" ht="15" customHeight="1" x14ac:dyDescent="0.25">
      <c r="A71" s="500" t="s">
        <v>25</v>
      </c>
      <c r="B71" s="500"/>
      <c r="C71" s="500"/>
      <c r="D71" s="1"/>
      <c r="E71" s="1"/>
      <c r="F71" s="1"/>
    </row>
  </sheetData>
  <sheetProtection formatCells="0" formatColumns="0" formatRows="0" insertColumns="0" insertRows="0"/>
  <mergeCells count="14">
    <mergeCell ref="A68:C68"/>
    <mergeCell ref="A71:C71"/>
    <mergeCell ref="A44:C44"/>
    <mergeCell ref="A47:C48"/>
    <mergeCell ref="A51:C53"/>
    <mergeCell ref="A56:C59"/>
    <mergeCell ref="A62:C62"/>
    <mergeCell ref="A65:C65"/>
    <mergeCell ref="A39:C41"/>
    <mergeCell ref="A6:C8"/>
    <mergeCell ref="A13:C16"/>
    <mergeCell ref="A19:C22"/>
    <mergeCell ref="A25:C28"/>
    <mergeCell ref="A31:C36"/>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80"/>
  <sheetViews>
    <sheetView topLeftCell="A53" workbookViewId="0">
      <selection activeCell="I32" sqref="I32"/>
    </sheetView>
  </sheetViews>
  <sheetFormatPr defaultColWidth="17.28515625" defaultRowHeight="15.75" customHeight="1" x14ac:dyDescent="0.25"/>
  <cols>
    <col min="1" max="1" width="43.5703125" style="91" customWidth="1"/>
    <col min="2" max="2" width="16.7109375" style="91" customWidth="1"/>
    <col min="3" max="3" width="15" style="91" customWidth="1"/>
    <col min="4" max="4" width="17.5703125" style="91" customWidth="1"/>
    <col min="5" max="5" width="15.7109375" style="91" customWidth="1"/>
    <col min="6" max="6" width="14.28515625" style="161" customWidth="1"/>
    <col min="7" max="8" width="10.7109375" style="40" customWidth="1"/>
    <col min="9" max="16384" width="17.28515625" style="40"/>
  </cols>
  <sheetData>
    <row r="1" spans="1:8" ht="12.75" customHeight="1" x14ac:dyDescent="0.25">
      <c r="A1" s="102"/>
      <c r="B1" s="320"/>
      <c r="C1" s="320"/>
      <c r="D1" s="320"/>
      <c r="E1" s="320"/>
    </row>
    <row r="2" spans="1:8" ht="30" x14ac:dyDescent="0.25">
      <c r="A2" s="319" t="str">
        <f>Resultatregnskap!A2</f>
        <v>Virksomhetens navn: Stiftelsen Handelshøyskolen BI</v>
      </c>
      <c r="B2" s="319"/>
      <c r="C2" s="319"/>
      <c r="D2" s="319"/>
      <c r="E2" s="319"/>
      <c r="F2" s="156"/>
      <c r="G2" s="1"/>
      <c r="H2" s="1"/>
    </row>
    <row r="3" spans="1:8" ht="15" x14ac:dyDescent="0.25">
      <c r="A3" s="320"/>
      <c r="B3" s="320"/>
      <c r="C3" s="320"/>
      <c r="D3" s="320"/>
      <c r="E3" s="320"/>
    </row>
    <row r="4" spans="1:8" ht="14.25" customHeight="1" x14ac:dyDescent="0.25">
      <c r="A4" s="321" t="s">
        <v>753</v>
      </c>
      <c r="B4" s="99"/>
      <c r="C4" s="99"/>
      <c r="D4" s="99"/>
      <c r="E4" s="99"/>
      <c r="F4" s="99"/>
      <c r="G4" s="1"/>
      <c r="H4" s="1"/>
    </row>
    <row r="5" spans="1:8" ht="14.25" customHeight="1" x14ac:dyDescent="0.25">
      <c r="A5" s="98" t="str">
        <f>Resultatregnskap!A6</f>
        <v>Beløp i 1000 kroner</v>
      </c>
      <c r="B5" s="320"/>
      <c r="C5" s="320"/>
      <c r="D5" s="320"/>
      <c r="E5" s="320"/>
      <c r="F5" s="156"/>
      <c r="G5" s="1"/>
      <c r="H5" s="1"/>
    </row>
    <row r="6" spans="1:8" ht="12.75" customHeight="1" x14ac:dyDescent="0.25">
      <c r="A6" s="320"/>
      <c r="B6" s="320"/>
      <c r="C6" s="320"/>
      <c r="D6" s="320"/>
      <c r="E6" s="320"/>
    </row>
    <row r="7" spans="1:8" ht="20.100000000000001" customHeight="1" x14ac:dyDescent="0.25">
      <c r="A7" s="383" t="s">
        <v>483</v>
      </c>
      <c r="B7" s="508">
        <f>Resultatregnskap!C8</f>
        <v>45657</v>
      </c>
      <c r="C7" s="509"/>
      <c r="D7" s="510">
        <f>Resultatregnskap!D8</f>
        <v>45291</v>
      </c>
      <c r="E7" s="511"/>
      <c r="F7" s="389"/>
    </row>
    <row r="8" spans="1:8" ht="30" customHeight="1" x14ac:dyDescent="0.25">
      <c r="A8" s="384"/>
      <c r="B8" s="381" t="s">
        <v>749</v>
      </c>
      <c r="C8" s="382" t="s">
        <v>739</v>
      </c>
      <c r="D8" s="381" t="s">
        <v>749</v>
      </c>
      <c r="E8" s="381" t="s">
        <v>739</v>
      </c>
      <c r="F8" s="393" t="s">
        <v>466</v>
      </c>
    </row>
    <row r="9" spans="1:8" ht="15" customHeight="1" x14ac:dyDescent="0.25">
      <c r="A9" s="320" t="s">
        <v>878</v>
      </c>
      <c r="B9" s="157">
        <v>3048.3809999999999</v>
      </c>
      <c r="C9" s="157"/>
      <c r="D9" s="199">
        <v>2710.7159999999999</v>
      </c>
      <c r="E9" s="199"/>
      <c r="F9" s="204" t="s">
        <v>486</v>
      </c>
    </row>
    <row r="10" spans="1:8" ht="15" customHeight="1" x14ac:dyDescent="0.25">
      <c r="A10" s="320" t="s">
        <v>879</v>
      </c>
      <c r="B10" s="199">
        <v>0</v>
      </c>
      <c r="C10" s="199"/>
      <c r="D10" s="199">
        <v>15.6</v>
      </c>
      <c r="E10" s="199"/>
      <c r="F10" s="204" t="s">
        <v>486</v>
      </c>
    </row>
    <row r="11" spans="1:8" ht="15" customHeight="1" x14ac:dyDescent="0.25">
      <c r="A11" s="320" t="s">
        <v>880</v>
      </c>
      <c r="B11" s="199">
        <v>200</v>
      </c>
      <c r="C11" s="199"/>
      <c r="D11" s="199">
        <v>200</v>
      </c>
      <c r="E11" s="199"/>
      <c r="F11" s="204" t="s">
        <v>486</v>
      </c>
    </row>
    <row r="12" spans="1:8" ht="15" customHeight="1" x14ac:dyDescent="0.25">
      <c r="A12" s="320" t="s">
        <v>881</v>
      </c>
      <c r="B12" s="199">
        <v>14</v>
      </c>
      <c r="C12" s="199"/>
      <c r="D12" s="199">
        <v>8.5</v>
      </c>
      <c r="E12" s="199"/>
      <c r="F12" s="204" t="s">
        <v>486</v>
      </c>
    </row>
    <row r="13" spans="1:8" ht="15" customHeight="1" x14ac:dyDescent="0.25">
      <c r="A13" s="320"/>
      <c r="B13" s="199"/>
      <c r="C13" s="199"/>
      <c r="D13" s="199"/>
      <c r="E13" s="199"/>
      <c r="F13" s="204" t="s">
        <v>487</v>
      </c>
    </row>
    <row r="14" spans="1:8" ht="15" customHeight="1" x14ac:dyDescent="0.25">
      <c r="A14" s="320"/>
      <c r="B14" s="158"/>
      <c r="C14" s="158"/>
      <c r="D14" s="158"/>
      <c r="E14" s="199"/>
      <c r="F14" s="204" t="s">
        <v>488</v>
      </c>
    </row>
    <row r="15" spans="1:8" ht="15" customHeight="1" x14ac:dyDescent="0.25">
      <c r="A15" s="153" t="s">
        <v>479</v>
      </c>
      <c r="B15" s="200">
        <f>SUM(B9:B14)</f>
        <v>3262.3809999999999</v>
      </c>
      <c r="C15" s="200">
        <f>SUM(C9:C14)</f>
        <v>0</v>
      </c>
      <c r="D15" s="201">
        <f>SUM(D9:D14)</f>
        <v>2934.8159999999998</v>
      </c>
      <c r="E15" s="201">
        <f>SUM(E9:E14)</f>
        <v>0</v>
      </c>
      <c r="F15" s="203" t="s">
        <v>489</v>
      </c>
    </row>
    <row r="16" spans="1:8" ht="15" customHeight="1" x14ac:dyDescent="0.25">
      <c r="A16" s="320"/>
      <c r="B16" s="202"/>
      <c r="C16" s="202"/>
      <c r="D16" s="202"/>
      <c r="E16" s="202"/>
      <c r="F16" s="70"/>
    </row>
    <row r="17" spans="1:6" ht="15" customHeight="1" x14ac:dyDescent="0.25">
      <c r="A17" s="320"/>
      <c r="B17" s="320"/>
      <c r="C17" s="320"/>
      <c r="D17" s="320"/>
      <c r="E17" s="320"/>
      <c r="F17" s="40"/>
    </row>
    <row r="18" spans="1:6" ht="20.100000000000001" customHeight="1" x14ac:dyDescent="0.25">
      <c r="A18" s="383" t="s">
        <v>484</v>
      </c>
      <c r="B18" s="508">
        <f>B7</f>
        <v>45657</v>
      </c>
      <c r="C18" s="509"/>
      <c r="D18" s="510">
        <f>D7</f>
        <v>45291</v>
      </c>
      <c r="E18" s="511"/>
      <c r="F18" s="389"/>
    </row>
    <row r="19" spans="1:6" ht="30" customHeight="1" x14ac:dyDescent="0.25">
      <c r="A19" s="384"/>
      <c r="B19" s="381" t="s">
        <v>749</v>
      </c>
      <c r="C19" s="382" t="s">
        <v>739</v>
      </c>
      <c r="D19" s="381" t="s">
        <v>749</v>
      </c>
      <c r="E19" s="381" t="s">
        <v>739</v>
      </c>
      <c r="F19" s="393" t="s">
        <v>466</v>
      </c>
    </row>
    <row r="20" spans="1:6" ht="15" customHeight="1" x14ac:dyDescent="0.25">
      <c r="A20" s="320" t="s">
        <v>878</v>
      </c>
      <c r="B20" s="157">
        <v>15778.41</v>
      </c>
      <c r="C20" s="157"/>
      <c r="D20" s="157">
        <v>16121.632</v>
      </c>
      <c r="E20" s="199"/>
      <c r="F20" s="204" t="s">
        <v>490</v>
      </c>
    </row>
    <row r="21" spans="1:6" ht="15" customHeight="1" x14ac:dyDescent="0.25">
      <c r="A21" s="320" t="s">
        <v>877</v>
      </c>
      <c r="B21" s="199">
        <v>5534.1440000000002</v>
      </c>
      <c r="C21" s="199"/>
      <c r="D21" s="199">
        <v>6254.0159999999996</v>
      </c>
      <c r="E21" s="199"/>
      <c r="F21" s="204" t="s">
        <v>491</v>
      </c>
    </row>
    <row r="22" spans="1:6" ht="15" customHeight="1" x14ac:dyDescent="0.25">
      <c r="A22" s="320" t="s">
        <v>882</v>
      </c>
      <c r="B22" s="158">
        <v>678.36</v>
      </c>
      <c r="C22" s="158"/>
      <c r="D22" s="158">
        <v>745.63199999999995</v>
      </c>
      <c r="E22" s="199"/>
      <c r="F22" s="204" t="s">
        <v>492</v>
      </c>
    </row>
    <row r="23" spans="1:6" ht="15" customHeight="1" x14ac:dyDescent="0.25">
      <c r="A23" s="153" t="s">
        <v>480</v>
      </c>
      <c r="B23" s="200">
        <f>SUM(B20:B22)</f>
        <v>21990.914000000001</v>
      </c>
      <c r="C23" s="200">
        <f>SUM(C20:C22)</f>
        <v>0</v>
      </c>
      <c r="D23" s="201">
        <f>SUM(D20:D22)</f>
        <v>23121.280000000002</v>
      </c>
      <c r="E23" s="201">
        <f>SUM(E20:E22)</f>
        <v>0</v>
      </c>
      <c r="F23" s="203" t="s">
        <v>493</v>
      </c>
    </row>
    <row r="24" spans="1:6" ht="15" customHeight="1" x14ac:dyDescent="0.25">
      <c r="A24" s="320"/>
      <c r="B24" s="320"/>
      <c r="C24" s="320"/>
      <c r="D24" s="320"/>
      <c r="E24" s="320"/>
    </row>
    <row r="25" spans="1:6" ht="15" customHeight="1" x14ac:dyDescent="0.25">
      <c r="A25" s="506" t="s">
        <v>823</v>
      </c>
      <c r="B25" s="506"/>
      <c r="C25" s="506"/>
      <c r="D25" s="506"/>
      <c r="E25" s="506"/>
      <c r="F25" s="506"/>
    </row>
    <row r="26" spans="1:6" ht="15" customHeight="1" x14ac:dyDescent="0.25">
      <c r="A26" s="514" t="s">
        <v>824</v>
      </c>
      <c r="B26" s="515"/>
      <c r="C26" s="516"/>
      <c r="D26" s="480">
        <v>45657</v>
      </c>
      <c r="E26" s="481">
        <f>D18</f>
        <v>45291</v>
      </c>
      <c r="F26" s="465"/>
    </row>
    <row r="27" spans="1:6" ht="33" customHeight="1" x14ac:dyDescent="0.25">
      <c r="A27" s="466" t="s">
        <v>825</v>
      </c>
      <c r="B27" s="517" t="s">
        <v>826</v>
      </c>
      <c r="C27" s="518"/>
      <c r="D27" s="467" t="s">
        <v>827</v>
      </c>
      <c r="E27" s="468" t="s">
        <v>827</v>
      </c>
      <c r="F27" s="469" t="s">
        <v>466</v>
      </c>
    </row>
    <row r="28" spans="1:6" ht="15" customHeight="1" x14ac:dyDescent="0.25">
      <c r="A28" s="470" t="s">
        <v>878</v>
      </c>
      <c r="B28" s="519" t="s">
        <v>898</v>
      </c>
      <c r="C28" s="520"/>
      <c r="D28" s="471">
        <f>+B9</f>
        <v>3048.3809999999999</v>
      </c>
      <c r="E28" s="472">
        <v>2710.7159999999999</v>
      </c>
      <c r="F28" s="473" t="s">
        <v>912</v>
      </c>
    </row>
    <row r="29" spans="1:6" ht="15" customHeight="1" x14ac:dyDescent="0.25">
      <c r="A29" s="470" t="s">
        <v>879</v>
      </c>
      <c r="B29" s="521" t="s">
        <v>899</v>
      </c>
      <c r="C29" s="522"/>
      <c r="D29" s="472"/>
      <c r="E29" s="472">
        <v>15.6</v>
      </c>
      <c r="F29" s="473" t="s">
        <v>912</v>
      </c>
    </row>
    <row r="30" spans="1:6" ht="15" customHeight="1" x14ac:dyDescent="0.25">
      <c r="A30" s="470" t="s">
        <v>878</v>
      </c>
      <c r="B30" s="489" t="s">
        <v>899</v>
      </c>
      <c r="C30" s="490"/>
      <c r="D30" s="472">
        <f>+B20</f>
        <v>15778.41</v>
      </c>
      <c r="E30" s="472">
        <v>16121.632</v>
      </c>
      <c r="F30" s="473" t="s">
        <v>912</v>
      </c>
    </row>
    <row r="31" spans="1:6" ht="15" customHeight="1" x14ac:dyDescent="0.25">
      <c r="A31" s="470" t="s">
        <v>881</v>
      </c>
      <c r="B31" s="489" t="s">
        <v>899</v>
      </c>
      <c r="C31" s="490"/>
      <c r="D31" s="472">
        <f>+B12</f>
        <v>14</v>
      </c>
      <c r="E31" s="472">
        <v>8.5</v>
      </c>
      <c r="F31" s="473" t="s">
        <v>912</v>
      </c>
    </row>
    <row r="32" spans="1:6" ht="15" customHeight="1" x14ac:dyDescent="0.25">
      <c r="A32" s="470" t="s">
        <v>877</v>
      </c>
      <c r="B32" s="489" t="s">
        <v>900</v>
      </c>
      <c r="C32" s="490"/>
      <c r="D32" s="472">
        <f>+B21</f>
        <v>5534.1440000000002</v>
      </c>
      <c r="E32" s="472">
        <v>6254.0159999999996</v>
      </c>
      <c r="F32" s="473" t="s">
        <v>912</v>
      </c>
    </row>
    <row r="33" spans="1:6" ht="15" customHeight="1" x14ac:dyDescent="0.25">
      <c r="A33" s="470" t="s">
        <v>880</v>
      </c>
      <c r="B33" s="521" t="s">
        <v>901</v>
      </c>
      <c r="C33" s="522"/>
      <c r="D33" s="472">
        <f>+B11</f>
        <v>200</v>
      </c>
      <c r="E33" s="472">
        <v>200</v>
      </c>
      <c r="F33" s="473" t="s">
        <v>912</v>
      </c>
    </row>
    <row r="34" spans="1:6" ht="15" customHeight="1" x14ac:dyDescent="0.25">
      <c r="A34" s="470" t="s">
        <v>882</v>
      </c>
      <c r="B34" s="521" t="s">
        <v>902</v>
      </c>
      <c r="C34" s="522"/>
      <c r="D34" s="472">
        <f>+B22</f>
        <v>678.36</v>
      </c>
      <c r="E34" s="472">
        <v>745.63199999999995</v>
      </c>
      <c r="F34" s="473" t="s">
        <v>913</v>
      </c>
    </row>
    <row r="35" spans="1:6" ht="15" customHeight="1" x14ac:dyDescent="0.25">
      <c r="A35" s="470"/>
      <c r="B35" s="523"/>
      <c r="C35" s="524"/>
      <c r="D35" s="474"/>
      <c r="E35" s="472"/>
      <c r="F35" s="473" t="s">
        <v>914</v>
      </c>
    </row>
    <row r="36" spans="1:6" ht="15" customHeight="1" x14ac:dyDescent="0.25">
      <c r="A36" s="466" t="s">
        <v>828</v>
      </c>
      <c r="B36" s="523"/>
      <c r="C36" s="524"/>
      <c r="D36" s="475">
        <f>SUM(D28:D35)</f>
        <v>25253.295000000002</v>
      </c>
      <c r="E36" s="476">
        <f>SUM(E28:E35)</f>
        <v>26056.096000000001</v>
      </c>
      <c r="F36" s="465" t="s">
        <v>915</v>
      </c>
    </row>
    <row r="37" spans="1:6" ht="15" customHeight="1" x14ac:dyDescent="0.25">
      <c r="A37" s="462"/>
      <c r="B37" s="462"/>
      <c r="C37" s="462"/>
      <c r="D37" s="462"/>
      <c r="E37" s="462"/>
      <c r="F37" s="462"/>
    </row>
    <row r="38" spans="1:6" ht="15.75" customHeight="1" x14ac:dyDescent="0.25">
      <c r="A38" s="321" t="s">
        <v>754</v>
      </c>
      <c r="B38" s="321"/>
      <c r="C38" s="321"/>
      <c r="D38" s="321"/>
      <c r="E38" s="321"/>
      <c r="F38" s="321"/>
    </row>
    <row r="39" spans="1:6" ht="15.75" customHeight="1" x14ac:dyDescent="0.25">
      <c r="A39" s="98" t="s">
        <v>589</v>
      </c>
      <c r="B39" s="320"/>
      <c r="C39" s="320"/>
      <c r="D39" s="320"/>
      <c r="E39" s="320"/>
      <c r="F39" s="320"/>
    </row>
    <row r="40" spans="1:6" ht="15.75" customHeight="1" x14ac:dyDescent="0.25">
      <c r="F40" s="320"/>
    </row>
    <row r="41" spans="1:6" ht="15.75" customHeight="1" x14ac:dyDescent="0.25">
      <c r="A41" s="153" t="s">
        <v>750</v>
      </c>
      <c r="B41" s="508">
        <f>B18</f>
        <v>45657</v>
      </c>
      <c r="C41" s="509"/>
      <c r="D41" s="510">
        <f>'Balanse - eiendeler'!D7</f>
        <v>45291</v>
      </c>
      <c r="E41" s="511"/>
      <c r="F41" s="358"/>
    </row>
    <row r="42" spans="1:6" ht="30" customHeight="1" x14ac:dyDescent="0.25">
      <c r="A42" s="386"/>
      <c r="B42" s="381" t="s">
        <v>749</v>
      </c>
      <c r="C42" s="387" t="s">
        <v>739</v>
      </c>
      <c r="D42" s="381" t="s">
        <v>749</v>
      </c>
      <c r="E42" s="381" t="s">
        <v>739</v>
      </c>
      <c r="F42" s="393" t="s">
        <v>466</v>
      </c>
    </row>
    <row r="43" spans="1:6" ht="15.75" customHeight="1" x14ac:dyDescent="0.25">
      <c r="A43" s="222" t="s">
        <v>472</v>
      </c>
      <c r="B43" s="157">
        <v>0</v>
      </c>
      <c r="C43" s="157">
        <v>0</v>
      </c>
      <c r="D43" s="157">
        <v>0</v>
      </c>
      <c r="E43" s="199">
        <v>0</v>
      </c>
      <c r="F43" s="162" t="s">
        <v>494</v>
      </c>
    </row>
    <row r="44" spans="1:6" ht="15.75" customHeight="1" x14ac:dyDescent="0.25">
      <c r="A44" s="222" t="s">
        <v>470</v>
      </c>
      <c r="B44" s="158">
        <v>0</v>
      </c>
      <c r="C44" s="158">
        <v>0</v>
      </c>
      <c r="D44" s="158">
        <v>0</v>
      </c>
      <c r="E44" s="199">
        <v>0</v>
      </c>
      <c r="F44" s="162" t="s">
        <v>495</v>
      </c>
    </row>
    <row r="45" spans="1:6" ht="15.75" customHeight="1" x14ac:dyDescent="0.25">
      <c r="A45" s="153" t="s">
        <v>471</v>
      </c>
      <c r="B45" s="200">
        <f>SUM(B43:B44)</f>
        <v>0</v>
      </c>
      <c r="C45" s="200">
        <f>SUM(C43:C44)</f>
        <v>0</v>
      </c>
      <c r="D45" s="201">
        <f>SUM(D43:D44)</f>
        <v>0</v>
      </c>
      <c r="E45" s="201">
        <f>SUM(E43:E44)</f>
        <v>0</v>
      </c>
      <c r="F45" s="148" t="s">
        <v>496</v>
      </c>
    </row>
    <row r="46" spans="1:6" ht="15.75" customHeight="1" x14ac:dyDescent="0.25">
      <c r="A46" s="222"/>
      <c r="B46" s="202"/>
      <c r="C46" s="202"/>
      <c r="D46" s="202"/>
      <c r="E46" s="202"/>
      <c r="F46" s="91"/>
    </row>
    <row r="47" spans="1:6" ht="15.75" customHeight="1" x14ac:dyDescent="0.25">
      <c r="A47" s="153" t="s">
        <v>481</v>
      </c>
      <c r="B47" s="508">
        <f>B41</f>
        <v>45657</v>
      </c>
      <c r="C47" s="509"/>
      <c r="D47" s="510">
        <f>D41</f>
        <v>45291</v>
      </c>
      <c r="E47" s="511"/>
      <c r="F47" s="358"/>
    </row>
    <row r="48" spans="1:6" ht="30" customHeight="1" x14ac:dyDescent="0.25">
      <c r="A48" s="153"/>
      <c r="B48" s="381" t="s">
        <v>749</v>
      </c>
      <c r="C48" s="387" t="s">
        <v>739</v>
      </c>
      <c r="D48" s="381" t="s">
        <v>749</v>
      </c>
      <c r="E48" s="381" t="s">
        <v>739</v>
      </c>
      <c r="F48" s="393" t="s">
        <v>466</v>
      </c>
    </row>
    <row r="49" spans="1:6" ht="15.75" customHeight="1" x14ac:dyDescent="0.25">
      <c r="A49" s="222" t="s">
        <v>473</v>
      </c>
      <c r="B49" s="157">
        <v>0</v>
      </c>
      <c r="C49" s="157">
        <v>0</v>
      </c>
      <c r="D49" s="157">
        <v>0</v>
      </c>
      <c r="E49" s="199">
        <v>0</v>
      </c>
      <c r="F49" s="162" t="s">
        <v>497</v>
      </c>
    </row>
    <row r="50" spans="1:6" ht="15.75" customHeight="1" x14ac:dyDescent="0.25">
      <c r="A50" s="222" t="s">
        <v>474</v>
      </c>
      <c r="B50" s="158">
        <f>322.057+409.458</f>
        <v>731.5150000000001</v>
      </c>
      <c r="C50" s="91">
        <v>0</v>
      </c>
      <c r="D50" s="158">
        <v>1227.6913999999999</v>
      </c>
      <c r="E50" s="199">
        <v>0</v>
      </c>
      <c r="F50" s="162" t="s">
        <v>498</v>
      </c>
    </row>
    <row r="51" spans="1:6" ht="15.75" customHeight="1" x14ac:dyDescent="0.25">
      <c r="A51" s="153" t="s">
        <v>475</v>
      </c>
      <c r="B51" s="200">
        <f>SUM(B49:B50)</f>
        <v>731.5150000000001</v>
      </c>
      <c r="C51" s="200">
        <f>SUM(C49:C50)</f>
        <v>0</v>
      </c>
      <c r="D51" s="201">
        <f>SUM(D49:D50)</f>
        <v>1227.6913999999999</v>
      </c>
      <c r="E51" s="201">
        <f>SUM(E49:E50)</f>
        <v>0</v>
      </c>
      <c r="F51" s="148" t="s">
        <v>499</v>
      </c>
    </row>
    <row r="52" spans="1:6" ht="15.75" customHeight="1" x14ac:dyDescent="0.25">
      <c r="A52" s="222"/>
      <c r="B52" s="202"/>
      <c r="C52" s="202"/>
      <c r="D52" s="202"/>
      <c r="E52" s="202"/>
      <c r="F52" s="91"/>
    </row>
    <row r="53" spans="1:6" ht="15.75" customHeight="1" x14ac:dyDescent="0.25">
      <c r="A53" s="153" t="s">
        <v>510</v>
      </c>
      <c r="B53" s="508">
        <f>B41</f>
        <v>45657</v>
      </c>
      <c r="C53" s="509"/>
      <c r="D53" s="510">
        <f>D41</f>
        <v>45291</v>
      </c>
      <c r="E53" s="512"/>
      <c r="F53" s="388"/>
    </row>
    <row r="54" spans="1:6" ht="30" customHeight="1" x14ac:dyDescent="0.25">
      <c r="A54" s="153"/>
      <c r="B54" s="381" t="s">
        <v>749</v>
      </c>
      <c r="C54" s="387" t="s">
        <v>739</v>
      </c>
      <c r="D54" s="381" t="s">
        <v>749</v>
      </c>
      <c r="E54" s="381" t="s">
        <v>739</v>
      </c>
      <c r="F54" s="393" t="s">
        <v>466</v>
      </c>
    </row>
    <row r="55" spans="1:6" ht="15.75" customHeight="1" x14ac:dyDescent="0.25">
      <c r="A55" s="222" t="s">
        <v>507</v>
      </c>
      <c r="B55" s="157">
        <v>0</v>
      </c>
      <c r="C55" s="157">
        <v>0</v>
      </c>
      <c r="D55" s="157">
        <v>0</v>
      </c>
      <c r="E55" s="199">
        <v>0</v>
      </c>
      <c r="F55" s="162" t="s">
        <v>500</v>
      </c>
    </row>
    <row r="56" spans="1:6" ht="15.75" customHeight="1" x14ac:dyDescent="0.25">
      <c r="A56" s="222" t="s">
        <v>508</v>
      </c>
      <c r="B56" s="158">
        <v>0</v>
      </c>
      <c r="C56" s="158">
        <v>0</v>
      </c>
      <c r="D56" s="158">
        <v>0</v>
      </c>
      <c r="E56" s="199">
        <v>0</v>
      </c>
      <c r="F56" s="162" t="s">
        <v>501</v>
      </c>
    </row>
    <row r="57" spans="1:6" ht="15.75" customHeight="1" x14ac:dyDescent="0.25">
      <c r="A57" s="153" t="s">
        <v>509</v>
      </c>
      <c r="B57" s="200">
        <f>SUM(B55:B56)</f>
        <v>0</v>
      </c>
      <c r="C57" s="200">
        <f>SUM(C55:C56)</f>
        <v>0</v>
      </c>
      <c r="D57" s="201">
        <f>SUM(D55:D56)</f>
        <v>0</v>
      </c>
      <c r="E57" s="201">
        <f>SUM(E55:E56)</f>
        <v>0</v>
      </c>
      <c r="F57" s="148" t="s">
        <v>502</v>
      </c>
    </row>
    <row r="58" spans="1:6" ht="15.75" customHeight="1" x14ac:dyDescent="0.25">
      <c r="A58" s="223"/>
      <c r="B58" s="205"/>
      <c r="C58" s="205"/>
      <c r="D58" s="205"/>
      <c r="E58" s="205"/>
      <c r="F58" s="91"/>
    </row>
    <row r="59" spans="1:6" ht="15.75" customHeight="1" x14ac:dyDescent="0.25">
      <c r="A59" s="153" t="s">
        <v>482</v>
      </c>
      <c r="B59" s="197">
        <f>B41</f>
        <v>45657</v>
      </c>
      <c r="C59" s="197"/>
      <c r="D59" s="510">
        <f>D41</f>
        <v>45291</v>
      </c>
      <c r="E59" s="511"/>
      <c r="F59" s="358"/>
    </row>
    <row r="60" spans="1:6" ht="30" customHeight="1" x14ac:dyDescent="0.25">
      <c r="A60" s="153"/>
      <c r="B60" s="381" t="s">
        <v>749</v>
      </c>
      <c r="C60" s="387" t="s">
        <v>739</v>
      </c>
      <c r="D60" s="381" t="s">
        <v>749</v>
      </c>
      <c r="E60" s="381" t="s">
        <v>739</v>
      </c>
      <c r="F60" s="393" t="s">
        <v>466</v>
      </c>
    </row>
    <row r="61" spans="1:6" ht="15.75" customHeight="1" x14ac:dyDescent="0.25">
      <c r="A61" s="222" t="s">
        <v>477</v>
      </c>
      <c r="B61" s="157">
        <v>0</v>
      </c>
      <c r="C61" s="157">
        <v>0</v>
      </c>
      <c r="D61" s="157">
        <v>0</v>
      </c>
      <c r="E61" s="199">
        <v>0</v>
      </c>
      <c r="F61" s="162" t="s">
        <v>503</v>
      </c>
    </row>
    <row r="62" spans="1:6" ht="15.75" customHeight="1" x14ac:dyDescent="0.25">
      <c r="A62" s="222" t="s">
        <v>478</v>
      </c>
      <c r="B62" s="158">
        <f>69.367+51187.019</f>
        <v>51256.385999999999</v>
      </c>
      <c r="C62" s="91">
        <v>0</v>
      </c>
      <c r="D62" s="158">
        <v>56953.728419999999</v>
      </c>
      <c r="E62" s="199">
        <v>0</v>
      </c>
      <c r="F62" s="162" t="s">
        <v>504</v>
      </c>
    </row>
    <row r="63" spans="1:6" ht="15.75" customHeight="1" x14ac:dyDescent="0.25">
      <c r="A63" s="153" t="s">
        <v>476</v>
      </c>
      <c r="B63" s="200">
        <f>SUM(B61:B62)</f>
        <v>51256.385999999999</v>
      </c>
      <c r="C63" s="200">
        <f>SUM(C61:C62)</f>
        <v>0</v>
      </c>
      <c r="D63" s="201">
        <f>SUM(D61:D62)</f>
        <v>56953.728419999999</v>
      </c>
      <c r="E63" s="201">
        <f>SUM(E61:E62)</f>
        <v>0</v>
      </c>
      <c r="F63" s="148" t="s">
        <v>505</v>
      </c>
    </row>
    <row r="64" spans="1:6" ht="15.75" customHeight="1" x14ac:dyDescent="0.25">
      <c r="A64" s="100"/>
      <c r="B64" s="477"/>
      <c r="C64" s="477"/>
      <c r="D64" s="202"/>
      <c r="E64" s="202"/>
      <c r="F64" s="91"/>
    </row>
    <row r="65" spans="1:10" ht="15.75" customHeight="1" x14ac:dyDescent="0.25">
      <c r="A65" s="513" t="s">
        <v>829</v>
      </c>
      <c r="B65" s="513"/>
      <c r="C65" s="513"/>
      <c r="D65" s="513"/>
      <c r="E65" s="513"/>
      <c r="F65" s="513"/>
    </row>
    <row r="66" spans="1:10" ht="15.75" customHeight="1" x14ac:dyDescent="0.25">
      <c r="A66" s="514" t="s">
        <v>830</v>
      </c>
      <c r="B66" s="515"/>
      <c r="C66" s="516"/>
      <c r="D66" s="463">
        <v>45657</v>
      </c>
      <c r="E66" s="464">
        <v>45291</v>
      </c>
      <c r="F66" s="465"/>
    </row>
    <row r="67" spans="1:10" ht="36.75" customHeight="1" x14ac:dyDescent="0.25">
      <c r="A67" s="466" t="s">
        <v>831</v>
      </c>
      <c r="B67" s="517" t="s">
        <v>832</v>
      </c>
      <c r="C67" s="518"/>
      <c r="D67" s="467" t="s">
        <v>827</v>
      </c>
      <c r="E67" s="468" t="s">
        <v>827</v>
      </c>
      <c r="F67" s="469" t="s">
        <v>466</v>
      </c>
    </row>
    <row r="68" spans="1:10" ht="15.75" customHeight="1" x14ac:dyDescent="0.25">
      <c r="A68" s="470" t="s">
        <v>877</v>
      </c>
      <c r="B68" s="519" t="s">
        <v>903</v>
      </c>
      <c r="C68" s="520"/>
      <c r="D68" s="471">
        <v>322.05700000000002</v>
      </c>
      <c r="E68" s="472">
        <v>207.46440000000001</v>
      </c>
      <c r="F68" s="473" t="s">
        <v>916</v>
      </c>
      <c r="J68"/>
    </row>
    <row r="69" spans="1:10" ht="15.75" customHeight="1" x14ac:dyDescent="0.25">
      <c r="A69" s="470" t="s">
        <v>878</v>
      </c>
      <c r="B69" s="521" t="s">
        <v>904</v>
      </c>
      <c r="C69" s="522"/>
      <c r="D69" s="472">
        <v>409.45800000000003</v>
      </c>
      <c r="E69" s="472">
        <v>1020.227</v>
      </c>
      <c r="F69" s="473" t="s">
        <v>917</v>
      </c>
      <c r="J69"/>
    </row>
    <row r="70" spans="1:10" ht="15.75" customHeight="1" x14ac:dyDescent="0.25">
      <c r="A70" s="470" t="s">
        <v>878</v>
      </c>
      <c r="B70" s="521" t="s">
        <v>905</v>
      </c>
      <c r="C70" s="522"/>
      <c r="D70" s="472">
        <v>51187.019</v>
      </c>
      <c r="E70" s="472">
        <v>56825.84087</v>
      </c>
      <c r="F70" s="473" t="s">
        <v>918</v>
      </c>
      <c r="J70"/>
    </row>
    <row r="71" spans="1:10" ht="15.75" customHeight="1" x14ac:dyDescent="0.25">
      <c r="A71" s="470" t="s">
        <v>878</v>
      </c>
      <c r="B71" s="497" t="s">
        <v>906</v>
      </c>
      <c r="C71" s="498"/>
      <c r="D71" s="474">
        <v>69.367000000000004</v>
      </c>
      <c r="E71" s="472"/>
      <c r="F71" s="473"/>
      <c r="J71"/>
    </row>
    <row r="72" spans="1:10" ht="33.75" customHeight="1" x14ac:dyDescent="0.25">
      <c r="A72" s="478" t="s">
        <v>833</v>
      </c>
      <c r="B72" s="523"/>
      <c r="C72" s="524"/>
      <c r="D72" s="475">
        <f>SUM(D68:D71)</f>
        <v>51987.900999999998</v>
      </c>
      <c r="E72" s="476">
        <f>SUM(E68:E70)</f>
        <v>58053.532270000003</v>
      </c>
      <c r="F72" s="465" t="s">
        <v>919</v>
      </c>
      <c r="J72"/>
    </row>
    <row r="73" spans="1:10" ht="15.75" customHeight="1" x14ac:dyDescent="0.25">
      <c r="F73" s="91"/>
    </row>
    <row r="74" spans="1:10" ht="15.75" customHeight="1" x14ac:dyDescent="0.25">
      <c r="A74" s="505" t="s">
        <v>834</v>
      </c>
      <c r="B74" s="505"/>
      <c r="C74" s="505"/>
      <c r="D74" s="505"/>
      <c r="E74" s="505"/>
      <c r="F74" s="505"/>
    </row>
    <row r="75" spans="1:10" ht="27.6" customHeight="1" x14ac:dyDescent="0.25">
      <c r="A75" s="505"/>
      <c r="B75" s="505"/>
      <c r="C75" s="505"/>
      <c r="D75" s="505"/>
      <c r="E75" s="505"/>
      <c r="F75" s="505"/>
    </row>
    <row r="76" spans="1:10" ht="15.75" customHeight="1" x14ac:dyDescent="0.25">
      <c r="A76" s="507" t="s">
        <v>511</v>
      </c>
      <c r="B76" s="507"/>
      <c r="C76" s="507"/>
      <c r="D76" s="507"/>
      <c r="E76" s="507"/>
      <c r="F76" s="507"/>
    </row>
    <row r="77" spans="1:10" ht="17.25" customHeight="1" x14ac:dyDescent="0.25">
      <c r="A77" s="505" t="s">
        <v>751</v>
      </c>
      <c r="B77" s="505"/>
      <c r="C77" s="505"/>
      <c r="D77" s="505"/>
      <c r="E77" s="505"/>
      <c r="F77" s="505"/>
    </row>
    <row r="78" spans="1:10" ht="17.25" customHeight="1" x14ac:dyDescent="0.25">
      <c r="A78" s="505"/>
      <c r="B78" s="505"/>
      <c r="C78" s="505"/>
      <c r="D78" s="505"/>
      <c r="E78" s="505"/>
      <c r="F78" s="505"/>
    </row>
    <row r="79" spans="1:10" ht="15.75" customHeight="1" x14ac:dyDescent="0.25">
      <c r="A79" s="505" t="s">
        <v>755</v>
      </c>
      <c r="B79" s="505"/>
      <c r="C79" s="505"/>
      <c r="D79" s="505"/>
      <c r="E79" s="505"/>
      <c r="F79" s="505"/>
    </row>
    <row r="80" spans="1:10" ht="15.75" customHeight="1" x14ac:dyDescent="0.25">
      <c r="A80" s="505"/>
      <c r="B80" s="505"/>
      <c r="C80" s="505"/>
      <c r="D80" s="505"/>
      <c r="E80" s="505"/>
      <c r="F80" s="505"/>
    </row>
  </sheetData>
  <sheetProtection formatCells="0" formatColumns="0" formatRows="0" insertColumns="0" insertRows="0"/>
  <mergeCells count="31">
    <mergeCell ref="A74:F75"/>
    <mergeCell ref="B7:C7"/>
    <mergeCell ref="D7:E7"/>
    <mergeCell ref="B18:C18"/>
    <mergeCell ref="D18:E18"/>
    <mergeCell ref="D41:E41"/>
    <mergeCell ref="B41:C41"/>
    <mergeCell ref="A26:C26"/>
    <mergeCell ref="B27:C27"/>
    <mergeCell ref="B28:C28"/>
    <mergeCell ref="B29:C29"/>
    <mergeCell ref="B35:C35"/>
    <mergeCell ref="B36:C36"/>
    <mergeCell ref="B33:C33"/>
    <mergeCell ref="B34:C34"/>
    <mergeCell ref="A79:F80"/>
    <mergeCell ref="A77:F78"/>
    <mergeCell ref="A25:F25"/>
    <mergeCell ref="A76:F76"/>
    <mergeCell ref="B47:C47"/>
    <mergeCell ref="D47:E47"/>
    <mergeCell ref="B53:C53"/>
    <mergeCell ref="D53:E53"/>
    <mergeCell ref="D59:E59"/>
    <mergeCell ref="A65:F65"/>
    <mergeCell ref="A66:C66"/>
    <mergeCell ref="B67:C67"/>
    <mergeCell ref="B68:C68"/>
    <mergeCell ref="B69:C69"/>
    <mergeCell ref="B70:C70"/>
    <mergeCell ref="B72:C72"/>
  </mergeCells>
  <pageMargins left="0.7" right="0.7"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8"/>
  <sheetViews>
    <sheetView workbookViewId="0">
      <selection activeCell="D24" sqref="D24"/>
    </sheetView>
  </sheetViews>
  <sheetFormatPr defaultColWidth="11.42578125" defaultRowHeight="12.75" x14ac:dyDescent="0.2"/>
  <cols>
    <col min="1" max="1" width="49.28515625" style="346" customWidth="1"/>
    <col min="2" max="2" width="13.42578125" customWidth="1"/>
    <col min="3" max="3" width="13" customWidth="1"/>
    <col min="6" max="6" width="9.7109375" customWidth="1"/>
  </cols>
  <sheetData>
    <row r="1" spans="1:8" s="314" customFormat="1" ht="15" customHeight="1" x14ac:dyDescent="0.25">
      <c r="A1" s="339"/>
    </row>
    <row r="2" spans="1:8" s="314" customFormat="1" ht="15" customHeight="1" x14ac:dyDescent="0.25">
      <c r="A2" s="340" t="str">
        <f>Resultatregnskap!A2</f>
        <v>Virksomhetens navn: Stiftelsen Handelshøyskolen BI</v>
      </c>
      <c r="B2" s="322"/>
      <c r="C2" s="322"/>
      <c r="D2" s="322"/>
      <c r="E2" s="322"/>
    </row>
    <row r="3" spans="1:8" s="314" customFormat="1" ht="15" customHeight="1" x14ac:dyDescent="0.25">
      <c r="A3" s="339"/>
    </row>
    <row r="4" spans="1:8" s="314" customFormat="1" ht="15" customHeight="1" x14ac:dyDescent="0.25">
      <c r="A4" s="341" t="s">
        <v>863</v>
      </c>
      <c r="B4" s="221"/>
      <c r="C4" s="221"/>
      <c r="D4" s="221"/>
      <c r="E4" s="221"/>
      <c r="F4" s="221"/>
    </row>
    <row r="5" spans="1:8" s="314" customFormat="1" ht="15" customHeight="1" x14ac:dyDescent="0.25">
      <c r="A5" s="342" t="str">
        <f>Resultatregnskap!A6</f>
        <v>Beløp i 1000 kroner</v>
      </c>
    </row>
    <row r="6" spans="1:8" s="314" customFormat="1" ht="30" customHeight="1" x14ac:dyDescent="0.25">
      <c r="A6" s="347"/>
      <c r="B6" s="348" t="s">
        <v>526</v>
      </c>
      <c r="C6" s="348" t="s">
        <v>527</v>
      </c>
      <c r="D6" s="348" t="s">
        <v>528</v>
      </c>
      <c r="E6" s="348" t="s">
        <v>336</v>
      </c>
      <c r="F6" s="349" t="s">
        <v>466</v>
      </c>
    </row>
    <row r="7" spans="1:8" s="314" customFormat="1" ht="15" customHeight="1" x14ac:dyDescent="0.25">
      <c r="A7" s="343" t="s">
        <v>839</v>
      </c>
      <c r="B7" s="329">
        <v>397217.1839</v>
      </c>
      <c r="C7" s="329">
        <v>0</v>
      </c>
      <c r="D7" s="329">
        <v>0</v>
      </c>
      <c r="E7" s="329">
        <f t="shared" ref="E7:E16" si="0">SUM(B7:D7)</f>
        <v>397217.1839</v>
      </c>
      <c r="F7" s="236" t="s">
        <v>326</v>
      </c>
    </row>
    <row r="8" spans="1:8" s="314" customFormat="1" ht="15" customHeight="1" x14ac:dyDescent="0.25">
      <c r="A8" s="344" t="s">
        <v>840</v>
      </c>
      <c r="B8" s="329">
        <v>89437.911849999989</v>
      </c>
      <c r="C8" s="329">
        <v>0</v>
      </c>
      <c r="D8" s="329">
        <v>0</v>
      </c>
      <c r="E8" s="329">
        <f t="shared" si="0"/>
        <v>89437.911849999989</v>
      </c>
      <c r="F8" s="236" t="s">
        <v>328</v>
      </c>
      <c r="G8" s="399"/>
      <c r="H8" s="399"/>
    </row>
    <row r="9" spans="1:8" s="314" customFormat="1" ht="15" customHeight="1" x14ac:dyDescent="0.25">
      <c r="A9" s="344" t="s">
        <v>841</v>
      </c>
      <c r="B9" s="329">
        <v>0</v>
      </c>
      <c r="C9" s="329">
        <v>0</v>
      </c>
      <c r="D9" s="329">
        <v>0</v>
      </c>
      <c r="E9" s="329">
        <f t="shared" si="0"/>
        <v>0</v>
      </c>
      <c r="F9" s="236" t="s">
        <v>530</v>
      </c>
      <c r="G9" s="399"/>
    </row>
    <row r="10" spans="1:8" s="314" customFormat="1" ht="15" customHeight="1" x14ac:dyDescent="0.25">
      <c r="A10" s="344" t="s">
        <v>529</v>
      </c>
      <c r="B10" s="329">
        <v>0</v>
      </c>
      <c r="C10" s="329">
        <v>0</v>
      </c>
      <c r="D10" s="329">
        <v>0</v>
      </c>
      <c r="E10" s="329">
        <f t="shared" si="0"/>
        <v>0</v>
      </c>
      <c r="F10" s="236" t="s">
        <v>531</v>
      </c>
    </row>
    <row r="11" spans="1:8" s="314" customFormat="1" ht="15" customHeight="1" x14ac:dyDescent="0.25">
      <c r="A11" s="364" t="s">
        <v>842</v>
      </c>
      <c r="B11" s="446">
        <f>SUBTOTAL(9,B7:B10)</f>
        <v>486655.09574999998</v>
      </c>
      <c r="C11" s="446">
        <f t="shared" ref="C11:D11" si="1">SUBTOTAL(9,C7:C10)</f>
        <v>0</v>
      </c>
      <c r="D11" s="446">
        <f t="shared" si="1"/>
        <v>0</v>
      </c>
      <c r="E11" s="446">
        <f t="shared" si="0"/>
        <v>486655.09574999998</v>
      </c>
      <c r="F11" s="182" t="s">
        <v>330</v>
      </c>
    </row>
    <row r="12" spans="1:8" s="314" customFormat="1" ht="15" customHeight="1" x14ac:dyDescent="0.25">
      <c r="A12" s="345" t="s">
        <v>843</v>
      </c>
      <c r="B12" s="329">
        <v>0</v>
      </c>
      <c r="C12" s="329">
        <v>0</v>
      </c>
      <c r="D12" s="329">
        <v>0</v>
      </c>
      <c r="E12" s="329">
        <f t="shared" si="0"/>
        <v>0</v>
      </c>
      <c r="F12" s="236" t="s">
        <v>467</v>
      </c>
    </row>
    <row r="13" spans="1:8" s="314" customFormat="1" ht="15" customHeight="1" x14ac:dyDescent="0.25">
      <c r="A13" s="345" t="s">
        <v>847</v>
      </c>
      <c r="B13" s="329">
        <v>0</v>
      </c>
      <c r="C13" s="329">
        <v>0</v>
      </c>
      <c r="D13" s="329">
        <v>0</v>
      </c>
      <c r="E13" s="329">
        <f t="shared" si="0"/>
        <v>0</v>
      </c>
      <c r="F13" s="236" t="s">
        <v>468</v>
      </c>
    </row>
    <row r="14" spans="1:8" s="314" customFormat="1" ht="15" customHeight="1" x14ac:dyDescent="0.25">
      <c r="A14" s="345" t="s">
        <v>844</v>
      </c>
      <c r="B14" s="329">
        <v>-264504.53091999784</v>
      </c>
      <c r="C14" s="329">
        <v>0</v>
      </c>
      <c r="D14" s="329">
        <v>0</v>
      </c>
      <c r="E14" s="329">
        <f t="shared" si="0"/>
        <v>-264504.53091999784</v>
      </c>
      <c r="F14" s="236" t="s">
        <v>532</v>
      </c>
    </row>
    <row r="15" spans="1:8" s="314" customFormat="1" ht="15" customHeight="1" x14ac:dyDescent="0.25">
      <c r="A15" s="345" t="s">
        <v>845</v>
      </c>
      <c r="B15" s="329">
        <v>-35408.004220000003</v>
      </c>
      <c r="C15" s="329">
        <v>0</v>
      </c>
      <c r="D15" s="329">
        <v>0</v>
      </c>
      <c r="E15" s="329">
        <f t="shared" si="0"/>
        <v>-35408.004220000003</v>
      </c>
      <c r="F15" s="236" t="s">
        <v>533</v>
      </c>
    </row>
    <row r="16" spans="1:8" s="314" customFormat="1" ht="15" customHeight="1" x14ac:dyDescent="0.25">
      <c r="A16" s="345" t="s">
        <v>868</v>
      </c>
      <c r="B16" s="329">
        <v>0</v>
      </c>
      <c r="C16" s="329">
        <v>0</v>
      </c>
      <c r="D16" s="329">
        <v>0</v>
      </c>
      <c r="E16" s="329">
        <f t="shared" si="0"/>
        <v>0</v>
      </c>
      <c r="F16" s="236" t="s">
        <v>534</v>
      </c>
    </row>
    <row r="17" spans="1:6" s="314" customFormat="1" ht="15" customHeight="1" x14ac:dyDescent="0.25">
      <c r="A17" s="364" t="s">
        <v>846</v>
      </c>
      <c r="B17" s="446">
        <f>SUBTOTAL(9,B7:B16)</f>
        <v>186742.56061000214</v>
      </c>
      <c r="C17" s="446">
        <f>SUBTOTAL(9,C7:C16)</f>
        <v>0</v>
      </c>
      <c r="D17" s="446">
        <f>SUBTOTAL(9,D7:D16)</f>
        <v>0</v>
      </c>
      <c r="E17" s="446">
        <f>SUM(B17:D17)</f>
        <v>186742.56061000214</v>
      </c>
      <c r="F17" s="182" t="s">
        <v>485</v>
      </c>
    </row>
    <row r="18" spans="1:6" s="314" customFormat="1" ht="15" customHeight="1" x14ac:dyDescent="0.25">
      <c r="A18" s="339"/>
    </row>
  </sheetData>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22"/>
  <sheetViews>
    <sheetView zoomScale="90" zoomScaleNormal="90" workbookViewId="0">
      <selection activeCell="B24" sqref="B24"/>
    </sheetView>
  </sheetViews>
  <sheetFormatPr defaultColWidth="11.42578125" defaultRowHeight="12.75" x14ac:dyDescent="0.2"/>
  <cols>
    <col min="1" max="1" width="51" customWidth="1"/>
    <col min="2" max="2" width="10.7109375" customWidth="1"/>
    <col min="3" max="3" width="14" customWidth="1"/>
    <col min="4" max="4" width="13.28515625" customWidth="1"/>
    <col min="5" max="5" width="15.42578125" customWidth="1"/>
    <col min="6" max="6" width="14.7109375" customWidth="1"/>
    <col min="7" max="7" width="13.28515625" customWidth="1"/>
    <col min="8" max="8" width="10.5703125" customWidth="1"/>
  </cols>
  <sheetData>
    <row r="1" spans="1:10" s="314" customFormat="1" ht="15" customHeight="1" x14ac:dyDescent="0.25"/>
    <row r="2" spans="1:10" s="314" customFormat="1" ht="15" customHeight="1" x14ac:dyDescent="0.25">
      <c r="A2" s="314" t="str">
        <f>Resultatregnskap!A2</f>
        <v>Virksomhetens navn: Stiftelsen Handelshøyskolen BI</v>
      </c>
    </row>
    <row r="3" spans="1:10" s="314" customFormat="1" ht="15" customHeight="1" x14ac:dyDescent="0.25"/>
    <row r="4" spans="1:10" s="314" customFormat="1" ht="15" customHeight="1" x14ac:dyDescent="0.25">
      <c r="A4" s="183" t="s">
        <v>535</v>
      </c>
      <c r="B4" s="183"/>
      <c r="C4" s="183"/>
      <c r="D4" s="183"/>
      <c r="E4" s="183"/>
      <c r="F4" s="183"/>
      <c r="G4" s="183"/>
      <c r="H4" s="183"/>
    </row>
    <row r="5" spans="1:10" s="314" customFormat="1" ht="15" customHeight="1" x14ac:dyDescent="0.25">
      <c r="A5" s="174" t="str">
        <f>Resultatregnskap!A6</f>
        <v>Beløp i 1000 kroner</v>
      </c>
      <c r="B5" s="174"/>
    </row>
    <row r="6" spans="1:10" s="314" customFormat="1" ht="45" x14ac:dyDescent="0.25">
      <c r="A6" s="347"/>
      <c r="B6" s="347" t="s">
        <v>82</v>
      </c>
      <c r="C6" s="348" t="s">
        <v>84</v>
      </c>
      <c r="D6" s="348" t="s">
        <v>89</v>
      </c>
      <c r="E6" s="348" t="s">
        <v>536</v>
      </c>
      <c r="F6" s="348" t="s">
        <v>805</v>
      </c>
      <c r="G6" s="347" t="s">
        <v>336</v>
      </c>
      <c r="H6" s="349" t="s">
        <v>594</v>
      </c>
    </row>
    <row r="7" spans="1:10" s="314" customFormat="1" ht="15" customHeight="1" x14ac:dyDescent="0.25">
      <c r="A7" s="236" t="s">
        <v>839</v>
      </c>
      <c r="B7" s="329">
        <v>105300</v>
      </c>
      <c r="C7" s="329">
        <v>1675256.9920400004</v>
      </c>
      <c r="D7" s="329">
        <v>0</v>
      </c>
      <c r="E7" s="329">
        <v>162930.66202000002</v>
      </c>
      <c r="F7" s="329">
        <v>286471.29349999991</v>
      </c>
      <c r="G7" s="329">
        <f t="shared" ref="G7:G17" si="0">SUM(B7:F7)</f>
        <v>2229958.9475600002</v>
      </c>
      <c r="H7" s="236" t="s">
        <v>537</v>
      </c>
    </row>
    <row r="8" spans="1:10" s="314" customFormat="1" ht="15" customHeight="1" x14ac:dyDescent="0.25">
      <c r="A8" s="238" t="s">
        <v>840</v>
      </c>
      <c r="B8" s="329">
        <v>0</v>
      </c>
      <c r="C8" s="329">
        <v>8145.9907899999998</v>
      </c>
      <c r="D8" s="329">
        <v>0</v>
      </c>
      <c r="E8" s="329">
        <v>4726.7058299999999</v>
      </c>
      <c r="F8" s="329">
        <v>8930.2798599999987</v>
      </c>
      <c r="G8" s="329">
        <f t="shared" si="0"/>
        <v>21802.976479999998</v>
      </c>
      <c r="H8" s="236" t="s">
        <v>538</v>
      </c>
      <c r="J8" s="399"/>
    </row>
    <row r="9" spans="1:10" s="314" customFormat="1" ht="15" customHeight="1" x14ac:dyDescent="0.25">
      <c r="A9" s="238" t="s">
        <v>841</v>
      </c>
      <c r="B9" s="329">
        <v>0</v>
      </c>
      <c r="C9" s="329">
        <v>-8145.991</v>
      </c>
      <c r="D9" s="329">
        <v>0</v>
      </c>
      <c r="E9" s="329">
        <v>-2440.16554</v>
      </c>
      <c r="F9" s="329">
        <v>-2474.64176</v>
      </c>
      <c r="G9" s="329">
        <f t="shared" si="0"/>
        <v>-13060.7983</v>
      </c>
      <c r="H9" s="236" t="s">
        <v>539</v>
      </c>
      <c r="I9" s="399"/>
    </row>
    <row r="10" spans="1:10" s="314" customFormat="1" ht="15" customHeight="1" x14ac:dyDescent="0.25">
      <c r="A10" s="238" t="s">
        <v>529</v>
      </c>
      <c r="B10" s="329">
        <v>0</v>
      </c>
      <c r="C10" s="329">
        <v>0</v>
      </c>
      <c r="D10" s="329">
        <v>0</v>
      </c>
      <c r="E10" s="329">
        <v>0</v>
      </c>
      <c r="F10" s="329">
        <v>0</v>
      </c>
      <c r="G10" s="329">
        <f t="shared" si="0"/>
        <v>0</v>
      </c>
      <c r="H10" s="236" t="s">
        <v>540</v>
      </c>
    </row>
    <row r="11" spans="1:10" s="314" customFormat="1" ht="15" customHeight="1" x14ac:dyDescent="0.25">
      <c r="A11" s="274" t="s">
        <v>842</v>
      </c>
      <c r="B11" s="446">
        <f>SUBTOTAL(9,B7:B10)</f>
        <v>105300</v>
      </c>
      <c r="C11" s="446">
        <f t="shared" ref="C11:F11" si="1">SUBTOTAL(9,C7:C10)</f>
        <v>1675256.9918300004</v>
      </c>
      <c r="D11" s="446">
        <f t="shared" si="1"/>
        <v>0</v>
      </c>
      <c r="E11" s="446">
        <f t="shared" si="1"/>
        <v>165217.20231000002</v>
      </c>
      <c r="F11" s="446">
        <f t="shared" si="1"/>
        <v>292926.93159999989</v>
      </c>
      <c r="G11" s="446">
        <f t="shared" si="0"/>
        <v>2238701.1257400005</v>
      </c>
      <c r="H11" s="182" t="s">
        <v>541</v>
      </c>
    </row>
    <row r="12" spans="1:10" s="314" customFormat="1" ht="15" customHeight="1" x14ac:dyDescent="0.25">
      <c r="A12" s="239" t="s">
        <v>843</v>
      </c>
      <c r="B12" s="329">
        <v>0</v>
      </c>
      <c r="C12" s="329">
        <v>0</v>
      </c>
      <c r="D12" s="329">
        <v>0</v>
      </c>
      <c r="E12" s="329">
        <v>0</v>
      </c>
      <c r="F12" s="329">
        <v>0</v>
      </c>
      <c r="G12" s="329">
        <f t="shared" si="0"/>
        <v>0</v>
      </c>
      <c r="H12" s="236" t="s">
        <v>542</v>
      </c>
    </row>
    <row r="13" spans="1:10" s="314" customFormat="1" ht="15" customHeight="1" x14ac:dyDescent="0.25">
      <c r="A13" s="239" t="s">
        <v>847</v>
      </c>
      <c r="B13" s="329">
        <v>0</v>
      </c>
      <c r="C13" s="329">
        <v>0</v>
      </c>
      <c r="D13" s="329">
        <v>0</v>
      </c>
      <c r="E13" s="329">
        <v>0</v>
      </c>
      <c r="F13" s="329">
        <v>0</v>
      </c>
      <c r="G13" s="329">
        <f t="shared" si="0"/>
        <v>0</v>
      </c>
      <c r="H13" s="236" t="s">
        <v>543</v>
      </c>
    </row>
    <row r="14" spans="1:10" s="314" customFormat="1" ht="15" customHeight="1" x14ac:dyDescent="0.25">
      <c r="A14" s="239" t="s">
        <v>844</v>
      </c>
      <c r="B14" s="329">
        <v>0</v>
      </c>
      <c r="C14" s="329">
        <v>-453058.57686999999</v>
      </c>
      <c r="D14" s="329">
        <v>0</v>
      </c>
      <c r="E14" s="329">
        <v>-132896.10657999816</v>
      </c>
      <c r="F14" s="329">
        <v>-185876.40458000058</v>
      </c>
      <c r="G14" s="329">
        <f t="shared" si="0"/>
        <v>-771831.0880299987</v>
      </c>
      <c r="H14" s="236" t="s">
        <v>544</v>
      </c>
    </row>
    <row r="15" spans="1:10" s="314" customFormat="1" ht="15" customHeight="1" x14ac:dyDescent="0.25">
      <c r="A15" s="239" t="s">
        <v>845</v>
      </c>
      <c r="B15" s="329">
        <v>0</v>
      </c>
      <c r="C15" s="329">
        <v>-33530.8461199999</v>
      </c>
      <c r="D15" s="329">
        <v>0</v>
      </c>
      <c r="E15" s="329">
        <v>-17881.234020000102</v>
      </c>
      <c r="F15" s="329">
        <v>-14182.49562</v>
      </c>
      <c r="G15" s="329">
        <f t="shared" si="0"/>
        <v>-65594.575760000007</v>
      </c>
      <c r="H15" s="236" t="s">
        <v>545</v>
      </c>
    </row>
    <row r="16" spans="1:10" s="314" customFormat="1" ht="15" customHeight="1" x14ac:dyDescent="0.25">
      <c r="A16" s="239" t="s">
        <v>869</v>
      </c>
      <c r="B16" s="329">
        <v>0</v>
      </c>
      <c r="C16" s="329">
        <v>8145.991</v>
      </c>
      <c r="D16" s="329">
        <v>0</v>
      </c>
      <c r="E16" s="329">
        <v>2440.16554000003</v>
      </c>
      <c r="F16" s="329">
        <v>2474.64175999998</v>
      </c>
      <c r="G16" s="329">
        <f t="shared" si="0"/>
        <v>13060.798300000009</v>
      </c>
      <c r="H16" s="236" t="s">
        <v>546</v>
      </c>
    </row>
    <row r="17" spans="1:8" s="314" customFormat="1" ht="15" customHeight="1" x14ac:dyDescent="0.25">
      <c r="A17" s="274" t="s">
        <v>846</v>
      </c>
      <c r="B17" s="446">
        <f>SUBTOTAL(9,B7:B16)</f>
        <v>105300</v>
      </c>
      <c r="C17" s="446">
        <f t="shared" ref="C17:F17" si="2">SUBTOTAL(9,C7:C16)</f>
        <v>1196813.5598400005</v>
      </c>
      <c r="D17" s="446">
        <f>SUBTOTAL(9,D7:D16)</f>
        <v>0</v>
      </c>
      <c r="E17" s="446">
        <f t="shared" si="2"/>
        <v>16880.027250001793</v>
      </c>
      <c r="F17" s="446">
        <f t="shared" si="2"/>
        <v>95342.673159999293</v>
      </c>
      <c r="G17" s="446">
        <f t="shared" si="0"/>
        <v>1414336.2602500017</v>
      </c>
      <c r="H17" s="182" t="s">
        <v>547</v>
      </c>
    </row>
    <row r="18" spans="1:8" s="314" customFormat="1" ht="15" customHeight="1" x14ac:dyDescent="0.25"/>
    <row r="19" spans="1:8" s="314" customFormat="1" ht="15" customHeight="1" x14ac:dyDescent="0.25"/>
    <row r="20" spans="1:8" s="314" customFormat="1" ht="15" customHeight="1" x14ac:dyDescent="0.25"/>
    <row r="21" spans="1:8" s="314" customFormat="1" ht="15" customHeight="1" x14ac:dyDescent="0.25"/>
    <row r="22" spans="1:8" s="314" customFormat="1" ht="15" customHeight="1" x14ac:dyDescent="0.25"/>
  </sheetData>
  <pageMargins left="0.51181102362204722" right="0.31496062992125984" top="0.74803149606299213" bottom="0.74803149606299213" header="0.31496062992125984" footer="0.31496062992125984"/>
  <pageSetup paperSize="9" scale="9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7"/>
  <sheetViews>
    <sheetView topLeftCell="A3" workbookViewId="0">
      <selection activeCell="B22" sqref="B22"/>
    </sheetView>
  </sheetViews>
  <sheetFormatPr defaultColWidth="17.28515625" defaultRowHeight="15.75" customHeight="1" x14ac:dyDescent="0.25"/>
  <cols>
    <col min="1" max="1" width="43.28515625" style="40" customWidth="1"/>
    <col min="2" max="3" width="15.7109375" style="91" customWidth="1"/>
    <col min="4" max="4" width="13.7109375" style="70" customWidth="1"/>
    <col min="5" max="6" width="10.7109375" style="40" customWidth="1"/>
    <col min="7" max="16384" width="17.28515625" style="40"/>
  </cols>
  <sheetData>
    <row r="1" spans="1:9" ht="15" customHeight="1" x14ac:dyDescent="0.25">
      <c r="B1" s="320"/>
      <c r="C1" s="320"/>
      <c r="D1" s="69"/>
      <c r="E1" s="1"/>
      <c r="F1" s="1"/>
    </row>
    <row r="2" spans="1:9" ht="30" x14ac:dyDescent="0.25">
      <c r="A2" s="316" t="str">
        <f>Resultatregnskap!A2</f>
        <v>Virksomhetens navn: Stiftelsen Handelshøyskolen BI</v>
      </c>
      <c r="B2" s="102"/>
      <c r="C2" s="102"/>
      <c r="D2" s="69"/>
      <c r="E2" s="1"/>
      <c r="F2" s="1"/>
    </row>
    <row r="3" spans="1:9" ht="12" customHeight="1" x14ac:dyDescent="0.25">
      <c r="A3" s="1"/>
      <c r="B3" s="102"/>
      <c r="C3" s="320"/>
      <c r="D3" s="69"/>
      <c r="E3" s="1"/>
      <c r="F3" s="1"/>
    </row>
    <row r="4" spans="1:9" ht="15" customHeight="1" x14ac:dyDescent="0.25">
      <c r="A4" s="328" t="s">
        <v>548</v>
      </c>
      <c r="B4" s="103"/>
      <c r="C4" s="99"/>
      <c r="D4" s="99"/>
      <c r="E4" s="1"/>
      <c r="F4" s="1"/>
    </row>
    <row r="5" spans="1:9" ht="15" customHeight="1" x14ac:dyDescent="0.25">
      <c r="A5" s="12" t="str">
        <f>Resultatregnskap!A6</f>
        <v>Beløp i 1000 kroner</v>
      </c>
      <c r="B5" s="68"/>
      <c r="C5" s="320"/>
      <c r="D5" s="178"/>
      <c r="E5" s="1"/>
      <c r="F5" s="1"/>
    </row>
    <row r="6" spans="1:9" ht="16.5" customHeight="1" x14ac:dyDescent="0.25">
      <c r="A6" s="155" t="s">
        <v>109</v>
      </c>
      <c r="B6" s="296">
        <f>Resultatregnskap!C8</f>
        <v>45657</v>
      </c>
      <c r="C6" s="297">
        <f>'Balanse - eiendeler'!D7</f>
        <v>45291</v>
      </c>
      <c r="D6" s="129" t="str">
        <f>Resultatregnskap!E8</f>
        <v>DBH-referanse</v>
      </c>
      <c r="E6" s="1"/>
      <c r="F6" s="1"/>
      <c r="G6" s="1"/>
      <c r="H6" s="1"/>
      <c r="I6" s="1"/>
    </row>
    <row r="7" spans="1:9" ht="15" customHeight="1" x14ac:dyDescent="0.25">
      <c r="A7" s="224" t="s">
        <v>325</v>
      </c>
      <c r="B7" s="157">
        <v>38306.567509999921</v>
      </c>
      <c r="C7" s="157">
        <v>35406.179769999981</v>
      </c>
      <c r="D7" s="211" t="s">
        <v>549</v>
      </c>
      <c r="E7" s="1"/>
      <c r="F7" s="1"/>
      <c r="G7" s="1"/>
      <c r="H7" s="1"/>
    </row>
    <row r="8" spans="1:9" ht="15" customHeight="1" x14ac:dyDescent="0.25">
      <c r="A8" s="224" t="s">
        <v>327</v>
      </c>
      <c r="B8" s="158">
        <v>-1400</v>
      </c>
      <c r="C8" s="158">
        <v>-1400</v>
      </c>
      <c r="D8" s="212" t="s">
        <v>550</v>
      </c>
      <c r="E8" s="1"/>
      <c r="F8" s="1"/>
      <c r="G8" s="1"/>
      <c r="H8" s="1"/>
    </row>
    <row r="9" spans="1:9" ht="15" customHeight="1" x14ac:dyDescent="0.25">
      <c r="A9" s="225" t="s">
        <v>329</v>
      </c>
      <c r="B9" s="159">
        <f>SUM(B7:B8)</f>
        <v>36906.567509999921</v>
      </c>
      <c r="C9" s="160">
        <f>SUM(C7:C8)</f>
        <v>34006.179769999981</v>
      </c>
      <c r="D9" s="213" t="s">
        <v>551</v>
      </c>
      <c r="E9" s="1"/>
      <c r="F9" s="1"/>
      <c r="G9" s="1"/>
      <c r="H9" s="1"/>
    </row>
    <row r="10" spans="1:9" ht="15" customHeight="1" x14ac:dyDescent="0.25">
      <c r="A10" s="226"/>
      <c r="B10" s="202"/>
      <c r="C10" s="202"/>
      <c r="D10" s="69"/>
      <c r="E10" s="1"/>
      <c r="F10" s="1"/>
      <c r="G10" s="1"/>
      <c r="H10" s="1"/>
    </row>
    <row r="11" spans="1:9" ht="20.100000000000001" customHeight="1" x14ac:dyDescent="0.25">
      <c r="A11" s="155" t="s">
        <v>111</v>
      </c>
      <c r="B11" s="208">
        <f>B6</f>
        <v>45657</v>
      </c>
      <c r="C11" s="209">
        <f>C6</f>
        <v>45291</v>
      </c>
      <c r="D11" s="214" t="s">
        <v>466</v>
      </c>
      <c r="E11" s="1"/>
      <c r="F11" s="1"/>
      <c r="G11" s="1"/>
      <c r="H11" s="1"/>
    </row>
    <row r="12" spans="1:9" ht="15" customHeight="1" x14ac:dyDescent="0.25">
      <c r="A12" s="227" t="s">
        <v>111</v>
      </c>
      <c r="B12" s="157">
        <v>87074.667929999996</v>
      </c>
      <c r="C12" s="157">
        <v>119569.77424000003</v>
      </c>
      <c r="D12" s="215" t="s">
        <v>552</v>
      </c>
      <c r="E12" s="1"/>
      <c r="F12" s="1"/>
      <c r="G12" s="1"/>
      <c r="H12" s="1"/>
    </row>
    <row r="13" spans="1:9" ht="15" customHeight="1" x14ac:dyDescent="0.25">
      <c r="A13" s="228" t="s">
        <v>327</v>
      </c>
      <c r="B13" s="333">
        <v>0</v>
      </c>
      <c r="C13" s="333">
        <v>0</v>
      </c>
      <c r="D13" s="334" t="s">
        <v>553</v>
      </c>
      <c r="E13" s="1"/>
      <c r="F13" s="1"/>
      <c r="G13" s="1"/>
      <c r="H13" s="1"/>
    </row>
    <row r="14" spans="1:9" ht="15" customHeight="1" x14ac:dyDescent="0.25">
      <c r="A14" s="229" t="s">
        <v>469</v>
      </c>
      <c r="B14" s="200">
        <f>SUM(B12:B13)</f>
        <v>87074.667929999996</v>
      </c>
      <c r="C14" s="201">
        <f>SUM(C12:C13)</f>
        <v>119569.77424000003</v>
      </c>
      <c r="D14" s="216" t="s">
        <v>554</v>
      </c>
      <c r="E14" s="1"/>
      <c r="F14" s="1"/>
      <c r="G14" s="1"/>
      <c r="H14" s="1"/>
    </row>
    <row r="15" spans="1:9" ht="15" customHeight="1" x14ac:dyDescent="0.25">
      <c r="A15" s="1"/>
      <c r="B15" s="320"/>
      <c r="C15" s="320"/>
      <c r="E15" s="1"/>
      <c r="F15" s="1"/>
      <c r="G15" s="1"/>
      <c r="H15" s="1"/>
    </row>
    <row r="16" spans="1:9" ht="15" customHeight="1" x14ac:dyDescent="0.25">
      <c r="A16" s="323" t="s">
        <v>736</v>
      </c>
      <c r="B16" s="323"/>
      <c r="C16" s="323"/>
      <c r="D16" s="323"/>
      <c r="E16" s="1"/>
      <c r="F16" s="1"/>
      <c r="G16" s="1"/>
      <c r="H16" s="1"/>
    </row>
    <row r="17" spans="1:8" ht="15.75" customHeight="1" x14ac:dyDescent="0.25">
      <c r="A17" s="12" t="s">
        <v>589</v>
      </c>
      <c r="B17"/>
      <c r="C17"/>
      <c r="D17"/>
      <c r="E17" s="1"/>
      <c r="F17" s="1"/>
      <c r="G17" s="1"/>
      <c r="H17" s="1"/>
    </row>
    <row r="18" spans="1:8" ht="15.75" customHeight="1" x14ac:dyDescent="0.25">
      <c r="A18" s="170"/>
      <c r="B18" s="179">
        <f>B11</f>
        <v>45657</v>
      </c>
      <c r="C18" s="180">
        <f>C11</f>
        <v>45291</v>
      </c>
      <c r="D18" s="230" t="s">
        <v>466</v>
      </c>
      <c r="E18" s="1"/>
      <c r="F18" s="1"/>
      <c r="G18" s="1"/>
      <c r="H18" s="1"/>
    </row>
    <row r="19" spans="1:8" ht="15.75" customHeight="1" x14ac:dyDescent="0.25">
      <c r="A19" s="171" t="s">
        <v>737</v>
      </c>
      <c r="B19" s="448">
        <v>253000</v>
      </c>
      <c r="C19" s="448">
        <v>278000</v>
      </c>
      <c r="D19" s="215" t="s">
        <v>595</v>
      </c>
      <c r="E19" s="1"/>
      <c r="F19" s="1"/>
      <c r="G19" s="1"/>
      <c r="H19" s="1"/>
    </row>
    <row r="20" spans="1:8" ht="15.75" customHeight="1" x14ac:dyDescent="0.25">
      <c r="A20" s="171" t="s">
        <v>738</v>
      </c>
      <c r="B20" s="448">
        <v>184688.46987</v>
      </c>
      <c r="C20" s="448">
        <v>210675.05882000001</v>
      </c>
      <c r="D20" s="215" t="s">
        <v>735</v>
      </c>
      <c r="E20" s="1"/>
      <c r="F20" s="1"/>
      <c r="G20" s="1"/>
      <c r="H20" s="1"/>
    </row>
    <row r="21" spans="1:8" ht="15.75" customHeight="1" x14ac:dyDescent="0.25">
      <c r="A21" s="172" t="s">
        <v>689</v>
      </c>
      <c r="B21" s="448">
        <v>0</v>
      </c>
      <c r="C21" s="448">
        <v>0</v>
      </c>
      <c r="D21" s="215" t="s">
        <v>596</v>
      </c>
      <c r="E21" s="1"/>
      <c r="F21" s="1"/>
      <c r="G21" s="1"/>
      <c r="H21" s="1"/>
    </row>
    <row r="22" spans="1:8" ht="15.75" customHeight="1" x14ac:dyDescent="0.25">
      <c r="A22" s="172" t="s">
        <v>430</v>
      </c>
      <c r="B22" s="200">
        <f>SUM(B19:B21)</f>
        <v>437688.46987000003</v>
      </c>
      <c r="C22" s="201">
        <f>SUM(C19:C21)</f>
        <v>488675.05882000003</v>
      </c>
      <c r="D22" s="216" t="s">
        <v>597</v>
      </c>
      <c r="E22" s="1"/>
      <c r="F22" s="1"/>
      <c r="G22" s="1"/>
      <c r="H22" s="1"/>
    </row>
    <row r="23" spans="1:8" ht="15.75" customHeight="1" x14ac:dyDescent="0.25">
      <c r="A23"/>
      <c r="B23"/>
      <c r="C23"/>
      <c r="D23"/>
    </row>
    <row r="24" spans="1:8" ht="15.75" customHeight="1" x14ac:dyDescent="0.25">
      <c r="A24" s="525" t="s">
        <v>796</v>
      </c>
      <c r="B24" s="525"/>
      <c r="C24" s="525"/>
      <c r="D24" s="525"/>
    </row>
    <row r="26" spans="1:8" ht="15.75" customHeight="1" x14ac:dyDescent="0.25">
      <c r="A26" s="337" t="s">
        <v>883</v>
      </c>
      <c r="B26" s="91">
        <v>278000</v>
      </c>
      <c r="C26" s="91" t="s">
        <v>886</v>
      </c>
    </row>
    <row r="27" spans="1:8" ht="15.75" customHeight="1" x14ac:dyDescent="0.25">
      <c r="A27" s="337" t="s">
        <v>884</v>
      </c>
      <c r="B27" s="91">
        <f>+B22-B26</f>
        <v>159688.46987000003</v>
      </c>
      <c r="C27" s="91" t="s">
        <v>885</v>
      </c>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19"/>
  <sheetViews>
    <sheetView workbookViewId="0">
      <selection activeCell="G35" sqref="G35"/>
    </sheetView>
  </sheetViews>
  <sheetFormatPr defaultColWidth="11.42578125" defaultRowHeight="12.75" x14ac:dyDescent="0.2"/>
  <cols>
    <col min="1" max="1" width="34.28515625" customWidth="1"/>
    <col min="2" max="4" width="15.7109375" customWidth="1"/>
  </cols>
  <sheetData>
    <row r="2" spans="1:7" ht="15" x14ac:dyDescent="0.25">
      <c r="A2" s="322" t="str">
        <f>Resultatregnskap!A2</f>
        <v>Virksomhetens navn: Stiftelsen Handelshøyskolen BI</v>
      </c>
      <c r="B2" s="322"/>
      <c r="C2" s="322"/>
      <c r="D2" s="322"/>
      <c r="E2" s="314"/>
      <c r="F2" s="314"/>
      <c r="G2" s="314"/>
    </row>
    <row r="4" spans="1:7" x14ac:dyDescent="0.2">
      <c r="A4" s="323" t="s">
        <v>587</v>
      </c>
      <c r="B4" s="323"/>
      <c r="C4" s="323"/>
      <c r="D4" s="323"/>
    </row>
    <row r="5" spans="1:7" ht="15" x14ac:dyDescent="0.25">
      <c r="A5" s="174" t="s">
        <v>589</v>
      </c>
      <c r="B5" s="181"/>
      <c r="C5" s="181"/>
      <c r="D5" s="181"/>
    </row>
    <row r="6" spans="1:7" ht="15" x14ac:dyDescent="0.25">
      <c r="A6" s="182"/>
      <c r="B6" s="296">
        <f>Resultatregnskap!C8</f>
        <v>45657</v>
      </c>
      <c r="C6" s="297">
        <f>'Balanse - eiendeler'!D7</f>
        <v>45291</v>
      </c>
      <c r="D6" s="327" t="str">
        <f>'Balanse - eiendeler'!E7</f>
        <v>DBH-referanse</v>
      </c>
    </row>
    <row r="7" spans="1:7" ht="15" x14ac:dyDescent="0.25">
      <c r="A7" s="147" t="s">
        <v>512</v>
      </c>
      <c r="B7" s="447">
        <v>137158.81876999995</v>
      </c>
      <c r="C7" s="447">
        <v>135602.40323999999</v>
      </c>
      <c r="D7" s="215" t="s">
        <v>598</v>
      </c>
    </row>
    <row r="8" spans="1:7" ht="15" x14ac:dyDescent="0.25">
      <c r="A8" s="147" t="s">
        <v>513</v>
      </c>
      <c r="B8" s="447"/>
      <c r="C8" s="447"/>
      <c r="D8" s="215" t="s">
        <v>599</v>
      </c>
    </row>
    <row r="9" spans="1:7" ht="15" x14ac:dyDescent="0.25">
      <c r="A9" s="147" t="s">
        <v>514</v>
      </c>
      <c r="B9" s="447">
        <v>14301.54349</v>
      </c>
      <c r="C9" s="447">
        <v>13745.84691</v>
      </c>
      <c r="D9" s="215" t="s">
        <v>600</v>
      </c>
    </row>
    <row r="10" spans="1:7" ht="15" x14ac:dyDescent="0.25">
      <c r="A10" s="147" t="s">
        <v>515</v>
      </c>
      <c r="B10" s="447">
        <v>70132.555499999988</v>
      </c>
      <c r="C10" s="447">
        <v>70399.926389999993</v>
      </c>
      <c r="D10" s="215" t="s">
        <v>601</v>
      </c>
    </row>
    <row r="11" spans="1:7" ht="17.25" x14ac:dyDescent="0.25">
      <c r="A11" s="147" t="s">
        <v>691</v>
      </c>
      <c r="B11" s="447">
        <v>93943.779279999944</v>
      </c>
      <c r="C11" s="447">
        <v>82897.70249999997</v>
      </c>
      <c r="D11" s="215" t="s">
        <v>602</v>
      </c>
    </row>
    <row r="12" spans="1:7" ht="15" x14ac:dyDescent="0.25">
      <c r="A12" s="147" t="s">
        <v>621</v>
      </c>
      <c r="B12" s="447">
        <v>51187.019570000004</v>
      </c>
      <c r="C12" s="447">
        <v>56825.84087</v>
      </c>
      <c r="D12" s="215" t="s">
        <v>603</v>
      </c>
    </row>
    <row r="13" spans="1:7" ht="15" x14ac:dyDescent="0.25">
      <c r="A13" s="362" t="s">
        <v>690</v>
      </c>
      <c r="B13" s="446">
        <f>SUBTOTAL(9,B7:B12)</f>
        <v>366723.71660999989</v>
      </c>
      <c r="C13" s="447">
        <f>SUBTOTAL(9,C7:C12)</f>
        <v>359471.71990999993</v>
      </c>
      <c r="D13" s="332" t="s">
        <v>604</v>
      </c>
    </row>
    <row r="14" spans="1:7" ht="15" x14ac:dyDescent="0.25">
      <c r="A14" s="314"/>
      <c r="B14" s="314"/>
      <c r="C14" s="314"/>
    </row>
    <row r="15" spans="1:7" ht="15" x14ac:dyDescent="0.25">
      <c r="A15" s="324"/>
      <c r="B15" s="324"/>
      <c r="C15" s="324"/>
      <c r="D15" s="324"/>
    </row>
    <row r="16" spans="1:7" ht="15" x14ac:dyDescent="0.25">
      <c r="A16" s="526" t="s">
        <v>781</v>
      </c>
      <c r="B16" s="526"/>
      <c r="C16" s="526"/>
      <c r="D16" s="526"/>
    </row>
    <row r="19" spans="1:1" x14ac:dyDescent="0.2">
      <c r="A19" s="338"/>
    </row>
  </sheetData>
  <sheetProtection selectLockedCells="1" selectUnlockedCells="1"/>
  <mergeCells count="1">
    <mergeCell ref="A16:D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I17"/>
  <sheetViews>
    <sheetView workbookViewId="0">
      <selection activeCell="D25" sqref="D25"/>
    </sheetView>
  </sheetViews>
  <sheetFormatPr defaultColWidth="11.42578125" defaultRowHeight="12.75" x14ac:dyDescent="0.2"/>
  <cols>
    <col min="1" max="1" width="27.42578125" customWidth="1"/>
    <col min="2" max="2" width="17.7109375" customWidth="1"/>
    <col min="3" max="3" width="13.7109375" customWidth="1"/>
    <col min="4" max="4" width="16.7109375" customWidth="1"/>
    <col min="5" max="5" width="13.7109375" customWidth="1"/>
    <col min="6" max="6" width="16.7109375" customWidth="1"/>
    <col min="7" max="8" width="13.7109375" customWidth="1"/>
    <col min="9" max="9" width="13.5703125" customWidth="1"/>
  </cols>
  <sheetData>
    <row r="2" spans="1:9" x14ac:dyDescent="0.2">
      <c r="A2" s="527" t="str">
        <f>Resultatregnskap!A2</f>
        <v>Virksomhetens navn: Stiftelsen Handelshøyskolen BI</v>
      </c>
      <c r="B2" s="527"/>
      <c r="C2" s="527"/>
      <c r="D2" s="527"/>
      <c r="E2" s="527"/>
      <c r="F2" s="527"/>
      <c r="G2" s="527"/>
      <c r="H2" s="527"/>
    </row>
    <row r="4" spans="1:9" x14ac:dyDescent="0.2">
      <c r="A4" s="323" t="s">
        <v>685</v>
      </c>
      <c r="B4" s="323"/>
      <c r="C4" s="323"/>
      <c r="D4" s="323"/>
      <c r="E4" s="323"/>
      <c r="F4" s="323"/>
      <c r="G4" s="323"/>
      <c r="H4" s="323"/>
      <c r="I4" s="323"/>
    </row>
    <row r="5" spans="1:9" x14ac:dyDescent="0.2">
      <c r="A5" s="185" t="s">
        <v>589</v>
      </c>
      <c r="B5" s="181"/>
      <c r="C5" s="181"/>
      <c r="D5" s="181"/>
      <c r="E5" s="181"/>
      <c r="F5" s="181"/>
      <c r="G5" s="181"/>
      <c r="H5" s="181"/>
    </row>
    <row r="7" spans="1:9" ht="12.75" customHeight="1" x14ac:dyDescent="0.2">
      <c r="A7" s="379"/>
      <c r="B7" s="532" t="s">
        <v>848</v>
      </c>
      <c r="C7" s="533"/>
      <c r="D7" s="532" t="s">
        <v>849</v>
      </c>
      <c r="E7" s="533"/>
      <c r="F7" s="536" t="s">
        <v>850</v>
      </c>
      <c r="G7" s="537"/>
      <c r="H7" s="538"/>
      <c r="I7" s="363"/>
    </row>
    <row r="8" spans="1:9" ht="12.75" customHeight="1" x14ac:dyDescent="0.2">
      <c r="B8" s="534"/>
      <c r="C8" s="535"/>
      <c r="D8" s="534"/>
      <c r="E8" s="535"/>
      <c r="F8" s="539"/>
      <c r="G8" s="540"/>
      <c r="H8" s="541"/>
      <c r="I8" s="168"/>
    </row>
    <row r="9" spans="1:9" ht="12.75" customHeight="1" x14ac:dyDescent="0.2">
      <c r="B9" s="528" t="s">
        <v>749</v>
      </c>
      <c r="C9" s="530" t="s">
        <v>739</v>
      </c>
      <c r="D9" s="528" t="s">
        <v>749</v>
      </c>
      <c r="E9" s="530" t="s">
        <v>739</v>
      </c>
      <c r="F9" s="528" t="s">
        <v>749</v>
      </c>
      <c r="G9" s="530" t="s">
        <v>739</v>
      </c>
      <c r="H9" s="542" t="s">
        <v>740</v>
      </c>
      <c r="I9" s="390" t="s">
        <v>466</v>
      </c>
    </row>
    <row r="10" spans="1:9" ht="12.75" customHeight="1" x14ac:dyDescent="0.2">
      <c r="A10" s="380"/>
      <c r="B10" s="529"/>
      <c r="C10" s="531"/>
      <c r="D10" s="529"/>
      <c r="E10" s="531"/>
      <c r="F10" s="529"/>
      <c r="G10" s="531"/>
      <c r="H10" s="543"/>
      <c r="I10" s="169"/>
    </row>
    <row r="11" spans="1:9" x14ac:dyDescent="0.2">
      <c r="B11" s="449"/>
      <c r="C11" s="450"/>
      <c r="D11" s="449"/>
      <c r="E11" s="450"/>
      <c r="F11" s="449"/>
      <c r="G11" s="450"/>
      <c r="H11" s="451"/>
      <c r="I11" s="168"/>
    </row>
    <row r="12" spans="1:9" x14ac:dyDescent="0.2">
      <c r="A12" s="181" t="s">
        <v>135</v>
      </c>
      <c r="B12" s="491">
        <v>1300</v>
      </c>
      <c r="C12" s="493">
        <v>0</v>
      </c>
      <c r="D12" s="491">
        <v>0</v>
      </c>
      <c r="E12" s="493">
        <v>0</v>
      </c>
      <c r="F12" s="491">
        <f>B12+D12</f>
        <v>1300</v>
      </c>
      <c r="G12" s="493">
        <f>C12+E12</f>
        <v>0</v>
      </c>
      <c r="H12" s="494">
        <f>SUBTOTAL(9,F12:G12)</f>
        <v>1300</v>
      </c>
      <c r="I12" s="168" t="s">
        <v>741</v>
      </c>
    </row>
    <row r="13" spans="1:9" x14ac:dyDescent="0.2">
      <c r="A13" s="181" t="s">
        <v>137</v>
      </c>
      <c r="B13" s="491">
        <v>0</v>
      </c>
      <c r="C13" s="493">
        <v>0</v>
      </c>
      <c r="D13" s="491">
        <v>0</v>
      </c>
      <c r="E13" s="493">
        <v>0</v>
      </c>
      <c r="F13" s="491">
        <f t="shared" ref="F13:F16" si="0">B13+D13</f>
        <v>0</v>
      </c>
      <c r="G13" s="493">
        <f t="shared" ref="G13:G16" si="1">C13+E13</f>
        <v>0</v>
      </c>
      <c r="H13" s="494">
        <f t="shared" ref="H13:H16" si="2">SUBTOTAL(9,F13:G13)</f>
        <v>0</v>
      </c>
      <c r="I13" s="168" t="s">
        <v>742</v>
      </c>
    </row>
    <row r="14" spans="1:9" x14ac:dyDescent="0.2">
      <c r="A14" s="181" t="s">
        <v>139</v>
      </c>
      <c r="B14" s="491">
        <v>0</v>
      </c>
      <c r="C14" s="493">
        <v>0</v>
      </c>
      <c r="D14" s="491">
        <v>0</v>
      </c>
      <c r="E14" s="493">
        <v>0</v>
      </c>
      <c r="F14" s="491">
        <f t="shared" si="0"/>
        <v>0</v>
      </c>
      <c r="G14" s="493">
        <f t="shared" si="1"/>
        <v>0</v>
      </c>
      <c r="H14" s="494">
        <f t="shared" si="2"/>
        <v>0</v>
      </c>
      <c r="I14" s="168" t="s">
        <v>743</v>
      </c>
    </row>
    <row r="15" spans="1:9" x14ac:dyDescent="0.2">
      <c r="A15" s="181" t="s">
        <v>867</v>
      </c>
      <c r="B15" s="491">
        <v>26801.340770000003</v>
      </c>
      <c r="C15" s="493">
        <v>0</v>
      </c>
      <c r="D15" s="491">
        <v>1622.6110000000003</v>
      </c>
      <c r="E15" s="493">
        <v>0</v>
      </c>
      <c r="F15" s="491">
        <f t="shared" si="0"/>
        <v>28423.951770000003</v>
      </c>
      <c r="G15" s="493">
        <f t="shared" si="1"/>
        <v>0</v>
      </c>
      <c r="H15" s="494">
        <f t="shared" si="2"/>
        <v>28423.951770000003</v>
      </c>
      <c r="I15" s="168" t="s">
        <v>744</v>
      </c>
    </row>
    <row r="16" spans="1:9" x14ac:dyDescent="0.2">
      <c r="A16" s="181" t="s">
        <v>686</v>
      </c>
      <c r="B16" s="491">
        <v>937796.6935799988</v>
      </c>
      <c r="C16" s="493">
        <v>0</v>
      </c>
      <c r="D16" s="491">
        <v>60716.680259999528</v>
      </c>
      <c r="E16" s="493">
        <v>0</v>
      </c>
      <c r="F16" s="491">
        <f t="shared" si="0"/>
        <v>998513.37383999838</v>
      </c>
      <c r="G16" s="493">
        <f t="shared" si="1"/>
        <v>0</v>
      </c>
      <c r="H16" s="494">
        <f t="shared" si="2"/>
        <v>998513.37383999838</v>
      </c>
      <c r="I16" s="169" t="s">
        <v>745</v>
      </c>
    </row>
    <row r="17" spans="1:9" x14ac:dyDescent="0.2">
      <c r="A17" s="385" t="s">
        <v>336</v>
      </c>
      <c r="B17" s="492">
        <f>SUBTOTAL(9,B12:B16)</f>
        <v>965898.03434999881</v>
      </c>
      <c r="C17" s="495">
        <f t="shared" ref="C17:E17" si="3">SUBTOTAL(9,C12:C16)</f>
        <v>0</v>
      </c>
      <c r="D17" s="492">
        <f t="shared" si="3"/>
        <v>62339.291259999525</v>
      </c>
      <c r="E17" s="495">
        <f t="shared" si="3"/>
        <v>0</v>
      </c>
      <c r="F17" s="492">
        <f>SUBTOTAL(9,F12:F16)</f>
        <v>1028237.3256099984</v>
      </c>
      <c r="G17" s="495">
        <f>SUBTOTAL(9,G12:G16)</f>
        <v>0</v>
      </c>
      <c r="H17" s="496">
        <f>SUM(H12:H16)</f>
        <v>1028237.3256099984</v>
      </c>
      <c r="I17" s="170" t="s">
        <v>746</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5"/>
  <sheetViews>
    <sheetView workbookViewId="0">
      <selection activeCell="C6" sqref="C6"/>
    </sheetView>
  </sheetViews>
  <sheetFormatPr defaultColWidth="11.42578125" defaultRowHeight="12.75" x14ac:dyDescent="0.2"/>
  <cols>
    <col min="1" max="1" width="35.42578125" customWidth="1"/>
    <col min="2" max="4" width="15.7109375" customWidth="1"/>
  </cols>
  <sheetData>
    <row r="2" spans="1:5" ht="30" x14ac:dyDescent="0.25">
      <c r="A2" s="316" t="str">
        <f>Resultatregnskap!A2</f>
        <v>Virksomhetens navn: Stiftelsen Handelshøyskolen BI</v>
      </c>
    </row>
    <row r="3" spans="1:5" ht="15" x14ac:dyDescent="0.25">
      <c r="A3" s="316"/>
    </row>
    <row r="4" spans="1:5" x14ac:dyDescent="0.2">
      <c r="A4" s="323" t="s">
        <v>586</v>
      </c>
      <c r="B4" s="323"/>
      <c r="C4" s="323"/>
      <c r="D4" s="323"/>
    </row>
    <row r="5" spans="1:5" x14ac:dyDescent="0.2">
      <c r="A5" s="185" t="s">
        <v>589</v>
      </c>
    </row>
    <row r="6" spans="1:5" ht="15" x14ac:dyDescent="0.25">
      <c r="A6" s="170"/>
      <c r="B6" s="296">
        <f>Resultatregnskap!C8</f>
        <v>45657</v>
      </c>
      <c r="C6" s="297">
        <f>'Balanse - eiendeler'!D7</f>
        <v>45291</v>
      </c>
      <c r="D6" s="327" t="str">
        <f>'Balanse - eiendeler'!E7</f>
        <v>DBH-referanse</v>
      </c>
    </row>
    <row r="7" spans="1:5" ht="15" x14ac:dyDescent="0.25">
      <c r="A7" s="190" t="s">
        <v>578</v>
      </c>
      <c r="B7" s="452">
        <v>0</v>
      </c>
      <c r="C7" s="452">
        <v>0</v>
      </c>
      <c r="D7" s="217" t="s">
        <v>583</v>
      </c>
    </row>
    <row r="8" spans="1:5" ht="15" x14ac:dyDescent="0.25">
      <c r="A8" s="190" t="s">
        <v>579</v>
      </c>
      <c r="B8" s="452">
        <v>0</v>
      </c>
      <c r="C8" s="452">
        <v>0</v>
      </c>
      <c r="D8" s="217" t="s">
        <v>583</v>
      </c>
    </row>
    <row r="9" spans="1:5" ht="15" x14ac:dyDescent="0.25">
      <c r="A9" s="190" t="s">
        <v>580</v>
      </c>
      <c r="B9" s="452">
        <v>0</v>
      </c>
      <c r="C9" s="452">
        <v>0</v>
      </c>
      <c r="D9" s="217" t="s">
        <v>583</v>
      </c>
    </row>
    <row r="10" spans="1:5" ht="15" x14ac:dyDescent="0.25">
      <c r="A10" s="190" t="s">
        <v>581</v>
      </c>
      <c r="B10" s="452">
        <v>0</v>
      </c>
      <c r="C10" s="452">
        <v>0</v>
      </c>
      <c r="D10" s="217" t="s">
        <v>585</v>
      </c>
    </row>
    <row r="11" spans="1:5" ht="15" x14ac:dyDescent="0.25">
      <c r="A11" s="191" t="s">
        <v>582</v>
      </c>
      <c r="B11" s="453">
        <f>SUBTOTAL(9,B7:B10)</f>
        <v>0</v>
      </c>
      <c r="C11" s="452">
        <f>SUBTOTAL(9,C7:C10)</f>
        <v>0</v>
      </c>
      <c r="D11" s="217" t="s">
        <v>584</v>
      </c>
    </row>
    <row r="13" spans="1:5" x14ac:dyDescent="0.2">
      <c r="A13" s="336" t="s">
        <v>619</v>
      </c>
      <c r="B13" s="336"/>
      <c r="C13" s="336"/>
      <c r="D13" s="336"/>
      <c r="E13" s="336"/>
    </row>
    <row r="14" spans="1:5" ht="15" x14ac:dyDescent="0.25">
      <c r="A14" s="40"/>
      <c r="B14" s="91"/>
      <c r="C14" s="91"/>
      <c r="D14" s="70"/>
    </row>
    <row r="15" spans="1:5" x14ac:dyDescent="0.2">
      <c r="A15" s="33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M51"/>
  <sheetViews>
    <sheetView topLeftCell="A13" workbookViewId="0">
      <selection activeCell="M43" sqref="M43"/>
    </sheetView>
  </sheetViews>
  <sheetFormatPr defaultColWidth="11.42578125" defaultRowHeight="12.75" x14ac:dyDescent="0.2"/>
  <cols>
    <col min="1" max="1" width="42" customWidth="1"/>
    <col min="2" max="3" width="15.7109375" customWidth="1"/>
    <col min="4" max="4" width="15.5703125" customWidth="1"/>
    <col min="5" max="5" width="21.42578125" bestFit="1" customWidth="1"/>
  </cols>
  <sheetData>
    <row r="2" spans="1:8" x14ac:dyDescent="0.2">
      <c r="A2" s="181" t="str">
        <f>Resultatregnskap!A2</f>
        <v>Virksomhetens navn: Stiftelsen Handelshøyskolen BI</v>
      </c>
      <c r="B2" s="181"/>
      <c r="C2" s="181"/>
      <c r="D2" s="181"/>
      <c r="E2" s="181"/>
      <c r="F2" s="181"/>
      <c r="G2" s="181"/>
      <c r="H2" s="181"/>
    </row>
    <row r="4" spans="1:8" ht="14.25" x14ac:dyDescent="0.2">
      <c r="A4" s="323" t="s">
        <v>797</v>
      </c>
      <c r="B4" s="323"/>
      <c r="C4" s="323"/>
      <c r="D4" s="323"/>
      <c r="E4" s="323"/>
      <c r="F4" s="323"/>
      <c r="G4" s="181"/>
    </row>
    <row r="5" spans="1:8" x14ac:dyDescent="0.2">
      <c r="A5" s="185" t="s">
        <v>589</v>
      </c>
    </row>
    <row r="6" spans="1:8" x14ac:dyDescent="0.2">
      <c r="A6" s="185"/>
    </row>
    <row r="7" spans="1:8" ht="26.25" customHeight="1" x14ac:dyDescent="0.25">
      <c r="A7" s="391"/>
      <c r="B7" s="542" t="s">
        <v>747</v>
      </c>
      <c r="C7" s="542" t="s">
        <v>748</v>
      </c>
      <c r="D7" s="546" t="s">
        <v>835</v>
      </c>
      <c r="E7" s="552" t="s">
        <v>838</v>
      </c>
      <c r="F7" s="546" t="s">
        <v>466</v>
      </c>
    </row>
    <row r="8" spans="1:8" ht="18.95" customHeight="1" x14ac:dyDescent="0.25">
      <c r="A8" s="392"/>
      <c r="B8" s="545"/>
      <c r="C8" s="545"/>
      <c r="D8" s="547"/>
      <c r="E8" s="553"/>
      <c r="F8" s="548"/>
    </row>
    <row r="9" spans="1:8" ht="15" x14ac:dyDescent="0.25">
      <c r="A9" s="43" t="s">
        <v>28</v>
      </c>
      <c r="B9" s="167"/>
      <c r="C9" s="167"/>
      <c r="D9" s="168"/>
      <c r="E9" s="168"/>
      <c r="F9" s="363"/>
    </row>
    <row r="10" spans="1:8" ht="15" x14ac:dyDescent="0.25">
      <c r="A10" s="163" t="s">
        <v>29</v>
      </c>
      <c r="B10" s="454">
        <f>+Resultatregnskap!C10</f>
        <v>476644.8</v>
      </c>
      <c r="C10" s="454">
        <v>0</v>
      </c>
      <c r="D10" s="184"/>
      <c r="E10" s="456">
        <f>SUM(B10:D10)</f>
        <v>476644.8</v>
      </c>
      <c r="F10" s="168" t="s">
        <v>694</v>
      </c>
    </row>
    <row r="11" spans="1:8" ht="15" x14ac:dyDescent="0.25">
      <c r="A11" s="365" t="s">
        <v>687</v>
      </c>
      <c r="B11" s="454">
        <f>+Resultatregnskap!C11</f>
        <v>6022.0000000000009</v>
      </c>
      <c r="C11" s="454">
        <v>0</v>
      </c>
      <c r="D11" s="456">
        <v>0</v>
      </c>
      <c r="E11" s="456">
        <f>SUM(B11:D11)</f>
        <v>6022.0000000000009</v>
      </c>
      <c r="F11" s="168" t="s">
        <v>695</v>
      </c>
    </row>
    <row r="12" spans="1:8" ht="15" x14ac:dyDescent="0.25">
      <c r="A12" s="163" t="s">
        <v>31</v>
      </c>
      <c r="B12" s="454">
        <f>+Resultatregnskap!C12</f>
        <v>1551305.74019</v>
      </c>
      <c r="C12" s="454">
        <v>0</v>
      </c>
      <c r="D12" s="456">
        <v>0</v>
      </c>
      <c r="E12" s="456">
        <f t="shared" ref="E12:E13" si="0">SUM(B12:D12)</f>
        <v>1551305.74019</v>
      </c>
      <c r="F12" s="168" t="s">
        <v>696</v>
      </c>
    </row>
    <row r="13" spans="1:8" ht="15" x14ac:dyDescent="0.25">
      <c r="A13" s="48" t="s">
        <v>33</v>
      </c>
      <c r="B13" s="454">
        <f>+Resultatregnskap!C13</f>
        <v>40863.880650000006</v>
      </c>
      <c r="C13" s="454">
        <v>0</v>
      </c>
      <c r="D13" s="456">
        <v>0</v>
      </c>
      <c r="E13" s="456">
        <f t="shared" si="0"/>
        <v>40863.880650000006</v>
      </c>
      <c r="F13" s="168" t="s">
        <v>697</v>
      </c>
    </row>
    <row r="14" spans="1:8" ht="15" x14ac:dyDescent="0.25">
      <c r="A14" s="52" t="s">
        <v>35</v>
      </c>
      <c r="B14" s="455">
        <f>SUM(B10:B13)</f>
        <v>2074836.42084</v>
      </c>
      <c r="C14" s="448">
        <f>SUM(C10:C13)</f>
        <v>0</v>
      </c>
      <c r="D14" s="448">
        <f>SUM(D11:D13)</f>
        <v>0</v>
      </c>
      <c r="E14" s="448">
        <f>SUM(E10:E13)</f>
        <v>2074836.42084</v>
      </c>
      <c r="F14" s="170" t="s">
        <v>698</v>
      </c>
    </row>
    <row r="15" spans="1:8" ht="15" x14ac:dyDescent="0.25">
      <c r="A15" s="46"/>
      <c r="B15" s="167"/>
      <c r="C15" s="167"/>
      <c r="D15" s="168"/>
      <c r="E15" s="168"/>
      <c r="F15" s="168"/>
    </row>
    <row r="16" spans="1:8" ht="15" x14ac:dyDescent="0.25">
      <c r="A16" s="164" t="s">
        <v>37</v>
      </c>
      <c r="B16" s="167"/>
      <c r="C16" s="167"/>
      <c r="D16" s="168"/>
      <c r="E16" s="168"/>
      <c r="F16" s="168"/>
    </row>
    <row r="17" spans="1:13" ht="15" x14ac:dyDescent="0.25">
      <c r="A17" s="47" t="s">
        <v>38</v>
      </c>
      <c r="B17" s="454">
        <f>+Resultatregnskap!C17</f>
        <v>0</v>
      </c>
      <c r="C17" s="454">
        <v>0</v>
      </c>
      <c r="D17" s="456">
        <v>0</v>
      </c>
      <c r="E17" s="456">
        <f>SUM(B17:D17)</f>
        <v>0</v>
      </c>
      <c r="F17" s="168" t="s">
        <v>699</v>
      </c>
    </row>
    <row r="18" spans="1:13" ht="15" x14ac:dyDescent="0.25">
      <c r="A18" s="47" t="s">
        <v>344</v>
      </c>
      <c r="B18" s="454">
        <f>+Resultatregnskap!C18</f>
        <v>1220582.1440399999</v>
      </c>
      <c r="C18" s="454">
        <v>0</v>
      </c>
      <c r="D18" s="456">
        <v>0</v>
      </c>
      <c r="E18" s="456">
        <f t="shared" ref="E18:E21" si="1">SUM(B18:D18)</f>
        <v>1220582.1440399999</v>
      </c>
      <c r="F18" s="168" t="s">
        <v>700</v>
      </c>
    </row>
    <row r="19" spans="1:13" ht="15" x14ac:dyDescent="0.25">
      <c r="A19" s="47" t="s">
        <v>41</v>
      </c>
      <c r="B19" s="454">
        <f>+Resultatregnskap!C19</f>
        <v>101002.57998000001</v>
      </c>
      <c r="C19" s="454">
        <v>0</v>
      </c>
      <c r="D19" s="456">
        <v>0</v>
      </c>
      <c r="E19" s="456">
        <f t="shared" si="1"/>
        <v>101002.57998000001</v>
      </c>
      <c r="F19" s="168" t="s">
        <v>701</v>
      </c>
    </row>
    <row r="20" spans="1:13" ht="15" x14ac:dyDescent="0.25">
      <c r="A20" s="47" t="s">
        <v>43</v>
      </c>
      <c r="B20" s="454">
        <f>+Resultatregnskap!C20</f>
        <v>0</v>
      </c>
      <c r="C20" s="454">
        <v>0</v>
      </c>
      <c r="D20" s="456">
        <v>0</v>
      </c>
      <c r="E20" s="456">
        <f t="shared" si="1"/>
        <v>0</v>
      </c>
      <c r="F20" s="168" t="s">
        <v>702</v>
      </c>
    </row>
    <row r="21" spans="1:13" ht="15" x14ac:dyDescent="0.25">
      <c r="A21" s="48" t="s">
        <v>45</v>
      </c>
      <c r="B21" s="454">
        <f>+Resultatregnskap!C21</f>
        <v>672581.43254999991</v>
      </c>
      <c r="C21" s="454">
        <v>0</v>
      </c>
      <c r="D21" s="456">
        <v>0</v>
      </c>
      <c r="E21" s="456">
        <f t="shared" si="1"/>
        <v>672581.43254999991</v>
      </c>
      <c r="F21" s="168" t="s">
        <v>703</v>
      </c>
    </row>
    <row r="22" spans="1:13" ht="15" x14ac:dyDescent="0.25">
      <c r="A22" s="52" t="s">
        <v>47</v>
      </c>
      <c r="B22" s="455">
        <f>SUM(B17:B21)</f>
        <v>1994166.1565699996</v>
      </c>
      <c r="C22" s="455">
        <f>SUM(C17:C21)</f>
        <v>0</v>
      </c>
      <c r="D22" s="448">
        <f>SUM(D17:D21)</f>
        <v>0</v>
      </c>
      <c r="E22" s="448">
        <f>SUM(E17:E21)</f>
        <v>1994166.1565699996</v>
      </c>
      <c r="F22" s="170" t="s">
        <v>704</v>
      </c>
    </row>
    <row r="23" spans="1:13" ht="15" x14ac:dyDescent="0.25">
      <c r="A23" s="46"/>
      <c r="B23" s="167"/>
      <c r="C23" s="167"/>
      <c r="D23" s="168"/>
      <c r="E23" s="168"/>
      <c r="F23" s="168"/>
    </row>
    <row r="24" spans="1:13" ht="15" x14ac:dyDescent="0.25">
      <c r="A24" s="52" t="s">
        <v>49</v>
      </c>
      <c r="B24" s="457">
        <f>B14-B22</f>
        <v>80670.264270000393</v>
      </c>
      <c r="C24" s="457">
        <f>C14-C22</f>
        <v>0</v>
      </c>
      <c r="D24" s="458">
        <f>D14-D22</f>
        <v>0</v>
      </c>
      <c r="E24" s="458">
        <f>SUM(B24:D24)</f>
        <v>80670.264270000393</v>
      </c>
      <c r="F24" s="169" t="s">
        <v>705</v>
      </c>
    </row>
    <row r="25" spans="1:13" ht="15" x14ac:dyDescent="0.25">
      <c r="A25" s="46"/>
      <c r="B25" s="167"/>
      <c r="C25" s="167"/>
      <c r="D25" s="168"/>
      <c r="E25" s="168"/>
      <c r="F25" s="168"/>
    </row>
    <row r="26" spans="1:13" ht="15" x14ac:dyDescent="0.25">
      <c r="A26" s="43" t="s">
        <v>51</v>
      </c>
      <c r="B26" s="167"/>
      <c r="C26" s="167"/>
      <c r="D26" s="168"/>
      <c r="E26" s="168"/>
      <c r="F26" s="168"/>
      <c r="I26" s="315"/>
      <c r="M26" s="484"/>
    </row>
    <row r="27" spans="1:13" ht="15" x14ac:dyDescent="0.25">
      <c r="A27" s="47" t="s">
        <v>853</v>
      </c>
      <c r="B27" s="454">
        <f>+Resultatregnskap!C27</f>
        <v>0</v>
      </c>
      <c r="C27" s="167">
        <v>0</v>
      </c>
      <c r="D27" s="168">
        <v>0</v>
      </c>
      <c r="E27" s="168">
        <v>0</v>
      </c>
      <c r="F27" s="168" t="s">
        <v>872</v>
      </c>
      <c r="I27" s="315"/>
      <c r="M27" s="484"/>
    </row>
    <row r="28" spans="1:13" ht="15" x14ac:dyDescent="0.25">
      <c r="A28" s="47" t="s">
        <v>52</v>
      </c>
      <c r="B28" s="454">
        <f>+Resultatregnskap!C28</f>
        <v>13760.513220000001</v>
      </c>
      <c r="C28" s="454">
        <v>0</v>
      </c>
      <c r="D28" s="456">
        <v>0</v>
      </c>
      <c r="E28" s="456">
        <f>SUM(B28:D28)</f>
        <v>13760.513220000001</v>
      </c>
      <c r="F28" s="168" t="s">
        <v>706</v>
      </c>
      <c r="I28" s="127"/>
      <c r="M28" s="484"/>
    </row>
    <row r="29" spans="1:13" ht="15" x14ac:dyDescent="0.25">
      <c r="A29" s="47" t="s">
        <v>871</v>
      </c>
      <c r="B29" s="454">
        <f>+Resultatregnskap!C29</f>
        <v>2633.2250600000007</v>
      </c>
      <c r="C29" s="454">
        <v>0</v>
      </c>
      <c r="D29" s="456">
        <v>0</v>
      </c>
      <c r="E29" s="456">
        <f>SUM(B29:D29)</f>
        <v>2633.2250600000007</v>
      </c>
      <c r="F29" s="168" t="s">
        <v>873</v>
      </c>
      <c r="I29" s="127"/>
      <c r="M29" s="484"/>
    </row>
    <row r="30" spans="1:13" ht="15" x14ac:dyDescent="0.25">
      <c r="A30" s="48" t="s">
        <v>54</v>
      </c>
      <c r="B30" s="454">
        <f>+Resultatregnskap!C30</f>
        <v>23542.585180000002</v>
      </c>
      <c r="C30" s="454">
        <v>0</v>
      </c>
      <c r="D30" s="456">
        <v>0</v>
      </c>
      <c r="E30" s="456">
        <f>SUM(B30:D30)</f>
        <v>23542.585180000002</v>
      </c>
      <c r="F30" s="168" t="s">
        <v>707</v>
      </c>
      <c r="I30" s="127"/>
      <c r="M30" s="484"/>
    </row>
    <row r="31" spans="1:13" ht="15" x14ac:dyDescent="0.25">
      <c r="A31" s="49" t="s">
        <v>56</v>
      </c>
      <c r="B31" s="455">
        <f>B28-B30-B29</f>
        <v>-12415.297020000002</v>
      </c>
      <c r="C31" s="455">
        <f>C28-C30</f>
        <v>0</v>
      </c>
      <c r="D31" s="448">
        <f>D28-D30</f>
        <v>0</v>
      </c>
      <c r="E31" s="448">
        <f>SUM(B31:D31)</f>
        <v>-12415.297020000002</v>
      </c>
      <c r="F31" s="170" t="s">
        <v>708</v>
      </c>
      <c r="I31" s="127"/>
    </row>
    <row r="32" spans="1:13" ht="15" x14ac:dyDescent="0.25">
      <c r="A32" s="165"/>
      <c r="B32" s="167"/>
      <c r="C32" s="167"/>
      <c r="D32" s="168"/>
      <c r="E32" s="168"/>
      <c r="F32" s="168"/>
      <c r="I32" s="127"/>
    </row>
    <row r="33" spans="1:12" ht="15" x14ac:dyDescent="0.25">
      <c r="A33" s="49" t="s">
        <v>58</v>
      </c>
      <c r="B33" s="455">
        <f>B24+B31</f>
        <v>68254.967250000394</v>
      </c>
      <c r="C33" s="455">
        <f>C24+C31</f>
        <v>0</v>
      </c>
      <c r="D33" s="448">
        <f>D24+D31</f>
        <v>0</v>
      </c>
      <c r="E33" s="448">
        <f>SUM(B33:D33)</f>
        <v>68254.967250000394</v>
      </c>
      <c r="F33" s="170" t="s">
        <v>709</v>
      </c>
    </row>
    <row r="34" spans="1:12" ht="15" x14ac:dyDescent="0.25">
      <c r="A34" s="46"/>
      <c r="B34" s="167"/>
      <c r="C34" s="167"/>
      <c r="D34" s="168"/>
      <c r="E34" s="168"/>
      <c r="F34" s="168"/>
    </row>
    <row r="35" spans="1:12" ht="15" x14ac:dyDescent="0.25">
      <c r="A35" s="47" t="s">
        <v>60</v>
      </c>
      <c r="B35" s="454">
        <f>+Resultatregnskap!C35</f>
        <v>2512.71</v>
      </c>
      <c r="C35" s="454">
        <v>0</v>
      </c>
      <c r="D35" s="456">
        <v>0</v>
      </c>
      <c r="E35" s="456">
        <f>SUM(B35:D35)</f>
        <v>2512.71</v>
      </c>
      <c r="F35" s="168" t="s">
        <v>710</v>
      </c>
    </row>
    <row r="36" spans="1:12" ht="15" x14ac:dyDescent="0.25">
      <c r="A36" s="166"/>
      <c r="B36" s="167"/>
      <c r="C36" s="167"/>
      <c r="D36" s="168"/>
      <c r="E36" s="168"/>
      <c r="F36" s="168"/>
    </row>
    <row r="37" spans="1:12" ht="15" x14ac:dyDescent="0.25">
      <c r="A37" s="49" t="s">
        <v>62</v>
      </c>
      <c r="B37" s="455">
        <f>B33-B35</f>
        <v>65742.257250000388</v>
      </c>
      <c r="C37" s="455">
        <f>C33-C35</f>
        <v>0</v>
      </c>
      <c r="D37" s="448">
        <f>D33-D35</f>
        <v>0</v>
      </c>
      <c r="E37" s="448">
        <f>SUM(B37:D37)</f>
        <v>65742.257250000388</v>
      </c>
      <c r="F37" s="170" t="s">
        <v>711</v>
      </c>
    </row>
    <row r="38" spans="1:12" ht="15" x14ac:dyDescent="0.25">
      <c r="A38" s="46"/>
      <c r="B38" s="167"/>
      <c r="C38" s="167"/>
      <c r="D38" s="168"/>
      <c r="E38" s="168"/>
      <c r="F38" s="168"/>
    </row>
    <row r="39" spans="1:12" ht="15" x14ac:dyDescent="0.25">
      <c r="A39" s="43" t="s">
        <v>64</v>
      </c>
      <c r="B39" s="167"/>
      <c r="C39" s="167"/>
      <c r="D39" s="168"/>
      <c r="E39" s="168"/>
      <c r="F39" s="168"/>
    </row>
    <row r="40" spans="1:12" ht="15" x14ac:dyDescent="0.25">
      <c r="A40" s="47" t="s">
        <v>762</v>
      </c>
      <c r="B40" s="454">
        <f>+B37</f>
        <v>65742.257250000388</v>
      </c>
      <c r="C40" s="454">
        <v>0</v>
      </c>
      <c r="D40" s="456">
        <v>0</v>
      </c>
      <c r="E40" s="456">
        <f>SUM(B40:D40)</f>
        <v>65742.257250000388</v>
      </c>
      <c r="F40" s="168" t="s">
        <v>712</v>
      </c>
    </row>
    <row r="41" spans="1:12" ht="15" x14ac:dyDescent="0.25">
      <c r="A41" s="47" t="s">
        <v>66</v>
      </c>
      <c r="B41" s="454">
        <v>0</v>
      </c>
      <c r="C41" s="454">
        <v>0</v>
      </c>
      <c r="D41" s="456">
        <v>0</v>
      </c>
      <c r="E41" s="456">
        <f>SUM(B41:D41)</f>
        <v>0</v>
      </c>
      <c r="F41" s="168" t="s">
        <v>713</v>
      </c>
    </row>
    <row r="42" spans="1:12" ht="15" x14ac:dyDescent="0.25">
      <c r="A42" s="48" t="s">
        <v>68</v>
      </c>
      <c r="B42" s="454">
        <v>0</v>
      </c>
      <c r="C42" s="454">
        <v>0</v>
      </c>
      <c r="D42" s="456">
        <v>0</v>
      </c>
      <c r="E42" s="456">
        <f>SUM(B42:D42)</f>
        <v>0</v>
      </c>
      <c r="F42" s="168" t="s">
        <v>714</v>
      </c>
    </row>
    <row r="43" spans="1:12" ht="15" x14ac:dyDescent="0.25">
      <c r="A43" s="52" t="s">
        <v>70</v>
      </c>
      <c r="B43" s="455">
        <f>SUM(B40:B42)</f>
        <v>65742.257250000388</v>
      </c>
      <c r="C43" s="455">
        <f>SUM(C40:C42)</f>
        <v>0</v>
      </c>
      <c r="D43" s="448">
        <f>SUM(D40:D42)</f>
        <v>0</v>
      </c>
      <c r="E43" s="448">
        <f>SUM(E40:E42)</f>
        <v>65742.257250000388</v>
      </c>
      <c r="F43" s="170" t="s">
        <v>715</v>
      </c>
    </row>
    <row r="45" spans="1:12" ht="48" customHeight="1" x14ac:dyDescent="0.25">
      <c r="A45" s="479" t="s">
        <v>836</v>
      </c>
      <c r="B45" s="549"/>
      <c r="C45" s="550"/>
      <c r="D45" s="550"/>
      <c r="E45" s="550"/>
      <c r="F45" s="551"/>
    </row>
    <row r="47" spans="1:12" x14ac:dyDescent="0.2">
      <c r="A47" s="544" t="s">
        <v>851</v>
      </c>
      <c r="B47" s="544"/>
      <c r="C47" s="544"/>
      <c r="D47" s="544"/>
      <c r="E47" s="544"/>
      <c r="F47" s="544"/>
    </row>
    <row r="48" spans="1:12" x14ac:dyDescent="0.2">
      <c r="G48" s="544"/>
      <c r="H48" s="544"/>
      <c r="I48" s="544"/>
      <c r="J48" s="544"/>
      <c r="K48" s="544"/>
      <c r="L48" s="544"/>
    </row>
    <row r="49" spans="1:7" x14ac:dyDescent="0.2">
      <c r="A49" s="544" t="s">
        <v>752</v>
      </c>
      <c r="B49" s="544"/>
      <c r="C49" s="544"/>
      <c r="D49" s="544"/>
      <c r="E49" s="544"/>
      <c r="F49" s="544"/>
      <c r="G49" s="483"/>
    </row>
    <row r="51" spans="1:7" x14ac:dyDescent="0.2">
      <c r="A51" t="s">
        <v>798</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I45"/>
  <sheetViews>
    <sheetView zoomScale="84" zoomScaleNormal="84" workbookViewId="0">
      <selection activeCell="F11" sqref="F11"/>
    </sheetView>
  </sheetViews>
  <sheetFormatPr defaultColWidth="17.28515625" defaultRowHeight="15.75" customHeight="1" x14ac:dyDescent="0.25"/>
  <cols>
    <col min="1" max="1" width="69.140625" style="40" customWidth="1"/>
    <col min="2" max="3" width="14.7109375" style="91" customWidth="1"/>
    <col min="4" max="4" width="13.7109375" style="154" customWidth="1"/>
    <col min="5" max="5" width="11.42578125" style="40" customWidth="1"/>
    <col min="6" max="6" width="49.5703125" style="40" customWidth="1"/>
    <col min="7" max="16384" width="17.28515625" style="40"/>
  </cols>
  <sheetData>
    <row r="2" spans="1:9" ht="15.75" customHeight="1" x14ac:dyDescent="0.25">
      <c r="A2" s="325" t="str">
        <f>Resultatregnskap!A2</f>
        <v>Virksomhetens navn: Stiftelsen Handelshøyskolen BI</v>
      </c>
      <c r="B2" s="325"/>
      <c r="C2" s="325"/>
      <c r="D2" s="325"/>
    </row>
    <row r="4" spans="1:9" ht="14.25" customHeight="1" x14ac:dyDescent="0.25">
      <c r="A4" s="56" t="s">
        <v>557</v>
      </c>
      <c r="B4" s="104"/>
      <c r="C4" s="104"/>
      <c r="D4" s="104"/>
      <c r="E4" s="1"/>
      <c r="F4" s="1"/>
    </row>
    <row r="5" spans="1:9" ht="15" customHeight="1" x14ac:dyDescent="0.25">
      <c r="A5" s="1"/>
      <c r="B5" s="320"/>
      <c r="C5" s="320"/>
      <c r="D5" s="10"/>
      <c r="E5" s="1"/>
      <c r="F5" s="1"/>
    </row>
    <row r="6" spans="1:9" ht="15" customHeight="1" x14ac:dyDescent="0.25">
      <c r="A6" s="20" t="s">
        <v>339</v>
      </c>
      <c r="B6" s="68"/>
      <c r="C6" s="68"/>
      <c r="D6" s="10"/>
      <c r="E6" s="1"/>
      <c r="F6" s="1"/>
    </row>
    <row r="7" spans="1:9" ht="15" customHeight="1" x14ac:dyDescent="0.25">
      <c r="A7" s="20" t="s">
        <v>340</v>
      </c>
      <c r="B7" s="68"/>
      <c r="C7" s="68"/>
      <c r="D7" s="10"/>
      <c r="E7" s="1"/>
      <c r="F7" s="1"/>
    </row>
    <row r="8" spans="1:9" ht="15" customHeight="1" x14ac:dyDescent="0.25">
      <c r="A8" s="20" t="s">
        <v>341</v>
      </c>
      <c r="B8" s="68"/>
      <c r="C8" s="68"/>
      <c r="D8" s="10"/>
      <c r="E8" s="1"/>
      <c r="F8" s="1"/>
    </row>
    <row r="9" spans="1:9" ht="15" x14ac:dyDescent="0.25">
      <c r="A9" s="122"/>
      <c r="B9" s="314"/>
      <c r="C9" s="314"/>
      <c r="D9" s="192"/>
      <c r="E9" s="1"/>
      <c r="F9" s="1"/>
    </row>
    <row r="10" spans="1:9" ht="22.5" customHeight="1" x14ac:dyDescent="0.25">
      <c r="A10" s="120" t="s">
        <v>342</v>
      </c>
      <c r="B10" s="272">
        <f>Resultatregnskap!C8</f>
        <v>45657</v>
      </c>
      <c r="C10" s="218">
        <f>+Resultatregnskap!D8</f>
        <v>45291</v>
      </c>
      <c r="D10" s="216" t="s">
        <v>466</v>
      </c>
      <c r="E10" s="1"/>
      <c r="F10" s="1"/>
    </row>
    <row r="11" spans="1:9" ht="15" customHeight="1" x14ac:dyDescent="0.25">
      <c r="A11" s="38" t="s">
        <v>35</v>
      </c>
      <c r="B11" s="71">
        <f>Resultatregnskap!C14</f>
        <v>2074836.42084</v>
      </c>
      <c r="C11" s="186">
        <f>Resultatregnskap!D14</f>
        <v>1941930.2520100002</v>
      </c>
      <c r="D11" s="216" t="s">
        <v>559</v>
      </c>
      <c r="E11" s="1"/>
      <c r="F11" s="1"/>
      <c r="G11" s="1"/>
      <c r="H11" s="1"/>
      <c r="I11" s="1"/>
    </row>
    <row r="12" spans="1:9" ht="15" customHeight="1" x14ac:dyDescent="0.25">
      <c r="A12" s="189" t="s">
        <v>556</v>
      </c>
      <c r="B12" s="71">
        <f>'Note 1'!B8</f>
        <v>456257.8</v>
      </c>
      <c r="C12" s="71">
        <f>'Note 1'!C8</f>
        <v>461324</v>
      </c>
      <c r="D12" s="216" t="s">
        <v>560</v>
      </c>
      <c r="E12" s="1"/>
      <c r="F12" s="1"/>
      <c r="G12" s="1"/>
      <c r="H12" s="1"/>
      <c r="I12" s="1"/>
    </row>
    <row r="13" spans="1:9" ht="15" customHeight="1" x14ac:dyDescent="0.25">
      <c r="A13" s="38" t="s">
        <v>874</v>
      </c>
      <c r="B13" s="83">
        <f>'Note 1'!B75+'Note 1'!B76</f>
        <v>1427389.74019</v>
      </c>
      <c r="C13" s="83">
        <f>'Note 1'!C75+'Note 1'!C76</f>
        <v>1306309.1635499999</v>
      </c>
      <c r="D13" s="332" t="s">
        <v>561</v>
      </c>
      <c r="E13" s="1"/>
      <c r="F13" s="1"/>
      <c r="G13" s="11"/>
      <c r="H13" s="1"/>
      <c r="I13" s="1"/>
    </row>
    <row r="14" spans="1:9" ht="15" customHeight="1" x14ac:dyDescent="0.25">
      <c r="A14" s="189" t="s">
        <v>343</v>
      </c>
      <c r="B14" s="72">
        <f>'Note 1'!B59+'Note 1'!B73</f>
        <v>129938</v>
      </c>
      <c r="C14" s="72">
        <f>'Note 1'!C59+'Note 1'!C73</f>
        <v>120639.74519200002</v>
      </c>
      <c r="D14" s="216" t="s">
        <v>562</v>
      </c>
      <c r="E14" s="1"/>
      <c r="F14" s="1"/>
      <c r="G14" s="1"/>
      <c r="H14" s="1"/>
      <c r="I14" s="1"/>
    </row>
    <row r="15" spans="1:9" ht="15" customHeight="1" x14ac:dyDescent="0.25">
      <c r="A15" s="189" t="s">
        <v>692</v>
      </c>
      <c r="B15" s="71">
        <f>B11-B12-B13-B14</f>
        <v>61250.880649999948</v>
      </c>
      <c r="C15" s="71">
        <f>C11-C12-C13-C14</f>
        <v>53657.343268000215</v>
      </c>
      <c r="D15" s="216" t="s">
        <v>693</v>
      </c>
      <c r="E15" s="1"/>
      <c r="F15" s="1"/>
      <c r="G15" s="1"/>
      <c r="H15" s="1"/>
      <c r="I15" s="1"/>
    </row>
    <row r="16" spans="1:9" ht="15" customHeight="1" x14ac:dyDescent="0.25">
      <c r="A16" s="38" t="s">
        <v>344</v>
      </c>
      <c r="B16" s="71">
        <f>Resultatregnskap!C18</f>
        <v>1220582.1440399999</v>
      </c>
      <c r="C16" s="186">
        <f>Resultatregnskap!D18</f>
        <v>1010598.1489899999</v>
      </c>
      <c r="D16" s="216" t="s">
        <v>563</v>
      </c>
      <c r="E16" s="1"/>
      <c r="F16" s="1"/>
      <c r="G16" s="1"/>
      <c r="H16" s="1"/>
      <c r="I16" s="1"/>
    </row>
    <row r="17" spans="1:9" ht="15" customHeight="1" x14ac:dyDescent="0.25">
      <c r="A17" s="38" t="s">
        <v>837</v>
      </c>
      <c r="B17" s="71">
        <f>Resultatregnskap!C22-Resultatregnskap!C18</f>
        <v>773584.01252999972</v>
      </c>
      <c r="C17" s="186">
        <f>Resultatregnskap!D22-Resultatregnskap!D18</f>
        <v>713827.96571000014</v>
      </c>
      <c r="D17" s="216" t="s">
        <v>564</v>
      </c>
      <c r="E17" s="1"/>
      <c r="F17" s="1"/>
      <c r="G17" s="1"/>
      <c r="H17" s="1"/>
      <c r="I17" s="1"/>
    </row>
    <row r="18" spans="1:9" ht="15" customHeight="1" x14ac:dyDescent="0.25">
      <c r="A18" s="38" t="s">
        <v>47</v>
      </c>
      <c r="B18" s="71">
        <f>Resultatregnskap!C22</f>
        <v>1994166.1565699996</v>
      </c>
      <c r="C18" s="186">
        <f>Resultatregnskap!D22</f>
        <v>1724426.1147</v>
      </c>
      <c r="D18" s="216" t="s">
        <v>565</v>
      </c>
      <c r="E18" s="1"/>
      <c r="F18" s="1"/>
      <c r="G18" s="1"/>
      <c r="H18" s="1"/>
      <c r="I18" s="1"/>
    </row>
    <row r="19" spans="1:9" ht="15" customHeight="1" x14ac:dyDescent="0.25">
      <c r="A19" s="38" t="s">
        <v>49</v>
      </c>
      <c r="B19" s="71">
        <f>Resultatregnskap!C24</f>
        <v>80670.264270000393</v>
      </c>
      <c r="C19" s="186">
        <f>Resultatregnskap!D24</f>
        <v>217504.13731000014</v>
      </c>
      <c r="D19" s="216" t="s">
        <v>566</v>
      </c>
      <c r="E19" s="1"/>
      <c r="F19" s="1"/>
      <c r="G19" s="1"/>
      <c r="H19" s="1"/>
      <c r="I19" s="1"/>
    </row>
    <row r="20" spans="1:9" ht="15" customHeight="1" x14ac:dyDescent="0.25">
      <c r="A20" s="38" t="s">
        <v>62</v>
      </c>
      <c r="B20" s="71">
        <f>Resultatregnskap!C37</f>
        <v>65742.257250000388</v>
      </c>
      <c r="C20" s="186">
        <f>Resultatregnskap!D37</f>
        <v>197791.27166000014</v>
      </c>
      <c r="D20" s="216" t="s">
        <v>567</v>
      </c>
      <c r="E20" s="1"/>
      <c r="F20" s="1"/>
      <c r="G20" s="1"/>
      <c r="H20" s="1"/>
      <c r="I20" s="1"/>
    </row>
    <row r="21" spans="1:9" ht="15" customHeight="1" x14ac:dyDescent="0.25">
      <c r="A21" s="19"/>
      <c r="B21" s="73"/>
      <c r="C21" s="187"/>
      <c r="D21" s="216"/>
      <c r="E21" s="1"/>
      <c r="F21" s="1"/>
      <c r="G21" s="1"/>
      <c r="H21" s="1"/>
      <c r="I21" s="1"/>
    </row>
    <row r="22" spans="1:9" ht="15" customHeight="1" x14ac:dyDescent="0.25">
      <c r="A22" s="36" t="s">
        <v>345</v>
      </c>
      <c r="B22" s="73"/>
      <c r="C22" s="187"/>
      <c r="D22" s="216"/>
      <c r="E22" s="1"/>
      <c r="F22" s="1"/>
      <c r="G22" s="1"/>
      <c r="H22" s="1"/>
      <c r="I22" s="1"/>
    </row>
    <row r="23" spans="1:9" ht="15" customHeight="1" x14ac:dyDescent="0.25">
      <c r="A23" s="38" t="s">
        <v>346</v>
      </c>
      <c r="B23" s="71">
        <f>('Balanse - eiendeler'!C14+'Balanse - eiendeler'!C21)+'Balanse - eiendeler'!C32</f>
        <v>1601078.8208600015</v>
      </c>
      <c r="C23" s="186">
        <f>('Balanse - eiendeler'!D14+'Balanse - eiendeler'!D21)+'Balanse - eiendeler'!D32</f>
        <v>1590840.512510001</v>
      </c>
      <c r="D23" s="216" t="s">
        <v>568</v>
      </c>
      <c r="E23" s="1"/>
      <c r="F23" s="1"/>
      <c r="G23" s="1"/>
      <c r="H23" s="1"/>
      <c r="I23" s="1"/>
    </row>
    <row r="24" spans="1:9" ht="15" customHeight="1" x14ac:dyDescent="0.25">
      <c r="A24" s="38" t="s">
        <v>347</v>
      </c>
      <c r="B24" s="71">
        <f>(('Balanse - eiendeler'!C38+'Balanse - eiendeler'!C44)+'Balanse - eiendeler'!C52)+'Balanse - eiendeler'!C57</f>
        <v>470258.38838999992</v>
      </c>
      <c r="C24" s="186">
        <f>(('Balanse - eiendeler'!D38+'Balanse - eiendeler'!D44)+'Balanse - eiendeler'!D52)+'Balanse - eiendeler'!D57</f>
        <v>499638.35529000009</v>
      </c>
      <c r="D24" s="216" t="s">
        <v>569</v>
      </c>
      <c r="E24" s="1"/>
      <c r="F24" s="1"/>
      <c r="G24" s="1"/>
      <c r="H24" s="1"/>
      <c r="I24" s="1"/>
    </row>
    <row r="25" spans="1:9" ht="15" customHeight="1" x14ac:dyDescent="0.25">
      <c r="A25" s="38" t="s">
        <v>348</v>
      </c>
      <c r="B25" s="71">
        <f>'Balanse - eiendeler'!C59</f>
        <v>2071337.2092500015</v>
      </c>
      <c r="C25" s="186">
        <f>'Balanse - eiendeler'!D59</f>
        <v>2090478.8678000011</v>
      </c>
      <c r="D25" s="216" t="s">
        <v>570</v>
      </c>
      <c r="E25" s="1"/>
      <c r="F25" s="1"/>
      <c r="G25" s="1"/>
      <c r="H25" s="1"/>
      <c r="I25" s="1"/>
    </row>
    <row r="26" spans="1:9" ht="15" customHeight="1" x14ac:dyDescent="0.25">
      <c r="A26" s="38" t="s">
        <v>349</v>
      </c>
      <c r="B26" s="71">
        <f>'Balanse - gjeld og egenkapital'!C22</f>
        <v>1028237.3256099984</v>
      </c>
      <c r="C26" s="186">
        <f>'Balanse - gjeld og egenkapital'!D22</f>
        <v>965898.03434999881</v>
      </c>
      <c r="D26" s="216" t="s">
        <v>571</v>
      </c>
      <c r="E26" s="1"/>
      <c r="F26" s="1"/>
      <c r="G26" s="1"/>
      <c r="H26" s="1"/>
      <c r="I26" s="1"/>
    </row>
    <row r="27" spans="1:9" ht="15" customHeight="1" x14ac:dyDescent="0.25">
      <c r="A27" s="38" t="s">
        <v>558</v>
      </c>
      <c r="B27" s="71">
        <f>'Balanse - gjeld og egenkapital'!C39+'Balanse - gjeld og egenkapital'!C32</f>
        <v>336399.37160000001</v>
      </c>
      <c r="C27" s="186">
        <f>'Balanse - gjeld og egenkapital'!D39+'Balanse - gjeld og egenkapital'!D32</f>
        <v>384249.48035000009</v>
      </c>
      <c r="D27" s="216" t="s">
        <v>572</v>
      </c>
      <c r="E27" s="1"/>
      <c r="F27" s="1"/>
      <c r="G27" s="1"/>
      <c r="H27" s="1"/>
      <c r="I27" s="1"/>
    </row>
    <row r="28" spans="1:9" ht="15" customHeight="1" x14ac:dyDescent="0.25">
      <c r="A28" s="38" t="s">
        <v>350</v>
      </c>
      <c r="B28" s="71">
        <f>'Balanse - gjeld og egenkapital'!C48</f>
        <v>706700.51316999982</v>
      </c>
      <c r="C28" s="186">
        <f>'Balanse - gjeld og egenkapital'!D48</f>
        <v>740331.35421999998</v>
      </c>
      <c r="D28" s="216" t="s">
        <v>573</v>
      </c>
      <c r="E28" s="1"/>
      <c r="F28" s="1"/>
      <c r="G28" s="1"/>
      <c r="H28" s="1"/>
      <c r="I28" s="1"/>
    </row>
    <row r="29" spans="1:9" ht="15" customHeight="1" x14ac:dyDescent="0.25">
      <c r="A29" s="38" t="s">
        <v>351</v>
      </c>
      <c r="B29" s="71">
        <f>'Balanse - gjeld og egenkapital'!C52</f>
        <v>2071337.2103799982</v>
      </c>
      <c r="C29" s="186">
        <f>'Balanse - gjeld og egenkapital'!D52</f>
        <v>2090478.8689199989</v>
      </c>
      <c r="D29" s="216" t="s">
        <v>574</v>
      </c>
      <c r="E29" s="1"/>
      <c r="F29" s="1"/>
      <c r="G29" s="1"/>
      <c r="H29" s="1"/>
      <c r="I29" s="1"/>
    </row>
    <row r="30" spans="1:9" ht="15" customHeight="1" x14ac:dyDescent="0.25">
      <c r="A30" s="74"/>
      <c r="B30" s="105"/>
      <c r="C30" s="105"/>
      <c r="D30" s="219"/>
      <c r="E30" s="1"/>
      <c r="F30" s="1"/>
      <c r="G30" s="1"/>
      <c r="H30" s="1"/>
      <c r="I30" s="1"/>
    </row>
    <row r="31" spans="1:9" ht="15" customHeight="1" x14ac:dyDescent="0.25">
      <c r="A31" s="75"/>
      <c r="B31" s="106"/>
      <c r="C31" s="320"/>
      <c r="D31" s="220"/>
      <c r="E31" s="1"/>
      <c r="F31" s="1"/>
      <c r="G31" s="1"/>
      <c r="H31" s="1"/>
      <c r="I31" s="1"/>
    </row>
    <row r="32" spans="1:9" ht="15" customHeight="1" x14ac:dyDescent="0.25">
      <c r="A32" s="76" t="s">
        <v>352</v>
      </c>
      <c r="B32" s="97"/>
      <c r="C32" s="188"/>
      <c r="D32" s="216"/>
      <c r="E32" s="1"/>
      <c r="F32" s="307"/>
      <c r="G32" s="1"/>
      <c r="H32" s="1"/>
      <c r="I32" s="1"/>
    </row>
    <row r="33" spans="1:9" ht="15" customHeight="1" x14ac:dyDescent="0.25">
      <c r="A33" s="77" t="s">
        <v>353</v>
      </c>
      <c r="B33" s="360">
        <f>B16/B18</f>
        <v>0.61207645111148734</v>
      </c>
      <c r="C33" s="361">
        <f>C16/C18</f>
        <v>0.58604897036473758</v>
      </c>
      <c r="D33" s="216" t="s">
        <v>575</v>
      </c>
      <c r="E33" s="1"/>
      <c r="F33" s="1"/>
      <c r="G33" s="1"/>
      <c r="H33" s="1"/>
      <c r="I33" s="1"/>
    </row>
    <row r="34" spans="1:9" ht="15" customHeight="1" x14ac:dyDescent="0.25">
      <c r="A34" s="77" t="s">
        <v>354</v>
      </c>
      <c r="B34" s="360">
        <f>B19/B11</f>
        <v>3.8880300856363868E-2</v>
      </c>
      <c r="C34" s="361">
        <f>C19/C11</f>
        <v>0.11200409339360767</v>
      </c>
      <c r="D34" s="216" t="s">
        <v>576</v>
      </c>
      <c r="E34" s="1"/>
      <c r="F34" s="1"/>
      <c r="G34" s="1"/>
      <c r="H34" s="1"/>
      <c r="I34" s="1"/>
    </row>
    <row r="35" spans="1:9" ht="15" customHeight="1" x14ac:dyDescent="0.25">
      <c r="A35" s="77" t="s">
        <v>355</v>
      </c>
      <c r="B35" s="360">
        <f>B24/B28</f>
        <v>0.66542811222903031</v>
      </c>
      <c r="C35" s="361">
        <f>C24/C28</f>
        <v>0.67488476942383491</v>
      </c>
      <c r="D35" s="216" t="s">
        <v>576</v>
      </c>
      <c r="E35" s="1"/>
      <c r="F35" s="1"/>
      <c r="G35" s="1"/>
      <c r="H35" s="1"/>
      <c r="I35" s="1"/>
    </row>
    <row r="36" spans="1:9" ht="15" customHeight="1" x14ac:dyDescent="0.25">
      <c r="A36" s="77" t="s">
        <v>356</v>
      </c>
      <c r="B36" s="83">
        <f>B24-B28</f>
        <v>-236442.1247799999</v>
      </c>
      <c r="C36" s="111">
        <f>C24-C28</f>
        <v>-240692.99892999989</v>
      </c>
      <c r="D36" s="216" t="s">
        <v>576</v>
      </c>
      <c r="E36" s="1"/>
      <c r="F36" s="1"/>
      <c r="G36" s="1"/>
      <c r="H36" s="1"/>
      <c r="I36" s="1"/>
    </row>
    <row r="37" spans="1:9" ht="15" customHeight="1" x14ac:dyDescent="0.25">
      <c r="A37" s="77" t="s">
        <v>357</v>
      </c>
      <c r="B37" s="360">
        <f>B26/B29</f>
        <v>0.49641232748450581</v>
      </c>
      <c r="C37" s="361">
        <f>C26/C29</f>
        <v>0.46204630370122296</v>
      </c>
      <c r="D37" s="216" t="s">
        <v>576</v>
      </c>
      <c r="E37" s="1"/>
      <c r="F37" s="1"/>
      <c r="G37" s="1"/>
      <c r="H37" s="1"/>
      <c r="I37" s="1"/>
    </row>
    <row r="38" spans="1:9" ht="15" customHeight="1" x14ac:dyDescent="0.25">
      <c r="A38" s="77" t="s">
        <v>358</v>
      </c>
      <c r="B38" s="360">
        <f>B28/B26</f>
        <v>0.68729319153119839</v>
      </c>
      <c r="C38" s="361">
        <f>C28/C26</f>
        <v>0.76646946974916053</v>
      </c>
      <c r="D38" s="216" t="s">
        <v>576</v>
      </c>
      <c r="E38" s="1"/>
      <c r="F38" s="1"/>
      <c r="G38" s="1"/>
      <c r="H38" s="1"/>
      <c r="I38" s="1"/>
    </row>
    <row r="39" spans="1:9" ht="15" customHeight="1" x14ac:dyDescent="0.25">
      <c r="A39" s="77" t="s">
        <v>359</v>
      </c>
      <c r="B39" s="360">
        <f>B12/B11</f>
        <v>0.21990061260602098</v>
      </c>
      <c r="C39" s="361">
        <f>C12/C11</f>
        <v>0.23755951045229629</v>
      </c>
      <c r="D39" s="216" t="s">
        <v>576</v>
      </c>
      <c r="E39" s="1"/>
      <c r="F39" s="1"/>
      <c r="G39" s="1"/>
      <c r="H39" s="1"/>
      <c r="I39" s="1"/>
    </row>
    <row r="40" spans="1:9" ht="15" customHeight="1" x14ac:dyDescent="0.25">
      <c r="A40" s="77" t="s">
        <v>360</v>
      </c>
      <c r="B40" s="360">
        <f>B13/B11</f>
        <v>0.68795290358944039</v>
      </c>
      <c r="C40" s="361">
        <f>C13/C11</f>
        <v>0.67268593308019231</v>
      </c>
      <c r="D40" s="216" t="s">
        <v>576</v>
      </c>
      <c r="E40" s="1"/>
      <c r="F40" s="1"/>
      <c r="G40" s="1"/>
      <c r="H40" s="1"/>
      <c r="I40" s="1"/>
    </row>
    <row r="41" spans="1:9" ht="15" customHeight="1" x14ac:dyDescent="0.25">
      <c r="A41" s="77" t="s">
        <v>361</v>
      </c>
      <c r="B41" s="360">
        <f>'Note 25'!B14/'Note 25'!B11</f>
        <v>6.262565988088567E-2</v>
      </c>
      <c r="C41" s="361">
        <f>'Note 25'!C14/'Note 25'!C11</f>
        <v>6.2123624196662841E-2</v>
      </c>
      <c r="D41" s="216" t="s">
        <v>576</v>
      </c>
      <c r="E41" s="1"/>
      <c r="F41" s="1"/>
      <c r="G41" s="1"/>
      <c r="H41" s="1"/>
      <c r="I41" s="1"/>
    </row>
    <row r="42" spans="1:9" ht="15" customHeight="1" x14ac:dyDescent="0.25">
      <c r="A42" s="67"/>
      <c r="B42" s="105"/>
      <c r="C42" s="105"/>
      <c r="D42" s="10"/>
      <c r="E42" s="1"/>
      <c r="F42" s="1"/>
    </row>
    <row r="43" spans="1:9" ht="15" customHeight="1" x14ac:dyDescent="0.25">
      <c r="A43" s="1"/>
      <c r="B43" s="320"/>
      <c r="C43" s="320"/>
      <c r="D43" s="10"/>
      <c r="E43" s="1"/>
      <c r="F43" s="1"/>
    </row>
    <row r="45" spans="1:9" ht="15.75" customHeight="1" x14ac:dyDescent="0.25">
      <c r="A45" s="485"/>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pageSetUpPr fitToPage="1"/>
  </sheetPr>
  <dimension ref="A1:N26"/>
  <sheetViews>
    <sheetView topLeftCell="A4" workbookViewId="0">
      <selection activeCell="G13" sqref="G13"/>
    </sheetView>
  </sheetViews>
  <sheetFormatPr defaultColWidth="11.5703125" defaultRowHeight="12.75" x14ac:dyDescent="0.2"/>
  <cols>
    <col min="1" max="1" width="17" customWidth="1"/>
    <col min="2" max="3" width="15.5703125" customWidth="1"/>
    <col min="4" max="4" width="16" customWidth="1"/>
    <col min="5" max="5" width="21" customWidth="1"/>
    <col min="6" max="6" width="18.140625" customWidth="1"/>
    <col min="7" max="7" width="19.28515625" customWidth="1"/>
    <col min="8" max="8" width="18.140625" customWidth="1"/>
    <col min="9" max="9" width="12.28515625" customWidth="1"/>
    <col min="10" max="10" width="9.85546875" customWidth="1"/>
  </cols>
  <sheetData>
    <row r="1" spans="1:14" x14ac:dyDescent="0.2">
      <c r="A1" s="401"/>
      <c r="B1" s="402"/>
      <c r="C1" s="402"/>
      <c r="D1" s="403"/>
      <c r="E1" s="402"/>
      <c r="F1" s="402"/>
      <c r="G1" s="402"/>
      <c r="H1" s="402"/>
      <c r="I1" s="402"/>
      <c r="J1" s="402"/>
    </row>
    <row r="2" spans="1:14" x14ac:dyDescent="0.2">
      <c r="A2" s="401" t="s">
        <v>814</v>
      </c>
      <c r="B2" s="402"/>
      <c r="C2" s="402"/>
      <c r="D2" s="403"/>
      <c r="E2" s="402"/>
      <c r="F2" s="402"/>
      <c r="G2" s="402"/>
      <c r="H2" s="402"/>
      <c r="I2" s="402"/>
      <c r="J2" s="402"/>
    </row>
    <row r="3" spans="1:14" x14ac:dyDescent="0.2">
      <c r="A3" s="402"/>
      <c r="B3" s="402"/>
      <c r="C3" s="402"/>
      <c r="D3" s="404"/>
      <c r="E3" s="402"/>
      <c r="F3" s="402"/>
      <c r="G3" s="402"/>
      <c r="H3" s="402"/>
      <c r="I3" s="402"/>
      <c r="J3" s="402"/>
    </row>
    <row r="4" spans="1:14" ht="15.75" x14ac:dyDescent="0.25">
      <c r="A4" s="405" t="s">
        <v>577</v>
      </c>
      <c r="B4" s="405"/>
      <c r="C4" s="405"/>
      <c r="D4" s="405"/>
      <c r="E4" s="405"/>
      <c r="F4" s="406"/>
      <c r="G4" s="406"/>
      <c r="H4" s="406"/>
      <c r="I4" s="407"/>
      <c r="J4" s="408"/>
    </row>
    <row r="5" spans="1:14" ht="15.75" x14ac:dyDescent="0.25">
      <c r="A5" s="409" t="s">
        <v>589</v>
      </c>
      <c r="B5" s="410"/>
      <c r="C5" s="410"/>
      <c r="D5" s="410"/>
      <c r="E5" s="410"/>
      <c r="F5" s="411"/>
      <c r="G5" s="411"/>
      <c r="H5" s="411"/>
      <c r="I5" s="412"/>
      <c r="J5" s="413"/>
    </row>
    <row r="6" spans="1:14" ht="15.75" x14ac:dyDescent="0.25">
      <c r="A6" s="414"/>
      <c r="B6" s="410"/>
      <c r="C6" s="410"/>
      <c r="D6" s="410"/>
      <c r="E6" s="410"/>
      <c r="F6" s="411"/>
      <c r="G6" s="411"/>
      <c r="H6" s="411"/>
      <c r="I6" s="412"/>
      <c r="J6" s="413"/>
    </row>
    <row r="7" spans="1:14" s="417" customFormat="1" ht="40.5" customHeight="1" x14ac:dyDescent="0.2">
      <c r="A7" s="415" t="s">
        <v>332</v>
      </c>
      <c r="B7" s="415" t="s">
        <v>331</v>
      </c>
      <c r="C7" s="415" t="s">
        <v>806</v>
      </c>
      <c r="D7" s="415" t="s">
        <v>807</v>
      </c>
      <c r="E7" s="415" t="s">
        <v>808</v>
      </c>
      <c r="F7" s="415" t="s">
        <v>809</v>
      </c>
      <c r="G7" s="415" t="s">
        <v>334</v>
      </c>
      <c r="H7" s="415" t="s">
        <v>336</v>
      </c>
      <c r="I7" s="415" t="s">
        <v>810</v>
      </c>
      <c r="J7" s="416" t="s">
        <v>811</v>
      </c>
    </row>
    <row r="8" spans="1:14" ht="89.25" x14ac:dyDescent="0.2">
      <c r="A8" s="418" t="s">
        <v>889</v>
      </c>
      <c r="B8" s="418" t="s">
        <v>890</v>
      </c>
      <c r="C8" s="459">
        <v>0</v>
      </c>
      <c r="D8" s="459">
        <v>2887.9173799999999</v>
      </c>
      <c r="E8" s="459">
        <v>0</v>
      </c>
      <c r="F8" s="459">
        <v>0</v>
      </c>
      <c r="G8" s="460">
        <v>0</v>
      </c>
      <c r="H8" s="460">
        <f t="shared" ref="H8:H13" si="0">SUBTOTAL(9,C8:G8)</f>
        <v>2887.9173799999999</v>
      </c>
      <c r="I8" s="418" t="s">
        <v>897</v>
      </c>
      <c r="J8" s="419" t="s">
        <v>335</v>
      </c>
    </row>
    <row r="9" spans="1:14" ht="51" x14ac:dyDescent="0.2">
      <c r="A9" s="418" t="s">
        <v>891</v>
      </c>
      <c r="B9" s="418" t="s">
        <v>892</v>
      </c>
      <c r="C9" s="459">
        <v>1660.92975</v>
      </c>
      <c r="D9" s="459">
        <v>0</v>
      </c>
      <c r="E9" s="459">
        <v>0</v>
      </c>
      <c r="F9" s="459">
        <v>0</v>
      </c>
      <c r="G9" s="460">
        <v>0</v>
      </c>
      <c r="H9" s="460">
        <f t="shared" si="0"/>
        <v>1660.92975</v>
      </c>
      <c r="I9" s="418" t="s">
        <v>897</v>
      </c>
      <c r="J9" s="419" t="s">
        <v>335</v>
      </c>
      <c r="N9" s="338"/>
    </row>
    <row r="10" spans="1:14" ht="51" x14ac:dyDescent="0.2">
      <c r="A10" s="418" t="s">
        <v>893</v>
      </c>
      <c r="B10" s="418" t="s">
        <v>908</v>
      </c>
      <c r="C10" s="459">
        <v>562.30826999999999</v>
      </c>
      <c r="D10" s="459">
        <v>0</v>
      </c>
      <c r="E10" s="459">
        <v>0</v>
      </c>
      <c r="F10" s="459">
        <v>0</v>
      </c>
      <c r="G10" s="460">
        <v>0</v>
      </c>
      <c r="H10" s="460">
        <f t="shared" si="0"/>
        <v>562.30826999999999</v>
      </c>
      <c r="I10" s="418" t="s">
        <v>897</v>
      </c>
      <c r="J10" s="419" t="s">
        <v>335</v>
      </c>
    </row>
    <row r="11" spans="1:14" ht="51" x14ac:dyDescent="0.2">
      <c r="A11" s="418" t="s">
        <v>894</v>
      </c>
      <c r="B11" s="418" t="s">
        <v>909</v>
      </c>
      <c r="C11" s="459">
        <v>456.84591999999998</v>
      </c>
      <c r="D11" s="459">
        <v>0</v>
      </c>
      <c r="E11" s="459">
        <v>0</v>
      </c>
      <c r="F11" s="459">
        <v>0</v>
      </c>
      <c r="G11" s="460">
        <v>0</v>
      </c>
      <c r="H11" s="460">
        <f t="shared" si="0"/>
        <v>456.84591999999998</v>
      </c>
      <c r="I11" s="418" t="s">
        <v>897</v>
      </c>
      <c r="J11" s="419"/>
    </row>
    <row r="12" spans="1:14" ht="76.5" x14ac:dyDescent="0.2">
      <c r="A12" s="418" t="s">
        <v>895</v>
      </c>
      <c r="B12" s="418" t="s">
        <v>910</v>
      </c>
      <c r="C12" s="459">
        <v>433.79905000000002</v>
      </c>
      <c r="D12" s="459">
        <v>0</v>
      </c>
      <c r="E12" s="459">
        <v>0</v>
      </c>
      <c r="F12" s="459">
        <v>0</v>
      </c>
      <c r="G12" s="460">
        <v>0</v>
      </c>
      <c r="H12" s="460">
        <f t="shared" si="0"/>
        <v>433.79905000000002</v>
      </c>
      <c r="I12" s="418" t="s">
        <v>897</v>
      </c>
      <c r="J12" s="419"/>
    </row>
    <row r="13" spans="1:14" ht="89.25" x14ac:dyDescent="0.2">
      <c r="A13" s="418" t="s">
        <v>896</v>
      </c>
      <c r="B13" s="418" t="s">
        <v>911</v>
      </c>
      <c r="C13" s="459">
        <v>0</v>
      </c>
      <c r="D13" s="459">
        <v>0</v>
      </c>
      <c r="E13" s="459">
        <v>0</v>
      </c>
      <c r="F13" s="459">
        <v>0</v>
      </c>
      <c r="G13" s="459">
        <v>20.510249999999999</v>
      </c>
      <c r="H13" s="460">
        <f t="shared" si="0"/>
        <v>20.510249999999999</v>
      </c>
      <c r="I13" s="418" t="s">
        <v>907</v>
      </c>
      <c r="J13" s="419" t="s">
        <v>335</v>
      </c>
      <c r="L13" s="420"/>
    </row>
    <row r="14" spans="1:14" x14ac:dyDescent="0.2">
      <c r="A14" s="421" t="s">
        <v>430</v>
      </c>
      <c r="B14" s="421" t="s">
        <v>430</v>
      </c>
      <c r="C14" s="461">
        <f t="shared" ref="C14:H14" si="1">SUM(C8:C13)</f>
        <v>3113.8829899999996</v>
      </c>
      <c r="D14" s="461">
        <f t="shared" si="1"/>
        <v>2887.9173799999999</v>
      </c>
      <c r="E14" s="461">
        <f t="shared" si="1"/>
        <v>0</v>
      </c>
      <c r="F14" s="461">
        <f t="shared" si="1"/>
        <v>0</v>
      </c>
      <c r="G14" s="461">
        <f t="shared" si="1"/>
        <v>20.510249999999999</v>
      </c>
      <c r="H14" s="461">
        <f t="shared" si="1"/>
        <v>6022.3106199999993</v>
      </c>
      <c r="I14" s="421"/>
      <c r="J14" s="418" t="s">
        <v>337</v>
      </c>
    </row>
    <row r="15" spans="1:14" ht="15" x14ac:dyDescent="0.2">
      <c r="A15" s="422"/>
      <c r="B15" s="423"/>
      <c r="C15" s="423"/>
      <c r="D15" s="423"/>
      <c r="E15" s="423"/>
      <c r="F15" s="423"/>
      <c r="G15" s="411"/>
      <c r="H15" s="411"/>
      <c r="I15" s="424"/>
      <c r="J15" s="425"/>
    </row>
    <row r="16" spans="1:14" ht="15" x14ac:dyDescent="0.2">
      <c r="A16" s="426" t="s">
        <v>338</v>
      </c>
      <c r="B16" s="423"/>
      <c r="C16" s="423"/>
      <c r="D16" s="423"/>
      <c r="E16" s="423"/>
      <c r="F16" s="423"/>
      <c r="G16" s="411"/>
      <c r="H16" s="411"/>
      <c r="I16" s="424"/>
      <c r="J16" s="425"/>
    </row>
    <row r="17" spans="1:10" x14ac:dyDescent="0.2">
      <c r="A17" s="554" t="s">
        <v>812</v>
      </c>
      <c r="B17" s="554"/>
      <c r="C17" s="554"/>
      <c r="D17" s="554"/>
      <c r="E17" s="554"/>
      <c r="F17" s="554"/>
      <c r="G17" s="554"/>
      <c r="H17" s="554"/>
      <c r="I17" s="554"/>
      <c r="J17" s="554"/>
    </row>
    <row r="18" spans="1:10" x14ac:dyDescent="0.2">
      <c r="A18" s="554"/>
      <c r="B18" s="554"/>
      <c r="C18" s="554"/>
      <c r="D18" s="554"/>
      <c r="E18" s="554"/>
      <c r="F18" s="554"/>
      <c r="G18" s="554"/>
      <c r="H18" s="554"/>
      <c r="I18" s="554"/>
      <c r="J18" s="554"/>
    </row>
    <row r="19" spans="1:10" x14ac:dyDescent="0.2">
      <c r="A19" s="554"/>
      <c r="B19" s="554"/>
      <c r="C19" s="554"/>
      <c r="D19" s="554"/>
      <c r="E19" s="554"/>
      <c r="F19" s="554"/>
      <c r="G19" s="554"/>
      <c r="H19" s="554"/>
      <c r="I19" s="554"/>
      <c r="J19" s="554"/>
    </row>
    <row r="20" spans="1:10" ht="38.85" customHeight="1" x14ac:dyDescent="0.2">
      <c r="A20" s="554"/>
      <c r="B20" s="554"/>
      <c r="C20" s="554"/>
      <c r="D20" s="554"/>
      <c r="E20" s="554"/>
      <c r="F20" s="554"/>
      <c r="G20" s="554"/>
      <c r="H20" s="554"/>
      <c r="I20" s="554"/>
      <c r="J20" s="554"/>
    </row>
    <row r="21" spans="1:10" x14ac:dyDescent="0.2">
      <c r="A21" s="427"/>
      <c r="B21" s="427"/>
      <c r="C21" s="427"/>
      <c r="D21" s="427"/>
      <c r="E21" s="427"/>
      <c r="F21" s="427"/>
      <c r="G21" s="427"/>
      <c r="H21" s="427"/>
      <c r="I21" s="427"/>
      <c r="J21" s="427"/>
    </row>
    <row r="22" spans="1:10" x14ac:dyDescent="0.2">
      <c r="A22" s="427"/>
      <c r="B22" s="427"/>
      <c r="C22" s="427"/>
      <c r="D22" s="427"/>
      <c r="E22" s="427"/>
      <c r="F22" s="427"/>
      <c r="G22" s="427"/>
      <c r="H22" s="427"/>
      <c r="I22" s="427"/>
      <c r="J22" s="427"/>
    </row>
    <row r="23" spans="1:10" x14ac:dyDescent="0.2">
      <c r="A23" s="427"/>
      <c r="B23" s="427"/>
      <c r="C23" s="427"/>
      <c r="D23" s="427"/>
      <c r="E23" s="427"/>
      <c r="F23" s="427"/>
      <c r="G23" s="427"/>
      <c r="H23" s="427"/>
      <c r="I23" s="427"/>
      <c r="J23" s="427"/>
    </row>
    <row r="24" spans="1:10" x14ac:dyDescent="0.2">
      <c r="A24" s="427"/>
      <c r="B24" s="427"/>
      <c r="C24" s="427"/>
      <c r="D24" s="427"/>
      <c r="E24" s="427"/>
      <c r="F24" s="427"/>
      <c r="G24" s="427"/>
      <c r="H24" s="427"/>
      <c r="I24" s="427"/>
      <c r="J24" s="427"/>
    </row>
    <row r="25" spans="1:10" x14ac:dyDescent="0.2">
      <c r="A25" s="427"/>
      <c r="B25" s="427"/>
      <c r="C25" s="427"/>
      <c r="D25" s="427"/>
      <c r="E25" s="427"/>
      <c r="F25" s="427"/>
      <c r="G25" s="427"/>
      <c r="H25" s="427"/>
      <c r="I25" s="427"/>
      <c r="J25" s="427"/>
    </row>
    <row r="26" spans="1:10" x14ac:dyDescent="0.2">
      <c r="A26" s="427"/>
      <c r="B26" s="427"/>
      <c r="C26" s="427"/>
      <c r="D26" s="427"/>
      <c r="E26" s="427"/>
      <c r="F26" s="427"/>
      <c r="G26" s="427"/>
      <c r="H26" s="427"/>
      <c r="I26" s="427"/>
      <c r="J26" s="427"/>
    </row>
  </sheetData>
  <mergeCells count="1">
    <mergeCell ref="A17:J20"/>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tabSelected="1" topLeftCell="A10" workbookViewId="0">
      <selection activeCell="G14" sqref="G14"/>
    </sheetView>
  </sheetViews>
  <sheetFormatPr defaultColWidth="17.28515625" defaultRowHeight="15.75" customHeight="1" x14ac:dyDescent="0.25"/>
  <cols>
    <col min="1" max="1" width="41.5703125" style="40" customWidth="1"/>
    <col min="2" max="2" width="8.7109375" style="40" customWidth="1"/>
    <col min="3" max="3" width="13.5703125" style="91" customWidth="1"/>
    <col min="4" max="4" width="13.42578125" style="91" customWidth="1"/>
    <col min="5" max="5" width="15.42578125" style="70" customWidth="1"/>
    <col min="6" max="6" width="11.42578125" style="40" customWidth="1"/>
    <col min="7" max="7" width="60.5703125" style="40" customWidth="1"/>
    <col min="8" max="16384" width="17.28515625" style="40"/>
  </cols>
  <sheetData>
    <row r="1" spans="1:10" ht="12.75" customHeight="1" x14ac:dyDescent="0.25">
      <c r="A1" s="2"/>
      <c r="B1" s="1"/>
      <c r="C1" s="320"/>
      <c r="D1" s="320"/>
      <c r="E1" s="69"/>
      <c r="F1" s="1"/>
    </row>
    <row r="2" spans="1:10" ht="15.75" customHeight="1" x14ac:dyDescent="0.25">
      <c r="A2" s="6" t="s">
        <v>887</v>
      </c>
      <c r="B2" s="6"/>
      <c r="C2" s="6"/>
      <c r="D2" s="6"/>
      <c r="E2" s="6"/>
      <c r="F2" s="1"/>
      <c r="G2" s="483"/>
    </row>
    <row r="3" spans="1:10" ht="15" customHeight="1" x14ac:dyDescent="0.25">
      <c r="A3" s="1" t="s">
        <v>888</v>
      </c>
      <c r="B3" s="1"/>
      <c r="C3" s="320"/>
      <c r="D3" s="320"/>
      <c r="E3" s="69"/>
      <c r="F3" s="1"/>
    </row>
    <row r="4" spans="1:10" ht="15" customHeight="1" x14ac:dyDescent="0.25">
      <c r="A4" s="1"/>
      <c r="B4" s="1"/>
      <c r="C4" s="320"/>
      <c r="D4" s="320"/>
      <c r="E4" s="69"/>
      <c r="F4" s="1"/>
    </row>
    <row r="5" spans="1:10" ht="15" customHeight="1" x14ac:dyDescent="0.25">
      <c r="A5" s="128" t="s">
        <v>26</v>
      </c>
      <c r="B5" s="18"/>
      <c r="C5" s="78"/>
      <c r="D5" s="78"/>
      <c r="E5" s="132"/>
      <c r="F5" s="11"/>
    </row>
    <row r="6" spans="1:10" ht="15" customHeight="1" x14ac:dyDescent="0.25">
      <c r="A6" s="12" t="s">
        <v>589</v>
      </c>
      <c r="E6" s="173"/>
      <c r="F6" s="11"/>
    </row>
    <row r="7" spans="1:10" ht="15.75" customHeight="1" x14ac:dyDescent="0.25">
      <c r="A7" s="1"/>
      <c r="B7" s="1"/>
      <c r="C7" s="320"/>
      <c r="D7" s="320"/>
      <c r="E7" s="69"/>
      <c r="F7" s="1"/>
    </row>
    <row r="8" spans="1:10" ht="22.15" customHeight="1" x14ac:dyDescent="0.25">
      <c r="A8" s="19"/>
      <c r="B8" s="42" t="s">
        <v>27</v>
      </c>
      <c r="C8" s="195">
        <v>45657</v>
      </c>
      <c r="D8" s="309">
        <v>45291</v>
      </c>
      <c r="E8" s="194" t="s">
        <v>466</v>
      </c>
      <c r="F8" s="1"/>
    </row>
    <row r="9" spans="1:10" ht="15" customHeight="1" x14ac:dyDescent="0.25">
      <c r="A9" s="21" t="s">
        <v>28</v>
      </c>
      <c r="B9" s="22"/>
      <c r="C9" s="79"/>
      <c r="D9" s="80"/>
      <c r="E9" s="133"/>
      <c r="F9" s="1"/>
    </row>
    <row r="10" spans="1:10" ht="15" customHeight="1" x14ac:dyDescent="0.25">
      <c r="A10" s="23" t="s">
        <v>29</v>
      </c>
      <c r="B10" s="24" t="s">
        <v>802</v>
      </c>
      <c r="C10" s="79">
        <f>+'Note 1'!B26</f>
        <v>476644.8</v>
      </c>
      <c r="D10" s="79">
        <v>478771.76147799997</v>
      </c>
      <c r="E10" s="134" t="s">
        <v>30</v>
      </c>
      <c r="F10" s="1"/>
      <c r="G10" s="1"/>
      <c r="H10" s="1"/>
      <c r="I10" s="1"/>
      <c r="J10" s="1"/>
    </row>
    <row r="11" spans="1:10" ht="15" customHeight="1" x14ac:dyDescent="0.25">
      <c r="A11" s="374" t="s">
        <v>687</v>
      </c>
      <c r="B11" s="375" t="s">
        <v>802</v>
      </c>
      <c r="C11" s="376">
        <f>+'Note 1'!B59</f>
        <v>6022.0000000000009</v>
      </c>
      <c r="D11" s="376">
        <v>6111.7253399999991</v>
      </c>
      <c r="E11" s="377" t="s">
        <v>688</v>
      </c>
      <c r="F11" s="1"/>
    </row>
    <row r="12" spans="1:10" ht="15" customHeight="1" x14ac:dyDescent="0.25">
      <c r="A12" s="23" t="s">
        <v>31</v>
      </c>
      <c r="B12" s="24" t="s">
        <v>802</v>
      </c>
      <c r="C12" s="79">
        <f>+'Note 1'!B78</f>
        <v>1551305.74019</v>
      </c>
      <c r="D12" s="79">
        <v>1420837.1834020002</v>
      </c>
      <c r="E12" s="134" t="s">
        <v>32</v>
      </c>
      <c r="F12" s="1"/>
      <c r="G12" s="1"/>
      <c r="H12" s="1"/>
      <c r="I12" s="1"/>
      <c r="J12" s="1"/>
    </row>
    <row r="13" spans="1:10" ht="15" customHeight="1" x14ac:dyDescent="0.25">
      <c r="A13" s="25" t="s">
        <v>33</v>
      </c>
      <c r="B13" s="26" t="s">
        <v>802</v>
      </c>
      <c r="C13" s="79">
        <f>+'Note 1'!B91</f>
        <v>40863.880650000006</v>
      </c>
      <c r="D13" s="79">
        <v>36209.581790000004</v>
      </c>
      <c r="E13" s="134" t="s">
        <v>34</v>
      </c>
      <c r="F13" s="1"/>
      <c r="G13" s="1"/>
      <c r="H13" s="1"/>
      <c r="I13" s="1"/>
      <c r="J13" s="1"/>
    </row>
    <row r="14" spans="1:10" ht="15" customHeight="1" x14ac:dyDescent="0.25">
      <c r="A14" s="29" t="s">
        <v>35</v>
      </c>
      <c r="B14" s="39"/>
      <c r="C14" s="82">
        <f>SUM(C10:C13)</f>
        <v>2074836.42084</v>
      </c>
      <c r="D14" s="83">
        <f>SUM(D10:D13)</f>
        <v>1941930.2520100002</v>
      </c>
      <c r="E14" s="335" t="s">
        <v>36</v>
      </c>
      <c r="F14" s="1"/>
      <c r="G14" s="1"/>
      <c r="H14" s="1"/>
      <c r="I14" s="1"/>
      <c r="J14" s="1"/>
    </row>
    <row r="15" spans="1:10" ht="15" customHeight="1" x14ac:dyDescent="0.25">
      <c r="A15" s="33"/>
      <c r="B15" s="22"/>
      <c r="C15" s="84"/>
      <c r="D15" s="85"/>
      <c r="E15" s="136"/>
      <c r="F15" s="1"/>
      <c r="G15" s="1"/>
      <c r="H15" s="1"/>
      <c r="I15" s="1"/>
      <c r="J15" s="1"/>
    </row>
    <row r="16" spans="1:10" ht="15" customHeight="1" x14ac:dyDescent="0.25">
      <c r="A16" s="34" t="s">
        <v>37</v>
      </c>
      <c r="B16" s="22"/>
      <c r="C16" s="81"/>
      <c r="D16" s="80"/>
      <c r="E16" s="136"/>
      <c r="F16" s="1"/>
      <c r="G16" s="1"/>
      <c r="H16" s="1"/>
      <c r="I16" s="1"/>
      <c r="J16" s="1"/>
    </row>
    <row r="17" spans="1:10" ht="15" customHeight="1" x14ac:dyDescent="0.25">
      <c r="A17" s="35" t="s">
        <v>757</v>
      </c>
      <c r="B17" s="22"/>
      <c r="C17" s="79">
        <v>0</v>
      </c>
      <c r="D17" s="79">
        <v>0</v>
      </c>
      <c r="E17" s="134" t="s">
        <v>39</v>
      </c>
      <c r="F17" s="1"/>
      <c r="G17" s="1"/>
      <c r="H17" s="1"/>
      <c r="I17" s="1"/>
      <c r="J17" s="1"/>
    </row>
    <row r="18" spans="1:10" ht="15" customHeight="1" x14ac:dyDescent="0.25">
      <c r="A18" s="35" t="s">
        <v>344</v>
      </c>
      <c r="B18" s="24">
        <v>2</v>
      </c>
      <c r="C18" s="79">
        <v>1220582.1440399999</v>
      </c>
      <c r="D18" s="79">
        <v>1010598.1489899999</v>
      </c>
      <c r="E18" s="134" t="s">
        <v>40</v>
      </c>
      <c r="F18" s="1"/>
      <c r="G18" s="1"/>
      <c r="H18" s="1"/>
      <c r="I18" s="1"/>
      <c r="J18" s="1"/>
    </row>
    <row r="19" spans="1:10" ht="15" customHeight="1" x14ac:dyDescent="0.25">
      <c r="A19" s="35" t="s">
        <v>41</v>
      </c>
      <c r="B19" s="22">
        <v>7.8</v>
      </c>
      <c r="C19" s="79">
        <v>101002.57998000001</v>
      </c>
      <c r="D19" s="79">
        <v>100662.87295</v>
      </c>
      <c r="E19" s="134" t="s">
        <v>42</v>
      </c>
      <c r="F19" s="1"/>
      <c r="G19" s="1"/>
      <c r="H19" s="1"/>
      <c r="I19" s="1"/>
      <c r="J19" s="1"/>
    </row>
    <row r="20" spans="1:10" ht="15" customHeight="1" x14ac:dyDescent="0.25">
      <c r="A20" s="35" t="s">
        <v>43</v>
      </c>
      <c r="B20" s="22">
        <v>7.8</v>
      </c>
      <c r="C20" s="79">
        <v>0</v>
      </c>
      <c r="D20" s="79">
        <v>0</v>
      </c>
      <c r="E20" s="134" t="s">
        <v>44</v>
      </c>
      <c r="F20" s="1"/>
      <c r="G20" s="1"/>
      <c r="H20" s="1"/>
      <c r="I20" s="1"/>
      <c r="J20" s="1"/>
    </row>
    <row r="21" spans="1:10" ht="15" customHeight="1" x14ac:dyDescent="0.25">
      <c r="A21" s="25" t="s">
        <v>45</v>
      </c>
      <c r="B21" s="26">
        <v>3</v>
      </c>
      <c r="C21" s="79">
        <v>672581.43254999991</v>
      </c>
      <c r="D21" s="79">
        <v>613165.09276000015</v>
      </c>
      <c r="E21" s="134" t="s">
        <v>46</v>
      </c>
      <c r="F21" s="1"/>
      <c r="G21" s="1"/>
      <c r="H21" s="1"/>
      <c r="I21" s="1"/>
      <c r="J21" s="1"/>
    </row>
    <row r="22" spans="1:10" ht="15" customHeight="1" x14ac:dyDescent="0.25">
      <c r="A22" s="29" t="s">
        <v>47</v>
      </c>
      <c r="B22" s="30"/>
      <c r="C22" s="82">
        <f>SUM(C17:C21)</f>
        <v>1994166.1565699996</v>
      </c>
      <c r="D22" s="83">
        <f>SUM(D17:D21)</f>
        <v>1724426.1147</v>
      </c>
      <c r="E22" s="137" t="s">
        <v>48</v>
      </c>
      <c r="F22" s="1"/>
      <c r="G22" s="1"/>
      <c r="H22" s="1"/>
      <c r="I22" s="1"/>
      <c r="J22" s="1"/>
    </row>
    <row r="23" spans="1:10" ht="15" customHeight="1" x14ac:dyDescent="0.25">
      <c r="A23" s="33"/>
      <c r="B23" s="22"/>
      <c r="C23" s="84"/>
      <c r="D23" s="85"/>
      <c r="E23" s="136"/>
      <c r="F23" s="1"/>
      <c r="G23" s="1"/>
      <c r="H23" s="1"/>
      <c r="I23" s="1"/>
      <c r="J23" s="1"/>
    </row>
    <row r="24" spans="1:10" ht="15" customHeight="1" x14ac:dyDescent="0.25">
      <c r="A24" s="29" t="s">
        <v>49</v>
      </c>
      <c r="B24" s="30"/>
      <c r="C24" s="86">
        <f>C14-C22</f>
        <v>80670.264270000393</v>
      </c>
      <c r="D24" s="87">
        <f>D14-D22</f>
        <v>217504.13731000014</v>
      </c>
      <c r="E24" s="138" t="s">
        <v>50</v>
      </c>
      <c r="F24" s="1"/>
      <c r="G24" s="1"/>
      <c r="H24" s="1"/>
      <c r="I24" s="1"/>
      <c r="J24" s="1"/>
    </row>
    <row r="25" spans="1:10" ht="15" customHeight="1" x14ac:dyDescent="0.25">
      <c r="A25" s="33"/>
      <c r="B25" s="22"/>
      <c r="C25" s="81"/>
      <c r="D25" s="80"/>
      <c r="E25" s="136"/>
      <c r="F25" s="1"/>
      <c r="G25" s="1"/>
      <c r="H25" s="1"/>
      <c r="I25" s="1"/>
      <c r="J25" s="1"/>
    </row>
    <row r="26" spans="1:10" ht="15" customHeight="1" x14ac:dyDescent="0.25">
      <c r="A26" s="21" t="s">
        <v>51</v>
      </c>
      <c r="B26" s="22"/>
      <c r="C26" s="81"/>
      <c r="D26" s="80"/>
      <c r="E26" s="136"/>
      <c r="F26" s="1"/>
      <c r="G26" s="1"/>
      <c r="H26" s="1"/>
      <c r="I26" s="1"/>
      <c r="J26" s="1"/>
    </row>
    <row r="27" spans="1:10" ht="15" customHeight="1" x14ac:dyDescent="0.25">
      <c r="A27" s="35" t="s">
        <v>853</v>
      </c>
      <c r="B27" s="24">
        <v>4</v>
      </c>
      <c r="C27" s="79">
        <v>0</v>
      </c>
      <c r="D27" s="79">
        <v>0</v>
      </c>
      <c r="E27" s="134" t="s">
        <v>859</v>
      </c>
      <c r="F27" s="1"/>
      <c r="G27" s="1"/>
      <c r="H27" s="1"/>
      <c r="I27" s="1"/>
      <c r="J27" s="1"/>
    </row>
    <row r="28" spans="1:10" ht="15" customHeight="1" x14ac:dyDescent="0.25">
      <c r="A28" s="35" t="s">
        <v>857</v>
      </c>
      <c r="B28" s="24">
        <v>4</v>
      </c>
      <c r="C28" s="79">
        <f>+'Note  3 og 4'!B37</f>
        <v>13760.513220000001</v>
      </c>
      <c r="D28" s="79">
        <v>3755.3901399999995</v>
      </c>
      <c r="E28" s="134" t="s">
        <v>53</v>
      </c>
      <c r="F28" s="1"/>
      <c r="G28" s="1"/>
      <c r="H28" s="1"/>
      <c r="I28" s="1"/>
      <c r="J28" s="1"/>
    </row>
    <row r="29" spans="1:10" ht="15" customHeight="1" x14ac:dyDescent="0.25">
      <c r="A29" s="127" t="s">
        <v>854</v>
      </c>
      <c r="B29" s="486">
        <v>4</v>
      </c>
      <c r="C29" s="487">
        <f>+'Note  3 og 4'!B40</f>
        <v>2633.2250600000007</v>
      </c>
      <c r="D29" s="79">
        <f>+'Note  3 og 4'!C40</f>
        <v>1962.3628100000001</v>
      </c>
      <c r="E29" s="134" t="s">
        <v>860</v>
      </c>
      <c r="F29" s="1"/>
      <c r="G29" s="1"/>
      <c r="H29" s="1"/>
      <c r="I29" s="1"/>
      <c r="J29" s="1"/>
    </row>
    <row r="30" spans="1:10" ht="15" customHeight="1" x14ac:dyDescent="0.25">
      <c r="A30" s="127" t="s">
        <v>858</v>
      </c>
      <c r="B30" s="486">
        <v>4</v>
      </c>
      <c r="C30" s="488">
        <f>+'Note  3 og 4'!B44-'Note  3 og 4'!B40</f>
        <v>23542.585180000002</v>
      </c>
      <c r="D30" s="79">
        <f>+'Note  3 og 4'!C41+'Note  3 og 4'!C43</f>
        <v>19339.902980000003</v>
      </c>
      <c r="E30" s="134" t="s">
        <v>55</v>
      </c>
      <c r="F30" s="1"/>
      <c r="G30" s="1"/>
      <c r="H30" s="1"/>
      <c r="I30" s="1"/>
      <c r="J30" s="1"/>
    </row>
    <row r="31" spans="1:10" ht="15" customHeight="1" x14ac:dyDescent="0.25">
      <c r="A31" s="303" t="s">
        <v>56</v>
      </c>
      <c r="B31" s="299"/>
      <c r="C31" s="82">
        <f>C27+C28-C29-C30</f>
        <v>-12415.297020000002</v>
      </c>
      <c r="D31" s="83">
        <f>D27+D28-D29-D30</f>
        <v>-17546.875650000002</v>
      </c>
      <c r="E31" s="135" t="s">
        <v>57</v>
      </c>
      <c r="F31" s="1"/>
      <c r="H31" s="1"/>
      <c r="I31" s="1"/>
      <c r="J31" s="1"/>
    </row>
    <row r="32" spans="1:10" ht="15" customHeight="1" x14ac:dyDescent="0.25">
      <c r="A32" s="19"/>
      <c r="B32" s="37"/>
      <c r="C32" s="88"/>
      <c r="D32" s="88"/>
      <c r="E32" s="136"/>
      <c r="F32" s="1"/>
      <c r="G32" s="320"/>
      <c r="H32" s="1"/>
      <c r="I32" s="1"/>
      <c r="J32" s="1"/>
    </row>
    <row r="33" spans="1:10" ht="15" customHeight="1" x14ac:dyDescent="0.25">
      <c r="A33" s="36" t="s">
        <v>58</v>
      </c>
      <c r="B33" s="37"/>
      <c r="C33" s="82">
        <f>C24+C31</f>
        <v>68254.967250000394</v>
      </c>
      <c r="D33" s="83">
        <f>D24+D31</f>
        <v>199957.26166000013</v>
      </c>
      <c r="E33" s="135" t="s">
        <v>59</v>
      </c>
      <c r="F33" s="1"/>
      <c r="G33" s="1"/>
      <c r="H33" s="1"/>
      <c r="I33" s="1"/>
      <c r="J33" s="1"/>
    </row>
    <row r="34" spans="1:10" ht="15" customHeight="1" x14ac:dyDescent="0.25">
      <c r="A34" s="33"/>
      <c r="B34" s="22"/>
      <c r="C34" s="84"/>
      <c r="D34" s="85"/>
      <c r="E34" s="136"/>
      <c r="F34" s="1"/>
      <c r="G34" s="1"/>
      <c r="H34" s="1"/>
      <c r="I34" s="1"/>
      <c r="J34" s="1"/>
    </row>
    <row r="35" spans="1:10" ht="15" customHeight="1" x14ac:dyDescent="0.25">
      <c r="A35" s="35" t="s">
        <v>758</v>
      </c>
      <c r="B35" s="22"/>
      <c r="C35" s="79">
        <v>2512.71</v>
      </c>
      <c r="D35" s="79">
        <v>2165.9900000000002</v>
      </c>
      <c r="E35" s="134" t="s">
        <v>61</v>
      </c>
      <c r="F35" s="1"/>
      <c r="G35" s="1"/>
      <c r="H35" s="1"/>
      <c r="I35" s="1"/>
      <c r="J35" s="1"/>
    </row>
    <row r="36" spans="1:10" ht="15" customHeight="1" x14ac:dyDescent="0.25">
      <c r="A36" s="39"/>
      <c r="B36" s="30"/>
      <c r="C36" s="89"/>
      <c r="D36" s="90"/>
      <c r="E36" s="136"/>
      <c r="F36" s="1"/>
      <c r="G36" s="1"/>
      <c r="H36" s="1"/>
      <c r="I36" s="1"/>
      <c r="J36" s="1"/>
    </row>
    <row r="37" spans="1:10" ht="15" customHeight="1" x14ac:dyDescent="0.25">
      <c r="A37" s="36" t="s">
        <v>62</v>
      </c>
      <c r="B37" s="37"/>
      <c r="C37" s="82">
        <f>C33-C35</f>
        <v>65742.257250000388</v>
      </c>
      <c r="D37" s="83">
        <f>D33-D35</f>
        <v>197791.27166000014</v>
      </c>
      <c r="E37" s="135" t="s">
        <v>63</v>
      </c>
      <c r="F37" s="1"/>
      <c r="G37" s="1"/>
      <c r="H37" s="1"/>
      <c r="I37" s="1"/>
      <c r="J37" s="1"/>
    </row>
    <row r="38" spans="1:10" ht="15" customHeight="1" x14ac:dyDescent="0.25">
      <c r="A38" s="33"/>
      <c r="B38" s="22"/>
      <c r="C38" s="84"/>
      <c r="D38" s="85"/>
      <c r="E38" s="136"/>
      <c r="F38" s="1"/>
      <c r="G38" s="320"/>
      <c r="H38" s="1"/>
      <c r="I38" s="1"/>
      <c r="J38" s="1"/>
    </row>
    <row r="39" spans="1:10" ht="15" customHeight="1" x14ac:dyDescent="0.25">
      <c r="A39" s="21" t="s">
        <v>64</v>
      </c>
      <c r="B39" s="22"/>
      <c r="C39" s="81"/>
      <c r="D39" s="80"/>
      <c r="E39" s="136"/>
      <c r="F39" s="1"/>
      <c r="G39" s="1"/>
      <c r="H39" s="1"/>
      <c r="I39" s="1"/>
      <c r="J39" s="1"/>
    </row>
    <row r="40" spans="1:10" ht="15" customHeight="1" x14ac:dyDescent="0.25">
      <c r="A40" s="35" t="s">
        <v>762</v>
      </c>
      <c r="B40" s="308">
        <v>12</v>
      </c>
      <c r="C40" s="81">
        <v>65742.257250000388</v>
      </c>
      <c r="D40" s="81">
        <v>197791.27165999945</v>
      </c>
      <c r="E40" s="134" t="s">
        <v>65</v>
      </c>
      <c r="F40" s="1"/>
      <c r="G40" s="1"/>
      <c r="H40" s="1"/>
      <c r="I40" s="1"/>
      <c r="J40" s="1"/>
    </row>
    <row r="41" spans="1:10" ht="15" customHeight="1" x14ac:dyDescent="0.25">
      <c r="A41" s="35" t="s">
        <v>759</v>
      </c>
      <c r="B41" s="24"/>
      <c r="C41" s="81">
        <v>0</v>
      </c>
      <c r="D41" s="80">
        <v>0</v>
      </c>
      <c r="E41" s="134" t="s">
        <v>67</v>
      </c>
      <c r="F41" s="1"/>
      <c r="G41" s="1"/>
      <c r="H41" s="1"/>
      <c r="I41" s="1"/>
      <c r="J41" s="1"/>
    </row>
    <row r="42" spans="1:10" ht="15" customHeight="1" x14ac:dyDescent="0.25">
      <c r="A42" s="25" t="s">
        <v>760</v>
      </c>
      <c r="B42" s="26"/>
      <c r="C42" s="81">
        <v>0</v>
      </c>
      <c r="D42" s="91">
        <v>0</v>
      </c>
      <c r="E42" s="134" t="s">
        <v>69</v>
      </c>
      <c r="F42" s="1"/>
      <c r="G42" s="1"/>
      <c r="H42" s="1"/>
      <c r="I42" s="1"/>
      <c r="J42" s="1"/>
    </row>
    <row r="43" spans="1:10" ht="15" customHeight="1" x14ac:dyDescent="0.25">
      <c r="A43" s="29" t="s">
        <v>70</v>
      </c>
      <c r="B43" s="30"/>
      <c r="C43" s="82">
        <f>SUM(C40:C42)</f>
        <v>65742.257250000388</v>
      </c>
      <c r="D43" s="83">
        <f>SUM(D40:D42)</f>
        <v>197791.27165999945</v>
      </c>
      <c r="E43" s="139" t="s">
        <v>71</v>
      </c>
      <c r="F43" s="1"/>
      <c r="G43" s="1"/>
      <c r="H43" s="1"/>
      <c r="I43" s="1"/>
      <c r="J43" s="1"/>
    </row>
    <row r="44" spans="1:10" ht="15" customHeight="1" x14ac:dyDescent="0.25">
      <c r="A44" s="1"/>
      <c r="B44" s="1"/>
      <c r="C44" s="320"/>
      <c r="D44" s="320"/>
      <c r="E44" s="69"/>
      <c r="F44" s="1"/>
    </row>
    <row r="45" spans="1:10" ht="15" customHeight="1" x14ac:dyDescent="0.25">
      <c r="A45" s="503" t="s">
        <v>761</v>
      </c>
      <c r="B45" s="503"/>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48"/>
  <sheetViews>
    <sheetView workbookViewId="0">
      <selection activeCell="C30" sqref="C30"/>
    </sheetView>
  </sheetViews>
  <sheetFormatPr defaultColWidth="11.42578125" defaultRowHeight="12.75" x14ac:dyDescent="0.2"/>
  <cols>
    <col min="1" max="1" width="62.7109375" customWidth="1"/>
    <col min="2" max="3" width="15.7109375" customWidth="1"/>
    <col min="4" max="4" width="13.7109375" style="145" customWidth="1"/>
  </cols>
  <sheetData>
    <row r="2" spans="1:4" ht="15" x14ac:dyDescent="0.25">
      <c r="A2" s="319" t="str">
        <f>Resultatregnskap!A2</f>
        <v>Virksomhetens navn: Stiftelsen Handelshøyskolen BI</v>
      </c>
    </row>
    <row r="4" spans="1:4" ht="14.25" x14ac:dyDescent="0.2">
      <c r="A4" s="326" t="s">
        <v>431</v>
      </c>
      <c r="B4" s="326"/>
      <c r="C4" s="326"/>
      <c r="D4" s="326"/>
    </row>
    <row r="5" spans="1:4" ht="15" x14ac:dyDescent="0.25">
      <c r="A5" s="174" t="s">
        <v>432</v>
      </c>
    </row>
    <row r="6" spans="1:4" ht="18.600000000000001" customHeight="1" x14ac:dyDescent="0.25">
      <c r="A6" s="182" t="s">
        <v>433</v>
      </c>
      <c r="B6" s="275">
        <f>Resultatregnskap!C8</f>
        <v>45657</v>
      </c>
      <c r="C6" s="276">
        <f>Resultatregnskap!D8</f>
        <v>45291</v>
      </c>
      <c r="D6" s="276" t="str">
        <f>Resultatregnskap!E8</f>
        <v>DBH-referanse</v>
      </c>
    </row>
    <row r="7" spans="1:4" ht="15" customHeight="1" x14ac:dyDescent="0.25">
      <c r="A7" s="236"/>
      <c r="B7" s="277"/>
      <c r="C7" s="277"/>
      <c r="D7" s="232"/>
    </row>
    <row r="8" spans="1:4" ht="15" customHeight="1" x14ac:dyDescent="0.25">
      <c r="A8" s="236" t="s">
        <v>333</v>
      </c>
      <c r="B8" s="278">
        <f>'Note 1'!B43</f>
        <v>6001.4897500000006</v>
      </c>
      <c r="C8" s="278">
        <f>'Note 1'!C43</f>
        <v>6111.7253399999991</v>
      </c>
      <c r="D8" s="232" t="s">
        <v>444</v>
      </c>
    </row>
    <row r="9" spans="1:4" ht="15" customHeight="1" x14ac:dyDescent="0.25">
      <c r="A9" s="236" t="s">
        <v>268</v>
      </c>
      <c r="B9" s="278">
        <f>'Note 1'!B48</f>
        <v>20.510249999999999</v>
      </c>
      <c r="C9" s="278">
        <f>'Note 1'!C48</f>
        <v>0</v>
      </c>
      <c r="D9" s="232" t="s">
        <v>445</v>
      </c>
    </row>
    <row r="10" spans="1:4" ht="15" x14ac:dyDescent="0.25">
      <c r="A10" s="274" t="s">
        <v>453</v>
      </c>
      <c r="B10" s="279">
        <f>SUBTOTAL(9,B8:B9)</f>
        <v>6022.0000000000009</v>
      </c>
      <c r="C10" s="279">
        <f t="shared" ref="C10" si="0">SUBTOTAL(9,C8:C9)</f>
        <v>6111.7253399999991</v>
      </c>
      <c r="D10" s="233" t="s">
        <v>443</v>
      </c>
    </row>
    <row r="11" spans="1:4" ht="15" customHeight="1" x14ac:dyDescent="0.25">
      <c r="A11" s="234"/>
      <c r="B11" s="280"/>
      <c r="C11" s="280"/>
      <c r="D11" s="235"/>
    </row>
    <row r="12" spans="1:4" ht="15" x14ac:dyDescent="0.25">
      <c r="A12" s="236" t="s">
        <v>434</v>
      </c>
      <c r="B12" s="280">
        <f>'Note 1'!B22</f>
        <v>20387</v>
      </c>
      <c r="C12" s="280">
        <f>'Note 1'!C22</f>
        <v>17447.761478</v>
      </c>
      <c r="D12" s="232" t="s">
        <v>446</v>
      </c>
    </row>
    <row r="13" spans="1:4" ht="15" x14ac:dyDescent="0.25">
      <c r="A13" s="236" t="s">
        <v>435</v>
      </c>
      <c r="B13" s="329">
        <f>'Note 1'!B38</f>
        <v>0</v>
      </c>
      <c r="C13" s="329">
        <f>'Note 1'!C38</f>
        <v>0</v>
      </c>
      <c r="D13" s="330" t="s">
        <v>447</v>
      </c>
    </row>
    <row r="14" spans="1:4" ht="15" x14ac:dyDescent="0.25">
      <c r="A14" s="274" t="s">
        <v>436</v>
      </c>
      <c r="B14" s="279">
        <f>SUBTOTAL(9,B12:B13)</f>
        <v>20387</v>
      </c>
      <c r="C14" s="279">
        <f t="shared" ref="C14" si="1">SUBTOTAL(9,C12:C13)</f>
        <v>17447.761478</v>
      </c>
      <c r="D14" s="233" t="s">
        <v>448</v>
      </c>
    </row>
    <row r="15" spans="1:4" ht="15" x14ac:dyDescent="0.25">
      <c r="A15" s="234"/>
      <c r="B15" s="280"/>
      <c r="C15" s="280"/>
      <c r="D15" s="235"/>
    </row>
    <row r="16" spans="1:4" ht="15" x14ac:dyDescent="0.25">
      <c r="A16" s="236" t="s">
        <v>437</v>
      </c>
      <c r="B16" s="280"/>
      <c r="C16" s="280"/>
      <c r="D16" s="235"/>
    </row>
    <row r="17" spans="1:4" ht="15" x14ac:dyDescent="0.25">
      <c r="A17" s="237" t="s">
        <v>438</v>
      </c>
      <c r="B17" s="280">
        <f>'Note 1'!B56</f>
        <v>0</v>
      </c>
      <c r="C17" s="280">
        <f>'Note 1'!C56</f>
        <v>0</v>
      </c>
      <c r="D17" s="235" t="s">
        <v>449</v>
      </c>
    </row>
    <row r="18" spans="1:4" ht="15" x14ac:dyDescent="0.25">
      <c r="A18" s="237" t="s">
        <v>439</v>
      </c>
      <c r="B18" s="280">
        <f>'Note 1'!B17</f>
        <v>0</v>
      </c>
      <c r="C18" s="280">
        <f>'Note 1'!C17</f>
        <v>0</v>
      </c>
      <c r="D18" s="235" t="s">
        <v>450</v>
      </c>
    </row>
    <row r="19" spans="1:4" ht="15" x14ac:dyDescent="0.25">
      <c r="A19" s="237" t="s">
        <v>440</v>
      </c>
      <c r="B19" s="280">
        <f>'Note 1'!B73</f>
        <v>123916</v>
      </c>
      <c r="C19" s="280">
        <f>'Note 1'!C73</f>
        <v>114528.01985200001</v>
      </c>
      <c r="D19" s="235" t="s">
        <v>451</v>
      </c>
    </row>
    <row r="20" spans="1:4" ht="15" x14ac:dyDescent="0.25">
      <c r="A20" s="274" t="s">
        <v>441</v>
      </c>
      <c r="B20" s="279">
        <f>SUBTOTAL(9,B17:B19)</f>
        <v>123916</v>
      </c>
      <c r="C20" s="279">
        <f t="shared" ref="C20" si="2">SUBTOTAL(9,C17:C19)</f>
        <v>114528.01985200001</v>
      </c>
      <c r="D20" s="233" t="s">
        <v>452</v>
      </c>
    </row>
    <row r="21" spans="1:4" x14ac:dyDescent="0.2">
      <c r="A21" s="121"/>
    </row>
    <row r="22" spans="1:4" ht="15" customHeight="1" x14ac:dyDescent="0.2">
      <c r="A22" s="555" t="s">
        <v>605</v>
      </c>
      <c r="B22" s="555"/>
      <c r="C22" s="555"/>
      <c r="D22" s="555"/>
    </row>
    <row r="23" spans="1:4" ht="12.75" customHeight="1" x14ac:dyDescent="0.2">
      <c r="A23" s="555"/>
      <c r="B23" s="555"/>
      <c r="C23" s="555"/>
      <c r="D23" s="555"/>
    </row>
    <row r="27" spans="1:4" x14ac:dyDescent="0.2">
      <c r="D27"/>
    </row>
    <row r="28" spans="1:4" x14ac:dyDescent="0.2">
      <c r="D28"/>
    </row>
    <row r="29" spans="1:4" x14ac:dyDescent="0.2">
      <c r="D29"/>
    </row>
    <row r="30" spans="1:4" x14ac:dyDescent="0.2">
      <c r="D30"/>
    </row>
    <row r="31" spans="1:4" x14ac:dyDescent="0.2">
      <c r="D31"/>
    </row>
    <row r="32" spans="1: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topLeftCell="A25" workbookViewId="0">
      <selection activeCell="G42" sqref="G42"/>
    </sheetView>
  </sheetViews>
  <sheetFormatPr defaultColWidth="17.28515625" defaultRowHeight="15.75" customHeight="1" x14ac:dyDescent="0.25"/>
  <cols>
    <col min="1" max="1" width="51.42578125" style="40" bestFit="1" customWidth="1"/>
    <col min="2" max="2" width="8.7109375" style="154" customWidth="1"/>
    <col min="3" max="4" width="11.42578125" style="91" customWidth="1"/>
    <col min="5" max="5" width="13.7109375" style="70" bestFit="1" customWidth="1"/>
    <col min="6" max="6" width="14.42578125" style="40" customWidth="1"/>
    <col min="7" max="16384" width="17.28515625" style="40"/>
  </cols>
  <sheetData>
    <row r="2" spans="1:10" ht="15" customHeight="1" x14ac:dyDescent="0.25">
      <c r="A2" s="315" t="str">
        <f>Resultatregnskap!A2</f>
        <v>Virksomhetens navn: Stiftelsen Handelshøyskolen BI</v>
      </c>
      <c r="E2" s="126"/>
      <c r="F2" s="1"/>
    </row>
    <row r="3" spans="1:10" ht="15" customHeight="1" x14ac:dyDescent="0.25">
      <c r="A3" s="6"/>
      <c r="E3" s="126"/>
      <c r="F3" s="1"/>
    </row>
    <row r="4" spans="1:10" ht="15" customHeight="1" x14ac:dyDescent="0.25">
      <c r="A4" s="17" t="s">
        <v>72</v>
      </c>
      <c r="B4" s="18"/>
      <c r="C4" s="78"/>
      <c r="D4" s="78"/>
      <c r="E4" s="78"/>
      <c r="F4" s="1"/>
    </row>
    <row r="5" spans="1:10" ht="15" customHeight="1" x14ac:dyDescent="0.25">
      <c r="A5" s="15" t="str">
        <f>Resultatregnskap!A6</f>
        <v>Beløp i 1000 kroner</v>
      </c>
      <c r="E5" s="91"/>
      <c r="F5" s="1"/>
    </row>
    <row r="6" spans="1:10" ht="15" customHeight="1" x14ac:dyDescent="0.25">
      <c r="A6" s="41"/>
      <c r="B6" s="7"/>
      <c r="C6" s="93"/>
      <c r="D6" s="94"/>
      <c r="E6" s="126"/>
      <c r="F6" s="1"/>
    </row>
    <row r="7" spans="1:10" ht="18" customHeight="1" x14ac:dyDescent="0.25">
      <c r="A7" s="36" t="s">
        <v>73</v>
      </c>
      <c r="B7" s="42" t="s">
        <v>27</v>
      </c>
      <c r="C7" s="398">
        <f>Resultatregnskap!C8</f>
        <v>45657</v>
      </c>
      <c r="D7" s="310">
        <v>45291</v>
      </c>
      <c r="E7" s="129" t="str">
        <f>Resultatregnskap!E8</f>
        <v>DBH-referanse</v>
      </c>
      <c r="F7" s="1"/>
      <c r="G7" s="482"/>
    </row>
    <row r="8" spans="1:10" ht="15" customHeight="1" x14ac:dyDescent="0.25">
      <c r="A8" s="43" t="s">
        <v>74</v>
      </c>
      <c r="B8" s="22"/>
      <c r="C8" s="84"/>
      <c r="D8" s="105"/>
      <c r="E8" s="130"/>
      <c r="F8" s="1"/>
      <c r="G8" s="1"/>
      <c r="H8" s="1"/>
      <c r="I8" s="1"/>
      <c r="J8" s="1"/>
    </row>
    <row r="9" spans="1:10" ht="15" customHeight="1" x14ac:dyDescent="0.25">
      <c r="A9" s="46"/>
      <c r="B9" s="22"/>
      <c r="C9" s="81"/>
      <c r="D9" s="68"/>
      <c r="E9" s="130"/>
      <c r="F9" s="1"/>
      <c r="G9" s="1"/>
      <c r="H9" s="1"/>
      <c r="I9" s="1"/>
      <c r="J9" s="1"/>
    </row>
    <row r="10" spans="1:10" ht="15" customHeight="1" x14ac:dyDescent="0.25">
      <c r="A10" s="43" t="s">
        <v>75</v>
      </c>
      <c r="B10" s="22"/>
      <c r="C10" s="81"/>
      <c r="D10" s="68"/>
      <c r="E10" s="130"/>
      <c r="F10" s="1"/>
      <c r="G10" s="1"/>
      <c r="H10" s="1"/>
      <c r="I10" s="1"/>
      <c r="J10" s="1"/>
    </row>
    <row r="11" spans="1:10" ht="15" customHeight="1" x14ac:dyDescent="0.25">
      <c r="A11" s="47" t="s">
        <v>864</v>
      </c>
      <c r="B11" s="22">
        <v>7</v>
      </c>
      <c r="C11" s="81">
        <v>186742.56060999999</v>
      </c>
      <c r="D11" s="110">
        <v>132712.65298000004</v>
      </c>
      <c r="E11" s="131" t="s">
        <v>76</v>
      </c>
      <c r="F11" s="1"/>
      <c r="G11" s="1"/>
      <c r="H11" s="1"/>
      <c r="I11" s="1"/>
      <c r="J11" s="1"/>
    </row>
    <row r="12" spans="1:10" ht="15" customHeight="1" x14ac:dyDescent="0.25">
      <c r="A12" s="47" t="s">
        <v>763</v>
      </c>
      <c r="B12" s="22"/>
      <c r="C12" s="81">
        <v>0</v>
      </c>
      <c r="D12" s="110">
        <v>0</v>
      </c>
      <c r="E12" s="131" t="s">
        <v>77</v>
      </c>
      <c r="F12" s="1"/>
      <c r="G12" s="1"/>
      <c r="H12" s="1"/>
      <c r="I12" s="1"/>
      <c r="J12" s="1"/>
    </row>
    <row r="13" spans="1:10" ht="15" customHeight="1" x14ac:dyDescent="0.25">
      <c r="A13" s="331" t="s">
        <v>764</v>
      </c>
      <c r="B13" s="30"/>
      <c r="C13" s="81">
        <v>0</v>
      </c>
      <c r="D13" s="110">
        <v>0</v>
      </c>
      <c r="E13" s="244" t="s">
        <v>78</v>
      </c>
      <c r="F13" s="1"/>
      <c r="G13" s="1"/>
      <c r="H13" s="1"/>
      <c r="I13" s="1"/>
      <c r="J13" s="1"/>
    </row>
    <row r="14" spans="1:10" ht="15" customHeight="1" x14ac:dyDescent="0.25">
      <c r="A14" s="49" t="s">
        <v>79</v>
      </c>
      <c r="B14" s="37"/>
      <c r="C14" s="82">
        <f>SUBTOTAL(9,C11:C13)</f>
        <v>186742.56060999999</v>
      </c>
      <c r="D14" s="111">
        <f>SUBTOTAL(9,D11:D13)</f>
        <v>132712.65298000004</v>
      </c>
      <c r="E14" s="129" t="s">
        <v>80</v>
      </c>
      <c r="F14" s="1"/>
      <c r="G14" s="320"/>
      <c r="H14" s="1"/>
      <c r="I14" s="1"/>
      <c r="J14" s="1"/>
    </row>
    <row r="15" spans="1:10" ht="15" customHeight="1" x14ac:dyDescent="0.25">
      <c r="A15" s="46"/>
      <c r="B15" s="22"/>
      <c r="C15" s="84"/>
      <c r="D15" s="105"/>
      <c r="E15" s="130"/>
      <c r="F15" s="1"/>
      <c r="G15" s="1"/>
      <c r="H15" s="1"/>
      <c r="I15" s="1"/>
      <c r="J15" s="1"/>
    </row>
    <row r="16" spans="1:10" ht="15" customHeight="1" x14ac:dyDescent="0.25">
      <c r="A16" s="43" t="s">
        <v>81</v>
      </c>
      <c r="B16" s="22"/>
      <c r="C16" s="81"/>
      <c r="D16" s="68"/>
      <c r="E16" s="130"/>
      <c r="F16" s="1"/>
      <c r="G16" s="1"/>
      <c r="H16" s="1"/>
      <c r="I16" s="1"/>
      <c r="J16" s="1"/>
    </row>
    <row r="17" spans="1:10" ht="15" customHeight="1" x14ac:dyDescent="0.25">
      <c r="A17" s="47" t="s">
        <v>82</v>
      </c>
      <c r="B17" s="22">
        <v>8</v>
      </c>
      <c r="C17" s="81">
        <v>105300</v>
      </c>
      <c r="D17" s="110">
        <v>105300</v>
      </c>
      <c r="E17" s="131" t="s">
        <v>83</v>
      </c>
      <c r="F17" s="1"/>
      <c r="G17" s="1"/>
      <c r="H17" s="1"/>
      <c r="I17" s="1"/>
      <c r="J17" s="1"/>
    </row>
    <row r="18" spans="1:10" ht="15" customHeight="1" x14ac:dyDescent="0.25">
      <c r="A18" s="47" t="s">
        <v>84</v>
      </c>
      <c r="B18" s="22">
        <v>8</v>
      </c>
      <c r="C18" s="81">
        <v>1196813.5598400002</v>
      </c>
      <c r="D18" s="110">
        <v>1222198.4151699999</v>
      </c>
      <c r="E18" s="131" t="s">
        <v>85</v>
      </c>
      <c r="F18" s="1"/>
      <c r="G18" s="1"/>
      <c r="H18" s="1"/>
      <c r="I18" s="1"/>
      <c r="J18" s="1"/>
    </row>
    <row r="19" spans="1:10" ht="15" customHeight="1" x14ac:dyDescent="0.25">
      <c r="A19" s="47" t="s">
        <v>86</v>
      </c>
      <c r="B19" s="22">
        <v>8</v>
      </c>
      <c r="C19" s="81">
        <v>16880.027250001793</v>
      </c>
      <c r="D19" s="110">
        <v>30034.555440001714</v>
      </c>
      <c r="E19" s="131" t="s">
        <v>87</v>
      </c>
      <c r="F19" s="1"/>
      <c r="G19" s="1"/>
      <c r="H19" s="1"/>
      <c r="I19" s="1"/>
      <c r="J19" s="1"/>
    </row>
    <row r="20" spans="1:10" ht="15" customHeight="1" x14ac:dyDescent="0.25">
      <c r="A20" s="47" t="s">
        <v>765</v>
      </c>
      <c r="B20" s="22">
        <v>8</v>
      </c>
      <c r="C20" s="81">
        <v>95342.673159999293</v>
      </c>
      <c r="D20" s="110">
        <v>100594.8889199994</v>
      </c>
      <c r="E20" s="131" t="s">
        <v>88</v>
      </c>
      <c r="F20" s="1"/>
      <c r="G20" s="1"/>
      <c r="H20" s="1"/>
      <c r="I20" s="1"/>
      <c r="J20" s="1"/>
    </row>
    <row r="21" spans="1:10" ht="15" customHeight="1" x14ac:dyDescent="0.25">
      <c r="A21" s="49" t="s">
        <v>90</v>
      </c>
      <c r="B21" s="37"/>
      <c r="C21" s="82">
        <f>SUBTOTAL(9,C17:C20)</f>
        <v>1414336.2602500014</v>
      </c>
      <c r="D21" s="111">
        <f>SUBTOTAL(9,D17:D20)</f>
        <v>1458127.8595300009</v>
      </c>
      <c r="E21" s="129" t="s">
        <v>91</v>
      </c>
      <c r="F21" s="1"/>
      <c r="G21" s="1"/>
      <c r="H21" s="1"/>
      <c r="I21" s="1"/>
      <c r="J21" s="1"/>
    </row>
    <row r="22" spans="1:10" ht="15" customHeight="1" x14ac:dyDescent="0.25">
      <c r="A22" s="46"/>
      <c r="B22" s="22"/>
      <c r="C22" s="84"/>
      <c r="D22" s="105"/>
      <c r="E22" s="130"/>
      <c r="F22" s="1"/>
      <c r="G22" s="1"/>
      <c r="H22" s="1"/>
      <c r="I22" s="1"/>
      <c r="J22" s="1"/>
    </row>
    <row r="23" spans="1:10" ht="15" customHeight="1" x14ac:dyDescent="0.25">
      <c r="A23" s="43" t="s">
        <v>92</v>
      </c>
      <c r="B23" s="22"/>
      <c r="C23" s="81"/>
      <c r="D23" s="68"/>
      <c r="E23" s="130"/>
      <c r="F23" s="1"/>
      <c r="G23" s="1"/>
      <c r="H23" s="1"/>
      <c r="I23" s="1"/>
      <c r="J23" s="1"/>
    </row>
    <row r="24" spans="1:10" ht="15" customHeight="1" x14ac:dyDescent="0.25">
      <c r="A24" s="47" t="s">
        <v>789</v>
      </c>
      <c r="B24" s="22"/>
      <c r="C24" s="81">
        <v>0</v>
      </c>
      <c r="D24" s="110">
        <v>0</v>
      </c>
      <c r="E24" s="131" t="s">
        <v>93</v>
      </c>
      <c r="F24" s="1"/>
      <c r="G24" s="1"/>
      <c r="H24" s="1"/>
      <c r="I24" s="1"/>
      <c r="J24" s="1"/>
    </row>
    <row r="25" spans="1:10" ht="15" customHeight="1" x14ac:dyDescent="0.25">
      <c r="A25" s="47" t="s">
        <v>790</v>
      </c>
      <c r="B25" s="22"/>
      <c r="C25" s="81">
        <v>0</v>
      </c>
      <c r="D25" s="110">
        <v>0</v>
      </c>
      <c r="E25" s="131" t="s">
        <v>94</v>
      </c>
      <c r="F25" s="1"/>
      <c r="G25" s="1"/>
      <c r="H25" s="1"/>
      <c r="I25" s="1"/>
      <c r="J25" s="1"/>
    </row>
    <row r="26" spans="1:10" ht="15" customHeight="1" x14ac:dyDescent="0.25">
      <c r="A26" s="47" t="s">
        <v>95</v>
      </c>
      <c r="B26" s="22">
        <v>6</v>
      </c>
      <c r="C26" s="81">
        <v>0</v>
      </c>
      <c r="D26" s="110">
        <v>0</v>
      </c>
      <c r="E26" s="131" t="s">
        <v>96</v>
      </c>
      <c r="F26" s="1"/>
      <c r="G26" s="1"/>
      <c r="H26" s="1"/>
      <c r="I26" s="1"/>
      <c r="J26" s="1"/>
    </row>
    <row r="27" spans="1:10" ht="15" customHeight="1" x14ac:dyDescent="0.25">
      <c r="A27" s="47" t="s">
        <v>791</v>
      </c>
      <c r="B27" s="22"/>
      <c r="C27" s="81">
        <v>0</v>
      </c>
      <c r="D27" s="110">
        <v>0</v>
      </c>
      <c r="E27" s="131" t="s">
        <v>97</v>
      </c>
      <c r="F27" s="1"/>
      <c r="G27" s="1"/>
      <c r="H27" s="1"/>
      <c r="I27" s="1"/>
      <c r="J27" s="1"/>
    </row>
    <row r="28" spans="1:10" ht="15" customHeight="1" x14ac:dyDescent="0.25">
      <c r="A28" s="47" t="s">
        <v>793</v>
      </c>
      <c r="B28" s="22">
        <v>6</v>
      </c>
      <c r="C28" s="81">
        <v>0</v>
      </c>
      <c r="D28" s="110">
        <v>0</v>
      </c>
      <c r="E28" s="131" t="s">
        <v>98</v>
      </c>
      <c r="F28" s="1"/>
      <c r="G28" s="1"/>
      <c r="H28" s="1"/>
      <c r="I28" s="1"/>
      <c r="J28" s="1"/>
    </row>
    <row r="29" spans="1:10" ht="15" customHeight="1" x14ac:dyDescent="0.25">
      <c r="A29" s="47" t="s">
        <v>792</v>
      </c>
      <c r="B29" s="22"/>
      <c r="C29" s="81">
        <v>0</v>
      </c>
      <c r="D29" s="110">
        <v>0</v>
      </c>
      <c r="E29" s="131" t="s">
        <v>99</v>
      </c>
      <c r="F29" s="1"/>
      <c r="G29" s="1"/>
      <c r="H29" s="1"/>
      <c r="I29" s="1"/>
      <c r="J29" s="1"/>
    </row>
    <row r="30" spans="1:10" ht="15" customHeight="1" x14ac:dyDescent="0.25">
      <c r="A30" s="47" t="s">
        <v>794</v>
      </c>
      <c r="B30" s="22"/>
      <c r="C30" s="81">
        <v>0</v>
      </c>
      <c r="D30" s="110">
        <v>-1.0186340659856796E-13</v>
      </c>
      <c r="E30" s="131" t="s">
        <v>100</v>
      </c>
      <c r="F30" s="1"/>
      <c r="G30" s="1"/>
      <c r="H30" s="1"/>
      <c r="I30" s="1"/>
      <c r="J30" s="1"/>
    </row>
    <row r="31" spans="1:10" ht="15" customHeight="1" x14ac:dyDescent="0.25">
      <c r="A31" s="48" t="s">
        <v>795</v>
      </c>
      <c r="B31" s="30"/>
      <c r="C31" s="81">
        <v>0</v>
      </c>
      <c r="D31" s="110">
        <v>0</v>
      </c>
      <c r="E31" s="131" t="s">
        <v>766</v>
      </c>
      <c r="F31" s="1"/>
      <c r="G31" s="1"/>
      <c r="H31" s="1"/>
      <c r="I31" s="1"/>
      <c r="J31" s="1"/>
    </row>
    <row r="32" spans="1:10" ht="15" customHeight="1" x14ac:dyDescent="0.25">
      <c r="A32" s="49" t="s">
        <v>101</v>
      </c>
      <c r="B32" s="37"/>
      <c r="C32" s="82">
        <f>SUBTOTAL(9,C24:C31)</f>
        <v>0</v>
      </c>
      <c r="D32" s="111">
        <f>SUBTOTAL(9,D24:D31)</f>
        <v>-1.0186340659856796E-13</v>
      </c>
      <c r="E32" s="129" t="s">
        <v>102</v>
      </c>
      <c r="F32" s="1"/>
      <c r="G32" s="1"/>
      <c r="H32" s="1"/>
      <c r="I32" s="1"/>
      <c r="J32" s="1"/>
    </row>
    <row r="33" spans="1:10" ht="15" customHeight="1" x14ac:dyDescent="0.25">
      <c r="A33" s="46"/>
      <c r="B33" s="22"/>
      <c r="C33" s="84"/>
      <c r="D33" s="105"/>
      <c r="E33" s="130"/>
      <c r="F33" s="1"/>
      <c r="G33" s="1"/>
      <c r="H33" s="1"/>
      <c r="I33" s="1"/>
      <c r="J33" s="1"/>
    </row>
    <row r="34" spans="1:10" ht="15" customHeight="1" x14ac:dyDescent="0.25">
      <c r="A34" s="43" t="s">
        <v>103</v>
      </c>
      <c r="B34" s="22"/>
      <c r="C34" s="81"/>
      <c r="D34" s="68"/>
      <c r="E34" s="130"/>
      <c r="F34" s="1"/>
      <c r="G34" s="1"/>
      <c r="H34" s="1"/>
      <c r="I34" s="1"/>
      <c r="J34" s="1"/>
    </row>
    <row r="35" spans="1:10" ht="15" customHeight="1" x14ac:dyDescent="0.25">
      <c r="A35" s="46"/>
      <c r="B35" s="22"/>
      <c r="C35" s="81"/>
      <c r="D35" s="68"/>
      <c r="E35" s="130"/>
      <c r="F35" s="1"/>
      <c r="G35" s="1"/>
      <c r="H35" s="1"/>
      <c r="I35" s="1"/>
      <c r="J35" s="1"/>
    </row>
    <row r="36" spans="1:10" ht="15" customHeight="1" x14ac:dyDescent="0.25">
      <c r="A36" s="43" t="s">
        <v>104</v>
      </c>
      <c r="B36" s="22"/>
      <c r="C36" s="81"/>
      <c r="D36" s="68"/>
      <c r="E36" s="130"/>
      <c r="F36" s="1"/>
      <c r="G36" s="1"/>
      <c r="H36" s="1"/>
      <c r="I36" s="1"/>
      <c r="J36" s="1"/>
    </row>
    <row r="37" spans="1:10" ht="15" customHeight="1" x14ac:dyDescent="0.25">
      <c r="A37" s="47" t="s">
        <v>767</v>
      </c>
      <c r="B37" s="22"/>
      <c r="C37" s="81">
        <v>299.08</v>
      </c>
      <c r="D37" s="110">
        <v>386.00900000000001</v>
      </c>
      <c r="E37" s="131" t="s">
        <v>105</v>
      </c>
      <c r="F37" s="1"/>
      <c r="G37" s="1"/>
      <c r="H37" s="1"/>
      <c r="I37" s="1"/>
      <c r="J37" s="1"/>
    </row>
    <row r="38" spans="1:10" ht="15" customHeight="1" x14ac:dyDescent="0.25">
      <c r="A38" s="49" t="s">
        <v>106</v>
      </c>
      <c r="B38" s="37"/>
      <c r="C38" s="82">
        <f>SUBTOTAL(9,C37)</f>
        <v>299.08</v>
      </c>
      <c r="D38" s="111">
        <f>SUBTOTAL(9,D37)</f>
        <v>386.00900000000001</v>
      </c>
      <c r="E38" s="129" t="s">
        <v>107</v>
      </c>
      <c r="F38" s="1"/>
      <c r="G38" s="1"/>
      <c r="H38" s="1"/>
      <c r="I38" s="1"/>
      <c r="J38" s="1"/>
    </row>
    <row r="39" spans="1:10" ht="15" customHeight="1" x14ac:dyDescent="0.25">
      <c r="A39" s="50"/>
      <c r="B39" s="22"/>
      <c r="C39" s="95"/>
      <c r="D39" s="105"/>
      <c r="E39" s="130"/>
      <c r="F39" s="1"/>
      <c r="G39" s="1"/>
      <c r="H39" s="1"/>
      <c r="I39" s="1"/>
      <c r="J39" s="1"/>
    </row>
    <row r="40" spans="1:10" ht="15" customHeight="1" x14ac:dyDescent="0.25">
      <c r="A40" s="43" t="s">
        <v>108</v>
      </c>
      <c r="B40" s="22"/>
      <c r="C40" s="81"/>
      <c r="D40" s="68"/>
      <c r="E40" s="130"/>
      <c r="F40" s="1"/>
      <c r="G40" s="1"/>
      <c r="H40" s="1"/>
      <c r="I40" s="1"/>
      <c r="J40" s="1"/>
    </row>
    <row r="41" spans="1:10" ht="15" customHeight="1" x14ac:dyDescent="0.25">
      <c r="A41" s="47" t="s">
        <v>109</v>
      </c>
      <c r="B41" s="24">
        <v>9</v>
      </c>
      <c r="C41" s="81">
        <v>36906.567509999921</v>
      </c>
      <c r="D41" s="110">
        <v>34006.179769999981</v>
      </c>
      <c r="E41" s="131" t="s">
        <v>110</v>
      </c>
      <c r="F41" s="1"/>
      <c r="G41" s="1"/>
      <c r="H41" s="1"/>
      <c r="I41" s="1"/>
      <c r="J41" s="1"/>
    </row>
    <row r="42" spans="1:10" ht="15" customHeight="1" x14ac:dyDescent="0.25">
      <c r="A42" s="47" t="s">
        <v>111</v>
      </c>
      <c r="B42" s="24" t="s">
        <v>591</v>
      </c>
      <c r="C42" s="81">
        <v>87074.667929999996</v>
      </c>
      <c r="D42" s="110">
        <v>119569.77424000003</v>
      </c>
      <c r="E42" s="131" t="s">
        <v>112</v>
      </c>
      <c r="F42" s="1"/>
      <c r="G42" s="320"/>
      <c r="H42" s="1"/>
      <c r="I42" s="1"/>
      <c r="J42" s="1"/>
    </row>
    <row r="43" spans="1:10" ht="15" customHeight="1" x14ac:dyDescent="0.25">
      <c r="A43" s="302" t="s">
        <v>768</v>
      </c>
      <c r="B43" s="24"/>
      <c r="C43" s="81">
        <v>0</v>
      </c>
      <c r="D43" s="110">
        <v>0</v>
      </c>
      <c r="E43" s="131" t="s">
        <v>113</v>
      </c>
      <c r="F43" s="1"/>
      <c r="G43" s="1"/>
      <c r="H43" s="1"/>
      <c r="I43" s="1"/>
      <c r="J43" s="1"/>
    </row>
    <row r="44" spans="1:10" ht="15" customHeight="1" x14ac:dyDescent="0.25">
      <c r="A44" s="49" t="s">
        <v>114</v>
      </c>
      <c r="B44" s="37"/>
      <c r="C44" s="82">
        <f>SUBTOTAL(9,C41:C43)</f>
        <v>123981.23543999992</v>
      </c>
      <c r="D44" s="111">
        <f>SUBTOTAL(9,D41:D43)</f>
        <v>153575.95401000002</v>
      </c>
      <c r="E44" s="129" t="s">
        <v>115</v>
      </c>
      <c r="F44" s="1"/>
      <c r="G44" s="1"/>
      <c r="H44" s="1"/>
      <c r="I44" s="1"/>
      <c r="J44" s="1"/>
    </row>
    <row r="45" spans="1:10" ht="15" customHeight="1" x14ac:dyDescent="0.25">
      <c r="A45" s="46"/>
      <c r="B45" s="22"/>
      <c r="C45" s="84"/>
      <c r="D45" s="105"/>
      <c r="E45" s="130"/>
      <c r="F45" s="1"/>
      <c r="G45" s="1"/>
      <c r="H45" s="1"/>
      <c r="I45" s="1"/>
      <c r="J45" s="1"/>
    </row>
    <row r="46" spans="1:10" ht="15" customHeight="1" x14ac:dyDescent="0.25">
      <c r="A46" s="43" t="s">
        <v>116</v>
      </c>
      <c r="B46" s="22"/>
      <c r="C46" s="81"/>
      <c r="D46" s="68"/>
      <c r="E46" s="130"/>
      <c r="F46" s="1"/>
      <c r="G46" s="1"/>
      <c r="H46" s="1"/>
      <c r="I46" s="1"/>
      <c r="J46" s="1"/>
    </row>
    <row r="47" spans="1:10" ht="15" customHeight="1" x14ac:dyDescent="0.25">
      <c r="A47" s="47" t="s">
        <v>769</v>
      </c>
      <c r="B47" s="22"/>
      <c r="C47" s="81">
        <v>280295.89941000001</v>
      </c>
      <c r="D47" s="110">
        <v>280295.89941000001</v>
      </c>
      <c r="E47" s="131" t="s">
        <v>117</v>
      </c>
      <c r="F47" s="1"/>
      <c r="G47" s="1"/>
      <c r="H47" s="1"/>
      <c r="I47" s="1"/>
      <c r="J47" s="1"/>
    </row>
    <row r="48" spans="1:10" ht="15" customHeight="1" x14ac:dyDescent="0.25">
      <c r="A48" s="47" t="s">
        <v>772</v>
      </c>
      <c r="B48" s="22"/>
      <c r="C48" s="81">
        <v>0</v>
      </c>
      <c r="D48" s="110">
        <v>0</v>
      </c>
      <c r="E48" s="131" t="s">
        <v>118</v>
      </c>
      <c r="F48" s="1"/>
      <c r="G48" s="1"/>
      <c r="H48" s="1"/>
      <c r="I48" s="1"/>
      <c r="J48" s="1"/>
    </row>
    <row r="49" spans="1:10" ht="15" customHeight="1" x14ac:dyDescent="0.25">
      <c r="A49" s="47" t="s">
        <v>773</v>
      </c>
      <c r="B49" s="22"/>
      <c r="C49" s="81">
        <v>0</v>
      </c>
      <c r="D49" s="110">
        <v>0</v>
      </c>
      <c r="E49" s="131" t="s">
        <v>774</v>
      </c>
      <c r="F49" s="1"/>
      <c r="G49" s="1"/>
      <c r="H49" s="1"/>
      <c r="I49" s="1"/>
      <c r="J49" s="1"/>
    </row>
    <row r="50" spans="1:10" ht="15" customHeight="1" x14ac:dyDescent="0.25">
      <c r="A50" s="47" t="s">
        <v>865</v>
      </c>
      <c r="B50" s="22"/>
      <c r="C50" s="81">
        <v>0</v>
      </c>
      <c r="D50" s="110">
        <v>0</v>
      </c>
      <c r="E50" s="131" t="s">
        <v>866</v>
      </c>
      <c r="F50" s="1"/>
      <c r="G50" s="1"/>
      <c r="H50" s="1"/>
      <c r="I50" s="1"/>
      <c r="J50" s="1"/>
    </row>
    <row r="51" spans="1:10" ht="15" customHeight="1" x14ac:dyDescent="0.25">
      <c r="A51" s="48" t="s">
        <v>770</v>
      </c>
      <c r="B51" s="30"/>
      <c r="C51" s="81">
        <v>0</v>
      </c>
      <c r="D51" s="110">
        <v>0</v>
      </c>
      <c r="E51" s="131" t="s">
        <v>119</v>
      </c>
      <c r="F51" s="1"/>
      <c r="G51" s="1"/>
      <c r="H51" s="1"/>
      <c r="I51" s="1"/>
      <c r="J51" s="1"/>
    </row>
    <row r="52" spans="1:10" ht="15" customHeight="1" x14ac:dyDescent="0.25">
      <c r="A52" s="49" t="s">
        <v>120</v>
      </c>
      <c r="B52" s="37"/>
      <c r="C52" s="82">
        <f>SUBTOTAL(9,C47:C51)</f>
        <v>280295.89941000001</v>
      </c>
      <c r="D52" s="111">
        <f>SUBTOTAL(9,D47:D51)</f>
        <v>280295.89941000001</v>
      </c>
      <c r="E52" s="129" t="s">
        <v>121</v>
      </c>
      <c r="F52" s="1"/>
      <c r="G52" s="1"/>
      <c r="H52" s="1"/>
      <c r="I52" s="1"/>
      <c r="J52" s="1"/>
    </row>
    <row r="53" spans="1:10" ht="15" customHeight="1" x14ac:dyDescent="0.25">
      <c r="A53" s="46"/>
      <c r="B53" s="22"/>
      <c r="C53" s="84"/>
      <c r="D53" s="105"/>
      <c r="E53" s="130"/>
      <c r="F53" s="1"/>
      <c r="G53" s="1"/>
      <c r="H53" s="1"/>
      <c r="I53" s="1"/>
      <c r="J53" s="1"/>
    </row>
    <row r="54" spans="1:10" ht="15" customHeight="1" x14ac:dyDescent="0.25">
      <c r="A54" s="43" t="s">
        <v>122</v>
      </c>
      <c r="B54" s="22"/>
      <c r="C54" s="96"/>
      <c r="D54" s="68"/>
      <c r="E54" s="130"/>
      <c r="F54" s="1"/>
      <c r="G54" s="1"/>
      <c r="H54" s="1"/>
      <c r="I54" s="1"/>
      <c r="J54" s="1"/>
    </row>
    <row r="55" spans="1:10" ht="15" customHeight="1" x14ac:dyDescent="0.25">
      <c r="A55" s="47" t="s">
        <v>123</v>
      </c>
      <c r="B55" s="22"/>
      <c r="C55" s="81">
        <v>65682.173539999974</v>
      </c>
      <c r="D55" s="110">
        <v>65380.492870000053</v>
      </c>
      <c r="E55" s="131" t="s">
        <v>124</v>
      </c>
      <c r="F55" s="1"/>
      <c r="G55" s="1"/>
      <c r="H55" s="1"/>
      <c r="I55" s="1"/>
      <c r="J55" s="1"/>
    </row>
    <row r="56" spans="1:10" ht="15" customHeight="1" x14ac:dyDescent="0.25">
      <c r="A56" s="48" t="s">
        <v>125</v>
      </c>
      <c r="B56" s="30"/>
      <c r="C56" s="81">
        <v>0</v>
      </c>
      <c r="D56" s="110">
        <v>0</v>
      </c>
      <c r="E56" s="131" t="s">
        <v>126</v>
      </c>
      <c r="F56" s="1"/>
      <c r="G56" s="1"/>
      <c r="H56" s="1"/>
      <c r="I56" s="1"/>
      <c r="J56" s="1"/>
    </row>
    <row r="57" spans="1:10" ht="15" customHeight="1" x14ac:dyDescent="0.25">
      <c r="A57" s="49" t="s">
        <v>127</v>
      </c>
      <c r="B57" s="37"/>
      <c r="C57" s="82">
        <f>SUBTOTAL(9,C55:C56)</f>
        <v>65682.173539999974</v>
      </c>
      <c r="D57" s="111">
        <f>SUBTOTAL(9,D55:D56)</f>
        <v>65380.492870000053</v>
      </c>
      <c r="E57" s="129" t="s">
        <v>128</v>
      </c>
      <c r="F57" s="1"/>
      <c r="G57" s="1"/>
      <c r="H57" s="1"/>
      <c r="I57" s="1"/>
      <c r="J57" s="1"/>
    </row>
    <row r="58" spans="1:10" ht="15" customHeight="1" x14ac:dyDescent="0.25">
      <c r="A58" s="46"/>
      <c r="B58" s="22"/>
      <c r="C58" s="84"/>
      <c r="D58" s="105"/>
      <c r="E58" s="130"/>
      <c r="F58" s="1"/>
      <c r="G58" s="1"/>
      <c r="H58" s="1"/>
      <c r="I58" s="1"/>
      <c r="J58" s="1"/>
    </row>
    <row r="59" spans="1:10" ht="15" customHeight="1" x14ac:dyDescent="0.25">
      <c r="A59" s="298" t="s">
        <v>129</v>
      </c>
      <c r="B59" s="299"/>
      <c r="C59" s="300">
        <f>SUBTOTAL(9,C11:C57)</f>
        <v>2071337.2092500015</v>
      </c>
      <c r="D59" s="301">
        <f>SUBTOTAL(9,D11:D57)</f>
        <v>2090478.8678000011</v>
      </c>
      <c r="E59" s="129" t="s">
        <v>130</v>
      </c>
      <c r="F59" s="1"/>
      <c r="G59" s="1"/>
      <c r="H59" s="1"/>
      <c r="I59" s="1"/>
      <c r="J59" s="1"/>
    </row>
    <row r="60" spans="1:10" ht="15" customHeight="1" x14ac:dyDescent="0.25">
      <c r="A60" s="1"/>
      <c r="B60" s="10"/>
      <c r="C60" s="320"/>
      <c r="D60" s="320"/>
      <c r="E60" s="126"/>
      <c r="F60" s="1"/>
    </row>
    <row r="61" spans="1:10" ht="15" customHeight="1" x14ac:dyDescent="0.25">
      <c r="A61" s="395" t="s">
        <v>771</v>
      </c>
      <c r="B61" s="40"/>
      <c r="C61" s="40"/>
      <c r="D61" s="40"/>
      <c r="E61" s="126"/>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55"/>
  <sheetViews>
    <sheetView zoomScaleNormal="100" workbookViewId="0">
      <selection activeCell="H26" sqref="H26"/>
    </sheetView>
  </sheetViews>
  <sheetFormatPr defaultColWidth="17.28515625" defaultRowHeight="15.75" customHeight="1" x14ac:dyDescent="0.25"/>
  <cols>
    <col min="1" max="1" width="37.5703125" style="40" customWidth="1"/>
    <col min="2" max="2" width="8" style="40" customWidth="1"/>
    <col min="3" max="3" width="12.5703125" style="40" customWidth="1"/>
    <col min="4" max="4" width="11.7109375" style="40" customWidth="1"/>
    <col min="5" max="5" width="13.7109375" style="40" bestFit="1" customWidth="1"/>
    <col min="6" max="6" width="11.42578125" style="40" customWidth="1"/>
    <col min="7" max="7" width="13" style="40" customWidth="1"/>
    <col min="8" max="9" width="11.42578125" style="40" customWidth="1"/>
    <col min="10" max="16384" width="17.28515625" style="40"/>
  </cols>
  <sheetData>
    <row r="2" spans="1:9" ht="15" customHeight="1" x14ac:dyDescent="0.25">
      <c r="A2" s="315" t="str">
        <f>Resultatregnskap!A2</f>
        <v>Virksomhetens navn: Stiftelsen Handelshøyskolen BI</v>
      </c>
      <c r="E2" s="11"/>
      <c r="F2" s="1"/>
      <c r="G2" s="1"/>
      <c r="H2" s="1"/>
      <c r="I2" s="1"/>
    </row>
    <row r="4" spans="1:9" ht="15" customHeight="1" x14ac:dyDescent="0.25">
      <c r="A4" s="17" t="s">
        <v>131</v>
      </c>
      <c r="B4" s="18"/>
      <c r="C4" s="18"/>
      <c r="D4" s="18"/>
      <c r="E4" s="18"/>
      <c r="F4" s="1"/>
      <c r="G4" s="6"/>
      <c r="H4" s="1"/>
      <c r="I4" s="1"/>
    </row>
    <row r="5" spans="1:9" ht="15" customHeight="1" x14ac:dyDescent="0.25">
      <c r="A5" s="15" t="str">
        <f>Resultatregnskap!A6</f>
        <v>Beløp i 1000 kroner</v>
      </c>
      <c r="F5" s="1"/>
      <c r="G5" s="6"/>
      <c r="H5" s="1"/>
      <c r="I5" s="1"/>
    </row>
    <row r="6" spans="1:9" ht="15" customHeight="1" x14ac:dyDescent="0.25">
      <c r="A6" s="13"/>
      <c r="E6" s="11"/>
      <c r="F6" s="1"/>
      <c r="G6" s="1"/>
      <c r="H6" s="1"/>
      <c r="I6" s="1"/>
    </row>
    <row r="7" spans="1:9" ht="22.15" customHeight="1" x14ac:dyDescent="0.25">
      <c r="A7" s="53" t="s">
        <v>132</v>
      </c>
      <c r="B7" s="54" t="s">
        <v>27</v>
      </c>
      <c r="C7" s="152">
        <f>Resultatregnskap!C8</f>
        <v>45657</v>
      </c>
      <c r="D7" s="196">
        <f>'Balanse - eiendeler'!D7</f>
        <v>45291</v>
      </c>
      <c r="E7" s="114" t="str">
        <f>Resultatregnskap!E8</f>
        <v>DBH-referanse</v>
      </c>
      <c r="F7" s="1"/>
      <c r="G7" s="1"/>
      <c r="H7" s="1"/>
      <c r="I7" s="1"/>
    </row>
    <row r="8" spans="1:9" ht="15" customHeight="1" x14ac:dyDescent="0.25">
      <c r="A8" s="33"/>
      <c r="B8" s="33"/>
      <c r="C8" s="44"/>
      <c r="D8" s="45"/>
      <c r="E8" s="112"/>
      <c r="F8" s="1"/>
      <c r="G8" s="6"/>
      <c r="H8" s="1"/>
      <c r="I8" s="1"/>
    </row>
    <row r="9" spans="1:9" ht="15" customHeight="1" x14ac:dyDescent="0.25">
      <c r="A9" s="21" t="s">
        <v>133</v>
      </c>
      <c r="B9" s="33"/>
      <c r="C9" s="27"/>
      <c r="D9" s="28"/>
      <c r="E9" s="112"/>
      <c r="F9" s="1"/>
      <c r="G9" s="1"/>
      <c r="H9" s="1"/>
      <c r="I9" s="1"/>
    </row>
    <row r="10" spans="1:9" ht="15" customHeight="1" x14ac:dyDescent="0.25">
      <c r="A10" s="33"/>
      <c r="B10" s="33"/>
      <c r="C10" s="27"/>
      <c r="D10" s="28"/>
      <c r="E10" s="112"/>
      <c r="F10" s="1"/>
      <c r="G10" s="11"/>
      <c r="H10" s="1"/>
      <c r="I10" s="1"/>
    </row>
    <row r="11" spans="1:9" ht="15" customHeight="1" x14ac:dyDescent="0.25">
      <c r="A11" s="21" t="s">
        <v>134</v>
      </c>
      <c r="B11" s="33"/>
      <c r="C11" s="27"/>
      <c r="D11" s="28"/>
      <c r="E11" s="112"/>
      <c r="F11" s="1"/>
      <c r="G11" s="11"/>
      <c r="H11" s="1"/>
      <c r="I11" s="1"/>
    </row>
    <row r="12" spans="1:9" ht="15" customHeight="1" x14ac:dyDescent="0.25">
      <c r="A12" s="35" t="s">
        <v>135</v>
      </c>
      <c r="B12" s="367">
        <v>12</v>
      </c>
      <c r="C12" s="27">
        <v>1300</v>
      </c>
      <c r="D12" s="27">
        <v>1300</v>
      </c>
      <c r="E12" s="113" t="s">
        <v>136</v>
      </c>
      <c r="F12" s="1"/>
      <c r="G12" s="1"/>
      <c r="H12" s="1"/>
      <c r="I12" s="1"/>
    </row>
    <row r="13" spans="1:9" ht="15" customHeight="1" x14ac:dyDescent="0.25">
      <c r="A13" s="23" t="s">
        <v>775</v>
      </c>
      <c r="B13" s="367">
        <v>12</v>
      </c>
      <c r="C13" s="27">
        <v>0</v>
      </c>
      <c r="D13" s="27">
        <v>0</v>
      </c>
      <c r="E13" s="113" t="s">
        <v>138</v>
      </c>
      <c r="F13" s="1"/>
      <c r="G13" s="1"/>
      <c r="H13" s="1"/>
      <c r="I13" s="1"/>
    </row>
    <row r="14" spans="1:9" ht="15" customHeight="1" x14ac:dyDescent="0.25">
      <c r="A14" s="25" t="s">
        <v>139</v>
      </c>
      <c r="B14" s="368">
        <v>12</v>
      </c>
      <c r="C14" s="27">
        <v>0</v>
      </c>
      <c r="D14" s="27">
        <v>0</v>
      </c>
      <c r="E14" s="113" t="s">
        <v>140</v>
      </c>
      <c r="F14" s="1"/>
      <c r="G14" s="1"/>
      <c r="H14" s="1"/>
      <c r="I14" s="1"/>
    </row>
    <row r="15" spans="1:9" ht="15" customHeight="1" x14ac:dyDescent="0.25">
      <c r="A15" s="36" t="s">
        <v>141</v>
      </c>
      <c r="B15" s="19"/>
      <c r="C15" s="31">
        <f>SUBTOTAL(9,C12:C14)</f>
        <v>1300</v>
      </c>
      <c r="D15" s="32">
        <f>SUBTOTAL(9,D12:D14)</f>
        <v>1300</v>
      </c>
      <c r="E15" s="114" t="s">
        <v>142</v>
      </c>
      <c r="F15" s="1"/>
      <c r="G15" s="1"/>
      <c r="H15" s="1"/>
      <c r="I15" s="1"/>
    </row>
    <row r="16" spans="1:9" ht="15" customHeight="1" x14ac:dyDescent="0.25">
      <c r="A16" s="33"/>
      <c r="B16" s="33"/>
      <c r="C16" s="44"/>
      <c r="D16" s="45"/>
      <c r="E16" s="112"/>
      <c r="F16" s="1"/>
      <c r="G16" s="482"/>
      <c r="H16" s="1"/>
      <c r="I16" s="1"/>
    </row>
    <row r="17" spans="1:9" ht="15" customHeight="1" x14ac:dyDescent="0.25">
      <c r="A17" s="21" t="s">
        <v>143</v>
      </c>
      <c r="B17" s="33"/>
      <c r="C17" s="27"/>
      <c r="D17" s="28"/>
      <c r="E17" s="112"/>
      <c r="F17" s="1"/>
      <c r="G17" s="1"/>
      <c r="H17" s="1"/>
      <c r="I17" s="1"/>
    </row>
    <row r="18" spans="1:9" ht="15" customHeight="1" x14ac:dyDescent="0.25">
      <c r="A18" s="35" t="s">
        <v>867</v>
      </c>
      <c r="B18" s="367">
        <v>12</v>
      </c>
      <c r="C18" s="27">
        <f>+'Note 12'!F15</f>
        <v>28423.951770000003</v>
      </c>
      <c r="D18" s="27">
        <f>+'Note 12'!B15</f>
        <v>26801.340770000003</v>
      </c>
      <c r="E18" s="113" t="s">
        <v>800</v>
      </c>
      <c r="F18" s="1"/>
      <c r="G18" s="1"/>
      <c r="H18" s="1"/>
      <c r="I18" s="1"/>
    </row>
    <row r="19" spans="1:9" ht="15" customHeight="1" x14ac:dyDescent="0.25">
      <c r="A19" s="25" t="s">
        <v>686</v>
      </c>
      <c r="B19" s="368">
        <v>12</v>
      </c>
      <c r="C19" s="27">
        <f>+'Note 12'!F16</f>
        <v>998513.37383999838</v>
      </c>
      <c r="D19" s="27">
        <f>+'Note 12'!B16</f>
        <v>937796.6935799988</v>
      </c>
      <c r="E19" s="113" t="s">
        <v>801</v>
      </c>
      <c r="F19" s="1"/>
      <c r="G19" s="1"/>
      <c r="H19" s="1"/>
      <c r="I19" s="1"/>
    </row>
    <row r="20" spans="1:9" ht="15" customHeight="1" x14ac:dyDescent="0.25">
      <c r="A20" s="36" t="s">
        <v>144</v>
      </c>
      <c r="B20" s="19"/>
      <c r="C20" s="31">
        <f>SUBTOTAL(9,C18:C19)</f>
        <v>1026937.3256099984</v>
      </c>
      <c r="D20" s="32">
        <f>SUBTOTAL(9,D18:D19)</f>
        <v>964598.03434999881</v>
      </c>
      <c r="E20" s="114" t="s">
        <v>145</v>
      </c>
      <c r="F20" s="1"/>
      <c r="G20" s="1"/>
      <c r="H20" s="1"/>
      <c r="I20" s="1"/>
    </row>
    <row r="21" spans="1:9" ht="15" customHeight="1" x14ac:dyDescent="0.25">
      <c r="A21" s="55"/>
      <c r="B21" s="33"/>
      <c r="C21" s="51"/>
      <c r="D21" s="45"/>
      <c r="E21" s="112"/>
      <c r="F21" s="1"/>
      <c r="G21" s="1"/>
      <c r="H21" s="1"/>
      <c r="I21" s="1"/>
    </row>
    <row r="22" spans="1:9" ht="15" customHeight="1" x14ac:dyDescent="0.25">
      <c r="A22" s="303" t="s">
        <v>146</v>
      </c>
      <c r="B22" s="306"/>
      <c r="C22" s="304">
        <f>SUBTOTAL(9,C12:C20)</f>
        <v>1028237.3256099984</v>
      </c>
      <c r="D22" s="305">
        <f>SUBTOTAL(9,D12:D20)</f>
        <v>965898.03434999881</v>
      </c>
      <c r="E22" s="114" t="s">
        <v>147</v>
      </c>
      <c r="F22" s="1"/>
      <c r="G22" s="1"/>
      <c r="H22" s="1"/>
      <c r="I22" s="1"/>
    </row>
    <row r="23" spans="1:9" ht="15" customHeight="1" x14ac:dyDescent="0.25">
      <c r="A23" s="33"/>
      <c r="B23" s="33"/>
      <c r="C23" s="44"/>
      <c r="D23" s="45"/>
      <c r="E23" s="112"/>
      <c r="F23" s="1"/>
      <c r="G23" s="1"/>
      <c r="H23" s="1"/>
      <c r="I23" s="1"/>
    </row>
    <row r="24" spans="1:9" ht="15" customHeight="1" x14ac:dyDescent="0.25">
      <c r="A24" s="21" t="s">
        <v>148</v>
      </c>
      <c r="B24" s="33"/>
      <c r="C24" s="27"/>
      <c r="D24" s="28"/>
      <c r="E24" s="112"/>
      <c r="F24" s="1"/>
      <c r="G24" s="1"/>
      <c r="H24" s="1"/>
      <c r="I24" s="1"/>
    </row>
    <row r="25" spans="1:9" ht="15" customHeight="1" x14ac:dyDescent="0.25">
      <c r="A25" s="33"/>
      <c r="B25" s="33"/>
      <c r="C25" s="27"/>
      <c r="D25" s="28"/>
      <c r="E25" s="112"/>
      <c r="F25" s="1"/>
      <c r="G25" s="1"/>
      <c r="H25" s="1"/>
      <c r="I25" s="1"/>
    </row>
    <row r="26" spans="1:9" ht="15" customHeight="1" x14ac:dyDescent="0.25">
      <c r="A26" s="21" t="s">
        <v>149</v>
      </c>
      <c r="B26" s="33"/>
      <c r="C26" s="27"/>
      <c r="D26" s="28"/>
      <c r="E26" s="112"/>
      <c r="F26" s="1"/>
      <c r="G26" s="1"/>
      <c r="H26" s="1"/>
      <c r="I26" s="1"/>
    </row>
    <row r="27" spans="1:9" ht="15" customHeight="1" x14ac:dyDescent="0.25">
      <c r="A27" s="35" t="s">
        <v>776</v>
      </c>
      <c r="B27" s="33"/>
      <c r="C27" s="27">
        <v>73434.510599999994</v>
      </c>
      <c r="D27" s="27">
        <v>96671.573350000093</v>
      </c>
      <c r="E27" s="113" t="s">
        <v>150</v>
      </c>
      <c r="F27" s="1"/>
      <c r="G27" s="108"/>
      <c r="H27" s="1"/>
      <c r="I27" s="1"/>
    </row>
    <row r="28" spans="1:9" ht="15" customHeight="1" x14ac:dyDescent="0.25">
      <c r="A28" s="35" t="s">
        <v>788</v>
      </c>
      <c r="B28" s="33"/>
      <c r="C28" s="27">
        <v>0</v>
      </c>
      <c r="D28" s="27">
        <v>0</v>
      </c>
      <c r="E28" s="113" t="s">
        <v>151</v>
      </c>
      <c r="F28" s="1"/>
      <c r="G28" s="1"/>
      <c r="H28" s="1"/>
      <c r="I28" s="1"/>
    </row>
    <row r="29" spans="1:9" ht="15" customHeight="1" x14ac:dyDescent="0.25">
      <c r="A29" s="35" t="s">
        <v>786</v>
      </c>
      <c r="B29" s="33"/>
      <c r="C29" s="27">
        <v>0</v>
      </c>
      <c r="D29" s="27">
        <v>0</v>
      </c>
      <c r="E29" s="113" t="s">
        <v>152</v>
      </c>
      <c r="F29" s="1"/>
      <c r="G29" s="1"/>
      <c r="H29" s="1"/>
      <c r="I29" s="1"/>
    </row>
    <row r="30" spans="1:9" ht="15" customHeight="1" x14ac:dyDescent="0.25">
      <c r="A30" s="35" t="s">
        <v>787</v>
      </c>
      <c r="B30" s="33"/>
      <c r="C30" s="27">
        <v>9964.8610000000008</v>
      </c>
      <c r="D30" s="27">
        <v>7761.7629999999999</v>
      </c>
      <c r="E30" s="113" t="s">
        <v>153</v>
      </c>
      <c r="F30" s="1"/>
      <c r="G30" s="1"/>
      <c r="H30" s="1"/>
      <c r="I30" s="1"/>
    </row>
    <row r="31" spans="1:9" ht="15" customHeight="1" x14ac:dyDescent="0.25">
      <c r="A31" s="25" t="s">
        <v>785</v>
      </c>
      <c r="B31" s="39"/>
      <c r="C31" s="27">
        <v>0</v>
      </c>
      <c r="D31" s="27">
        <v>1816.144</v>
      </c>
      <c r="E31" s="113" t="s">
        <v>154</v>
      </c>
      <c r="F31" s="1"/>
      <c r="G31" s="1"/>
      <c r="H31" s="1"/>
      <c r="I31" s="1"/>
    </row>
    <row r="32" spans="1:9" ht="15" customHeight="1" x14ac:dyDescent="0.25">
      <c r="A32" s="36" t="s">
        <v>155</v>
      </c>
      <c r="B32" s="19"/>
      <c r="C32" s="31">
        <f>SUBTOTAL(9,C27:C31)</f>
        <v>83399.371599999999</v>
      </c>
      <c r="D32" s="32">
        <f>SUBTOTAL(9,D27:D31)</f>
        <v>106249.4803500001</v>
      </c>
      <c r="E32" s="114" t="s">
        <v>156</v>
      </c>
      <c r="F32" s="108"/>
      <c r="G32" s="1"/>
      <c r="H32" s="1"/>
      <c r="I32" s="1"/>
    </row>
    <row r="33" spans="1:9" ht="15" customHeight="1" x14ac:dyDescent="0.25">
      <c r="A33" s="33"/>
      <c r="B33" s="33"/>
      <c r="C33" s="44"/>
      <c r="D33" s="45"/>
      <c r="E33" s="112"/>
      <c r="F33" s="1"/>
      <c r="G33" s="16"/>
      <c r="H33" s="1"/>
      <c r="I33" s="1"/>
    </row>
    <row r="34" spans="1:9" ht="15" customHeight="1" x14ac:dyDescent="0.25">
      <c r="A34" s="21" t="s">
        <v>157</v>
      </c>
      <c r="B34" s="33"/>
      <c r="C34" s="27"/>
      <c r="D34" s="28"/>
      <c r="E34" s="112"/>
      <c r="F34" s="1"/>
      <c r="G34" s="1"/>
      <c r="H34" s="1"/>
      <c r="I34" s="1"/>
    </row>
    <row r="35" spans="1:9" ht="15" customHeight="1" x14ac:dyDescent="0.25">
      <c r="A35" s="35" t="s">
        <v>782</v>
      </c>
      <c r="B35" s="22"/>
      <c r="C35" s="27">
        <v>0</v>
      </c>
      <c r="D35" s="27">
        <v>0</v>
      </c>
      <c r="E35" s="113" t="s">
        <v>158</v>
      </c>
      <c r="F35" s="1"/>
      <c r="G35" s="1"/>
      <c r="H35" s="1"/>
      <c r="I35" s="1"/>
    </row>
    <row r="36" spans="1:9" ht="15" customHeight="1" x14ac:dyDescent="0.25">
      <c r="A36" s="35" t="s">
        <v>784</v>
      </c>
      <c r="B36" s="22"/>
      <c r="C36" s="27">
        <v>0</v>
      </c>
      <c r="D36" s="27">
        <v>0</v>
      </c>
      <c r="E36" s="113" t="s">
        <v>159</v>
      </c>
      <c r="F36" s="1"/>
      <c r="G36" s="1"/>
      <c r="H36" s="1"/>
      <c r="I36" s="1"/>
    </row>
    <row r="37" spans="1:9" ht="15" customHeight="1" x14ac:dyDescent="0.25">
      <c r="A37" s="35" t="s">
        <v>160</v>
      </c>
      <c r="B37" s="22">
        <v>10</v>
      </c>
      <c r="C37" s="27">
        <v>253000</v>
      </c>
      <c r="D37" s="27">
        <v>278000</v>
      </c>
      <c r="E37" s="113" t="s">
        <v>161</v>
      </c>
      <c r="F37" s="1"/>
      <c r="G37" s="1"/>
      <c r="H37" s="1"/>
      <c r="I37" s="1"/>
    </row>
    <row r="38" spans="1:9" ht="15" customHeight="1" x14ac:dyDescent="0.25">
      <c r="A38" s="25" t="s">
        <v>162</v>
      </c>
      <c r="B38" s="308" t="s">
        <v>618</v>
      </c>
      <c r="C38" s="27">
        <v>0</v>
      </c>
      <c r="D38" s="27">
        <v>0</v>
      </c>
      <c r="E38" s="113" t="s">
        <v>163</v>
      </c>
      <c r="F38" s="307"/>
      <c r="G38" s="1"/>
      <c r="H38" s="1"/>
      <c r="I38" s="1"/>
    </row>
    <row r="39" spans="1:9" ht="15" customHeight="1" x14ac:dyDescent="0.25">
      <c r="A39" s="36" t="s">
        <v>164</v>
      </c>
      <c r="B39" s="19"/>
      <c r="C39" s="31">
        <f>SUBTOTAL(9,C35:C38)</f>
        <v>253000</v>
      </c>
      <c r="D39" s="32">
        <f>SUBTOTAL(9,D35:D38)</f>
        <v>278000</v>
      </c>
      <c r="E39" s="114" t="s">
        <v>165</v>
      </c>
      <c r="F39" s="1"/>
      <c r="G39" s="1"/>
      <c r="H39" s="1"/>
      <c r="I39" s="1"/>
    </row>
    <row r="40" spans="1:9" ht="15" customHeight="1" x14ac:dyDescent="0.25">
      <c r="A40" s="33"/>
      <c r="B40" s="33"/>
      <c r="C40" s="44"/>
      <c r="D40" s="45"/>
      <c r="E40" s="112"/>
      <c r="F40" s="1"/>
      <c r="G40" s="1"/>
      <c r="H40" s="1"/>
      <c r="I40" s="1"/>
    </row>
    <row r="41" spans="1:9" ht="15" customHeight="1" x14ac:dyDescent="0.25">
      <c r="A41" s="21" t="s">
        <v>166</v>
      </c>
      <c r="B41" s="33"/>
      <c r="C41" s="27"/>
      <c r="D41" s="28"/>
      <c r="E41" s="112"/>
      <c r="F41" s="1"/>
      <c r="G41" s="1"/>
      <c r="H41" s="1"/>
      <c r="I41" s="1"/>
    </row>
    <row r="42" spans="1:9" ht="15" customHeight="1" x14ac:dyDescent="0.25">
      <c r="A42" s="35" t="s">
        <v>782</v>
      </c>
      <c r="B42" s="33"/>
      <c r="C42" s="27">
        <v>0</v>
      </c>
      <c r="D42" s="27">
        <v>0</v>
      </c>
      <c r="E42" s="113" t="s">
        <v>167</v>
      </c>
      <c r="F42" s="1"/>
      <c r="G42" s="1"/>
      <c r="H42" s="1"/>
      <c r="I42" s="1"/>
    </row>
    <row r="43" spans="1:9" ht="15" customHeight="1" x14ac:dyDescent="0.25">
      <c r="A43" s="35" t="s">
        <v>160</v>
      </c>
      <c r="B43" s="22">
        <v>10</v>
      </c>
      <c r="C43" s="27">
        <v>184688.46987</v>
      </c>
      <c r="D43" s="27">
        <v>210675.05882000001</v>
      </c>
      <c r="E43" s="113" t="s">
        <v>168</v>
      </c>
      <c r="F43" s="1"/>
      <c r="G43" s="108"/>
      <c r="H43" s="1"/>
      <c r="I43" s="1"/>
    </row>
    <row r="44" spans="1:9" ht="15" customHeight="1" x14ac:dyDescent="0.25">
      <c r="A44" s="35" t="s">
        <v>169</v>
      </c>
      <c r="B44" s="33"/>
      <c r="C44" s="27">
        <v>57812.618689999996</v>
      </c>
      <c r="D44" s="27">
        <v>71270.662450000018</v>
      </c>
      <c r="E44" s="113" t="s">
        <v>170</v>
      </c>
      <c r="F44" s="1"/>
      <c r="G44" s="1"/>
      <c r="H44" s="1"/>
      <c r="I44" s="1"/>
    </row>
    <row r="45" spans="1:9" ht="15" customHeight="1" x14ac:dyDescent="0.25">
      <c r="A45" s="35" t="s">
        <v>783</v>
      </c>
      <c r="B45" s="33"/>
      <c r="C45" s="27">
        <v>0</v>
      </c>
      <c r="D45" s="27">
        <v>0</v>
      </c>
      <c r="E45" s="113" t="s">
        <v>171</v>
      </c>
      <c r="F45" s="1"/>
      <c r="G45" s="1"/>
      <c r="H45" s="1"/>
      <c r="I45" s="1"/>
    </row>
    <row r="46" spans="1:9" ht="15" customHeight="1" x14ac:dyDescent="0.25">
      <c r="A46" s="35" t="s">
        <v>172</v>
      </c>
      <c r="B46" s="33"/>
      <c r="C46" s="27">
        <v>97475.707999999955</v>
      </c>
      <c r="D46" s="27">
        <v>98913.913039999999</v>
      </c>
      <c r="E46" s="113" t="s">
        <v>173</v>
      </c>
      <c r="F46" s="1"/>
      <c r="G46" s="1"/>
      <c r="H46" s="1"/>
      <c r="I46" s="1"/>
    </row>
    <row r="47" spans="1:9" ht="15" customHeight="1" x14ac:dyDescent="0.25">
      <c r="A47" s="25" t="s">
        <v>174</v>
      </c>
      <c r="B47" s="30" t="s">
        <v>588</v>
      </c>
      <c r="C47" s="27">
        <v>366723.71660999989</v>
      </c>
      <c r="D47" s="27">
        <v>359471.71990999993</v>
      </c>
      <c r="E47" s="113" t="s">
        <v>175</v>
      </c>
      <c r="F47" s="1"/>
      <c r="G47" s="1"/>
      <c r="H47" s="1"/>
      <c r="I47" s="1"/>
    </row>
    <row r="48" spans="1:9" ht="15" customHeight="1" x14ac:dyDescent="0.25">
      <c r="A48" s="36" t="s">
        <v>176</v>
      </c>
      <c r="B48" s="19"/>
      <c r="C48" s="31">
        <f>SUBTOTAL(9,C42:C47)</f>
        <v>706700.51316999982</v>
      </c>
      <c r="D48" s="32">
        <f>SUBTOTAL(9,D42:D47)</f>
        <v>740331.35421999998</v>
      </c>
      <c r="E48" s="114" t="s">
        <v>177</v>
      </c>
      <c r="F48" s="1"/>
      <c r="G48" s="1"/>
      <c r="H48" s="1"/>
      <c r="I48" s="1"/>
    </row>
    <row r="49" spans="1:9" ht="15" customHeight="1" x14ac:dyDescent="0.25">
      <c r="A49" s="33"/>
      <c r="B49" s="33"/>
      <c r="C49" s="44"/>
      <c r="D49" s="45"/>
      <c r="E49" s="112"/>
      <c r="F49" s="1"/>
      <c r="G49" s="1"/>
      <c r="H49" s="1"/>
      <c r="I49" s="1"/>
    </row>
    <row r="50" spans="1:9" ht="15" customHeight="1" x14ac:dyDescent="0.25">
      <c r="A50" s="303" t="s">
        <v>178</v>
      </c>
      <c r="B50" s="304"/>
      <c r="C50" s="304">
        <f>SUBTOTAL(9,C27:C48)</f>
        <v>1043099.8847699999</v>
      </c>
      <c r="D50" s="305">
        <f>SUBTOTAL(9,D27:D48)</f>
        <v>1124580.8345700002</v>
      </c>
      <c r="E50" s="114" t="s">
        <v>179</v>
      </c>
      <c r="F50" s="1"/>
      <c r="G50" s="1"/>
      <c r="H50" s="1"/>
      <c r="I50" s="1"/>
    </row>
    <row r="51" spans="1:9" ht="13.5" customHeight="1" x14ac:dyDescent="0.25">
      <c r="A51" s="33"/>
      <c r="B51" s="33"/>
      <c r="C51" s="44"/>
      <c r="D51" s="45"/>
      <c r="E51" s="112"/>
      <c r="F51" s="1"/>
      <c r="G51" s="1"/>
      <c r="H51" s="1"/>
      <c r="I51" s="1"/>
    </row>
    <row r="52" spans="1:9" ht="15" customHeight="1" x14ac:dyDescent="0.25">
      <c r="A52" s="303" t="s">
        <v>180</v>
      </c>
      <c r="B52" s="306"/>
      <c r="C52" s="304">
        <f>SUBTOTAL(9,C12:C50)</f>
        <v>2071337.2103799982</v>
      </c>
      <c r="D52" s="305">
        <f>SUBTOTAL(9,D12:D50)</f>
        <v>2090478.8689199989</v>
      </c>
      <c r="E52" s="114" t="s">
        <v>181</v>
      </c>
      <c r="F52" s="1"/>
      <c r="G52" s="1"/>
      <c r="H52" s="1"/>
      <c r="I52" s="1"/>
    </row>
    <row r="53" spans="1:9" ht="15" customHeight="1" x14ac:dyDescent="0.25">
      <c r="A53" s="1"/>
      <c r="B53" s="1"/>
      <c r="C53" s="1"/>
      <c r="D53" s="1"/>
      <c r="E53" s="11"/>
      <c r="F53" s="1"/>
      <c r="G53" s="11"/>
      <c r="H53" s="11"/>
      <c r="I53" s="1"/>
    </row>
    <row r="54" spans="1:9" ht="12.75" customHeight="1" x14ac:dyDescent="0.25">
      <c r="A54" s="40" t="s">
        <v>771</v>
      </c>
      <c r="F54" s="1"/>
      <c r="G54" s="1"/>
      <c r="H54" s="1"/>
      <c r="I54" s="1"/>
    </row>
    <row r="55" spans="1:9" ht="15.75" customHeight="1" x14ac:dyDescent="0.25">
      <c r="C55"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4"/>
  <sheetViews>
    <sheetView topLeftCell="A14" workbookViewId="0">
      <selection activeCell="G25" sqref="G25"/>
    </sheetView>
  </sheetViews>
  <sheetFormatPr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0" ht="13.5" customHeight="1" x14ac:dyDescent="0.25"/>
    <row r="2" spans="1:10" ht="15" customHeight="1" x14ac:dyDescent="0.25">
      <c r="A2" s="315" t="str">
        <f>Resultatregnskap!A2</f>
        <v>Virksomhetens navn: Stiftelsen Handelshøyskolen BI</v>
      </c>
      <c r="E2" s="126"/>
      <c r="F2" s="1"/>
    </row>
    <row r="3" spans="1:10" ht="9.75" customHeight="1" x14ac:dyDescent="0.25"/>
    <row r="4" spans="1:10" ht="15" customHeight="1" x14ac:dyDescent="0.25">
      <c r="A4" s="56" t="s">
        <v>622</v>
      </c>
      <c r="B4" s="18"/>
      <c r="C4" s="78"/>
      <c r="D4" s="78"/>
      <c r="E4" s="132"/>
      <c r="F4" s="1"/>
    </row>
    <row r="5" spans="1:10" ht="15" customHeight="1" x14ac:dyDescent="0.25">
      <c r="A5" s="174" t="str">
        <f>Resultatregnskap!A6</f>
        <v>Beløp i 1000 kroner</v>
      </c>
      <c r="E5" s="173"/>
      <c r="F5" s="1"/>
    </row>
    <row r="6" spans="1:10" ht="11.25" customHeight="1" x14ac:dyDescent="0.25">
      <c r="A6" s="57"/>
      <c r="E6" s="126"/>
      <c r="F6" s="1"/>
    </row>
    <row r="7" spans="1:10" ht="15" customHeight="1" x14ac:dyDescent="0.25">
      <c r="A7" s="39"/>
      <c r="B7" s="58" t="s">
        <v>27</v>
      </c>
      <c r="C7" s="152">
        <f>Resultatregnskap!C8</f>
        <v>45657</v>
      </c>
      <c r="D7" s="196">
        <v>45291</v>
      </c>
      <c r="E7" s="140" t="str">
        <f>Resultatregnskap!E8</f>
        <v>DBH-referanse</v>
      </c>
      <c r="F7" s="1"/>
    </row>
    <row r="8" spans="1:10" ht="15" customHeight="1" x14ac:dyDescent="0.25">
      <c r="A8" s="21" t="s">
        <v>182</v>
      </c>
      <c r="B8" s="33"/>
      <c r="C8" s="81"/>
      <c r="D8" s="80"/>
      <c r="E8" s="141"/>
      <c r="F8" s="1"/>
      <c r="G8" s="1"/>
      <c r="H8" s="1"/>
      <c r="I8" s="1"/>
      <c r="J8" s="1"/>
    </row>
    <row r="9" spans="1:10" ht="15" customHeight="1" x14ac:dyDescent="0.25">
      <c r="A9" s="23" t="s">
        <v>58</v>
      </c>
      <c r="B9" s="33"/>
      <c r="C9" s="81">
        <f>+Resultatregnskap!C33</f>
        <v>68254.967250000394</v>
      </c>
      <c r="D9" s="80">
        <v>199957.26166000013</v>
      </c>
      <c r="E9" s="142" t="s">
        <v>183</v>
      </c>
      <c r="F9" s="1"/>
      <c r="G9" s="1"/>
      <c r="H9" s="1"/>
      <c r="I9" s="1"/>
      <c r="J9" s="1"/>
    </row>
    <row r="10" spans="1:10" ht="15" customHeight="1" x14ac:dyDescent="0.25">
      <c r="A10" s="23" t="s">
        <v>184</v>
      </c>
      <c r="B10" s="33"/>
      <c r="C10" s="81">
        <v>-281.43</v>
      </c>
      <c r="D10" s="80">
        <v>-237.488</v>
      </c>
      <c r="E10" s="142" t="s">
        <v>185</v>
      </c>
      <c r="F10" s="1"/>
      <c r="G10" s="1"/>
      <c r="H10" s="1"/>
      <c r="I10" s="1"/>
      <c r="J10" s="1"/>
    </row>
    <row r="11" spans="1:10" ht="15" customHeight="1" x14ac:dyDescent="0.25">
      <c r="A11" s="23" t="s">
        <v>186</v>
      </c>
      <c r="B11" s="33"/>
      <c r="C11" s="81">
        <v>-374.28593999999998</v>
      </c>
      <c r="D11" s="80">
        <v>-91.737820000000013</v>
      </c>
      <c r="E11" s="142" t="s">
        <v>187</v>
      </c>
      <c r="F11" s="1"/>
      <c r="G11" s="1"/>
      <c r="H11" s="1"/>
      <c r="I11" s="1"/>
      <c r="J11" s="1"/>
    </row>
    <row r="12" spans="1:10" ht="15" customHeight="1" x14ac:dyDescent="0.25">
      <c r="A12" s="23" t="s">
        <v>188</v>
      </c>
      <c r="B12" s="33"/>
      <c r="C12" s="81">
        <f>+Resultatregnskap!C19</f>
        <v>101002.57998000001</v>
      </c>
      <c r="D12" s="80">
        <v>100662.87295</v>
      </c>
      <c r="E12" s="142" t="s">
        <v>189</v>
      </c>
      <c r="F12" s="1"/>
      <c r="G12" s="1"/>
      <c r="H12" s="1"/>
      <c r="I12" s="1"/>
      <c r="J12" s="1"/>
    </row>
    <row r="13" spans="1:10" ht="15" customHeight="1" x14ac:dyDescent="0.25">
      <c r="A13" s="23" t="s">
        <v>190</v>
      </c>
      <c r="B13" s="33"/>
      <c r="C13" s="81">
        <v>0</v>
      </c>
      <c r="D13" s="80">
        <v>0</v>
      </c>
      <c r="E13" s="113" t="s">
        <v>191</v>
      </c>
      <c r="F13" s="1"/>
      <c r="G13" s="1"/>
      <c r="H13" s="1"/>
      <c r="I13" s="1"/>
      <c r="J13" s="1"/>
    </row>
    <row r="14" spans="1:10" ht="15" customHeight="1" x14ac:dyDescent="0.25">
      <c r="A14" s="23" t="s">
        <v>192</v>
      </c>
      <c r="B14" s="33"/>
      <c r="C14" s="81">
        <v>0</v>
      </c>
      <c r="D14" s="80">
        <v>0</v>
      </c>
      <c r="E14" s="142" t="s">
        <v>193</v>
      </c>
      <c r="F14" s="1"/>
      <c r="G14" s="1"/>
      <c r="H14" s="1"/>
      <c r="I14" s="1"/>
      <c r="J14" s="1"/>
    </row>
    <row r="15" spans="1:10" ht="15" customHeight="1" x14ac:dyDescent="0.25">
      <c r="A15" s="23" t="s">
        <v>194</v>
      </c>
      <c r="B15" s="33"/>
      <c r="C15" s="81">
        <v>86.92900000000003</v>
      </c>
      <c r="D15" s="80">
        <v>287.74675000000002</v>
      </c>
      <c r="E15" s="142" t="s">
        <v>195</v>
      </c>
      <c r="F15" s="1"/>
      <c r="G15" s="307"/>
      <c r="H15" s="1"/>
      <c r="I15" s="1"/>
      <c r="J15" s="1"/>
    </row>
    <row r="16" spans="1:10" ht="15" customHeight="1" x14ac:dyDescent="0.25">
      <c r="A16" s="23" t="s">
        <v>196</v>
      </c>
      <c r="B16" s="33"/>
      <c r="C16" s="81">
        <v>29594.718570000143</v>
      </c>
      <c r="D16" s="80">
        <v>13490.224979999824</v>
      </c>
      <c r="E16" s="142" t="s">
        <v>197</v>
      </c>
      <c r="F16" s="1"/>
      <c r="G16" s="307"/>
      <c r="H16" s="1"/>
      <c r="I16" s="1"/>
      <c r="J16" s="1"/>
    </row>
    <row r="17" spans="1:10" ht="15" customHeight="1" x14ac:dyDescent="0.25">
      <c r="A17" s="23" t="s">
        <v>198</v>
      </c>
      <c r="B17" s="33"/>
      <c r="C17" s="81">
        <v>-13458.043760000022</v>
      </c>
      <c r="D17" s="80">
        <v>-4297.2550300000003</v>
      </c>
      <c r="E17" s="142" t="s">
        <v>199</v>
      </c>
      <c r="F17" s="1"/>
      <c r="G17" s="1"/>
      <c r="H17" s="1"/>
      <c r="I17" s="1"/>
      <c r="J17" s="1"/>
    </row>
    <row r="18" spans="1:10" ht="15" customHeight="1" x14ac:dyDescent="0.25">
      <c r="A18" s="23" t="s">
        <v>200</v>
      </c>
      <c r="B18" s="33"/>
      <c r="C18" s="81">
        <v>-23237.062750000056</v>
      </c>
      <c r="D18" s="80">
        <v>-299263.39402000007</v>
      </c>
      <c r="E18" s="142" t="s">
        <v>201</v>
      </c>
      <c r="F18" s="1"/>
      <c r="G18" s="11"/>
      <c r="H18" s="11"/>
      <c r="I18" s="1"/>
      <c r="J18" s="1"/>
    </row>
    <row r="19" spans="1:10" ht="15" customHeight="1" x14ac:dyDescent="0.25">
      <c r="A19" s="23" t="s">
        <v>202</v>
      </c>
      <c r="B19" s="33"/>
      <c r="C19" s="81">
        <v>-1816.144</v>
      </c>
      <c r="D19" s="80">
        <v>-2064.2200000000003</v>
      </c>
      <c r="E19" s="142" t="s">
        <v>203</v>
      </c>
      <c r="F19" s="1"/>
      <c r="G19" s="1"/>
      <c r="H19" s="1"/>
      <c r="I19" s="1"/>
      <c r="J19" s="1"/>
    </row>
    <row r="20" spans="1:10" ht="15" customHeight="1" x14ac:dyDescent="0.25">
      <c r="A20" s="59" t="s">
        <v>204</v>
      </c>
      <c r="B20" s="39"/>
      <c r="C20" s="81">
        <v>8021.464959999721</v>
      </c>
      <c r="D20" s="80">
        <v>21412.913100000253</v>
      </c>
      <c r="E20" s="142" t="s">
        <v>205</v>
      </c>
      <c r="F20" s="1"/>
      <c r="G20" s="1"/>
      <c r="H20" s="1"/>
      <c r="I20" s="1"/>
      <c r="J20" s="1"/>
    </row>
    <row r="21" spans="1:10" ht="15" customHeight="1" x14ac:dyDescent="0.25">
      <c r="A21" s="36" t="s">
        <v>206</v>
      </c>
      <c r="B21" s="19"/>
      <c r="C21" s="82">
        <f>SUBTOTAL(9,C9:C20)</f>
        <v>167793.69331000021</v>
      </c>
      <c r="D21" s="83">
        <f>SUBTOTAL(9,D9:D20)</f>
        <v>29856.924570000134</v>
      </c>
      <c r="E21" s="140" t="s">
        <v>207</v>
      </c>
      <c r="F21" s="1"/>
      <c r="G21" s="1"/>
      <c r="H21" s="1"/>
      <c r="I21" s="1"/>
      <c r="J21" s="1"/>
    </row>
    <row r="22" spans="1:10" ht="15" customHeight="1" x14ac:dyDescent="0.25">
      <c r="A22" s="33"/>
      <c r="B22" s="33"/>
      <c r="C22" s="84"/>
      <c r="D22" s="85"/>
      <c r="E22" s="141"/>
      <c r="F22" s="1"/>
      <c r="G22" s="1"/>
      <c r="H22" s="1"/>
      <c r="I22" s="1"/>
      <c r="J22" s="1"/>
    </row>
    <row r="23" spans="1:10" ht="15" customHeight="1" x14ac:dyDescent="0.25">
      <c r="A23" s="21" t="s">
        <v>208</v>
      </c>
      <c r="B23" s="33"/>
      <c r="C23" s="81"/>
      <c r="D23" s="80"/>
      <c r="E23" s="141"/>
      <c r="F23" s="1"/>
      <c r="G23" s="1"/>
      <c r="H23" s="1"/>
      <c r="I23" s="1"/>
      <c r="J23" s="1"/>
    </row>
    <row r="24" spans="1:10" ht="15" customHeight="1" x14ac:dyDescent="0.25">
      <c r="A24" s="23" t="s">
        <v>209</v>
      </c>
      <c r="B24" s="33"/>
      <c r="C24" s="81">
        <v>0</v>
      </c>
      <c r="D24" s="80">
        <v>0</v>
      </c>
      <c r="E24" s="142" t="s">
        <v>210</v>
      </c>
      <c r="F24" s="1"/>
      <c r="G24" s="1"/>
      <c r="H24" s="1"/>
      <c r="I24" s="1"/>
      <c r="J24" s="1"/>
    </row>
    <row r="25" spans="1:10" ht="15" customHeight="1" x14ac:dyDescent="0.25">
      <c r="A25" s="23" t="s">
        <v>211</v>
      </c>
      <c r="B25" s="33"/>
      <c r="C25" s="81">
        <v>-111240.88833</v>
      </c>
      <c r="D25" s="80">
        <v>-101380.12057</v>
      </c>
      <c r="E25" s="142" t="s">
        <v>212</v>
      </c>
      <c r="F25" s="1"/>
      <c r="G25" s="1"/>
      <c r="H25" s="1"/>
      <c r="I25" s="1"/>
      <c r="J25" s="1"/>
    </row>
    <row r="26" spans="1:10" ht="15" customHeight="1" x14ac:dyDescent="0.25">
      <c r="A26" s="23" t="s">
        <v>213</v>
      </c>
      <c r="B26" s="33"/>
      <c r="C26" s="81">
        <v>374.286</v>
      </c>
      <c r="D26" s="80">
        <v>91.738</v>
      </c>
      <c r="E26" s="142" t="s">
        <v>214</v>
      </c>
      <c r="F26" s="1"/>
      <c r="G26" s="1"/>
      <c r="H26" s="1"/>
      <c r="I26" s="1"/>
      <c r="J26" s="1"/>
    </row>
    <row r="27" spans="1:10" ht="15" customHeight="1" x14ac:dyDescent="0.25">
      <c r="A27" s="23" t="s">
        <v>215</v>
      </c>
      <c r="B27" s="33"/>
      <c r="C27" s="81">
        <v>0</v>
      </c>
      <c r="D27" s="80">
        <v>0</v>
      </c>
      <c r="E27" s="142" t="s">
        <v>216</v>
      </c>
      <c r="F27" s="1"/>
      <c r="G27" s="1"/>
      <c r="H27" s="1"/>
      <c r="I27" s="1"/>
      <c r="J27" s="1"/>
    </row>
    <row r="28" spans="1:10" ht="15" customHeight="1" x14ac:dyDescent="0.25">
      <c r="A28" s="23" t="s">
        <v>217</v>
      </c>
      <c r="B28" s="33"/>
      <c r="C28" s="81">
        <v>0</v>
      </c>
      <c r="D28" s="80">
        <v>0</v>
      </c>
      <c r="E28" s="142" t="s">
        <v>218</v>
      </c>
      <c r="F28" s="1"/>
      <c r="G28" s="1"/>
      <c r="H28" s="1"/>
      <c r="I28" s="1"/>
      <c r="J28" s="1"/>
    </row>
    <row r="29" spans="1:10" ht="15" customHeight="1" x14ac:dyDescent="0.25">
      <c r="A29" s="23" t="s">
        <v>219</v>
      </c>
      <c r="B29" s="33"/>
      <c r="C29" s="81">
        <v>0</v>
      </c>
      <c r="D29" s="80">
        <v>0</v>
      </c>
      <c r="E29" s="142" t="s">
        <v>220</v>
      </c>
      <c r="F29" s="1"/>
      <c r="G29" s="1"/>
      <c r="H29" s="1"/>
      <c r="I29" s="1"/>
      <c r="J29" s="1"/>
    </row>
    <row r="30" spans="1:10" ht="15" customHeight="1" x14ac:dyDescent="0.25">
      <c r="A30" s="36" t="s">
        <v>221</v>
      </c>
      <c r="B30" s="19"/>
      <c r="C30" s="82">
        <f>SUBTOTAL(9,C24:C29)</f>
        <v>-110866.60233000001</v>
      </c>
      <c r="D30" s="83">
        <f>SUBTOTAL(9,D24:D29)</f>
        <v>-101288.38257</v>
      </c>
      <c r="E30" s="140" t="s">
        <v>222</v>
      </c>
      <c r="F30" s="1"/>
      <c r="G30" s="1"/>
      <c r="H30" s="1"/>
      <c r="I30" s="1"/>
      <c r="J30" s="1"/>
    </row>
    <row r="31" spans="1:10" ht="15" customHeight="1" x14ac:dyDescent="0.25">
      <c r="A31" s="33"/>
      <c r="B31" s="33"/>
      <c r="C31" s="84"/>
      <c r="D31" s="85"/>
      <c r="E31" s="141"/>
      <c r="F31" s="1"/>
      <c r="G31" s="1"/>
      <c r="H31" s="1"/>
      <c r="I31" s="1"/>
      <c r="J31" s="1"/>
    </row>
    <row r="32" spans="1:10" ht="15" customHeight="1" x14ac:dyDescent="0.25">
      <c r="A32" s="21" t="s">
        <v>223</v>
      </c>
      <c r="B32" s="33"/>
      <c r="C32" s="81"/>
      <c r="D32" s="80"/>
      <c r="E32" s="141"/>
      <c r="F32" s="1"/>
      <c r="G32" s="1"/>
      <c r="H32" s="1"/>
      <c r="I32" s="1"/>
      <c r="J32" s="1"/>
    </row>
    <row r="33" spans="1:10" ht="15" customHeight="1" x14ac:dyDescent="0.25">
      <c r="A33" s="23" t="s">
        <v>224</v>
      </c>
      <c r="B33" s="33"/>
      <c r="C33" s="81">
        <v>0</v>
      </c>
      <c r="D33" s="80">
        <v>0</v>
      </c>
      <c r="E33" s="142" t="s">
        <v>225</v>
      </c>
      <c r="F33" s="1"/>
      <c r="G33" s="1"/>
      <c r="H33" s="1"/>
      <c r="I33" s="1"/>
      <c r="J33" s="1"/>
    </row>
    <row r="34" spans="1:10" ht="15" customHeight="1" x14ac:dyDescent="0.25">
      <c r="A34" s="23" t="s">
        <v>226</v>
      </c>
      <c r="B34" s="33"/>
      <c r="C34" s="81">
        <v>0</v>
      </c>
      <c r="D34" s="80">
        <v>0</v>
      </c>
      <c r="E34" s="142" t="s">
        <v>227</v>
      </c>
      <c r="F34" s="1"/>
      <c r="G34" s="1"/>
      <c r="H34" s="1"/>
      <c r="I34" s="1"/>
      <c r="J34" s="1"/>
    </row>
    <row r="35" spans="1:10" ht="15" customHeight="1" x14ac:dyDescent="0.25">
      <c r="A35" s="23" t="s">
        <v>228</v>
      </c>
      <c r="B35" s="33"/>
      <c r="C35" s="81">
        <v>0</v>
      </c>
      <c r="D35" s="80">
        <v>0</v>
      </c>
      <c r="E35" s="142" t="s">
        <v>229</v>
      </c>
      <c r="F35" s="1"/>
      <c r="G35" s="1"/>
      <c r="H35" s="1"/>
      <c r="I35" s="1"/>
      <c r="J35" s="1"/>
    </row>
    <row r="36" spans="1:10" ht="15" customHeight="1" x14ac:dyDescent="0.25">
      <c r="A36" s="23" t="s">
        <v>230</v>
      </c>
      <c r="B36" s="33"/>
      <c r="C36" s="499">
        <v>-25000</v>
      </c>
      <c r="D36" s="80">
        <v>0</v>
      </c>
      <c r="E36" s="142" t="s">
        <v>231</v>
      </c>
      <c r="F36" s="1"/>
      <c r="G36" s="1"/>
      <c r="H36" s="1"/>
      <c r="I36" s="1"/>
      <c r="J36" s="1"/>
    </row>
    <row r="37" spans="1:10" ht="15" customHeight="1" x14ac:dyDescent="0.25">
      <c r="A37" s="23" t="s">
        <v>232</v>
      </c>
      <c r="B37" s="33"/>
      <c r="C37" s="81">
        <v>0</v>
      </c>
      <c r="D37" s="80">
        <v>15694.551029999993</v>
      </c>
      <c r="E37" s="142" t="s">
        <v>233</v>
      </c>
      <c r="F37" s="1"/>
      <c r="G37" s="1"/>
      <c r="H37" s="1"/>
      <c r="I37" s="1"/>
      <c r="J37" s="1"/>
    </row>
    <row r="38" spans="1:10" ht="15" customHeight="1" x14ac:dyDescent="0.25">
      <c r="A38" s="23" t="s">
        <v>590</v>
      </c>
      <c r="B38" s="33"/>
      <c r="C38" s="81">
        <v>-5638.8212999999969</v>
      </c>
      <c r="D38" s="80">
        <v>0</v>
      </c>
      <c r="E38" s="142" t="s">
        <v>234</v>
      </c>
      <c r="F38" s="1"/>
      <c r="G38" s="1"/>
      <c r="H38" s="1"/>
      <c r="I38" s="1"/>
      <c r="J38" s="1"/>
    </row>
    <row r="39" spans="1:10" ht="15" customHeight="1" x14ac:dyDescent="0.25">
      <c r="A39" s="23" t="s">
        <v>235</v>
      </c>
      <c r="B39" s="33"/>
      <c r="C39" s="81">
        <v>-25986.58894999999</v>
      </c>
      <c r="D39" s="80">
        <v>57953.265639999991</v>
      </c>
      <c r="E39" s="142" t="s">
        <v>236</v>
      </c>
      <c r="F39" s="1"/>
      <c r="G39" s="1"/>
      <c r="H39" s="1"/>
      <c r="I39" s="1"/>
      <c r="J39" s="1"/>
    </row>
    <row r="40" spans="1:10" ht="15" customHeight="1" x14ac:dyDescent="0.25">
      <c r="A40" s="23" t="s">
        <v>237</v>
      </c>
      <c r="B40" s="33"/>
      <c r="C40" s="81">
        <v>0</v>
      </c>
      <c r="D40" s="80">
        <v>0</v>
      </c>
      <c r="E40" s="142" t="s">
        <v>238</v>
      </c>
      <c r="F40" s="1"/>
      <c r="G40" s="1"/>
      <c r="H40" s="1"/>
      <c r="I40" s="1"/>
      <c r="J40" s="1"/>
    </row>
    <row r="41" spans="1:10" ht="15" customHeight="1" x14ac:dyDescent="0.25">
      <c r="A41" s="23" t="s">
        <v>239</v>
      </c>
      <c r="B41" s="33"/>
      <c r="C41" s="81">
        <v>0</v>
      </c>
      <c r="D41" s="80">
        <v>0</v>
      </c>
      <c r="E41" s="142" t="s">
        <v>240</v>
      </c>
      <c r="F41" s="1"/>
      <c r="G41" s="1"/>
      <c r="H41" s="1"/>
      <c r="I41" s="1"/>
      <c r="J41" s="1"/>
    </row>
    <row r="42" spans="1:10" ht="15" customHeight="1" x14ac:dyDescent="0.25">
      <c r="A42" s="23" t="s">
        <v>241</v>
      </c>
      <c r="B42" s="33"/>
      <c r="C42" s="81">
        <v>0</v>
      </c>
      <c r="D42" s="80">
        <v>0</v>
      </c>
      <c r="E42" s="142" t="s">
        <v>242</v>
      </c>
      <c r="F42" s="1"/>
      <c r="G42" s="1"/>
      <c r="H42" s="1"/>
      <c r="I42" s="1"/>
      <c r="J42" s="1"/>
    </row>
    <row r="43" spans="1:10" ht="15" customHeight="1" x14ac:dyDescent="0.25">
      <c r="A43" s="23" t="s">
        <v>243</v>
      </c>
      <c r="B43" s="33"/>
      <c r="C43" s="81">
        <v>0</v>
      </c>
      <c r="D43" s="80">
        <v>0</v>
      </c>
      <c r="E43" s="142" t="s">
        <v>244</v>
      </c>
      <c r="F43" s="1"/>
      <c r="G43" s="1"/>
      <c r="H43" s="1"/>
      <c r="I43" s="1"/>
      <c r="J43" s="1"/>
    </row>
    <row r="44" spans="1:10" ht="15" customHeight="1" x14ac:dyDescent="0.25">
      <c r="A44" s="23" t="s">
        <v>245</v>
      </c>
      <c r="B44" s="33"/>
      <c r="C44" s="81">
        <v>0</v>
      </c>
      <c r="D44" s="80">
        <v>0</v>
      </c>
      <c r="E44" s="142" t="s">
        <v>246</v>
      </c>
      <c r="F44" s="1"/>
      <c r="G44" s="1"/>
      <c r="H44" s="1"/>
      <c r="I44" s="1"/>
      <c r="J44" s="1"/>
    </row>
    <row r="45" spans="1:10" ht="15" customHeight="1" x14ac:dyDescent="0.25">
      <c r="A45" s="23" t="s">
        <v>247</v>
      </c>
      <c r="B45" s="33"/>
      <c r="C45" s="81">
        <v>0</v>
      </c>
      <c r="D45" s="80">
        <v>0</v>
      </c>
      <c r="E45" s="142" t="s">
        <v>248</v>
      </c>
      <c r="F45" s="1"/>
      <c r="G45" s="1"/>
      <c r="H45" s="1"/>
      <c r="I45" s="1"/>
      <c r="J45" s="1"/>
    </row>
    <row r="46" spans="1:10" ht="15" customHeight="1" x14ac:dyDescent="0.25">
      <c r="A46" s="23" t="s">
        <v>249</v>
      </c>
      <c r="B46" s="33"/>
      <c r="C46" s="81">
        <v>0</v>
      </c>
      <c r="D46" s="80">
        <v>0</v>
      </c>
      <c r="E46" s="142" t="s">
        <v>250</v>
      </c>
      <c r="F46" s="1"/>
      <c r="G46" s="1"/>
      <c r="H46" s="1"/>
      <c r="I46" s="1"/>
      <c r="J46" s="1"/>
    </row>
    <row r="47" spans="1:10" ht="15" customHeight="1" x14ac:dyDescent="0.25">
      <c r="A47" s="23" t="s">
        <v>251</v>
      </c>
      <c r="B47" s="33"/>
      <c r="C47" s="81">
        <v>0</v>
      </c>
      <c r="D47" s="80">
        <v>0</v>
      </c>
      <c r="E47" s="142" t="s">
        <v>252</v>
      </c>
      <c r="F47" s="1"/>
      <c r="G47" s="1"/>
      <c r="H47" s="1"/>
      <c r="I47" s="1"/>
      <c r="J47" s="1"/>
    </row>
    <row r="48" spans="1:10" ht="15" customHeight="1" x14ac:dyDescent="0.25">
      <c r="A48" s="36" t="s">
        <v>253</v>
      </c>
      <c r="B48" s="19"/>
      <c r="C48" s="82">
        <f>SUBTOTAL(9,C33:C47)</f>
        <v>-56625.410249999986</v>
      </c>
      <c r="D48" s="83">
        <f>SUBTOTAL(9,D33:D47)</f>
        <v>73647.816669999986</v>
      </c>
      <c r="E48" s="140" t="s">
        <v>254</v>
      </c>
      <c r="F48" s="1"/>
      <c r="G48" s="1"/>
      <c r="H48" s="1"/>
      <c r="I48" s="1"/>
      <c r="J48" s="1"/>
    </row>
    <row r="49" spans="1:10" ht="15" x14ac:dyDescent="0.25">
      <c r="A49" s="33"/>
      <c r="B49" s="33"/>
      <c r="C49" s="84"/>
      <c r="D49" s="85"/>
      <c r="E49" s="141"/>
      <c r="F49" s="1"/>
      <c r="G49" s="1"/>
      <c r="H49" s="1"/>
      <c r="I49" s="1"/>
      <c r="J49" s="1"/>
    </row>
    <row r="50" spans="1:10" ht="15" customHeight="1" x14ac:dyDescent="0.25">
      <c r="A50" s="21" t="s">
        <v>255</v>
      </c>
      <c r="B50" s="33"/>
      <c r="C50" s="89">
        <v>0</v>
      </c>
      <c r="D50" s="90">
        <v>0</v>
      </c>
      <c r="E50" s="141" t="s">
        <v>362</v>
      </c>
      <c r="F50" s="1"/>
      <c r="G50" s="1"/>
      <c r="H50" s="1"/>
      <c r="I50" s="1"/>
      <c r="J50" s="1"/>
    </row>
    <row r="51" spans="1:10" ht="15" customHeight="1" x14ac:dyDescent="0.25">
      <c r="A51" s="38" t="s">
        <v>256</v>
      </c>
      <c r="B51" s="19"/>
      <c r="C51" s="82">
        <f>SUBTOTAL(9,C9:C48)</f>
        <v>301.68073000021832</v>
      </c>
      <c r="D51" s="83">
        <f>SUBTOTAL(9,D9:D48)</f>
        <v>2216.3586700001179</v>
      </c>
      <c r="E51" s="143" t="s">
        <v>257</v>
      </c>
      <c r="F51" s="1"/>
      <c r="G51" s="1"/>
      <c r="H51" s="1"/>
      <c r="I51" s="1"/>
      <c r="J51" s="1"/>
    </row>
    <row r="52" spans="1:10" ht="15" customHeight="1" x14ac:dyDescent="0.25">
      <c r="A52" s="38" t="s">
        <v>258</v>
      </c>
      <c r="B52" s="19"/>
      <c r="C52" s="97">
        <f>+D53</f>
        <v>65380.337719999952</v>
      </c>
      <c r="D52" s="88">
        <v>63163.979049999834</v>
      </c>
      <c r="E52" s="143" t="s">
        <v>259</v>
      </c>
      <c r="F52" s="1"/>
      <c r="G52" s="1"/>
      <c r="H52" s="1"/>
      <c r="I52" s="1"/>
      <c r="J52" s="1"/>
    </row>
    <row r="53" spans="1:10" ht="15" customHeight="1" x14ac:dyDescent="0.25">
      <c r="A53" s="29" t="s">
        <v>260</v>
      </c>
      <c r="B53" s="39"/>
      <c r="C53" s="82">
        <f>SUBTOTAL(9,C9:C52)</f>
        <v>65682.018450000178</v>
      </c>
      <c r="D53" s="83">
        <f>SUBTOTAL(9,D9:D52)</f>
        <v>65380.337719999952</v>
      </c>
      <c r="E53" s="144" t="s">
        <v>261</v>
      </c>
      <c r="F53" s="1"/>
      <c r="G53" s="1"/>
      <c r="H53" s="1"/>
      <c r="I53" s="1"/>
      <c r="J53" s="1"/>
    </row>
    <row r="54" spans="1:10" ht="15" customHeight="1" x14ac:dyDescent="0.25">
      <c r="A54" s="1"/>
      <c r="B54" s="1"/>
      <c r="C54" s="320"/>
      <c r="D54" s="320"/>
      <c r="E54" s="126"/>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74"/>
  <sheetViews>
    <sheetView topLeftCell="A32" workbookViewId="0">
      <selection activeCell="I29" sqref="I29"/>
    </sheetView>
  </sheetViews>
  <sheetFormatPr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1" ht="13.5" customHeight="1" x14ac:dyDescent="0.25"/>
    <row r="2" spans="1:11" ht="15" customHeight="1" x14ac:dyDescent="0.25">
      <c r="A2" s="315" t="str">
        <f>Resultatregnskap!A2</f>
        <v>Virksomhetens navn: Stiftelsen Handelshøyskolen BI</v>
      </c>
      <c r="E2" s="126"/>
      <c r="F2" s="1"/>
    </row>
    <row r="3" spans="1:11" ht="15" customHeight="1" x14ac:dyDescent="0.25"/>
    <row r="4" spans="1:11" ht="15" customHeight="1" x14ac:dyDescent="0.25">
      <c r="A4" s="56" t="s">
        <v>623</v>
      </c>
      <c r="B4" s="18"/>
      <c r="C4" s="78"/>
      <c r="D4" s="78"/>
      <c r="E4" s="132"/>
      <c r="F4" s="1"/>
    </row>
    <row r="5" spans="1:11" ht="15" customHeight="1" x14ac:dyDescent="0.25">
      <c r="A5" s="174" t="str">
        <f>Resultatregnskap!A6</f>
        <v>Beløp i 1000 kroner</v>
      </c>
      <c r="E5" s="173"/>
      <c r="F5" s="1"/>
    </row>
    <row r="6" spans="1:11" ht="15" customHeight="1" x14ac:dyDescent="0.25">
      <c r="A6" s="57"/>
      <c r="E6" s="126"/>
      <c r="F6" s="1"/>
    </row>
    <row r="7" spans="1:11" ht="15" customHeight="1" x14ac:dyDescent="0.25">
      <c r="A7" s="39"/>
      <c r="B7" s="58" t="s">
        <v>27</v>
      </c>
      <c r="C7" s="152">
        <f>Resultatregnskap!C8</f>
        <v>45657</v>
      </c>
      <c r="D7" s="196">
        <f>' Kontantstrøm IND'!D7</f>
        <v>45291</v>
      </c>
      <c r="E7" s="140" t="str">
        <f>Resultatregnskap!E8</f>
        <v>DBH-referanse</v>
      </c>
      <c r="F7" s="1"/>
    </row>
    <row r="8" spans="1:11" ht="15" customHeight="1" x14ac:dyDescent="0.25">
      <c r="A8" s="21" t="s">
        <v>663</v>
      </c>
      <c r="B8" s="33"/>
      <c r="C8" s="81"/>
      <c r="D8" s="80"/>
      <c r="E8" s="141"/>
      <c r="F8" s="1"/>
      <c r="G8" s="1"/>
      <c r="H8" s="1"/>
      <c r="I8" s="1"/>
      <c r="J8" s="1"/>
      <c r="K8" s="1"/>
    </row>
    <row r="9" spans="1:11" ht="15" customHeight="1" x14ac:dyDescent="0.25">
      <c r="A9" s="21" t="s">
        <v>664</v>
      </c>
      <c r="B9" s="33"/>
      <c r="C9" s="81"/>
      <c r="D9" s="80"/>
      <c r="E9" s="141"/>
      <c r="F9" s="1"/>
      <c r="G9" s="1"/>
      <c r="H9" s="1"/>
      <c r="I9" s="1"/>
      <c r="J9" s="1"/>
    </row>
    <row r="10" spans="1:11" ht="15" customHeight="1" x14ac:dyDescent="0.25">
      <c r="A10" s="351" t="s">
        <v>666</v>
      </c>
      <c r="B10" s="33"/>
      <c r="C10" s="81">
        <v>0</v>
      </c>
      <c r="D10" s="80">
        <v>0</v>
      </c>
      <c r="E10" s="142" t="s">
        <v>635</v>
      </c>
      <c r="F10" s="1"/>
      <c r="G10" s="1"/>
      <c r="H10" s="1"/>
      <c r="I10" s="1"/>
      <c r="J10" s="1"/>
    </row>
    <row r="11" spans="1:11" ht="15" customHeight="1" x14ac:dyDescent="0.25">
      <c r="A11" s="351" t="s">
        <v>667</v>
      </c>
      <c r="B11" s="33"/>
      <c r="C11" s="81">
        <v>0</v>
      </c>
      <c r="D11" s="80">
        <v>0</v>
      </c>
      <c r="E11" s="142" t="s">
        <v>624</v>
      </c>
      <c r="F11" s="1"/>
      <c r="G11" s="1"/>
      <c r="H11" s="1"/>
      <c r="I11" s="1"/>
      <c r="J11" s="1"/>
    </row>
    <row r="12" spans="1:11" ht="15" customHeight="1" x14ac:dyDescent="0.25">
      <c r="A12" s="351" t="s">
        <v>668</v>
      </c>
      <c r="B12" s="33"/>
      <c r="C12" s="81">
        <v>0</v>
      </c>
      <c r="D12" s="80">
        <v>0</v>
      </c>
      <c r="E12" s="142" t="s">
        <v>625</v>
      </c>
      <c r="F12" s="1"/>
      <c r="G12" s="1"/>
      <c r="H12" s="1"/>
      <c r="I12" s="1"/>
      <c r="J12" s="1"/>
    </row>
    <row r="13" spans="1:11" ht="15" customHeight="1" x14ac:dyDescent="0.25">
      <c r="A13" s="351" t="s">
        <v>669</v>
      </c>
      <c r="B13" s="33"/>
      <c r="C13" s="81">
        <v>0</v>
      </c>
      <c r="D13" s="80">
        <v>0</v>
      </c>
      <c r="E13" s="113" t="s">
        <v>626</v>
      </c>
      <c r="F13" s="1"/>
      <c r="G13" s="1"/>
      <c r="H13" s="1"/>
      <c r="I13" s="1"/>
      <c r="J13" s="1"/>
    </row>
    <row r="14" spans="1:11" ht="15" customHeight="1" x14ac:dyDescent="0.25">
      <c r="A14" s="351" t="s">
        <v>670</v>
      </c>
      <c r="B14" s="33"/>
      <c r="C14" s="81">
        <v>0</v>
      </c>
      <c r="D14" s="80">
        <v>0</v>
      </c>
      <c r="E14" s="142" t="s">
        <v>627</v>
      </c>
      <c r="F14" s="1"/>
      <c r="G14" s="1"/>
      <c r="H14" s="1"/>
      <c r="I14" s="1"/>
      <c r="J14" s="1"/>
    </row>
    <row r="15" spans="1:11" ht="15" customHeight="1" x14ac:dyDescent="0.25">
      <c r="A15" s="351" t="s">
        <v>671</v>
      </c>
      <c r="B15" s="33"/>
      <c r="C15" s="81">
        <v>0</v>
      </c>
      <c r="D15" s="80">
        <v>0</v>
      </c>
      <c r="E15" s="142" t="s">
        <v>628</v>
      </c>
      <c r="F15" s="1"/>
      <c r="G15" s="1"/>
      <c r="H15" s="1"/>
      <c r="I15" s="1"/>
      <c r="J15" s="1"/>
    </row>
    <row r="16" spans="1:11" ht="15" customHeight="1" x14ac:dyDescent="0.25">
      <c r="A16" s="351" t="s">
        <v>803</v>
      </c>
      <c r="B16" s="33"/>
      <c r="C16" s="81">
        <v>0</v>
      </c>
      <c r="D16" s="80">
        <v>0</v>
      </c>
      <c r="E16" s="142" t="s">
        <v>813</v>
      </c>
      <c r="F16" s="1"/>
      <c r="G16" s="1"/>
      <c r="H16" s="1"/>
      <c r="I16" s="1"/>
      <c r="J16" s="1"/>
    </row>
    <row r="17" spans="1:10" ht="15" customHeight="1" x14ac:dyDescent="0.25">
      <c r="A17" s="351" t="s">
        <v>672</v>
      </c>
      <c r="B17" s="33"/>
      <c r="C17" s="81">
        <v>0</v>
      </c>
      <c r="D17" s="80">
        <v>0</v>
      </c>
      <c r="E17" s="142" t="s">
        <v>629</v>
      </c>
      <c r="F17" s="1"/>
      <c r="G17" s="1"/>
      <c r="H17" s="1"/>
      <c r="I17" s="1"/>
      <c r="J17" s="1"/>
    </row>
    <row r="18" spans="1:10" ht="15" customHeight="1" x14ac:dyDescent="0.25">
      <c r="A18" s="353" t="s">
        <v>665</v>
      </c>
      <c r="B18" s="19"/>
      <c r="C18" s="352">
        <f>SUBTOTAL(9,C10:C17)</f>
        <v>0</v>
      </c>
      <c r="D18" s="97">
        <f>SUBTOTAL(9,D10:D17)</f>
        <v>0</v>
      </c>
      <c r="E18" s="143" t="s">
        <v>673</v>
      </c>
      <c r="F18" s="1"/>
      <c r="G18" s="1"/>
      <c r="H18" s="1"/>
      <c r="I18" s="1"/>
      <c r="J18" s="1"/>
    </row>
    <row r="19" spans="1:10" ht="15" customHeight="1" x14ac:dyDescent="0.25">
      <c r="A19" s="21" t="s">
        <v>680</v>
      </c>
      <c r="B19" s="33"/>
      <c r="C19" s="96"/>
      <c r="D19" s="80"/>
      <c r="E19" s="142"/>
      <c r="F19" s="1"/>
      <c r="G19" s="1"/>
      <c r="H19" s="1"/>
      <c r="I19" s="1"/>
      <c r="J19" s="1"/>
    </row>
    <row r="20" spans="1:10" ht="15" customHeight="1" x14ac:dyDescent="0.25">
      <c r="A20" s="351" t="s">
        <v>674</v>
      </c>
      <c r="B20" s="33"/>
      <c r="C20" s="81">
        <v>0</v>
      </c>
      <c r="D20" s="80">
        <v>0</v>
      </c>
      <c r="E20" s="142" t="s">
        <v>630</v>
      </c>
      <c r="F20" s="1"/>
      <c r="G20" s="1"/>
      <c r="H20" s="1"/>
      <c r="I20" s="1"/>
      <c r="J20" s="1"/>
    </row>
    <row r="21" spans="1:10" ht="15" customHeight="1" x14ac:dyDescent="0.25">
      <c r="A21" s="351" t="s">
        <v>675</v>
      </c>
      <c r="B21" s="33"/>
      <c r="C21" s="81">
        <v>0</v>
      </c>
      <c r="D21" s="80">
        <v>0</v>
      </c>
      <c r="E21" s="142" t="s">
        <v>631</v>
      </c>
      <c r="F21" s="1"/>
      <c r="G21" s="1"/>
      <c r="H21" s="1"/>
      <c r="I21" s="1"/>
      <c r="J21" s="1"/>
    </row>
    <row r="22" spans="1:10" ht="15" customHeight="1" x14ac:dyDescent="0.25">
      <c r="A22" s="351" t="s">
        <v>676</v>
      </c>
      <c r="B22" s="33"/>
      <c r="C22" s="81">
        <v>0</v>
      </c>
      <c r="D22" s="80">
        <v>0</v>
      </c>
      <c r="E22" s="142" t="s">
        <v>632</v>
      </c>
      <c r="F22" s="1"/>
      <c r="G22" s="1"/>
      <c r="H22" s="1"/>
      <c r="I22" s="1"/>
      <c r="J22" s="1"/>
    </row>
    <row r="23" spans="1:10" ht="15" customHeight="1" x14ac:dyDescent="0.25">
      <c r="A23" s="351" t="s">
        <v>677</v>
      </c>
      <c r="B23" s="33"/>
      <c r="C23" s="81">
        <v>0</v>
      </c>
      <c r="D23" s="80">
        <v>0</v>
      </c>
      <c r="E23" s="142" t="s">
        <v>633</v>
      </c>
      <c r="F23" s="1"/>
      <c r="G23" s="1"/>
      <c r="H23" s="1"/>
      <c r="I23" s="1"/>
      <c r="J23" s="1"/>
    </row>
    <row r="24" spans="1:10" ht="15" customHeight="1" x14ac:dyDescent="0.25">
      <c r="A24" s="351" t="s">
        <v>678</v>
      </c>
      <c r="B24" s="33"/>
      <c r="C24" s="81">
        <v>0</v>
      </c>
      <c r="D24" s="80">
        <v>0</v>
      </c>
      <c r="E24" s="142" t="s">
        <v>634</v>
      </c>
      <c r="F24" s="1"/>
      <c r="G24" s="1"/>
      <c r="H24" s="1"/>
      <c r="I24" s="1"/>
      <c r="J24" s="1"/>
    </row>
    <row r="25" spans="1:10" ht="15" customHeight="1" x14ac:dyDescent="0.25">
      <c r="A25" s="353" t="s">
        <v>679</v>
      </c>
      <c r="B25" s="19"/>
      <c r="C25" s="97">
        <f>SUBTOTAL(9,C20:C24)</f>
        <v>0</v>
      </c>
      <c r="D25" s="97">
        <f>SUBTOTAL(9,D20:D24)</f>
        <v>0</v>
      </c>
      <c r="E25" s="143" t="s">
        <v>681</v>
      </c>
      <c r="F25" s="1"/>
      <c r="G25" s="1"/>
      <c r="H25" s="1"/>
      <c r="I25" s="1"/>
      <c r="J25" s="1"/>
    </row>
    <row r="26" spans="1:10" ht="15" customHeight="1" x14ac:dyDescent="0.25">
      <c r="A26" s="23"/>
      <c r="B26" s="33"/>
      <c r="C26" s="81"/>
      <c r="D26" s="80"/>
      <c r="E26" s="142"/>
      <c r="F26" s="1"/>
      <c r="G26" s="1"/>
      <c r="H26" s="1"/>
      <c r="I26" s="1"/>
      <c r="J26" s="1"/>
    </row>
    <row r="27" spans="1:10" ht="15" customHeight="1" x14ac:dyDescent="0.25">
      <c r="A27" s="36" t="s">
        <v>684</v>
      </c>
      <c r="B27" s="19"/>
      <c r="C27" s="82">
        <f>SUBTOTAL(9,C10:C24)</f>
        <v>0</v>
      </c>
      <c r="D27" s="83">
        <f>SUBTOTAL(9,D10:D24)</f>
        <v>0</v>
      </c>
      <c r="E27" s="140" t="s">
        <v>682</v>
      </c>
      <c r="F27" s="1"/>
      <c r="G27" s="1"/>
      <c r="H27" s="1"/>
      <c r="I27" s="1"/>
      <c r="J27" s="1"/>
    </row>
    <row r="28" spans="1:10" ht="15" customHeight="1" x14ac:dyDescent="0.25">
      <c r="A28" s="33"/>
      <c r="B28" s="33"/>
      <c r="C28" s="84"/>
      <c r="D28" s="85"/>
      <c r="E28" s="141"/>
      <c r="F28" s="1"/>
      <c r="G28" s="1"/>
      <c r="H28" s="1"/>
      <c r="I28" s="1"/>
      <c r="J28" s="1"/>
    </row>
    <row r="29" spans="1:10" ht="15" customHeight="1" x14ac:dyDescent="0.25">
      <c r="A29" s="21" t="s">
        <v>208</v>
      </c>
      <c r="B29" s="33"/>
      <c r="C29" s="81"/>
      <c r="D29" s="80"/>
      <c r="E29" s="141"/>
      <c r="F29" s="1"/>
      <c r="G29" s="1"/>
      <c r="H29" s="1"/>
      <c r="I29" s="1"/>
      <c r="J29" s="1"/>
    </row>
    <row r="30" spans="1:10" ht="15" customHeight="1" x14ac:dyDescent="0.25">
      <c r="A30" s="23" t="s">
        <v>209</v>
      </c>
      <c r="B30" s="33"/>
      <c r="C30" s="81">
        <v>0</v>
      </c>
      <c r="D30" s="80">
        <v>0</v>
      </c>
      <c r="E30" s="142" t="s">
        <v>636</v>
      </c>
      <c r="F30" s="1"/>
      <c r="G30" s="1"/>
      <c r="H30" s="1"/>
      <c r="I30" s="1"/>
      <c r="J30" s="1"/>
    </row>
    <row r="31" spans="1:10" ht="15" customHeight="1" x14ac:dyDescent="0.25">
      <c r="A31" s="23" t="s">
        <v>211</v>
      </c>
      <c r="B31" s="33"/>
      <c r="C31" s="81">
        <v>0</v>
      </c>
      <c r="D31" s="80">
        <v>0</v>
      </c>
      <c r="E31" s="142" t="s">
        <v>637</v>
      </c>
      <c r="F31" s="1"/>
      <c r="G31" s="1"/>
      <c r="H31" s="1"/>
      <c r="I31" s="1"/>
      <c r="J31" s="1"/>
    </row>
    <row r="32" spans="1:10" ht="15" customHeight="1" x14ac:dyDescent="0.25">
      <c r="A32" s="23" t="s">
        <v>213</v>
      </c>
      <c r="B32" s="33"/>
      <c r="C32" s="81">
        <v>0</v>
      </c>
      <c r="D32" s="80">
        <v>0</v>
      </c>
      <c r="E32" s="142" t="s">
        <v>638</v>
      </c>
      <c r="F32" s="1"/>
      <c r="G32" s="1"/>
      <c r="H32" s="1"/>
      <c r="I32" s="1"/>
      <c r="J32" s="1"/>
    </row>
    <row r="33" spans="1:10" ht="15" customHeight="1" x14ac:dyDescent="0.25">
      <c r="A33" s="23" t="s">
        <v>215</v>
      </c>
      <c r="B33" s="33"/>
      <c r="C33" s="81">
        <v>0</v>
      </c>
      <c r="D33" s="80">
        <v>0</v>
      </c>
      <c r="E33" s="142" t="s">
        <v>639</v>
      </c>
      <c r="F33" s="1"/>
      <c r="G33" s="1"/>
      <c r="H33" s="1"/>
      <c r="I33" s="1"/>
      <c r="J33" s="1"/>
    </row>
    <row r="34" spans="1:10" ht="15" customHeight="1" x14ac:dyDescent="0.25">
      <c r="A34" s="23" t="s">
        <v>217</v>
      </c>
      <c r="B34" s="33"/>
      <c r="C34" s="81">
        <v>0</v>
      </c>
      <c r="D34" s="80">
        <v>0</v>
      </c>
      <c r="E34" s="142" t="s">
        <v>640</v>
      </c>
      <c r="F34" s="1"/>
      <c r="G34" s="1"/>
      <c r="H34" s="1"/>
      <c r="I34" s="1"/>
      <c r="J34" s="1"/>
    </row>
    <row r="35" spans="1:10" ht="15" customHeight="1" x14ac:dyDescent="0.25">
      <c r="A35" s="23" t="s">
        <v>219</v>
      </c>
      <c r="B35" s="33"/>
      <c r="C35" s="81">
        <v>0</v>
      </c>
      <c r="D35" s="80">
        <v>0</v>
      </c>
      <c r="E35" s="142" t="s">
        <v>641</v>
      </c>
      <c r="F35" s="1"/>
      <c r="G35" s="1"/>
      <c r="H35" s="1"/>
      <c r="I35" s="1"/>
      <c r="J35" s="1"/>
    </row>
    <row r="36" spans="1:10" ht="15" customHeight="1" x14ac:dyDescent="0.25">
      <c r="A36" s="36" t="s">
        <v>221</v>
      </c>
      <c r="B36" s="19"/>
      <c r="C36" s="82">
        <f>SUBTOTAL(9,C30:C35)</f>
        <v>0</v>
      </c>
      <c r="D36" s="83">
        <f>SUBTOTAL(9,D30:D35)</f>
        <v>0</v>
      </c>
      <c r="E36" s="140" t="s">
        <v>642</v>
      </c>
      <c r="F36" s="1"/>
      <c r="G36" s="1"/>
      <c r="H36" s="1"/>
      <c r="I36" s="1"/>
      <c r="J36" s="1"/>
    </row>
    <row r="37" spans="1:10" ht="15" customHeight="1" x14ac:dyDescent="0.25">
      <c r="A37" s="33"/>
      <c r="B37" s="33"/>
      <c r="C37" s="84"/>
      <c r="D37" s="85"/>
      <c r="E37" s="141"/>
      <c r="F37" s="1"/>
      <c r="G37" s="1"/>
      <c r="H37" s="1"/>
      <c r="I37" s="1"/>
      <c r="J37" s="1"/>
    </row>
    <row r="38" spans="1:10" ht="15" customHeight="1" x14ac:dyDescent="0.25">
      <c r="A38" s="21" t="s">
        <v>223</v>
      </c>
      <c r="B38" s="33"/>
      <c r="C38" s="81"/>
      <c r="D38" s="80"/>
      <c r="E38" s="141"/>
      <c r="F38" s="1"/>
      <c r="G38" s="1"/>
      <c r="H38" s="1"/>
      <c r="I38" s="1"/>
      <c r="J38" s="1"/>
    </row>
    <row r="39" spans="1:10" ht="15" customHeight="1" x14ac:dyDescent="0.25">
      <c r="A39" s="23" t="s">
        <v>224</v>
      </c>
      <c r="B39" s="33"/>
      <c r="C39" s="81">
        <v>0</v>
      </c>
      <c r="D39" s="80">
        <v>0</v>
      </c>
      <c r="E39" s="142" t="s">
        <v>643</v>
      </c>
      <c r="F39" s="1"/>
      <c r="G39" s="1"/>
      <c r="H39" s="1"/>
      <c r="I39" s="1"/>
      <c r="J39" s="1"/>
    </row>
    <row r="40" spans="1:10" ht="15" customHeight="1" x14ac:dyDescent="0.25">
      <c r="A40" s="23" t="s">
        <v>226</v>
      </c>
      <c r="B40" s="33"/>
      <c r="C40" s="81">
        <v>0</v>
      </c>
      <c r="D40" s="80">
        <v>0</v>
      </c>
      <c r="E40" s="142" t="s">
        <v>644</v>
      </c>
      <c r="F40" s="1"/>
      <c r="G40" s="1"/>
      <c r="H40" s="1"/>
      <c r="I40" s="1"/>
      <c r="J40" s="1"/>
    </row>
    <row r="41" spans="1:10" ht="15" customHeight="1" x14ac:dyDescent="0.25">
      <c r="A41" s="23" t="s">
        <v>228</v>
      </c>
      <c r="B41" s="33"/>
      <c r="C41" s="81">
        <v>0</v>
      </c>
      <c r="D41" s="80">
        <v>0</v>
      </c>
      <c r="E41" s="142" t="s">
        <v>645</v>
      </c>
      <c r="F41" s="1"/>
      <c r="G41" s="1"/>
      <c r="H41" s="1"/>
      <c r="I41" s="1"/>
      <c r="J41" s="1"/>
    </row>
    <row r="42" spans="1:10" ht="15" customHeight="1" x14ac:dyDescent="0.25">
      <c r="A42" s="23" t="s">
        <v>230</v>
      </c>
      <c r="B42" s="33"/>
      <c r="C42" s="81">
        <v>0</v>
      </c>
      <c r="D42" s="80">
        <v>0</v>
      </c>
      <c r="E42" s="142" t="s">
        <v>646</v>
      </c>
      <c r="F42" s="1"/>
      <c r="G42" s="1"/>
      <c r="H42" s="1"/>
      <c r="I42" s="1"/>
      <c r="J42" s="1"/>
    </row>
    <row r="43" spans="1:10" ht="15" customHeight="1" x14ac:dyDescent="0.25">
      <c r="A43" s="23" t="s">
        <v>232</v>
      </c>
      <c r="B43" s="33"/>
      <c r="C43" s="81">
        <v>0</v>
      </c>
      <c r="D43" s="80">
        <v>0</v>
      </c>
      <c r="E43" s="142" t="s">
        <v>647</v>
      </c>
      <c r="F43" s="1"/>
      <c r="G43" s="1"/>
      <c r="H43" s="1"/>
      <c r="I43" s="1"/>
      <c r="J43" s="1"/>
    </row>
    <row r="44" spans="1:10" ht="15" customHeight="1" x14ac:dyDescent="0.25">
      <c r="A44" s="23" t="s">
        <v>590</v>
      </c>
      <c r="B44" s="33"/>
      <c r="C44" s="81">
        <v>0</v>
      </c>
      <c r="D44" s="80">
        <v>0</v>
      </c>
      <c r="E44" s="142" t="s">
        <v>648</v>
      </c>
      <c r="F44" s="1"/>
      <c r="G44" s="1"/>
      <c r="H44" s="1"/>
      <c r="I44" s="1"/>
      <c r="J44" s="1"/>
    </row>
    <row r="45" spans="1:10" ht="15" customHeight="1" x14ac:dyDescent="0.25">
      <c r="A45" s="23" t="s">
        <v>235</v>
      </c>
      <c r="B45" s="33"/>
      <c r="C45" s="81">
        <v>0</v>
      </c>
      <c r="D45" s="80">
        <v>0</v>
      </c>
      <c r="E45" s="142" t="s">
        <v>649</v>
      </c>
      <c r="F45" s="1"/>
      <c r="G45" s="1"/>
      <c r="H45" s="1"/>
      <c r="I45" s="1"/>
      <c r="J45" s="1"/>
    </row>
    <row r="46" spans="1:10" ht="15" customHeight="1" x14ac:dyDescent="0.25">
      <c r="A46" s="23" t="s">
        <v>237</v>
      </c>
      <c r="B46" s="33"/>
      <c r="C46" s="81">
        <v>0</v>
      </c>
      <c r="D46" s="80">
        <v>0</v>
      </c>
      <c r="E46" s="142" t="s">
        <v>650</v>
      </c>
      <c r="F46" s="1"/>
      <c r="G46" s="1"/>
      <c r="H46" s="1"/>
      <c r="I46" s="1"/>
      <c r="J46" s="1"/>
    </row>
    <row r="47" spans="1:10" ht="15" customHeight="1" x14ac:dyDescent="0.25">
      <c r="A47" s="23" t="s">
        <v>239</v>
      </c>
      <c r="B47" s="33"/>
      <c r="C47" s="81">
        <v>0</v>
      </c>
      <c r="D47" s="80">
        <v>0</v>
      </c>
      <c r="E47" s="142" t="s">
        <v>651</v>
      </c>
      <c r="F47" s="1"/>
      <c r="G47" s="1"/>
      <c r="H47" s="1"/>
      <c r="I47" s="1"/>
      <c r="J47" s="1"/>
    </row>
    <row r="48" spans="1:10" ht="15" customHeight="1" x14ac:dyDescent="0.25">
      <c r="A48" s="23" t="s">
        <v>241</v>
      </c>
      <c r="B48" s="33"/>
      <c r="C48" s="81">
        <v>0</v>
      </c>
      <c r="D48" s="80">
        <v>0</v>
      </c>
      <c r="E48" s="142" t="s">
        <v>652</v>
      </c>
      <c r="F48" s="1"/>
      <c r="G48" s="1"/>
      <c r="H48" s="1"/>
      <c r="I48" s="1"/>
      <c r="J48" s="1"/>
    </row>
    <row r="49" spans="1:10" ht="15" customHeight="1" x14ac:dyDescent="0.25">
      <c r="A49" s="23" t="s">
        <v>243</v>
      </c>
      <c r="B49" s="33"/>
      <c r="C49" s="81">
        <v>0</v>
      </c>
      <c r="D49" s="80">
        <v>0</v>
      </c>
      <c r="E49" s="142" t="s">
        <v>653</v>
      </c>
      <c r="F49" s="1"/>
      <c r="G49" s="1"/>
      <c r="H49" s="1"/>
      <c r="I49" s="1"/>
      <c r="J49" s="1"/>
    </row>
    <row r="50" spans="1:10" ht="15" customHeight="1" x14ac:dyDescent="0.25">
      <c r="A50" s="23" t="s">
        <v>245</v>
      </c>
      <c r="B50" s="33"/>
      <c r="C50" s="81">
        <v>0</v>
      </c>
      <c r="D50" s="80">
        <v>0</v>
      </c>
      <c r="E50" s="142" t="s">
        <v>654</v>
      </c>
      <c r="F50" s="1"/>
      <c r="G50" s="1"/>
      <c r="H50" s="1"/>
      <c r="I50" s="1"/>
      <c r="J50" s="1"/>
    </row>
    <row r="51" spans="1:10" ht="15" customHeight="1" x14ac:dyDescent="0.25">
      <c r="A51" s="23" t="s">
        <v>247</v>
      </c>
      <c r="B51" s="33"/>
      <c r="C51" s="81">
        <v>0</v>
      </c>
      <c r="D51" s="80">
        <v>0</v>
      </c>
      <c r="E51" s="142" t="s">
        <v>655</v>
      </c>
      <c r="F51" s="1"/>
      <c r="G51" s="1"/>
      <c r="H51" s="1"/>
      <c r="I51" s="1"/>
      <c r="J51" s="1"/>
    </row>
    <row r="52" spans="1:10" ht="15" customHeight="1" x14ac:dyDescent="0.25">
      <c r="A52" s="23" t="s">
        <v>249</v>
      </c>
      <c r="B52" s="33"/>
      <c r="C52" s="81">
        <v>0</v>
      </c>
      <c r="D52" s="80">
        <v>0</v>
      </c>
      <c r="E52" s="142" t="s">
        <v>656</v>
      </c>
      <c r="F52" s="1"/>
      <c r="G52" s="1"/>
      <c r="H52" s="1"/>
      <c r="I52" s="1"/>
      <c r="J52" s="1"/>
    </row>
    <row r="53" spans="1:10" ht="15" customHeight="1" x14ac:dyDescent="0.25">
      <c r="A53" s="23" t="s">
        <v>251</v>
      </c>
      <c r="B53" s="33"/>
      <c r="C53" s="81">
        <v>0</v>
      </c>
      <c r="D53" s="80">
        <v>0</v>
      </c>
      <c r="E53" s="142" t="s">
        <v>657</v>
      </c>
      <c r="F53" s="1"/>
      <c r="G53" s="1"/>
      <c r="H53" s="1"/>
      <c r="I53" s="1"/>
      <c r="J53" s="1"/>
    </row>
    <row r="54" spans="1:10" ht="15" customHeight="1" x14ac:dyDescent="0.25">
      <c r="A54" s="36" t="s">
        <v>253</v>
      </c>
      <c r="B54" s="19"/>
      <c r="C54" s="82">
        <f>SUBTOTAL(9,C39:C53)</f>
        <v>0</v>
      </c>
      <c r="D54" s="83">
        <f>SUBTOTAL(9,D39:D53)</f>
        <v>0</v>
      </c>
      <c r="E54" s="140" t="s">
        <v>658</v>
      </c>
      <c r="F54" s="1"/>
      <c r="G54" s="1"/>
      <c r="H54" s="1"/>
      <c r="I54" s="400"/>
      <c r="J54" s="1"/>
    </row>
    <row r="55" spans="1:10" ht="15" customHeight="1" x14ac:dyDescent="0.25">
      <c r="A55" s="33"/>
      <c r="B55" s="33"/>
      <c r="C55" s="84"/>
      <c r="D55" s="85"/>
      <c r="E55" s="141"/>
      <c r="F55" s="1"/>
      <c r="G55" s="1"/>
      <c r="H55" s="1"/>
      <c r="I55" s="1"/>
      <c r="J55" s="1"/>
    </row>
    <row r="56" spans="1:10" ht="15" customHeight="1" x14ac:dyDescent="0.25">
      <c r="A56" s="23" t="s">
        <v>255</v>
      </c>
      <c r="B56" s="33"/>
      <c r="C56" s="89">
        <v>0</v>
      </c>
      <c r="D56" s="90">
        <v>0</v>
      </c>
      <c r="E56" s="141" t="s">
        <v>659</v>
      </c>
      <c r="F56" s="1"/>
      <c r="G56" s="1"/>
      <c r="H56" s="1"/>
      <c r="I56" s="1"/>
      <c r="J56" s="1"/>
    </row>
    <row r="57" spans="1:10" ht="15" customHeight="1" x14ac:dyDescent="0.25">
      <c r="A57" s="38" t="s">
        <v>256</v>
      </c>
      <c r="B57" s="19"/>
      <c r="C57" s="82">
        <f>SUBTOTAL(9,C10:C54)</f>
        <v>0</v>
      </c>
      <c r="D57" s="83">
        <f>SUBTOTAL(9,D10:D54)</f>
        <v>0</v>
      </c>
      <c r="E57" s="143" t="s">
        <v>660</v>
      </c>
      <c r="F57" s="1"/>
      <c r="G57" s="1"/>
      <c r="H57" s="1"/>
      <c r="I57" s="1"/>
      <c r="J57" s="1"/>
    </row>
    <row r="58" spans="1:10" ht="15" customHeight="1" x14ac:dyDescent="0.25">
      <c r="A58" s="38" t="s">
        <v>258</v>
      </c>
      <c r="B58" s="19"/>
      <c r="C58" s="97">
        <v>0</v>
      </c>
      <c r="D58" s="88">
        <v>0</v>
      </c>
      <c r="E58" s="143" t="s">
        <v>661</v>
      </c>
      <c r="F58" s="1"/>
      <c r="G58" s="1"/>
      <c r="H58" s="1"/>
      <c r="I58" s="1"/>
      <c r="J58" s="1"/>
    </row>
    <row r="59" spans="1:10" ht="15" customHeight="1" x14ac:dyDescent="0.25">
      <c r="A59" s="29" t="s">
        <v>260</v>
      </c>
      <c r="B59" s="39"/>
      <c r="C59" s="82">
        <f>SUBTOTAL(9,C10:C58)</f>
        <v>0</v>
      </c>
      <c r="D59" s="83">
        <f>SUBTOTAL(9,D10:D58)</f>
        <v>0</v>
      </c>
      <c r="E59" s="144" t="s">
        <v>662</v>
      </c>
      <c r="F59" s="1"/>
      <c r="G59" s="1"/>
      <c r="H59" s="1"/>
      <c r="I59" s="1"/>
      <c r="J59" s="1"/>
    </row>
    <row r="60" spans="1:10" ht="15.75" customHeight="1" x14ac:dyDescent="0.25">
      <c r="A60" s="1"/>
      <c r="B60" s="1"/>
      <c r="C60" s="320"/>
      <c r="D60" s="320"/>
      <c r="E60" s="126"/>
      <c r="F60" s="1"/>
      <c r="G60" s="1"/>
      <c r="H60" s="1"/>
      <c r="I60" s="1"/>
      <c r="J60" s="1"/>
    </row>
    <row r="61" spans="1:10" ht="15.75" customHeight="1" x14ac:dyDescent="0.25">
      <c r="A61" s="325" t="s">
        <v>683</v>
      </c>
      <c r="F61" s="1"/>
      <c r="G61" s="1"/>
      <c r="H61" s="1"/>
      <c r="I61" s="1"/>
      <c r="J61" s="1"/>
    </row>
    <row r="62" spans="1:10" ht="15.75" customHeight="1" x14ac:dyDescent="0.25">
      <c r="A62" s="355" t="s">
        <v>58</v>
      </c>
      <c r="B62" s="357"/>
      <c r="C62" s="358">
        <v>0</v>
      </c>
      <c r="D62" s="358">
        <v>0</v>
      </c>
      <c r="E62" s="358" t="s">
        <v>722</v>
      </c>
      <c r="F62" s="1"/>
      <c r="G62" s="1"/>
      <c r="H62" s="1"/>
      <c r="I62" s="1"/>
      <c r="J62" s="1"/>
    </row>
    <row r="63" spans="1:10" ht="15.75" customHeight="1" x14ac:dyDescent="0.25">
      <c r="A63" s="356" t="s">
        <v>184</v>
      </c>
      <c r="B63" s="251"/>
      <c r="C63" s="162">
        <v>0</v>
      </c>
      <c r="D63" s="162">
        <v>0</v>
      </c>
      <c r="E63" s="162" t="s">
        <v>723</v>
      </c>
      <c r="F63" s="1"/>
      <c r="G63" s="1"/>
      <c r="H63" s="1"/>
      <c r="I63" s="1"/>
      <c r="J63" s="1"/>
    </row>
    <row r="64" spans="1:10" ht="15.75" customHeight="1" x14ac:dyDescent="0.25">
      <c r="A64" s="356" t="s">
        <v>186</v>
      </c>
      <c r="B64" s="251"/>
      <c r="C64" s="162">
        <v>0</v>
      </c>
      <c r="D64" s="162">
        <v>0</v>
      </c>
      <c r="E64" s="162" t="s">
        <v>724</v>
      </c>
      <c r="F64" s="1"/>
      <c r="G64" s="1"/>
      <c r="H64" s="1"/>
      <c r="I64" s="1"/>
      <c r="J64" s="1"/>
    </row>
    <row r="65" spans="1:10" ht="15.75" customHeight="1" x14ac:dyDescent="0.25">
      <c r="A65" s="356" t="s">
        <v>188</v>
      </c>
      <c r="B65" s="251"/>
      <c r="C65" s="162">
        <v>0</v>
      </c>
      <c r="D65" s="162">
        <v>0</v>
      </c>
      <c r="E65" s="162" t="s">
        <v>725</v>
      </c>
      <c r="F65" s="1"/>
      <c r="G65" s="1"/>
      <c r="H65" s="1"/>
      <c r="I65" s="1"/>
      <c r="J65" s="1"/>
    </row>
    <row r="66" spans="1:10" ht="15.75" customHeight="1" x14ac:dyDescent="0.25">
      <c r="A66" s="356" t="s">
        <v>190</v>
      </c>
      <c r="B66" s="251"/>
      <c r="C66" s="162">
        <v>0</v>
      </c>
      <c r="D66" s="162">
        <v>0</v>
      </c>
      <c r="E66" s="162" t="s">
        <v>726</v>
      </c>
      <c r="F66" s="1"/>
      <c r="G66" s="1"/>
      <c r="H66" s="1"/>
      <c r="I66" s="1"/>
      <c r="J66" s="1"/>
    </row>
    <row r="67" spans="1:10" ht="15.75" customHeight="1" x14ac:dyDescent="0.25">
      <c r="A67" s="356" t="s">
        <v>192</v>
      </c>
      <c r="B67" s="251"/>
      <c r="C67" s="162">
        <v>0</v>
      </c>
      <c r="D67" s="162">
        <v>0</v>
      </c>
      <c r="E67" s="162" t="s">
        <v>727</v>
      </c>
      <c r="F67" s="1"/>
      <c r="G67" s="1"/>
      <c r="H67" s="1"/>
      <c r="I67" s="1"/>
      <c r="J67" s="1"/>
    </row>
    <row r="68" spans="1:10" ht="15.75" customHeight="1" x14ac:dyDescent="0.25">
      <c r="A68" s="356" t="s">
        <v>194</v>
      </c>
      <c r="B68" s="251"/>
      <c r="C68" s="162">
        <v>0</v>
      </c>
      <c r="D68" s="162">
        <v>0</v>
      </c>
      <c r="E68" s="162" t="s">
        <v>728</v>
      </c>
      <c r="F68" s="1"/>
      <c r="G68" s="1"/>
      <c r="H68" s="1"/>
      <c r="I68" s="1"/>
      <c r="J68" s="1"/>
    </row>
    <row r="69" spans="1:10" ht="15.75" customHeight="1" x14ac:dyDescent="0.25">
      <c r="A69" s="356" t="s">
        <v>196</v>
      </c>
      <c r="B69" s="251"/>
      <c r="C69" s="162">
        <v>0</v>
      </c>
      <c r="D69" s="162">
        <v>0</v>
      </c>
      <c r="E69" s="162" t="s">
        <v>729</v>
      </c>
      <c r="F69" s="1"/>
      <c r="G69" s="1"/>
      <c r="H69" s="1"/>
      <c r="I69" s="1"/>
      <c r="J69" s="1"/>
    </row>
    <row r="70" spans="1:10" ht="15.75" customHeight="1" x14ac:dyDescent="0.25">
      <c r="A70" s="356" t="s">
        <v>198</v>
      </c>
      <c r="B70" s="251"/>
      <c r="C70" s="162">
        <v>0</v>
      </c>
      <c r="D70" s="162">
        <v>0</v>
      </c>
      <c r="E70" s="162" t="s">
        <v>730</v>
      </c>
      <c r="F70" s="1"/>
      <c r="G70" s="1"/>
      <c r="H70" s="1"/>
      <c r="I70" s="1"/>
      <c r="J70" s="1"/>
    </row>
    <row r="71" spans="1:10" ht="15.75" customHeight="1" x14ac:dyDescent="0.25">
      <c r="A71" s="356" t="s">
        <v>200</v>
      </c>
      <c r="B71" s="251"/>
      <c r="C71" s="162">
        <v>0</v>
      </c>
      <c r="D71" s="162">
        <v>0</v>
      </c>
      <c r="E71" s="162" t="s">
        <v>731</v>
      </c>
      <c r="F71" s="1"/>
      <c r="G71" s="1"/>
      <c r="H71" s="1"/>
      <c r="I71" s="1"/>
      <c r="J71" s="1"/>
    </row>
    <row r="72" spans="1:10" ht="15.75" customHeight="1" x14ac:dyDescent="0.25">
      <c r="A72" s="356" t="s">
        <v>202</v>
      </c>
      <c r="B72" s="251"/>
      <c r="C72" s="162">
        <v>0</v>
      </c>
      <c r="D72" s="162">
        <v>0</v>
      </c>
      <c r="E72" s="162" t="s">
        <v>732</v>
      </c>
      <c r="F72" s="1"/>
      <c r="G72" s="1"/>
      <c r="H72" s="1"/>
      <c r="I72" s="1"/>
      <c r="J72" s="1"/>
    </row>
    <row r="73" spans="1:10" ht="15.75" customHeight="1" x14ac:dyDescent="0.25">
      <c r="A73" s="356" t="s">
        <v>204</v>
      </c>
      <c r="B73" s="251"/>
      <c r="C73" s="162">
        <v>0</v>
      </c>
      <c r="D73" s="162">
        <v>0</v>
      </c>
      <c r="E73" s="162" t="s">
        <v>733</v>
      </c>
      <c r="F73" s="1"/>
      <c r="G73" s="1"/>
      <c r="H73" s="1"/>
      <c r="I73" s="1"/>
      <c r="J73" s="1"/>
    </row>
    <row r="74" spans="1:10" ht="15.75" customHeight="1" x14ac:dyDescent="0.25">
      <c r="A74" s="359" t="s">
        <v>684</v>
      </c>
      <c r="B74" s="147"/>
      <c r="C74" s="354">
        <f>SUBTOTAL(9,C62:C73)</f>
        <v>0</v>
      </c>
      <c r="D74" s="148">
        <f>SUBTOTAL(9,D62:D73)</f>
        <v>0</v>
      </c>
      <c r="E74" s="144" t="s">
        <v>734</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94"/>
  <sheetViews>
    <sheetView topLeftCell="A69" zoomScaleNormal="100" workbookViewId="0">
      <selection activeCell="B78" sqref="B78"/>
    </sheetView>
  </sheetViews>
  <sheetFormatPr defaultColWidth="17.28515625" defaultRowHeight="15.75" customHeight="1" x14ac:dyDescent="0.25"/>
  <cols>
    <col min="1" max="1" width="78" style="40" bestFit="1" customWidth="1"/>
    <col min="2" max="3" width="15.7109375" style="91" customWidth="1"/>
    <col min="4" max="4" width="13.7109375" style="70" bestFit="1" customWidth="1"/>
    <col min="5" max="6" width="10.7109375" style="40" customWidth="1"/>
    <col min="7" max="16384" width="17.28515625" style="40"/>
  </cols>
  <sheetData>
    <row r="1" spans="1:9" ht="12.75" customHeight="1" x14ac:dyDescent="0.25">
      <c r="B1" s="68"/>
      <c r="C1" s="68"/>
    </row>
    <row r="2" spans="1:9" ht="15.75" customHeight="1" x14ac:dyDescent="0.25">
      <c r="A2" s="315" t="str">
        <f>Resultatregnskap!A2</f>
        <v>Virksomhetens navn: Stiftelsen Handelshøyskolen BI</v>
      </c>
      <c r="D2" s="126"/>
      <c r="E2" s="11"/>
      <c r="F2" s="11"/>
    </row>
    <row r="3" spans="1:9" ht="12.75" customHeight="1" x14ac:dyDescent="0.25">
      <c r="A3" s="325" t="s">
        <v>822</v>
      </c>
      <c r="B3" s="68"/>
      <c r="C3" s="68"/>
      <c r="D3" s="126"/>
      <c r="F3" s="11"/>
    </row>
    <row r="4" spans="1:9" ht="15" x14ac:dyDescent="0.25">
      <c r="A4" s="3" t="s">
        <v>262</v>
      </c>
      <c r="B4" s="103"/>
      <c r="C4" s="103"/>
      <c r="D4" s="103"/>
      <c r="E4" s="11"/>
      <c r="F4" s="11"/>
    </row>
    <row r="5" spans="1:9" ht="15" x14ac:dyDescent="0.25">
      <c r="A5" s="12" t="str">
        <f>Resultatregnskap!A6</f>
        <v>Beløp i 1000 kroner</v>
      </c>
      <c r="B5" s="175"/>
      <c r="C5" s="175"/>
      <c r="D5" s="175"/>
      <c r="E5" s="11"/>
      <c r="F5" s="11"/>
    </row>
    <row r="6" spans="1:9" ht="16.149999999999999" customHeight="1" x14ac:dyDescent="0.25">
      <c r="A6" s="396" t="s">
        <v>29</v>
      </c>
      <c r="B6" s="311">
        <f>Resultatregnskap!C8</f>
        <v>45657</v>
      </c>
      <c r="C6" s="312">
        <f>Resultatregnskap!D8</f>
        <v>45291</v>
      </c>
      <c r="D6" s="176" t="str">
        <f>Resultatregnskap!E8</f>
        <v>DBH-referanse</v>
      </c>
      <c r="E6" s="11"/>
      <c r="F6" s="11"/>
      <c r="G6" s="11"/>
      <c r="H6" s="11"/>
      <c r="I6" s="11"/>
    </row>
    <row r="7" spans="1:9" ht="15" customHeight="1" x14ac:dyDescent="0.25">
      <c r="A7" s="8"/>
      <c r="B7" s="281"/>
      <c r="C7" s="281"/>
      <c r="D7" s="130"/>
      <c r="E7" s="11"/>
      <c r="F7" s="11"/>
      <c r="G7" s="11"/>
      <c r="H7" s="11"/>
    </row>
    <row r="8" spans="1:9" ht="15" customHeight="1" x14ac:dyDescent="0.25">
      <c r="A8" s="20" t="s">
        <v>364</v>
      </c>
      <c r="B8" s="281">
        <v>456257.8</v>
      </c>
      <c r="C8" s="281">
        <v>461324</v>
      </c>
      <c r="D8" s="131" t="s">
        <v>263</v>
      </c>
      <c r="E8" s="11"/>
      <c r="F8" s="11"/>
      <c r="G8" s="11"/>
      <c r="H8" s="11"/>
    </row>
    <row r="9" spans="1:9" ht="15" customHeight="1" x14ac:dyDescent="0.25">
      <c r="A9" s="20" t="s">
        <v>365</v>
      </c>
      <c r="B9" s="281">
        <v>0</v>
      </c>
      <c r="C9" s="281">
        <v>0</v>
      </c>
      <c r="D9" s="131" t="s">
        <v>264</v>
      </c>
      <c r="E9" s="11"/>
      <c r="F9" s="11"/>
      <c r="G9" s="11"/>
      <c r="H9" s="11"/>
    </row>
    <row r="10" spans="1:9" ht="15" customHeight="1" x14ac:dyDescent="0.25">
      <c r="A10" s="117" t="s">
        <v>777</v>
      </c>
      <c r="B10" s="282">
        <f>SUBTOTAL(9,B8:B9)</f>
        <v>456257.8</v>
      </c>
      <c r="C10" s="282">
        <f>SUBTOTAL(9,C8:C9)</f>
        <v>461324</v>
      </c>
      <c r="D10" s="129" t="s">
        <v>778</v>
      </c>
      <c r="E10" s="11"/>
      <c r="F10" s="11"/>
      <c r="G10" s="11"/>
      <c r="H10" s="11"/>
    </row>
    <row r="11" spans="1:9" ht="15" customHeight="1" x14ac:dyDescent="0.25">
      <c r="A11" s="20"/>
      <c r="B11" s="281"/>
      <c r="C11" s="281"/>
      <c r="D11" s="131"/>
      <c r="E11" s="11"/>
      <c r="F11" s="11"/>
      <c r="G11" s="11"/>
      <c r="H11" s="11"/>
    </row>
    <row r="12" spans="1:9" ht="15" customHeight="1" x14ac:dyDescent="0.25">
      <c r="A12" s="12" t="s">
        <v>370</v>
      </c>
      <c r="B12" s="281"/>
      <c r="C12" s="281"/>
      <c r="D12" s="131"/>
      <c r="E12" s="11"/>
      <c r="F12" s="11"/>
      <c r="G12" s="11"/>
      <c r="H12" s="11"/>
    </row>
    <row r="13" spans="1:9" ht="15" customHeight="1" x14ac:dyDescent="0.25">
      <c r="A13" s="115" t="s">
        <v>366</v>
      </c>
      <c r="B13" s="281">
        <v>0</v>
      </c>
      <c r="C13" s="281">
        <v>0</v>
      </c>
      <c r="D13" s="131" t="s">
        <v>369</v>
      </c>
      <c r="E13" s="11"/>
      <c r="F13" s="11"/>
      <c r="G13" s="11"/>
      <c r="H13" s="11"/>
    </row>
    <row r="14" spans="1:9" ht="15" customHeight="1" x14ac:dyDescent="0.25">
      <c r="A14" s="115" t="s">
        <v>367</v>
      </c>
      <c r="B14" s="281">
        <v>0</v>
      </c>
      <c r="C14" s="281">
        <v>0</v>
      </c>
      <c r="D14" s="131" t="s">
        <v>372</v>
      </c>
      <c r="E14" s="11"/>
      <c r="F14" s="11"/>
      <c r="G14" s="11"/>
      <c r="H14" s="11"/>
    </row>
    <row r="15" spans="1:9" ht="15" customHeight="1" x14ac:dyDescent="0.25">
      <c r="A15" s="115" t="s">
        <v>368</v>
      </c>
      <c r="B15" s="281">
        <v>0</v>
      </c>
      <c r="C15" s="281">
        <v>0</v>
      </c>
      <c r="D15" s="131" t="s">
        <v>373</v>
      </c>
      <c r="E15" s="11"/>
      <c r="F15" s="11"/>
      <c r="G15" s="11"/>
      <c r="H15" s="11"/>
    </row>
    <row r="16" spans="1:9" ht="15" customHeight="1" x14ac:dyDescent="0.25">
      <c r="A16" s="115" t="s">
        <v>371</v>
      </c>
      <c r="B16" s="281">
        <v>0</v>
      </c>
      <c r="C16" s="281">
        <v>0</v>
      </c>
      <c r="D16" s="131" t="s">
        <v>374</v>
      </c>
      <c r="E16" s="11"/>
      <c r="F16" s="11"/>
      <c r="G16" s="11"/>
      <c r="H16" s="11"/>
    </row>
    <row r="17" spans="1:8" ht="15" customHeight="1" x14ac:dyDescent="0.25">
      <c r="A17" s="116" t="s">
        <v>465</v>
      </c>
      <c r="B17" s="282">
        <f>SUBTOTAL(9,B13:B16)</f>
        <v>0</v>
      </c>
      <c r="C17" s="282">
        <f t="shared" ref="C17" si="0">SUBTOTAL(9,C13:C16)</f>
        <v>0</v>
      </c>
      <c r="D17" s="129" t="s">
        <v>265</v>
      </c>
      <c r="E17" s="11"/>
      <c r="F17" s="11"/>
      <c r="G17" s="11"/>
      <c r="H17" s="11"/>
    </row>
    <row r="18" spans="1:8" ht="15" customHeight="1" x14ac:dyDescent="0.25">
      <c r="A18" s="115"/>
      <c r="B18" s="281"/>
      <c r="C18" s="281"/>
      <c r="D18" s="131"/>
      <c r="E18" s="11"/>
      <c r="F18" s="11"/>
      <c r="G18" s="11"/>
      <c r="H18" s="11"/>
    </row>
    <row r="19" spans="1:8" ht="15" customHeight="1" x14ac:dyDescent="0.25">
      <c r="A19" s="115" t="s">
        <v>375</v>
      </c>
      <c r="B19" s="281">
        <v>15957</v>
      </c>
      <c r="C19" s="281">
        <v>15348.263637999997</v>
      </c>
      <c r="D19" s="131" t="s">
        <v>379</v>
      </c>
      <c r="E19" s="11"/>
      <c r="F19" s="11"/>
      <c r="G19" s="11"/>
      <c r="H19" s="11"/>
    </row>
    <row r="20" spans="1:8" ht="15" customHeight="1" x14ac:dyDescent="0.25">
      <c r="A20" s="115" t="s">
        <v>376</v>
      </c>
      <c r="B20" s="281">
        <v>7503</v>
      </c>
      <c r="C20" s="281">
        <v>6511.8583500000004</v>
      </c>
      <c r="D20" s="131" t="s">
        <v>380</v>
      </c>
      <c r="E20" s="11"/>
      <c r="F20" s="11"/>
      <c r="G20" s="11"/>
      <c r="H20" s="11"/>
    </row>
    <row r="21" spans="1:8" ht="15" customHeight="1" x14ac:dyDescent="0.25">
      <c r="A21" s="115" t="s">
        <v>378</v>
      </c>
      <c r="B21" s="281">
        <v>-3073</v>
      </c>
      <c r="C21" s="281">
        <v>-4412.3605099999995</v>
      </c>
      <c r="D21" s="131" t="s">
        <v>381</v>
      </c>
      <c r="E21" s="11"/>
      <c r="F21" s="11"/>
      <c r="G21" s="11"/>
      <c r="H21" s="11"/>
    </row>
    <row r="22" spans="1:8" ht="15" customHeight="1" x14ac:dyDescent="0.25">
      <c r="A22" s="117" t="s">
        <v>377</v>
      </c>
      <c r="B22" s="282">
        <f>SUBTOTAL(9,B19:B21)</f>
        <v>20387</v>
      </c>
      <c r="C22" s="282">
        <f t="shared" ref="C22" si="1">SUBTOTAL(9,C19:C21)</f>
        <v>17447.761478</v>
      </c>
      <c r="D22" s="129" t="s">
        <v>266</v>
      </c>
      <c r="E22" s="11"/>
      <c r="F22" s="11"/>
      <c r="G22" s="11"/>
      <c r="H22" s="11"/>
    </row>
    <row r="23" spans="1:8" ht="15" customHeight="1" x14ac:dyDescent="0.25">
      <c r="A23" s="20" t="s">
        <v>384</v>
      </c>
      <c r="B23" s="281"/>
      <c r="C23" s="281"/>
      <c r="D23" s="131" t="s">
        <v>382</v>
      </c>
      <c r="E23" s="11"/>
      <c r="F23" s="11"/>
      <c r="G23" s="11"/>
      <c r="H23" s="11"/>
    </row>
    <row r="24" spans="1:8" ht="15" customHeight="1" x14ac:dyDescent="0.25">
      <c r="A24" s="118" t="s">
        <v>383</v>
      </c>
      <c r="B24" s="282">
        <f>SUBTOTAL(9,B13:B23)</f>
        <v>20387</v>
      </c>
      <c r="C24" s="282">
        <f t="shared" ref="C24" si="2">SUBTOTAL(9,C13:C23)</f>
        <v>17447.761478</v>
      </c>
      <c r="D24" s="129" t="s">
        <v>386</v>
      </c>
      <c r="E24" s="11"/>
      <c r="F24" s="11"/>
      <c r="G24" s="11"/>
      <c r="H24" s="11"/>
    </row>
    <row r="25" spans="1:8" ht="15" customHeight="1" x14ac:dyDescent="0.25">
      <c r="A25" s="20"/>
      <c r="B25" s="281"/>
      <c r="C25" s="281"/>
      <c r="D25" s="131"/>
      <c r="E25" s="11"/>
      <c r="F25" s="11"/>
      <c r="G25" s="11"/>
      <c r="H25" s="11"/>
    </row>
    <row r="26" spans="1:8" ht="15" customHeight="1" x14ac:dyDescent="0.25">
      <c r="A26" s="394" t="s">
        <v>387</v>
      </c>
      <c r="B26" s="283">
        <f>SUBTOTAL(9,B8:B24)</f>
        <v>476644.8</v>
      </c>
      <c r="C26" s="283">
        <f>SUBTOTAL(9,C8:C24)</f>
        <v>478771.76147799997</v>
      </c>
      <c r="D26" s="129" t="s">
        <v>267</v>
      </c>
      <c r="E26" s="11"/>
      <c r="F26" s="11"/>
      <c r="G26" s="11"/>
      <c r="H26" s="11"/>
    </row>
    <row r="27" spans="1:8" ht="15" customHeight="1" x14ac:dyDescent="0.25">
      <c r="A27" s="12"/>
      <c r="B27" s="98"/>
      <c r="C27" s="98"/>
      <c r="D27" s="127"/>
      <c r="E27" s="11"/>
      <c r="F27" s="11"/>
      <c r="G27" s="11"/>
      <c r="H27" s="11"/>
    </row>
    <row r="28" spans="1:8" ht="15" customHeight="1" x14ac:dyDescent="0.25">
      <c r="A28" s="504" t="s">
        <v>816</v>
      </c>
      <c r="B28" s="504"/>
      <c r="C28" s="504"/>
      <c r="D28" s="504"/>
      <c r="E28" s="11"/>
      <c r="F28" s="11"/>
      <c r="G28" s="11"/>
      <c r="H28" s="11"/>
    </row>
    <row r="29" spans="1:8" ht="30" customHeight="1" x14ac:dyDescent="0.25">
      <c r="A29" s="504"/>
      <c r="B29" s="504"/>
      <c r="C29" s="504"/>
      <c r="D29" s="504"/>
      <c r="E29" s="11"/>
      <c r="F29" s="11"/>
      <c r="G29" s="11"/>
      <c r="H29" s="11"/>
    </row>
    <row r="30" spans="1:8" ht="15" customHeight="1" x14ac:dyDescent="0.25">
      <c r="A30" s="429"/>
      <c r="B30" s="429"/>
      <c r="C30" s="429"/>
      <c r="D30" s="429"/>
      <c r="E30" s="11"/>
      <c r="F30" s="11"/>
      <c r="G30" s="11"/>
      <c r="H30" s="11"/>
    </row>
    <row r="31" spans="1:8" ht="15" customHeight="1" x14ac:dyDescent="0.25">
      <c r="A31" s="504" t="s">
        <v>385</v>
      </c>
      <c r="B31" s="504"/>
      <c r="C31" s="504"/>
      <c r="D31" s="504"/>
      <c r="E31" s="11"/>
      <c r="F31" s="11"/>
      <c r="G31" s="11"/>
      <c r="H31" s="11"/>
    </row>
    <row r="32" spans="1:8" ht="15" customHeight="1" x14ac:dyDescent="0.25">
      <c r="A32" s="504"/>
      <c r="B32" s="504"/>
      <c r="C32" s="504"/>
      <c r="D32" s="504"/>
      <c r="E32" s="11"/>
      <c r="F32" s="11"/>
      <c r="G32" s="11"/>
      <c r="H32" s="11"/>
    </row>
    <row r="33" spans="1:8" ht="15" customHeight="1" x14ac:dyDescent="0.25">
      <c r="A33" s="429"/>
      <c r="B33" s="429"/>
      <c r="C33" s="429"/>
      <c r="D33" s="429"/>
      <c r="E33" s="11"/>
      <c r="F33" s="11"/>
      <c r="G33" s="11"/>
      <c r="H33" s="11"/>
    </row>
    <row r="34" spans="1:8" ht="15" customHeight="1" x14ac:dyDescent="0.25">
      <c r="A34" s="430" t="s">
        <v>817</v>
      </c>
      <c r="B34" s="431">
        <f>B6</f>
        <v>45657</v>
      </c>
      <c r="C34" s="432">
        <f>C6</f>
        <v>45291</v>
      </c>
      <c r="D34" s="176" t="s">
        <v>466</v>
      </c>
      <c r="E34" s="11"/>
      <c r="F34" s="11"/>
      <c r="G34" s="11"/>
      <c r="H34" s="11"/>
    </row>
    <row r="35" spans="1:8" ht="15" customHeight="1" x14ac:dyDescent="0.25">
      <c r="A35" s="429"/>
      <c r="B35" s="433"/>
      <c r="C35" s="434"/>
      <c r="D35" s="435"/>
      <c r="E35" s="11"/>
      <c r="F35" s="11"/>
      <c r="G35" s="11"/>
      <c r="H35" s="11"/>
    </row>
    <row r="36" spans="1:8" ht="15" customHeight="1" x14ac:dyDescent="0.25">
      <c r="A36" s="123" t="s">
        <v>396</v>
      </c>
      <c r="B36" s="442">
        <v>0</v>
      </c>
      <c r="C36" s="443">
        <v>0</v>
      </c>
      <c r="D36" s="131" t="s">
        <v>397</v>
      </c>
      <c r="E36" s="11"/>
      <c r="F36" s="11"/>
      <c r="G36" s="11"/>
      <c r="H36" s="11"/>
    </row>
    <row r="37" spans="1:8" ht="15" customHeight="1" x14ac:dyDescent="0.25">
      <c r="A37" s="124" t="s">
        <v>394</v>
      </c>
      <c r="B37" s="442">
        <v>0</v>
      </c>
      <c r="C37" s="443">
        <v>0</v>
      </c>
      <c r="D37" s="131" t="s">
        <v>398</v>
      </c>
      <c r="E37" s="11"/>
      <c r="F37" s="11"/>
      <c r="G37" s="11"/>
      <c r="H37" s="11"/>
    </row>
    <row r="38" spans="1:8" ht="15" customHeight="1" x14ac:dyDescent="0.25">
      <c r="A38" s="125" t="s">
        <v>395</v>
      </c>
      <c r="B38" s="444">
        <f>SUBTOTAL(9,B36:B37)</f>
        <v>0</v>
      </c>
      <c r="C38" s="445">
        <f t="shared" ref="C38" si="3">SUBTOTAL(9,C36:C37)</f>
        <v>0</v>
      </c>
      <c r="D38" s="129" t="s">
        <v>403</v>
      </c>
      <c r="E38" s="11"/>
      <c r="F38" s="11"/>
      <c r="G38" s="11"/>
      <c r="H38" s="11"/>
    </row>
    <row r="39" spans="1:8" ht="15" customHeight="1" x14ac:dyDescent="0.25">
      <c r="A39" s="429"/>
      <c r="B39" s="433"/>
      <c r="C39" s="434"/>
      <c r="D39" s="435"/>
      <c r="E39" s="11"/>
      <c r="F39" s="11"/>
      <c r="G39" s="11"/>
      <c r="H39" s="11"/>
    </row>
    <row r="40" spans="1:8" ht="15" customHeight="1" x14ac:dyDescent="0.25">
      <c r="A40" s="314" t="s">
        <v>804</v>
      </c>
      <c r="B40" s="81">
        <v>12816.489750000001</v>
      </c>
      <c r="C40" s="285">
        <v>6703.6102299999993</v>
      </c>
      <c r="D40" s="131" t="s">
        <v>399</v>
      </c>
      <c r="E40" s="11"/>
      <c r="F40" s="11"/>
      <c r="G40" s="11"/>
      <c r="H40" s="11"/>
    </row>
    <row r="41" spans="1:8" ht="15" customHeight="1" x14ac:dyDescent="0.25">
      <c r="A41" s="115" t="s">
        <v>820</v>
      </c>
      <c r="B41" s="81">
        <v>0</v>
      </c>
      <c r="C41" s="285">
        <v>0</v>
      </c>
      <c r="D41" s="131" t="s">
        <v>400</v>
      </c>
      <c r="E41" s="11"/>
      <c r="F41" s="11"/>
      <c r="G41" s="11"/>
      <c r="H41" s="11"/>
    </row>
    <row r="42" spans="1:8" ht="15" customHeight="1" x14ac:dyDescent="0.25">
      <c r="A42" s="115" t="s">
        <v>821</v>
      </c>
      <c r="B42" s="81">
        <v>-6815</v>
      </c>
      <c r="C42" s="285">
        <v>-591.88489000000004</v>
      </c>
      <c r="D42" s="131" t="s">
        <v>401</v>
      </c>
      <c r="E42" s="11"/>
      <c r="F42" s="11"/>
      <c r="G42" s="11"/>
      <c r="H42" s="11"/>
    </row>
    <row r="43" spans="1:8" ht="15" customHeight="1" x14ac:dyDescent="0.25">
      <c r="A43" s="117" t="s">
        <v>389</v>
      </c>
      <c r="B43" s="284">
        <f>SUBTOTAL(9,B40:B42)</f>
        <v>6001.4897500000006</v>
      </c>
      <c r="C43" s="286">
        <f t="shared" ref="C43" si="4">SUBTOTAL(9,C40:C42)</f>
        <v>6111.7253399999991</v>
      </c>
      <c r="D43" s="129" t="s">
        <v>402</v>
      </c>
      <c r="E43" s="11"/>
      <c r="F43" s="11"/>
      <c r="G43" s="11"/>
      <c r="H43" s="11"/>
    </row>
    <row r="44" spans="1:8" ht="15" customHeight="1" x14ac:dyDescent="0.25">
      <c r="A44" s="20"/>
      <c r="B44" s="81"/>
      <c r="C44" s="285"/>
      <c r="D44" s="131"/>
      <c r="E44" s="11"/>
      <c r="F44" s="11"/>
      <c r="G44" s="11"/>
      <c r="H44" s="11"/>
    </row>
    <row r="45" spans="1:8" ht="15" customHeight="1" x14ac:dyDescent="0.25">
      <c r="A45" s="20" t="s">
        <v>268</v>
      </c>
      <c r="B45" s="81">
        <v>20.510249999999999</v>
      </c>
      <c r="C45" s="285">
        <v>0</v>
      </c>
      <c r="D45" s="131" t="s">
        <v>392</v>
      </c>
      <c r="E45" s="11"/>
      <c r="F45" s="11"/>
      <c r="G45" s="11"/>
      <c r="H45" s="11"/>
    </row>
    <row r="46" spans="1:8" ht="15" customHeight="1" x14ac:dyDescent="0.25">
      <c r="A46" s="115" t="s">
        <v>388</v>
      </c>
      <c r="B46" s="81">
        <v>0</v>
      </c>
      <c r="C46" s="285">
        <v>0</v>
      </c>
      <c r="D46" s="131" t="s">
        <v>393</v>
      </c>
      <c r="E46" s="11"/>
      <c r="F46" s="11"/>
      <c r="G46" s="11"/>
      <c r="H46" s="11"/>
    </row>
    <row r="47" spans="1:8" ht="15" customHeight="1" x14ac:dyDescent="0.25">
      <c r="A47" s="115" t="s">
        <v>390</v>
      </c>
      <c r="B47" s="81">
        <v>0</v>
      </c>
      <c r="C47" s="285">
        <v>0</v>
      </c>
      <c r="D47" s="131" t="s">
        <v>620</v>
      </c>
      <c r="E47" s="11"/>
      <c r="F47" s="11"/>
      <c r="G47" s="11"/>
      <c r="H47" s="11"/>
    </row>
    <row r="48" spans="1:8" ht="15" customHeight="1" x14ac:dyDescent="0.25">
      <c r="A48" s="117" t="s">
        <v>391</v>
      </c>
      <c r="B48" s="284">
        <f>SUBTOTAL(9,B45:B47)</f>
        <v>20.510249999999999</v>
      </c>
      <c r="C48" s="286">
        <f t="shared" ref="C48" si="5">SUBTOTAL(9,C45:C47)</f>
        <v>0</v>
      </c>
      <c r="D48" s="129" t="s">
        <v>405</v>
      </c>
      <c r="E48" s="11"/>
      <c r="F48" s="11"/>
      <c r="G48" s="11"/>
      <c r="H48" s="11"/>
    </row>
    <row r="49" spans="1:8" ht="15" customHeight="1" x14ac:dyDescent="0.25">
      <c r="A49" s="20"/>
      <c r="B49" s="81"/>
      <c r="C49" s="285"/>
      <c r="D49" s="131"/>
      <c r="E49" s="11"/>
      <c r="F49" s="11"/>
      <c r="G49" s="11"/>
      <c r="H49" s="11"/>
    </row>
    <row r="50" spans="1:8" ht="15" customHeight="1" x14ac:dyDescent="0.25">
      <c r="A50" s="12" t="s">
        <v>555</v>
      </c>
      <c r="B50" s="81"/>
      <c r="C50" s="285"/>
      <c r="D50" s="131"/>
      <c r="E50" s="11"/>
      <c r="F50" s="11"/>
      <c r="G50" s="11"/>
      <c r="H50" s="11"/>
    </row>
    <row r="51" spans="1:8" ht="15" customHeight="1" x14ac:dyDescent="0.25">
      <c r="A51" s="20" t="s">
        <v>404</v>
      </c>
      <c r="B51" s="81">
        <v>0</v>
      </c>
      <c r="C51" s="285">
        <v>0</v>
      </c>
      <c r="D51" s="131" t="s">
        <v>406</v>
      </c>
      <c r="E51" s="11"/>
      <c r="F51" s="11"/>
      <c r="G51" s="11"/>
      <c r="H51" s="11"/>
    </row>
    <row r="52" spans="1:8" ht="15" customHeight="1" x14ac:dyDescent="0.25">
      <c r="A52" s="20" t="s">
        <v>407</v>
      </c>
      <c r="B52" s="81">
        <v>0</v>
      </c>
      <c r="C52" s="285">
        <v>0</v>
      </c>
      <c r="D52" s="131" t="s">
        <v>411</v>
      </c>
      <c r="E52" s="11"/>
      <c r="F52" s="11"/>
      <c r="G52" s="11"/>
      <c r="H52" s="11"/>
    </row>
    <row r="53" spans="1:8" ht="15" customHeight="1" x14ac:dyDescent="0.25">
      <c r="A53" s="20" t="s">
        <v>408</v>
      </c>
      <c r="B53" s="81">
        <v>0</v>
      </c>
      <c r="C53" s="285">
        <v>0</v>
      </c>
      <c r="D53" s="131" t="s">
        <v>412</v>
      </c>
      <c r="E53" s="11"/>
      <c r="F53" s="11"/>
      <c r="G53" s="11"/>
      <c r="H53" s="11"/>
    </row>
    <row r="54" spans="1:8" ht="15" customHeight="1" x14ac:dyDescent="0.25">
      <c r="A54" s="20" t="s">
        <v>409</v>
      </c>
      <c r="B54" s="81">
        <v>0</v>
      </c>
      <c r="C54" s="285">
        <v>0</v>
      </c>
      <c r="D54" s="131" t="s">
        <v>413</v>
      </c>
      <c r="E54" s="11"/>
      <c r="F54" s="11"/>
      <c r="G54" s="11"/>
      <c r="H54" s="11"/>
    </row>
    <row r="55" spans="1:8" ht="15" customHeight="1" x14ac:dyDescent="0.25">
      <c r="A55" s="20" t="s">
        <v>410</v>
      </c>
      <c r="B55" s="81">
        <v>0</v>
      </c>
      <c r="C55" s="285">
        <v>0</v>
      </c>
      <c r="D55" s="131" t="s">
        <v>414</v>
      </c>
      <c r="E55" s="11"/>
      <c r="F55" s="11"/>
      <c r="G55" s="11"/>
      <c r="H55" s="11"/>
    </row>
    <row r="56" spans="1:8" ht="15" customHeight="1" x14ac:dyDescent="0.25">
      <c r="A56" s="117" t="s">
        <v>416</v>
      </c>
      <c r="B56" s="284">
        <f>SUBTOTAL(9,B51:B55)</f>
        <v>0</v>
      </c>
      <c r="C56" s="286">
        <f t="shared" ref="C56" si="6">SUBTOTAL(9,C51:C55)</f>
        <v>0</v>
      </c>
      <c r="D56" s="129" t="s">
        <v>415</v>
      </c>
      <c r="E56" s="11"/>
      <c r="F56" s="11"/>
      <c r="G56" s="11"/>
      <c r="H56" s="11"/>
    </row>
    <row r="57" spans="1:8" ht="15" customHeight="1" x14ac:dyDescent="0.25">
      <c r="A57" s="20"/>
      <c r="B57" s="81"/>
      <c r="C57" s="285"/>
      <c r="D57" s="131"/>
      <c r="E57" s="11"/>
      <c r="F57" s="11"/>
      <c r="G57" s="11"/>
      <c r="H57" s="11"/>
    </row>
    <row r="58" spans="1:8" ht="15" customHeight="1" x14ac:dyDescent="0.25">
      <c r="A58" s="60" t="s">
        <v>455</v>
      </c>
      <c r="B58" s="89"/>
      <c r="C58" s="287"/>
      <c r="D58" s="131" t="s">
        <v>269</v>
      </c>
      <c r="E58" s="11"/>
      <c r="F58" s="11"/>
      <c r="G58" s="11"/>
      <c r="H58" s="11"/>
    </row>
    <row r="59" spans="1:8" ht="15" customHeight="1" x14ac:dyDescent="0.25">
      <c r="A59" s="61" t="s">
        <v>721</v>
      </c>
      <c r="B59" s="82">
        <f>SUBTOTAL(9,B36:B58)</f>
        <v>6022.0000000000009</v>
      </c>
      <c r="C59" s="82">
        <f>SUBTOTAL(9,C36:C58)</f>
        <v>6111.7253399999991</v>
      </c>
      <c r="D59" s="129" t="s">
        <v>270</v>
      </c>
      <c r="E59" s="11"/>
      <c r="F59" s="11"/>
      <c r="G59" s="11"/>
      <c r="H59" s="11"/>
    </row>
    <row r="60" spans="1:8" ht="15" customHeight="1" x14ac:dyDescent="0.25">
      <c r="A60" s="8"/>
      <c r="B60" s="119"/>
      <c r="C60" s="109"/>
      <c r="D60" s="127"/>
      <c r="E60" s="11"/>
      <c r="F60" s="11"/>
      <c r="G60" s="11"/>
      <c r="H60" s="11"/>
    </row>
    <row r="61" spans="1:8" ht="15" customHeight="1" x14ac:dyDescent="0.25">
      <c r="A61" s="504" t="s">
        <v>818</v>
      </c>
      <c r="B61" s="504"/>
      <c r="C61" s="504"/>
      <c r="D61" s="504"/>
      <c r="E61" s="11"/>
      <c r="F61" s="11"/>
      <c r="G61" s="11"/>
      <c r="H61" s="11"/>
    </row>
    <row r="62" spans="1:8" ht="27.75" customHeight="1" x14ac:dyDescent="0.25">
      <c r="A62" s="504"/>
      <c r="B62" s="504"/>
      <c r="C62" s="504"/>
      <c r="D62" s="504"/>
      <c r="E62" s="11"/>
      <c r="F62" s="11"/>
      <c r="G62" s="11"/>
      <c r="H62" s="11"/>
    </row>
    <row r="63" spans="1:8" ht="15" customHeight="1" x14ac:dyDescent="0.25">
      <c r="A63" s="429"/>
      <c r="B63" s="429"/>
      <c r="C63" s="429"/>
      <c r="D63" s="429"/>
      <c r="E63" s="11"/>
      <c r="F63" s="11"/>
      <c r="G63" s="11"/>
      <c r="H63" s="11"/>
    </row>
    <row r="64" spans="1:8" ht="33" customHeight="1" x14ac:dyDescent="0.25">
      <c r="A64" s="504" t="s">
        <v>417</v>
      </c>
      <c r="B64" s="504"/>
      <c r="C64" s="504"/>
      <c r="D64" s="504"/>
      <c r="E64" s="11"/>
      <c r="F64" s="11"/>
      <c r="G64" s="11"/>
      <c r="H64" s="11"/>
    </row>
    <row r="65" spans="1:8" ht="15" customHeight="1" x14ac:dyDescent="0.25">
      <c r="A65" s="429"/>
      <c r="B65" s="429"/>
      <c r="C65" s="429"/>
      <c r="D65" s="429"/>
      <c r="E65" s="11"/>
      <c r="F65" s="11"/>
      <c r="G65" s="11"/>
      <c r="H65" s="11"/>
    </row>
    <row r="66" spans="1:8" ht="15" customHeight="1" x14ac:dyDescent="0.25">
      <c r="A66" s="436" t="s">
        <v>31</v>
      </c>
      <c r="B66" s="437">
        <f>B34</f>
        <v>45657</v>
      </c>
      <c r="C66" s="438">
        <f>C34</f>
        <v>45291</v>
      </c>
      <c r="D66" s="176" t="s">
        <v>466</v>
      </c>
      <c r="E66" s="11"/>
      <c r="F66" s="11"/>
      <c r="G66" s="11"/>
      <c r="H66" s="11"/>
    </row>
    <row r="67" spans="1:8" ht="15" customHeight="1" x14ac:dyDescent="0.25">
      <c r="A67" s="429" t="s">
        <v>779</v>
      </c>
      <c r="B67" s="435"/>
      <c r="C67" s="435"/>
      <c r="D67" s="435"/>
      <c r="E67" s="11"/>
      <c r="F67" s="11"/>
      <c r="G67" s="11"/>
      <c r="H67" s="11"/>
    </row>
    <row r="68" spans="1:8" ht="15" customHeight="1" x14ac:dyDescent="0.25">
      <c r="A68" s="20" t="s">
        <v>418</v>
      </c>
      <c r="B68" s="281">
        <v>83129</v>
      </c>
      <c r="C68" s="281">
        <v>80156.050430999996</v>
      </c>
      <c r="D68" s="131" t="s">
        <v>422</v>
      </c>
      <c r="E68" s="11"/>
      <c r="F68" s="11"/>
      <c r="G68" s="11"/>
      <c r="H68" s="11"/>
    </row>
    <row r="69" spans="1:8" ht="15" customHeight="1" x14ac:dyDescent="0.25">
      <c r="A69" s="20" t="s">
        <v>419</v>
      </c>
      <c r="B69" s="281">
        <v>3049</v>
      </c>
      <c r="C69" s="281">
        <v>7215.6289999999999</v>
      </c>
      <c r="D69" s="131" t="s">
        <v>424</v>
      </c>
      <c r="E69" s="11"/>
      <c r="F69" s="11"/>
      <c r="G69" s="11"/>
      <c r="H69" s="11"/>
    </row>
    <row r="70" spans="1:8" ht="15" customHeight="1" x14ac:dyDescent="0.25">
      <c r="A70" s="20" t="s">
        <v>420</v>
      </c>
      <c r="B70" s="281">
        <v>8680</v>
      </c>
      <c r="C70" s="281">
        <v>3161.13</v>
      </c>
      <c r="D70" s="131" t="s">
        <v>425</v>
      </c>
      <c r="E70" s="11"/>
      <c r="F70" s="11"/>
      <c r="G70" s="11"/>
      <c r="H70" s="11"/>
    </row>
    <row r="71" spans="1:8" ht="15" customHeight="1" x14ac:dyDescent="0.25">
      <c r="A71" s="20" t="s">
        <v>421</v>
      </c>
      <c r="B71" s="281">
        <v>25804</v>
      </c>
      <c r="C71" s="281">
        <v>20727.329901000001</v>
      </c>
      <c r="D71" s="131" t="s">
        <v>426</v>
      </c>
      <c r="E71" s="11"/>
      <c r="F71" s="11"/>
      <c r="G71" s="11"/>
      <c r="H71" s="11"/>
    </row>
    <row r="72" spans="1:8" ht="15" customHeight="1" x14ac:dyDescent="0.25">
      <c r="A72" s="20" t="s">
        <v>428</v>
      </c>
      <c r="B72" s="281">
        <v>3254</v>
      </c>
      <c r="C72" s="281">
        <v>3267.8805200000002</v>
      </c>
      <c r="D72" s="131" t="s">
        <v>427</v>
      </c>
      <c r="E72" s="11"/>
      <c r="F72" s="11"/>
      <c r="G72" s="11"/>
      <c r="H72" s="11"/>
    </row>
    <row r="73" spans="1:8" ht="15" customHeight="1" x14ac:dyDescent="0.25">
      <c r="A73" s="373" t="s">
        <v>815</v>
      </c>
      <c r="B73" s="366">
        <f>SUBTOTAL(9,B68:B72)</f>
        <v>123916</v>
      </c>
      <c r="C73" s="282">
        <f t="shared" ref="C73" si="7">SUBTOTAL(9,C68:C72)</f>
        <v>114528.01985200001</v>
      </c>
      <c r="D73" s="129" t="s">
        <v>423</v>
      </c>
      <c r="E73" s="11"/>
      <c r="F73" s="11"/>
      <c r="G73" s="11"/>
      <c r="H73" s="11"/>
    </row>
    <row r="74" spans="1:8" ht="15" customHeight="1" x14ac:dyDescent="0.25">
      <c r="A74" s="428"/>
      <c r="B74" s="439"/>
      <c r="C74" s="440"/>
      <c r="D74" s="441"/>
      <c r="E74" s="11"/>
      <c r="F74" s="11"/>
      <c r="G74" s="11"/>
      <c r="H74" s="11"/>
    </row>
    <row r="75" spans="1:8" ht="15" customHeight="1" x14ac:dyDescent="0.25">
      <c r="A75" s="20" t="s">
        <v>875</v>
      </c>
      <c r="B75" s="281">
        <f>2074836.42084-B26-B59-B91-B73-B76</f>
        <v>1407549.42319</v>
      </c>
      <c r="C75" s="281">
        <f>1306309.16355-C76</f>
        <v>1299927.44355</v>
      </c>
      <c r="D75" s="131" t="s">
        <v>271</v>
      </c>
      <c r="E75" s="11"/>
      <c r="F75" s="11"/>
      <c r="G75" s="11"/>
      <c r="H75" s="11"/>
    </row>
    <row r="76" spans="1:8" ht="15" customHeight="1" x14ac:dyDescent="0.25">
      <c r="A76" s="20" t="s">
        <v>876</v>
      </c>
      <c r="B76" s="281">
        <v>19840.316999999999</v>
      </c>
      <c r="C76" s="281">
        <v>6381.72</v>
      </c>
      <c r="D76" s="131" t="s">
        <v>852</v>
      </c>
      <c r="E76" s="11"/>
      <c r="F76" s="11"/>
      <c r="G76" s="11"/>
      <c r="H76" s="11"/>
    </row>
    <row r="77" spans="1:8" ht="15" customHeight="1" x14ac:dyDescent="0.25">
      <c r="A77" s="20" t="s">
        <v>429</v>
      </c>
      <c r="B77" s="281">
        <v>0</v>
      </c>
      <c r="C77" s="281">
        <v>0</v>
      </c>
      <c r="D77" s="131" t="s">
        <v>272</v>
      </c>
      <c r="E77" s="11"/>
      <c r="F77" s="11"/>
      <c r="G77" s="11"/>
      <c r="H77" s="11"/>
    </row>
    <row r="78" spans="1:8" ht="15" customHeight="1" x14ac:dyDescent="0.25">
      <c r="A78" s="231" t="s">
        <v>756</v>
      </c>
      <c r="B78" s="288">
        <f>SUBTOTAL(9,B68:B77)</f>
        <v>1551305.74019</v>
      </c>
      <c r="C78" s="313">
        <f>SUBTOTAL(9,C68:C77)</f>
        <v>1420837.183402</v>
      </c>
      <c r="D78" s="129" t="s">
        <v>273</v>
      </c>
      <c r="E78" s="11"/>
      <c r="F78" s="11"/>
      <c r="G78" s="11"/>
      <c r="H78" s="11"/>
    </row>
    <row r="79" spans="1:8" ht="15" customHeight="1" x14ac:dyDescent="0.25">
      <c r="A79" s="20"/>
      <c r="B79" s="62"/>
      <c r="C79" s="68"/>
      <c r="D79" s="126"/>
      <c r="E79" s="11"/>
      <c r="F79" s="11"/>
      <c r="G79" s="11"/>
      <c r="H79" s="11"/>
    </row>
    <row r="80" spans="1:8" ht="29.25" customHeight="1" x14ac:dyDescent="0.25">
      <c r="A80" s="504" t="s">
        <v>819</v>
      </c>
      <c r="B80" s="504"/>
      <c r="C80" s="504"/>
      <c r="D80" s="504"/>
      <c r="E80" s="11"/>
      <c r="F80" s="11"/>
      <c r="G80" s="11"/>
      <c r="H80" s="11"/>
    </row>
    <row r="81" spans="1:8" ht="15" customHeight="1" x14ac:dyDescent="0.25">
      <c r="A81" s="429"/>
      <c r="B81" s="429"/>
      <c r="C81" s="429"/>
      <c r="D81" s="429"/>
      <c r="E81" s="11"/>
      <c r="F81" s="11"/>
      <c r="G81" s="11"/>
      <c r="H81" s="11"/>
    </row>
    <row r="82" spans="1:8" ht="15" hidden="1" customHeight="1" x14ac:dyDescent="0.25">
      <c r="A82" s="429"/>
      <c r="B82" s="429"/>
      <c r="C82" s="429"/>
      <c r="D82" s="429"/>
      <c r="E82" s="11"/>
      <c r="F82" s="11"/>
      <c r="G82" s="11"/>
      <c r="H82" s="11"/>
    </row>
    <row r="83" spans="1:8" ht="27" customHeight="1" x14ac:dyDescent="0.25">
      <c r="A83" s="504" t="s">
        <v>442</v>
      </c>
      <c r="B83" s="504"/>
      <c r="C83" s="504"/>
      <c r="D83" s="504"/>
      <c r="E83" s="11"/>
      <c r="F83" s="11"/>
      <c r="G83" s="11"/>
      <c r="H83" s="11"/>
    </row>
    <row r="84" spans="1:8" ht="15" customHeight="1" x14ac:dyDescent="0.25">
      <c r="A84" s="429"/>
      <c r="B84" s="429"/>
      <c r="C84" s="429"/>
      <c r="D84" s="429"/>
      <c r="E84" s="11"/>
      <c r="F84" s="11"/>
      <c r="G84" s="11"/>
      <c r="H84" s="11"/>
    </row>
    <row r="85" spans="1:8" ht="15" customHeight="1" x14ac:dyDescent="0.25">
      <c r="A85" s="396" t="s">
        <v>33</v>
      </c>
      <c r="B85" s="437">
        <f>B66</f>
        <v>45657</v>
      </c>
      <c r="C85" s="438">
        <f>C66</f>
        <v>45291</v>
      </c>
      <c r="D85" s="176" t="s">
        <v>466</v>
      </c>
      <c r="E85" s="11"/>
      <c r="F85" s="11"/>
      <c r="G85" s="11"/>
      <c r="H85" s="11"/>
    </row>
    <row r="86" spans="1:8" ht="15" customHeight="1" x14ac:dyDescent="0.25">
      <c r="B86" s="290"/>
      <c r="C86" s="281"/>
      <c r="D86" s="130"/>
      <c r="E86" s="11"/>
      <c r="F86" s="11"/>
      <c r="G86" s="11"/>
      <c r="H86" s="11"/>
    </row>
    <row r="87" spans="1:8" ht="15" customHeight="1" x14ac:dyDescent="0.25">
      <c r="A87" s="20" t="s">
        <v>274</v>
      </c>
      <c r="B87" s="281">
        <v>23422.630670000002</v>
      </c>
      <c r="C87" s="281">
        <v>22858.807850000001</v>
      </c>
      <c r="D87" s="131" t="s">
        <v>275</v>
      </c>
      <c r="E87" s="11"/>
      <c r="F87" s="11"/>
      <c r="G87" s="11"/>
      <c r="H87" s="11"/>
    </row>
    <row r="88" spans="1:8" ht="15" customHeight="1" x14ac:dyDescent="0.25">
      <c r="A88" s="20" t="s">
        <v>276</v>
      </c>
      <c r="B88" s="281">
        <v>8615.2208300000002</v>
      </c>
      <c r="C88" s="281">
        <v>5724.2780000000002</v>
      </c>
      <c r="D88" s="131" t="s">
        <v>277</v>
      </c>
      <c r="E88" s="11"/>
      <c r="F88" s="11"/>
      <c r="G88" s="11"/>
      <c r="H88" s="11"/>
    </row>
    <row r="89" spans="1:8" ht="15" customHeight="1" x14ac:dyDescent="0.25">
      <c r="A89" s="20" t="s">
        <v>278</v>
      </c>
      <c r="B89" s="281">
        <v>8826.0291500000021</v>
      </c>
      <c r="C89" s="281">
        <v>7626.4959399999998</v>
      </c>
      <c r="D89" s="131" t="s">
        <v>279</v>
      </c>
      <c r="E89" s="11"/>
      <c r="F89" s="11"/>
      <c r="G89" s="11"/>
      <c r="H89" s="11"/>
    </row>
    <row r="90" spans="1:8" ht="15" customHeight="1" x14ac:dyDescent="0.25">
      <c r="A90" s="20" t="s">
        <v>280</v>
      </c>
      <c r="B90" s="281">
        <v>0</v>
      </c>
      <c r="C90" s="281">
        <v>0</v>
      </c>
      <c r="D90" s="131" t="s">
        <v>281</v>
      </c>
      <c r="E90" s="11"/>
      <c r="F90" s="11"/>
      <c r="G90" s="11"/>
      <c r="H90" s="11"/>
    </row>
    <row r="91" spans="1:8" ht="15" customHeight="1" x14ac:dyDescent="0.25">
      <c r="A91" s="231" t="s">
        <v>282</v>
      </c>
      <c r="B91" s="291">
        <f>SUBTOTAL(9,B87:B90)</f>
        <v>40863.880650000006</v>
      </c>
      <c r="C91" s="289">
        <f>SUBTOTAL(9,C87:C90)</f>
        <v>36209.581790000004</v>
      </c>
      <c r="D91" s="129" t="s">
        <v>283</v>
      </c>
      <c r="E91" s="11"/>
      <c r="F91" s="11"/>
      <c r="G91" s="11"/>
      <c r="H91" s="11"/>
    </row>
    <row r="92" spans="1:8" ht="15.75" customHeight="1" x14ac:dyDescent="0.25">
      <c r="A92" s="63"/>
      <c r="B92" s="292"/>
      <c r="C92" s="294"/>
      <c r="D92" s="130"/>
      <c r="E92" s="11"/>
      <c r="F92" s="11"/>
      <c r="G92" s="11"/>
      <c r="H92" s="11"/>
    </row>
    <row r="93" spans="1:8" ht="15.75" customHeight="1" x14ac:dyDescent="0.25">
      <c r="A93" s="64" t="s">
        <v>35</v>
      </c>
      <c r="B93" s="293">
        <f>B26+B59+B78+B91</f>
        <v>2074836.42084</v>
      </c>
      <c r="C93" s="293">
        <f>C26+C59+C78+C91</f>
        <v>1941930.2520099999</v>
      </c>
      <c r="D93" s="129" t="s">
        <v>284</v>
      </c>
      <c r="E93" s="11"/>
      <c r="F93" s="11"/>
      <c r="G93" s="11"/>
      <c r="H93" s="11"/>
    </row>
    <row r="94" spans="1:8" ht="15.75" customHeight="1" x14ac:dyDescent="0.25">
      <c r="A94" s="11"/>
      <c r="B94" s="68"/>
      <c r="C94" s="68"/>
      <c r="D94" s="126"/>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0"/>
  <sheetViews>
    <sheetView zoomScaleNormal="100" workbookViewId="0">
      <selection activeCell="H24" sqref="H24"/>
    </sheetView>
  </sheetViews>
  <sheetFormatPr defaultColWidth="17.28515625" defaultRowHeight="15.75" customHeight="1" x14ac:dyDescent="0.25"/>
  <cols>
    <col min="1" max="1" width="53.28515625" style="40" customWidth="1"/>
    <col min="2" max="2" width="12" style="91" customWidth="1"/>
    <col min="3" max="3" width="12.28515625" style="91" customWidth="1"/>
    <col min="4" max="4" width="13.7109375" style="91" customWidth="1"/>
    <col min="5" max="5" width="13.7109375" style="40" bestFit="1" customWidth="1"/>
    <col min="6" max="7" width="10.7109375" style="40" customWidth="1"/>
    <col min="8" max="16384" width="17.28515625" style="40"/>
  </cols>
  <sheetData>
    <row r="1" spans="1:8" ht="15" customHeight="1" x14ac:dyDescent="0.25">
      <c r="A1" s="2"/>
      <c r="B1" s="320"/>
      <c r="C1" s="320"/>
      <c r="D1" s="320"/>
      <c r="E1" s="1"/>
      <c r="F1" s="1"/>
      <c r="G1" s="1"/>
    </row>
    <row r="2" spans="1:8" ht="15" customHeight="1" x14ac:dyDescent="0.25">
      <c r="A2" s="316" t="str">
        <f>Resultatregnskap!A2</f>
        <v>Virksomhetens navn: Stiftelsen Handelshøyskolen BI</v>
      </c>
      <c r="B2" s="102"/>
      <c r="C2" s="102"/>
      <c r="D2" s="102"/>
      <c r="E2" s="1"/>
      <c r="F2" s="1"/>
      <c r="G2" s="1"/>
    </row>
    <row r="3" spans="1:8" ht="15" customHeight="1" x14ac:dyDescent="0.25">
      <c r="A3" s="1"/>
      <c r="B3" s="320"/>
      <c r="C3" s="320"/>
      <c r="D3" s="320"/>
      <c r="E3" s="1"/>
      <c r="F3" s="1"/>
      <c r="G3" s="1"/>
    </row>
    <row r="4" spans="1:8" ht="15" x14ac:dyDescent="0.25">
      <c r="A4" s="65" t="s">
        <v>285</v>
      </c>
      <c r="B4" s="99"/>
      <c r="C4" s="99"/>
      <c r="D4" s="99"/>
      <c r="E4" s="1"/>
      <c r="F4" s="1"/>
    </row>
    <row r="5" spans="1:8" ht="15" x14ac:dyDescent="0.25">
      <c r="A5" s="177" t="str">
        <f>Resultatregnskap!A6</f>
        <v>Beløp i 1000 kroner</v>
      </c>
      <c r="B5" s="320"/>
      <c r="C5" s="320"/>
      <c r="D5" s="320"/>
      <c r="E5" s="1"/>
      <c r="F5" s="1"/>
    </row>
    <row r="6" spans="1:8" ht="15" x14ac:dyDescent="0.25">
      <c r="A6" s="151"/>
      <c r="B6" s="320"/>
      <c r="C6" s="320"/>
      <c r="D6" s="320"/>
      <c r="E6" s="1"/>
      <c r="F6" s="1"/>
    </row>
    <row r="7" spans="1:8" ht="15" x14ac:dyDescent="0.25">
      <c r="A7" s="151" t="s">
        <v>461</v>
      </c>
      <c r="B7" s="320"/>
      <c r="C7" s="320"/>
      <c r="D7" s="320"/>
      <c r="E7" s="1"/>
      <c r="F7" s="1"/>
    </row>
    <row r="8" spans="1:8" ht="15" x14ac:dyDescent="0.25">
      <c r="A8" s="350"/>
      <c r="B8" s="197">
        <f>Resultatregnskap!C8</f>
        <v>45657</v>
      </c>
      <c r="C8" s="198">
        <f>Resultatregnskap!D8</f>
        <v>45291</v>
      </c>
      <c r="D8" s="263" t="str">
        <f>Resultatregnskap!E8</f>
        <v>DBH-referanse</v>
      </c>
      <c r="E8" s="1"/>
      <c r="F8" s="1"/>
      <c r="G8" s="1"/>
      <c r="H8" s="1"/>
    </row>
    <row r="9" spans="1:8" ht="15" customHeight="1" x14ac:dyDescent="0.25">
      <c r="A9" s="253" t="s">
        <v>458</v>
      </c>
      <c r="B9" s="264">
        <v>906221.04707999993</v>
      </c>
      <c r="C9" s="242">
        <v>863012.73826999997</v>
      </c>
      <c r="D9" s="253" t="s">
        <v>286</v>
      </c>
      <c r="E9" s="1"/>
      <c r="F9" s="1"/>
      <c r="G9" s="1"/>
      <c r="H9" s="1"/>
    </row>
    <row r="10" spans="1:8" ht="15" customHeight="1" x14ac:dyDescent="0.25">
      <c r="A10" s="253" t="s">
        <v>287</v>
      </c>
      <c r="B10" s="264">
        <v>110510.89592000001</v>
      </c>
      <c r="C10" s="242">
        <v>104773.29430000001</v>
      </c>
      <c r="D10" s="253" t="s">
        <v>288</v>
      </c>
      <c r="E10" s="1"/>
      <c r="F10" s="1"/>
      <c r="G10" s="1"/>
      <c r="H10" s="1"/>
    </row>
    <row r="11" spans="1:8" ht="15" customHeight="1" x14ac:dyDescent="0.25">
      <c r="A11" s="253" t="s">
        <v>289</v>
      </c>
      <c r="B11" s="264">
        <v>151129.51734000002</v>
      </c>
      <c r="C11" s="242">
        <v>128053.41345000001</v>
      </c>
      <c r="D11" s="253" t="s">
        <v>290</v>
      </c>
      <c r="E11" s="1"/>
      <c r="F11" s="1"/>
      <c r="G11" s="1"/>
      <c r="H11" s="1"/>
    </row>
    <row r="12" spans="1:8" ht="15" customHeight="1" x14ac:dyDescent="0.25">
      <c r="A12" s="253" t="s">
        <v>291</v>
      </c>
      <c r="B12" s="264">
        <v>57336.354579999999</v>
      </c>
      <c r="C12" s="242">
        <v>-81747.623680000004</v>
      </c>
      <c r="D12" s="253" t="s">
        <v>292</v>
      </c>
      <c r="E12" s="1"/>
      <c r="F12" s="1"/>
      <c r="G12" s="1"/>
      <c r="H12" s="1"/>
    </row>
    <row r="13" spans="1:8" ht="15" customHeight="1" x14ac:dyDescent="0.25">
      <c r="A13" s="253" t="s">
        <v>293</v>
      </c>
      <c r="B13" s="264">
        <v>-33679.65208</v>
      </c>
      <c r="C13" s="242">
        <v>-28884.62946</v>
      </c>
      <c r="D13" s="253" t="s">
        <v>294</v>
      </c>
      <c r="E13" s="1"/>
      <c r="F13" s="1"/>
      <c r="G13" s="1"/>
      <c r="H13" s="1"/>
    </row>
    <row r="14" spans="1:8" ht="15" customHeight="1" x14ac:dyDescent="0.25">
      <c r="A14" s="254" t="s">
        <v>295</v>
      </c>
      <c r="B14" s="264">
        <v>29063.981199999998</v>
      </c>
      <c r="C14" s="242">
        <v>25390.956109999999</v>
      </c>
      <c r="D14" s="253" t="s">
        <v>296</v>
      </c>
      <c r="E14" s="1"/>
      <c r="F14" s="1"/>
      <c r="G14" s="1"/>
      <c r="H14" s="1"/>
    </row>
    <row r="15" spans="1:8" ht="15" customHeight="1" x14ac:dyDescent="0.25">
      <c r="A15" s="265" t="s">
        <v>297</v>
      </c>
      <c r="B15" s="261">
        <f>SUBTOTAL(9,B9:B14)</f>
        <v>1220582.1440400002</v>
      </c>
      <c r="C15" s="262">
        <f>SUBTOTAL(9,C9:C14)</f>
        <v>1010598.1489900002</v>
      </c>
      <c r="D15" s="266" t="s">
        <v>298</v>
      </c>
      <c r="E15" s="1"/>
      <c r="F15" s="1"/>
      <c r="G15" s="1"/>
      <c r="H15" s="1"/>
    </row>
    <row r="16" spans="1:8" ht="15" customHeight="1" x14ac:dyDescent="0.25">
      <c r="A16" s="66"/>
      <c r="B16" s="100"/>
      <c r="C16" s="320"/>
      <c r="D16" s="1"/>
      <c r="E16" s="1"/>
      <c r="F16" s="1"/>
      <c r="G16" s="1"/>
      <c r="H16" s="1"/>
    </row>
    <row r="17" spans="1:8" ht="12.75" customHeight="1" x14ac:dyDescent="0.25">
      <c r="A17" s="1"/>
      <c r="B17" s="100"/>
      <c r="C17" s="320"/>
      <c r="D17" s="1"/>
      <c r="E17" s="1"/>
      <c r="F17" s="1"/>
      <c r="G17" s="1"/>
      <c r="H17" s="1"/>
    </row>
    <row r="18" spans="1:8" ht="15" customHeight="1" x14ac:dyDescent="0.25">
      <c r="A18" s="266" t="s">
        <v>299</v>
      </c>
      <c r="B18" s="153">
        <v>924</v>
      </c>
      <c r="C18" s="295">
        <v>906</v>
      </c>
      <c r="D18" s="266" t="s">
        <v>300</v>
      </c>
      <c r="E18" s="1"/>
      <c r="F18" s="1"/>
      <c r="G18" s="1"/>
      <c r="H18" s="1"/>
    </row>
    <row r="19" spans="1:8" ht="15.75" customHeight="1" x14ac:dyDescent="0.25">
      <c r="D19" s="40"/>
      <c r="E19" s="1"/>
      <c r="F19" s="1"/>
      <c r="G19" s="1"/>
      <c r="H19" s="1"/>
    </row>
    <row r="20" spans="1:8" ht="15.75" customHeight="1" x14ac:dyDescent="0.25">
      <c r="A20" s="325" t="s">
        <v>456</v>
      </c>
      <c r="E20" s="1"/>
      <c r="F20" s="1"/>
      <c r="G20" s="1"/>
      <c r="H20" s="1"/>
    </row>
    <row r="21" spans="1:8" ht="29.65" customHeight="1" x14ac:dyDescent="0.25">
      <c r="A21" s="149" t="s">
        <v>457</v>
      </c>
      <c r="B21" s="150" t="s">
        <v>458</v>
      </c>
      <c r="C21" s="146" t="s">
        <v>459</v>
      </c>
      <c r="D21" s="378" t="s">
        <v>466</v>
      </c>
      <c r="E21" s="1"/>
      <c r="F21" s="1"/>
      <c r="G21" s="1"/>
      <c r="H21" s="1"/>
    </row>
    <row r="22" spans="1:8" ht="15.75" customHeight="1" x14ac:dyDescent="0.25">
      <c r="A22" s="147"/>
      <c r="B22" s="148"/>
      <c r="C22" s="148"/>
      <c r="D22" s="148"/>
      <c r="E22" s="1"/>
      <c r="F22" s="1"/>
      <c r="G22" s="1"/>
      <c r="H22" s="1"/>
    </row>
    <row r="23" spans="1:8" ht="15.75" customHeight="1" x14ac:dyDescent="0.25">
      <c r="A23" s="147" t="s">
        <v>460</v>
      </c>
      <c r="B23" s="148">
        <v>2713690</v>
      </c>
      <c r="C23" s="148">
        <v>307754</v>
      </c>
      <c r="D23" s="148" t="s">
        <v>717</v>
      </c>
      <c r="E23" s="1"/>
      <c r="F23" s="1"/>
      <c r="G23" s="1"/>
      <c r="H23" s="1"/>
    </row>
    <row r="24" spans="1:8" ht="15.75" customHeight="1" x14ac:dyDescent="0.25">
      <c r="A24" s="147" t="s">
        <v>617</v>
      </c>
      <c r="B24" s="148"/>
      <c r="C24" s="148"/>
      <c r="D24" s="148" t="s">
        <v>718</v>
      </c>
      <c r="E24" s="1"/>
      <c r="F24" s="1"/>
      <c r="G24" s="1"/>
      <c r="H24" s="1"/>
    </row>
    <row r="25" spans="1:8" ht="15.75" customHeight="1" x14ac:dyDescent="0.25">
      <c r="A25" s="147" t="s">
        <v>462</v>
      </c>
      <c r="B25" s="148">
        <v>245000</v>
      </c>
      <c r="C25" s="148"/>
      <c r="D25" s="148" t="s">
        <v>719</v>
      </c>
      <c r="E25" s="1"/>
      <c r="F25" s="1"/>
      <c r="G25" s="1"/>
      <c r="H25" s="1"/>
    </row>
    <row r="26" spans="1:8" ht="15.75" customHeight="1" x14ac:dyDescent="0.25">
      <c r="A26" s="147" t="s">
        <v>716</v>
      </c>
      <c r="B26" s="148">
        <v>150000</v>
      </c>
      <c r="C26" s="148"/>
      <c r="D26" s="148" t="s">
        <v>720</v>
      </c>
      <c r="E26" s="1"/>
      <c r="F26" s="1"/>
      <c r="G26" s="1"/>
      <c r="H26" s="1"/>
    </row>
    <row r="27" spans="1:8" ht="15.75" customHeight="1" x14ac:dyDescent="0.25">
      <c r="A27" s="369"/>
      <c r="B27" s="370"/>
      <c r="C27" s="370"/>
      <c r="E27" s="1"/>
      <c r="F27" s="1"/>
      <c r="G27" s="1"/>
      <c r="H27" s="1"/>
    </row>
    <row r="28" spans="1:8" ht="15.75" customHeight="1" x14ac:dyDescent="0.25">
      <c r="A28" s="397" t="s">
        <v>780</v>
      </c>
      <c r="B28" s="397"/>
      <c r="C28" s="397"/>
      <c r="D28" s="397"/>
    </row>
    <row r="29" spans="1:8" ht="15.75" customHeight="1" x14ac:dyDescent="0.25">
      <c r="A29" s="397"/>
      <c r="B29" s="397"/>
      <c r="C29" s="397"/>
      <c r="D29" s="397"/>
    </row>
    <row r="30" spans="1:8" ht="15" x14ac:dyDescent="0.25">
      <c r="A30" s="397"/>
      <c r="B30" s="397"/>
      <c r="C30" s="397"/>
      <c r="D30" s="397"/>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6"/>
  <sheetViews>
    <sheetView topLeftCell="A13" workbookViewId="0">
      <selection activeCell="C40" sqref="C40"/>
    </sheetView>
  </sheetViews>
  <sheetFormatPr defaultColWidth="17.28515625" defaultRowHeight="15.75" customHeight="1" x14ac:dyDescent="0.25"/>
  <cols>
    <col min="1" max="1" width="47.85546875" style="40" customWidth="1"/>
    <col min="2" max="3" width="15.7109375" style="91" customWidth="1"/>
    <col min="4" max="4" width="14.28515625" style="70" customWidth="1"/>
    <col min="5" max="6" width="10.7109375" style="40" customWidth="1"/>
    <col min="7" max="16384" width="17.28515625" style="40"/>
  </cols>
  <sheetData>
    <row r="1" spans="1:8" ht="15" customHeight="1" x14ac:dyDescent="0.25">
      <c r="A1" s="2"/>
      <c r="B1" s="320"/>
      <c r="C1" s="320"/>
      <c r="D1" s="69"/>
      <c r="E1" s="1"/>
      <c r="F1" s="1"/>
    </row>
    <row r="2" spans="1:8" ht="15" customHeight="1" x14ac:dyDescent="0.25">
      <c r="A2" s="316" t="str">
        <f>Resultatregnskap!A2</f>
        <v>Virksomhetens navn: Stiftelsen Handelshøyskolen BI</v>
      </c>
      <c r="B2" s="102"/>
      <c r="C2" s="102"/>
      <c r="D2" s="69"/>
      <c r="E2" s="1"/>
      <c r="F2" s="1"/>
    </row>
    <row r="3" spans="1:8" ht="15" customHeight="1" x14ac:dyDescent="0.25">
      <c r="A3" s="1"/>
      <c r="B3" s="320"/>
      <c r="C3" s="320"/>
      <c r="D3" s="69"/>
      <c r="E3" s="1"/>
      <c r="F3" s="1"/>
    </row>
    <row r="4" spans="1:8" ht="15" customHeight="1" x14ac:dyDescent="0.25">
      <c r="A4" s="65" t="s">
        <v>301</v>
      </c>
      <c r="B4" s="99"/>
      <c r="C4" s="99"/>
      <c r="D4" s="99"/>
      <c r="E4" s="1"/>
      <c r="F4" s="1"/>
    </row>
    <row r="5" spans="1:8" ht="15" customHeight="1" x14ac:dyDescent="0.25">
      <c r="A5" s="177" t="str">
        <f>Resultatregnskap!A6</f>
        <v>Beløp i 1000 kroner</v>
      </c>
      <c r="B5" s="92"/>
      <c r="C5" s="92"/>
      <c r="D5" s="178"/>
      <c r="E5" s="1"/>
      <c r="F5" s="1"/>
    </row>
    <row r="6" spans="1:8" ht="15" customHeight="1" x14ac:dyDescent="0.25">
      <c r="A6" s="240"/>
      <c r="B6" s="197">
        <f>Resultatregnskap!C8</f>
        <v>45657</v>
      </c>
      <c r="C6" s="198">
        <f>Resultatregnskap!D8</f>
        <v>45291</v>
      </c>
      <c r="D6" s="129" t="str">
        <f>Resultatregnskap!E8</f>
        <v>DBH-referanse</v>
      </c>
      <c r="E6" s="1"/>
      <c r="F6" s="1"/>
      <c r="G6" s="1"/>
      <c r="H6" s="1"/>
    </row>
    <row r="7" spans="1:8" ht="15" customHeight="1" x14ac:dyDescent="0.25">
      <c r="A7" s="241"/>
      <c r="B7" s="242"/>
      <c r="C7" s="242"/>
      <c r="D7" s="243"/>
      <c r="E7" s="1"/>
      <c r="F7" s="1"/>
      <c r="G7" s="1"/>
      <c r="H7" s="1"/>
    </row>
    <row r="8" spans="1:8" ht="15" customHeight="1" x14ac:dyDescent="0.25">
      <c r="A8" s="244" t="s">
        <v>302</v>
      </c>
      <c r="B8" s="242">
        <v>107388.80987999994</v>
      </c>
      <c r="C8" s="242">
        <v>107977.07533000005</v>
      </c>
      <c r="D8" s="245" t="s">
        <v>303</v>
      </c>
      <c r="E8" s="1"/>
      <c r="F8" s="1"/>
      <c r="G8" s="1"/>
      <c r="H8" s="1"/>
    </row>
    <row r="9" spans="1:8" ht="15" customHeight="1" x14ac:dyDescent="0.25">
      <c r="A9" s="244" t="s">
        <v>304</v>
      </c>
      <c r="B9" s="242">
        <v>69054.595920000007</v>
      </c>
      <c r="C9" s="242">
        <v>70860.820899999992</v>
      </c>
      <c r="D9" s="245" t="s">
        <v>305</v>
      </c>
      <c r="E9" s="1"/>
      <c r="F9" s="1"/>
      <c r="G9" s="1"/>
      <c r="H9" s="1"/>
    </row>
    <row r="10" spans="1:8" ht="18" customHeight="1" x14ac:dyDescent="0.25">
      <c r="A10" s="244" t="s">
        <v>516</v>
      </c>
      <c r="B10" s="242">
        <v>13284.410750000001</v>
      </c>
      <c r="C10" s="242">
        <v>9720.7417199999982</v>
      </c>
      <c r="D10" s="245" t="s">
        <v>606</v>
      </c>
      <c r="E10" s="1"/>
      <c r="F10" s="1"/>
      <c r="G10" s="1"/>
      <c r="H10" s="1"/>
    </row>
    <row r="11" spans="1:8" ht="15" customHeight="1" x14ac:dyDescent="0.25">
      <c r="A11" s="244" t="s">
        <v>306</v>
      </c>
      <c r="B11" s="242">
        <v>142149.14240000001</v>
      </c>
      <c r="C11" s="242">
        <v>118032.18138000001</v>
      </c>
      <c r="D11" s="245" t="s">
        <v>607</v>
      </c>
      <c r="E11" s="1"/>
      <c r="F11" s="1"/>
      <c r="G11" s="1"/>
      <c r="H11" s="1"/>
    </row>
    <row r="12" spans="1:8" ht="15" customHeight="1" x14ac:dyDescent="0.25">
      <c r="A12" s="244" t="s">
        <v>307</v>
      </c>
      <c r="B12" s="242">
        <v>772.34089000000006</v>
      </c>
      <c r="C12" s="242">
        <v>694.79200000000003</v>
      </c>
      <c r="D12" s="245" t="s">
        <v>608</v>
      </c>
      <c r="E12" s="1"/>
      <c r="F12" s="1"/>
      <c r="G12" s="1"/>
      <c r="H12" s="1"/>
    </row>
    <row r="13" spans="1:8" ht="15" customHeight="1" x14ac:dyDescent="0.25">
      <c r="A13" s="244" t="s">
        <v>308</v>
      </c>
      <c r="B13" s="242">
        <v>80699.257949999999</v>
      </c>
      <c r="C13" s="242">
        <v>70797.736390000005</v>
      </c>
      <c r="D13" s="253" t="s">
        <v>609</v>
      </c>
      <c r="E13" s="1"/>
      <c r="F13" s="1"/>
      <c r="G13" s="1"/>
      <c r="H13" s="1"/>
    </row>
    <row r="14" spans="1:8" ht="15" customHeight="1" x14ac:dyDescent="0.25">
      <c r="A14" s="244" t="s">
        <v>309</v>
      </c>
      <c r="B14" s="242">
        <v>54112.41670999999</v>
      </c>
      <c r="C14" s="242">
        <v>38660.491889999998</v>
      </c>
      <c r="D14" s="245" t="s">
        <v>610</v>
      </c>
      <c r="E14" s="1"/>
      <c r="F14" s="1"/>
      <c r="G14" s="1"/>
      <c r="H14" s="1"/>
    </row>
    <row r="15" spans="1:8" ht="15" customHeight="1" x14ac:dyDescent="0.25">
      <c r="A15" s="244" t="s">
        <v>310</v>
      </c>
      <c r="B15" s="242">
        <v>62553.186220000003</v>
      </c>
      <c r="C15" s="242">
        <v>56294.99904000001</v>
      </c>
      <c r="D15" s="245" t="s">
        <v>611</v>
      </c>
      <c r="E15" s="1"/>
      <c r="F15" s="1"/>
      <c r="G15" s="1"/>
      <c r="H15" s="1"/>
    </row>
    <row r="16" spans="1:8" ht="15" customHeight="1" x14ac:dyDescent="0.25">
      <c r="A16" s="244" t="s">
        <v>517</v>
      </c>
      <c r="B16" s="242">
        <v>1331.6118000000001</v>
      </c>
      <c r="C16" s="242">
        <v>832.63093000000003</v>
      </c>
      <c r="D16" s="245" t="s">
        <v>612</v>
      </c>
      <c r="E16" s="1"/>
      <c r="F16" s="1"/>
      <c r="G16" s="1"/>
      <c r="H16" s="1"/>
    </row>
    <row r="17" spans="1:8" ht="15" customHeight="1" x14ac:dyDescent="0.25">
      <c r="A17" s="244" t="s">
        <v>311</v>
      </c>
      <c r="B17" s="242">
        <v>43831.282289999988</v>
      </c>
      <c r="C17" s="242">
        <v>45127.975170000005</v>
      </c>
      <c r="D17" s="245" t="s">
        <v>613</v>
      </c>
      <c r="E17" s="1"/>
      <c r="F17" s="1"/>
      <c r="G17" s="1"/>
      <c r="H17" s="1"/>
    </row>
    <row r="18" spans="1:8" ht="15" customHeight="1" x14ac:dyDescent="0.25">
      <c r="A18" s="246" t="s">
        <v>506</v>
      </c>
      <c r="B18" s="242">
        <v>97404.377739999982</v>
      </c>
      <c r="C18" s="242">
        <v>94165.648010000077</v>
      </c>
      <c r="D18" s="245" t="s">
        <v>614</v>
      </c>
      <c r="E18" s="1"/>
      <c r="F18" s="1"/>
      <c r="G18" s="1"/>
      <c r="H18" s="1"/>
    </row>
    <row r="19" spans="1:8" ht="15" customHeight="1" x14ac:dyDescent="0.25">
      <c r="A19" s="247" t="s">
        <v>312</v>
      </c>
      <c r="B19" s="248">
        <f>SUM(B8:B18)</f>
        <v>672581.43255000003</v>
      </c>
      <c r="C19" s="249">
        <f>SUM(C8:C18)</f>
        <v>613165.09276000015</v>
      </c>
      <c r="D19" s="213" t="s">
        <v>615</v>
      </c>
      <c r="E19" s="1"/>
      <c r="F19" s="1"/>
      <c r="G19" s="1"/>
      <c r="H19" s="1"/>
    </row>
    <row r="20" spans="1:8" ht="15" customHeight="1" x14ac:dyDescent="0.25">
      <c r="A20" s="267"/>
      <c r="B20" s="268"/>
      <c r="C20" s="269"/>
      <c r="D20" s="270"/>
      <c r="E20" s="1"/>
      <c r="F20" s="1"/>
      <c r="G20" s="1"/>
      <c r="H20" s="1"/>
    </row>
    <row r="21" spans="1:8" ht="15" customHeight="1" x14ac:dyDescent="0.25">
      <c r="A21" s="147" t="s">
        <v>521</v>
      </c>
      <c r="B21" s="273">
        <f>B6</f>
        <v>45657</v>
      </c>
      <c r="C21" s="250">
        <f>C6</f>
        <v>45291</v>
      </c>
      <c r="D21" s="203" t="s">
        <v>466</v>
      </c>
      <c r="E21" s="1"/>
      <c r="F21" s="1"/>
      <c r="G21" s="1"/>
      <c r="H21" s="1"/>
    </row>
    <row r="22" spans="1:8" ht="15" customHeight="1" x14ac:dyDescent="0.25">
      <c r="A22" s="251" t="s">
        <v>518</v>
      </c>
      <c r="B22" s="242">
        <v>544.07799999999997</v>
      </c>
      <c r="C22" s="242">
        <v>514</v>
      </c>
      <c r="D22" s="204" t="s">
        <v>522</v>
      </c>
      <c r="E22" s="1"/>
      <c r="F22" s="1"/>
      <c r="G22" s="1"/>
      <c r="H22" s="1"/>
    </row>
    <row r="23" spans="1:8" ht="15.75" customHeight="1" x14ac:dyDescent="0.25">
      <c r="A23" s="251" t="s">
        <v>520</v>
      </c>
      <c r="B23" s="162">
        <v>177.56299999999999</v>
      </c>
      <c r="C23" s="162">
        <v>103</v>
      </c>
      <c r="D23" s="204" t="s">
        <v>523</v>
      </c>
      <c r="E23" s="1"/>
      <c r="F23" s="1"/>
      <c r="G23" s="1"/>
      <c r="H23" s="1"/>
    </row>
    <row r="24" spans="1:8" ht="15.75" customHeight="1" x14ac:dyDescent="0.25">
      <c r="A24" s="251" t="s">
        <v>519</v>
      </c>
      <c r="B24" s="162">
        <v>50.7</v>
      </c>
      <c r="C24" s="162">
        <v>78</v>
      </c>
      <c r="D24" s="204" t="s">
        <v>524</v>
      </c>
      <c r="E24" s="1"/>
      <c r="F24" s="1"/>
      <c r="G24" s="1"/>
      <c r="H24" s="1"/>
    </row>
    <row r="25" spans="1:8" ht="15.75" customHeight="1" x14ac:dyDescent="0.25">
      <c r="A25" s="271" t="s">
        <v>430</v>
      </c>
      <c r="B25" s="148">
        <f>SUBTOTAL(9,B22:B24)</f>
        <v>772.34100000000001</v>
      </c>
      <c r="C25" s="148">
        <f>SUBTOTAL(9,C22:C24)</f>
        <v>695</v>
      </c>
      <c r="D25" s="203" t="s">
        <v>616</v>
      </c>
      <c r="E25" s="1"/>
      <c r="F25" s="1"/>
      <c r="G25" s="1"/>
      <c r="H25" s="1"/>
    </row>
    <row r="26" spans="1:8" ht="15.75" customHeight="1" x14ac:dyDescent="0.25">
      <c r="E26" s="1"/>
      <c r="F26" s="1"/>
      <c r="G26" s="1"/>
      <c r="H26" s="1"/>
    </row>
    <row r="27" spans="1:8" ht="15.75" customHeight="1" x14ac:dyDescent="0.25">
      <c r="A27" s="40" t="s">
        <v>525</v>
      </c>
      <c r="B27" s="40"/>
      <c r="C27" s="40"/>
      <c r="D27" s="40"/>
      <c r="E27" s="1"/>
      <c r="F27" s="1"/>
      <c r="G27" s="1"/>
      <c r="H27" s="1"/>
    </row>
    <row r="28" spans="1:8" ht="15.75" customHeight="1" x14ac:dyDescent="0.25">
      <c r="E28" s="1"/>
      <c r="F28" s="1"/>
      <c r="G28" s="1"/>
      <c r="H28" s="1"/>
    </row>
    <row r="29" spans="1:8" ht="15.75" customHeight="1" x14ac:dyDescent="0.25">
      <c r="E29" s="1"/>
      <c r="F29" s="1"/>
      <c r="G29" s="1"/>
      <c r="H29" s="1"/>
    </row>
    <row r="30" spans="1:8" ht="15.75" customHeight="1" x14ac:dyDescent="0.25">
      <c r="A30" s="65" t="s">
        <v>313</v>
      </c>
      <c r="B30" s="101"/>
      <c r="C30" s="101"/>
      <c r="D30" s="101"/>
      <c r="E30" s="1"/>
      <c r="F30" s="1"/>
      <c r="G30" s="1"/>
      <c r="H30" s="1"/>
    </row>
    <row r="31" spans="1:8" ht="15.75" customHeight="1" x14ac:dyDescent="0.25">
      <c r="A31" s="177" t="s">
        <v>589</v>
      </c>
      <c r="B31" s="92"/>
      <c r="C31" s="92"/>
      <c r="D31" s="92"/>
      <c r="E31" s="1"/>
      <c r="F31" s="1"/>
      <c r="G31" s="1"/>
      <c r="H31" s="1"/>
    </row>
    <row r="32" spans="1:8" ht="15.75" customHeight="1" x14ac:dyDescent="0.25">
      <c r="A32" s="252" t="s">
        <v>52</v>
      </c>
      <c r="B32" s="206">
        <f>B21</f>
        <v>45657</v>
      </c>
      <c r="C32" s="207">
        <f>C21</f>
        <v>45291</v>
      </c>
      <c r="D32" s="210" t="s">
        <v>466</v>
      </c>
      <c r="E32" s="1"/>
      <c r="F32" s="1"/>
      <c r="G32" s="1"/>
      <c r="H32" s="1"/>
    </row>
    <row r="33" spans="1:8" ht="15.75" customHeight="1" x14ac:dyDescent="0.25">
      <c r="A33" s="253" t="s">
        <v>853</v>
      </c>
      <c r="B33" s="242">
        <v>0</v>
      </c>
      <c r="C33" s="242">
        <v>0</v>
      </c>
      <c r="D33" s="245" t="s">
        <v>856</v>
      </c>
      <c r="E33" s="1"/>
      <c r="F33" s="1"/>
      <c r="G33" s="1"/>
      <c r="H33" s="485"/>
    </row>
    <row r="34" spans="1:8" ht="15.75" customHeight="1" x14ac:dyDescent="0.25">
      <c r="A34" s="253" t="s">
        <v>861</v>
      </c>
      <c r="B34" s="242">
        <v>5372.06203</v>
      </c>
      <c r="C34" s="242">
        <v>2462.79484</v>
      </c>
      <c r="D34" s="245" t="s">
        <v>314</v>
      </c>
      <c r="E34" s="1"/>
      <c r="F34" s="1"/>
      <c r="G34" s="1"/>
      <c r="H34" s="1"/>
    </row>
    <row r="35" spans="1:8" ht="15.75" customHeight="1" x14ac:dyDescent="0.25">
      <c r="A35" s="40" t="s">
        <v>870</v>
      </c>
      <c r="B35" s="242">
        <v>0</v>
      </c>
      <c r="C35" s="242">
        <v>0</v>
      </c>
      <c r="D35" s="245" t="s">
        <v>315</v>
      </c>
      <c r="E35" s="1"/>
      <c r="F35" s="1"/>
      <c r="G35" s="1"/>
      <c r="H35" s="1"/>
    </row>
    <row r="36" spans="1:8" ht="15.75" customHeight="1" x14ac:dyDescent="0.25">
      <c r="A36" s="254" t="s">
        <v>316</v>
      </c>
      <c r="B36" s="242">
        <v>8388.4511899999998</v>
      </c>
      <c r="C36" s="242">
        <v>1292.5953000000002</v>
      </c>
      <c r="D36" s="245" t="s">
        <v>317</v>
      </c>
      <c r="E36" s="1"/>
      <c r="F36" s="1"/>
      <c r="G36" s="1"/>
      <c r="H36" s="1"/>
    </row>
    <row r="37" spans="1:8" ht="15.75" customHeight="1" x14ac:dyDescent="0.25">
      <c r="A37" s="255" t="s">
        <v>593</v>
      </c>
      <c r="B37" s="248">
        <f>SUM(B33:B36)</f>
        <v>13760.513220000001</v>
      </c>
      <c r="C37" s="249">
        <f>SUM(C33:C36)</f>
        <v>3755.3901400000004</v>
      </c>
      <c r="D37" s="213" t="s">
        <v>318</v>
      </c>
      <c r="E37" s="1"/>
      <c r="F37" s="1"/>
      <c r="G37" s="1"/>
      <c r="H37" s="1"/>
    </row>
    <row r="38" spans="1:8" ht="15.75" customHeight="1" x14ac:dyDescent="0.25">
      <c r="A38" s="256"/>
      <c r="B38" s="257"/>
      <c r="C38" s="257"/>
      <c r="D38" s="243"/>
      <c r="E38" s="1"/>
      <c r="F38" s="1"/>
      <c r="G38" s="1"/>
      <c r="H38" s="1"/>
    </row>
    <row r="39" spans="1:8" ht="15.75" customHeight="1" x14ac:dyDescent="0.25">
      <c r="A39" s="371" t="s">
        <v>54</v>
      </c>
      <c r="B39" s="333"/>
      <c r="C39" s="333"/>
      <c r="D39" s="372"/>
      <c r="E39" s="1"/>
      <c r="F39" s="1"/>
      <c r="G39" s="1"/>
      <c r="H39" s="1"/>
    </row>
    <row r="40" spans="1:8" ht="15.75" customHeight="1" x14ac:dyDescent="0.25">
      <c r="A40" s="253" t="s">
        <v>854</v>
      </c>
      <c r="B40" s="242">
        <v>2633.2250600000007</v>
      </c>
      <c r="C40" s="242">
        <v>1962.3628100000001</v>
      </c>
      <c r="D40" s="245" t="s">
        <v>855</v>
      </c>
      <c r="E40" s="1"/>
      <c r="F40" s="1"/>
      <c r="G40" s="1"/>
      <c r="H40" s="1"/>
    </row>
    <row r="41" spans="1:8" ht="15.75" customHeight="1" x14ac:dyDescent="0.25">
      <c r="A41" s="253" t="s">
        <v>862</v>
      </c>
      <c r="B41" s="242">
        <v>22206.947680000001</v>
      </c>
      <c r="C41" s="242">
        <v>18794.835490000001</v>
      </c>
      <c r="D41" s="245" t="s">
        <v>319</v>
      </c>
      <c r="E41" s="1"/>
      <c r="F41" s="1"/>
      <c r="G41" s="1"/>
      <c r="H41" s="1"/>
    </row>
    <row r="42" spans="1:8" ht="15.75" customHeight="1" x14ac:dyDescent="0.25">
      <c r="A42" s="253" t="s">
        <v>320</v>
      </c>
      <c r="B42" s="242">
        <v>0</v>
      </c>
      <c r="C42" s="242">
        <v>0</v>
      </c>
      <c r="D42" s="245" t="s">
        <v>321</v>
      </c>
      <c r="E42" s="1"/>
      <c r="F42" s="1"/>
      <c r="G42" s="1"/>
      <c r="H42" s="1"/>
    </row>
    <row r="43" spans="1:8" ht="15.75" customHeight="1" x14ac:dyDescent="0.25">
      <c r="A43" s="254" t="s">
        <v>464</v>
      </c>
      <c r="B43" s="242">
        <v>1335.6375</v>
      </c>
      <c r="C43" s="242">
        <v>545.06749000000002</v>
      </c>
      <c r="D43" s="245" t="s">
        <v>322</v>
      </c>
      <c r="E43" s="1"/>
      <c r="F43" s="1"/>
      <c r="G43" s="1"/>
      <c r="H43" s="1"/>
    </row>
    <row r="44" spans="1:8" ht="15.75" customHeight="1" x14ac:dyDescent="0.25">
      <c r="A44" s="255" t="s">
        <v>592</v>
      </c>
      <c r="B44" s="248">
        <f>SUM(B40:B43)</f>
        <v>26175.810240000003</v>
      </c>
      <c r="C44" s="249">
        <f>SUM(C40:C43)</f>
        <v>21302.265790000001</v>
      </c>
      <c r="D44" s="213" t="s">
        <v>323</v>
      </c>
      <c r="E44" s="1"/>
      <c r="F44" s="1"/>
      <c r="G44" s="1"/>
      <c r="H44" s="1"/>
    </row>
    <row r="45" spans="1:8" ht="15.75" customHeight="1" x14ac:dyDescent="0.25">
      <c r="A45" s="258"/>
      <c r="B45" s="259"/>
      <c r="C45" s="259"/>
      <c r="D45" s="243"/>
      <c r="E45" s="1"/>
      <c r="F45" s="1"/>
      <c r="G45" s="1"/>
      <c r="H45" s="1"/>
    </row>
    <row r="46" spans="1:8" ht="15.75" customHeight="1" x14ac:dyDescent="0.25">
      <c r="A46" s="260" t="s">
        <v>56</v>
      </c>
      <c r="B46" s="261">
        <f>B37-B44</f>
        <v>-12415.297020000002</v>
      </c>
      <c r="C46" s="262">
        <f>C37-C44</f>
        <v>-17546.875650000002</v>
      </c>
      <c r="D46" s="213" t="s">
        <v>324</v>
      </c>
      <c r="E46" s="1"/>
      <c r="F46" s="1"/>
      <c r="G46" s="1"/>
      <c r="H46" s="1"/>
    </row>
  </sheetData>
  <sheetProtection formatCells="0" formatColumns="0" formatRows="0" insertColumns="0" insertRows="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889CE2-4C63-45A0-8359-A20B93F3E5BB}">
  <ds:schemaRefs>
    <ds:schemaRef ds:uri="http://schemas.microsoft.com/sharepoint/v3/contenttype/forms"/>
  </ds:schemaRefs>
</ds:datastoreItem>
</file>

<file path=customXml/itemProps2.xml><?xml version="1.0" encoding="utf-8"?>
<ds:datastoreItem xmlns:ds="http://schemas.openxmlformats.org/officeDocument/2006/customXml" ds:itemID="{7E4FD963-60ED-448D-9B35-545889DDE41F}">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fd6f65e9-49f3-49b1-a477-b0ee2712806c"/>
    <ds:schemaRef ds:uri="793ad56b-b905-482f-99c7-e0ad214f35d2"/>
    <ds:schemaRef ds:uri="http://schemas.microsoft.com/sharepoint/v3"/>
    <ds:schemaRef ds:uri="http://www.w3.org/XML/1998/namespace"/>
  </ds:schemaRefs>
</ds:datastoreItem>
</file>

<file path=customXml/itemProps3.xml><?xml version="1.0" encoding="utf-8"?>
<ds:datastoreItem xmlns:ds="http://schemas.openxmlformats.org/officeDocument/2006/customXml" ds:itemID="{FB1263C7-5864-4BD9-A5A9-ECE52AECE1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4c6c704b-b6c7-44c3-9e3a-3a2a18430174}" enabled="1" method="Privileged" siteId="{adee44b2-91fc-40f1-abdd-9cc29351b5f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creator>Skjefstad, Kenneth</dc:creator>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Hvamstad, Thomas</cp:lastModifiedBy>
  <cp:lastPrinted>2025-02-04T08:49:51Z</cp:lastPrinted>
  <dcterms:created xsi:type="dcterms:W3CDTF">2014-12-23T04:09:07Z</dcterms:created>
  <dcterms:modified xsi:type="dcterms:W3CDTF">2025-02-17T08:15:05Z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ies>
</file>