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https://pilotas.sharepoint.com/sites/docs/Administration/Finance/Department/03. Pilot Flight Academy AS/Regnskap/2024/Fagskolerapportering/"/>
    </mc:Choice>
  </mc:AlternateContent>
  <xr:revisionPtr revIDLastSave="206" documentId="8_{C7D37BAA-6525-4D24-B08F-17B65E3A6DCC}" xr6:coauthVersionLast="47" xr6:coauthVersionMax="47" xr10:uidLastSave="{E2C63222-A294-4666-9A64-16CBFA08E9D4}"/>
  <bookViews>
    <workbookView xWindow="28680" yWindow="-120" windowWidth="29040" windowHeight="15840" tabRatio="869" firstSheet="1" activeTab="12"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5" l="1"/>
  <c r="D52" i="4"/>
  <c r="B27" i="10" l="1"/>
  <c r="D16" i="10"/>
  <c r="B18" i="14"/>
  <c r="B21" i="14" s="1"/>
  <c r="C21" i="14"/>
  <c r="C41" i="11" l="1"/>
  <c r="E41" i="11"/>
  <c r="C23" i="8" l="1"/>
  <c r="C22" i="8"/>
  <c r="C17" i="8"/>
  <c r="C47" i="6"/>
  <c r="C41" i="6"/>
  <c r="D47" i="4"/>
  <c r="D29" i="4"/>
  <c r="D20" i="4"/>
  <c r="D18" i="4"/>
  <c r="D47" i="3"/>
  <c r="D38" i="3"/>
  <c r="D30" i="3"/>
  <c r="D18" i="3"/>
  <c r="D13" i="3"/>
  <c r="D51" i="2"/>
  <c r="D46" i="2"/>
  <c r="D40" i="2"/>
  <c r="D35" i="2"/>
  <c r="D29" i="2"/>
  <c r="D19" i="2"/>
  <c r="D53" i="2" s="1"/>
  <c r="D11" i="2"/>
  <c r="D50" i="4" l="1"/>
  <c r="D49" i="3"/>
  <c r="D20" i="3"/>
  <c r="D51" i="3" s="1"/>
  <c r="D39" i="1" l="1"/>
  <c r="D27" i="1"/>
  <c r="D20" i="1"/>
  <c r="D12" i="1"/>
  <c r="D22" i="1" s="1"/>
  <c r="B36" i="10"/>
  <c r="B35" i="10"/>
  <c r="B16" i="10"/>
  <c r="B7" i="10"/>
  <c r="C6" i="14"/>
  <c r="B6" i="14"/>
  <c r="C17" i="13"/>
  <c r="B17" i="13"/>
  <c r="C10" i="13"/>
  <c r="B10" i="13"/>
  <c r="C5" i="13"/>
  <c r="B5" i="13"/>
  <c r="A9" i="12"/>
  <c r="A10" i="12"/>
  <c r="A11" i="12"/>
  <c r="A12" i="12"/>
  <c r="A13" i="12"/>
  <c r="A14" i="12"/>
  <c r="A15" i="12"/>
  <c r="A16" i="12"/>
  <c r="A17" i="12"/>
  <c r="A8" i="12"/>
  <c r="A7" i="12"/>
  <c r="C49" i="11"/>
  <c r="D49" i="11"/>
  <c r="E49" i="11"/>
  <c r="B49" i="11"/>
  <c r="C44" i="11"/>
  <c r="D44" i="11"/>
  <c r="E44" i="11"/>
  <c r="B44" i="11"/>
  <c r="C39" i="11"/>
  <c r="D39" i="11"/>
  <c r="E39" i="11"/>
  <c r="B39" i="11"/>
  <c r="C34" i="11"/>
  <c r="D34" i="11"/>
  <c r="E34" i="11"/>
  <c r="B34" i="11"/>
  <c r="E14" i="11"/>
  <c r="C14" i="11"/>
  <c r="D14" i="11"/>
  <c r="B14" i="11"/>
  <c r="C5" i="8"/>
  <c r="B5" i="8"/>
  <c r="C40" i="6"/>
  <c r="B40" i="6"/>
  <c r="D6" i="3"/>
  <c r="C6" i="3"/>
  <c r="D5" i="2"/>
  <c r="C5" i="2"/>
  <c r="C37" i="10"/>
  <c r="D37" i="10"/>
  <c r="D21" i="11"/>
  <c r="D29" i="1" l="1"/>
  <c r="D33" i="1" s="1"/>
  <c r="D52" i="11"/>
  <c r="E52" i="11"/>
  <c r="E17" i="6"/>
  <c r="E16" i="6"/>
  <c r="D20" i="6"/>
  <c r="C20" i="6"/>
  <c r="B20" i="6"/>
  <c r="E20" i="6" l="1"/>
  <c r="E11" i="6"/>
  <c r="E10" i="6"/>
  <c r="E9" i="6"/>
  <c r="E8" i="6"/>
  <c r="E21" i="11"/>
  <c r="D55" i="11"/>
  <c r="E55" i="11"/>
  <c r="D10" i="10" l="1"/>
  <c r="C10" i="10"/>
  <c r="B10" i="10"/>
  <c r="F11" i="12"/>
  <c r="F17" i="12" s="1"/>
  <c r="B11" i="12"/>
  <c r="E13" i="16"/>
  <c r="D10" i="16"/>
  <c r="E63" i="11"/>
  <c r="E29" i="11"/>
  <c r="D29" i="11"/>
  <c r="D18" i="11"/>
  <c r="E18" i="11"/>
  <c r="C18" i="11"/>
  <c r="B18" i="11"/>
  <c r="E11" i="11"/>
  <c r="D11" i="11"/>
  <c r="C11" i="11"/>
  <c r="B11" i="11"/>
  <c r="B47" i="6"/>
  <c r="C32" i="6"/>
  <c r="B32" i="6"/>
  <c r="E19" i="6"/>
  <c r="D12" i="6"/>
  <c r="C12" i="6"/>
  <c r="B12" i="6"/>
  <c r="C38" i="3"/>
  <c r="C13" i="3"/>
  <c r="E12" i="6" l="1"/>
  <c r="C51" i="2"/>
  <c r="C46" i="2"/>
  <c r="C40" i="2"/>
  <c r="C35" i="2"/>
  <c r="C29" i="2"/>
  <c r="C19" i="2"/>
  <c r="C11" i="2"/>
  <c r="C39" i="1"/>
  <c r="C27" i="1"/>
  <c r="C20" i="1"/>
  <c r="C12" i="1"/>
  <c r="D63" i="11"/>
  <c r="E18" i="6"/>
  <c r="B9" i="5" l="1"/>
  <c r="C22" i="1"/>
  <c r="B19" i="5"/>
  <c r="C53" i="2"/>
  <c r="B37" i="10" l="1"/>
  <c r="D25" i="10"/>
  <c r="C25" i="10"/>
  <c r="B25" i="10"/>
  <c r="D18" i="10"/>
  <c r="C18" i="10"/>
  <c r="B18" i="10"/>
  <c r="B20" i="10" l="1"/>
  <c r="D20" i="10"/>
  <c r="D27" i="10" s="1"/>
  <c r="D31" i="10" s="1"/>
  <c r="C20" i="10"/>
  <c r="C27" i="10" s="1"/>
  <c r="C31" i="10" s="1"/>
  <c r="G14" i="15"/>
  <c r="G13" i="15"/>
  <c r="G12" i="15"/>
  <c r="G11" i="15"/>
  <c r="G10" i="15"/>
  <c r="F13" i="15"/>
  <c r="F12" i="15"/>
  <c r="F11" i="15"/>
  <c r="F10"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2" i="11"/>
  <c r="B52" i="11"/>
  <c r="E47" i="11"/>
  <c r="D47" i="11"/>
  <c r="C47" i="11"/>
  <c r="B47" i="11"/>
  <c r="E42" i="11"/>
  <c r="D42" i="11"/>
  <c r="C42" i="11"/>
  <c r="B42" i="11"/>
  <c r="E37" i="11"/>
  <c r="D37" i="11"/>
  <c r="C37" i="11"/>
  <c r="B37" i="11"/>
  <c r="B23" i="8"/>
  <c r="B17" i="8"/>
  <c r="C47" i="4"/>
  <c r="C50" i="4" s="1"/>
  <c r="C29" i="4"/>
  <c r="C20" i="4"/>
  <c r="C47" i="3"/>
  <c r="C30" i="3"/>
  <c r="C18" i="3"/>
  <c r="C20" i="3" s="1"/>
  <c r="C29" i="1"/>
  <c r="H14" i="15" l="1"/>
  <c r="C33" i="1"/>
  <c r="B31" i="10"/>
  <c r="F15" i="15"/>
  <c r="E10" i="16"/>
  <c r="E16" i="16" s="1"/>
  <c r="H13" i="15"/>
  <c r="H12" i="15"/>
  <c r="H10" i="15"/>
  <c r="G15" i="15"/>
  <c r="H11" i="15"/>
  <c r="C49" i="3"/>
  <c r="C51" i="3" s="1"/>
  <c r="C52" i="4"/>
  <c r="I11" i="12"/>
  <c r="C17" i="12"/>
  <c r="I17" i="12" s="1"/>
  <c r="A1" i="16"/>
  <c r="H15" i="15" l="1"/>
  <c r="A1" i="10"/>
  <c r="C11" i="5" l="1"/>
  <c r="B11" i="5"/>
  <c r="B36" i="5" s="1"/>
  <c r="C8" i="5" l="1"/>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<sst xmlns="http://schemas.openxmlformats.org/spreadsheetml/2006/main" count="805" uniqueCount="663">
  <si>
    <t>Inntekter</t>
  </si>
  <si>
    <t>Varebeholdninger</t>
  </si>
  <si>
    <t>Fordringer</t>
  </si>
  <si>
    <t xml:space="preserve"> </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</si>
  <si>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</si>
  <si>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</si>
  <si>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</si>
  <si>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</si>
  <si>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</si>
  <si>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</si>
  <si>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</si>
  <si>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</si>
  <si>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</si>
  <si>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</si>
  <si>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</si>
  <si>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</si>
  <si>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</si>
  <si>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</si>
  <si>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</si>
  <si>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</si>
  <si>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</si>
  <si>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</si>
  <si>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</si>
  <si>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</si>
  <si>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</si>
  <si>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</si>
  <si>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</si>
  <si>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</si>
  <si>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</si>
  <si>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</si>
  <si>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</si>
  <si>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</si>
  <si>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</si>
  <si>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</si>
  <si>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</si>
  <si>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</si>
  <si>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</si>
  <si>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</si>
  <si>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</si>
  <si>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</si>
  <si>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</si>
  <si>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</si>
  <si>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</si>
  <si>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</si>
  <si>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</si>
  <si>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</si>
  <si>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</si>
  <si>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</si>
  <si>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</si>
  <si>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</si>
  <si>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</si>
  <si>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</si>
  <si>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</si>
  <si>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</si>
  <si>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</si>
  <si>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</si>
  <si>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</si>
  <si>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</si>
  <si>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</si>
  <si>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</si>
  <si>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</si>
  <si>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</si>
  <si>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</si>
  <si>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</si>
  <si>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</si>
  <si>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</si>
  <si>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</si>
  <si>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</si>
  <si>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</si>
  <si>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</si>
  <si>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</si>
  <si>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</si>
  <si>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</si>
  <si>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</si>
  <si>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</si>
  <si>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</si>
  <si>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</si>
  <si>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</si>
  <si>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</si>
  <si>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</si>
  <si>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</si>
  <si>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</si>
  <si>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</si>
  <si>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</si>
  <si>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</si>
  <si>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</si>
  <si>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</si>
  <si>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</si>
  <si>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</si>
  <si>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</si>
  <si>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</si>
  <si>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</si>
  <si>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</si>
  <si>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</si>
  <si>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</si>
  <si>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</si>
  <si>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</si>
  <si>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</si>
  <si>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</si>
  <si>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</si>
  <si>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</si>
  <si>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</si>
  <si>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</si>
  <si>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</si>
  <si>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</si>
  <si>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II. Fordringer</t>
  </si>
  <si>
    <t>Kundefordringer</t>
  </si>
  <si>
    <t>EI.22</t>
  </si>
  <si>
    <t>Andre fordringer</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</si>
  <si>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</si>
  <si>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</si>
  <si>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</si>
  <si>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</si>
  <si>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</si>
  <si>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</si>
  <si>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</si>
  <si>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</si>
  <si>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</si>
  <si>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</si>
  <si>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</si>
  <si>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</si>
  <si>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</si>
  <si>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</si>
  <si>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</si>
  <si>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</si>
  <si>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</si>
  <si>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</si>
  <si>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</si>
  <si>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</si>
  <si>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</si>
  <si>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</si>
  <si>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</si>
  <si>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</si>
  <si>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</si>
  <si>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</si>
  <si>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</si>
  <si>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</si>
  <si>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</si>
  <si>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</si>
  <si>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</si>
  <si>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</si>
  <si>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</si>
  <si>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</si>
  <si>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</si>
  <si>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</si>
  <si>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</si>
  <si>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</si>
  <si>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</si>
  <si>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</si>
  <si>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</si>
  <si>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</si>
  <si>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</si>
  <si>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</si>
  <si>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</si>
  <si>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</si>
  <si>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</si>
  <si>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</si>
  <si>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</si>
  <si>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</si>
  <si>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</si>
  <si>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</si>
  <si>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</si>
  <si>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</si>
  <si>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</si>
  <si>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</si>
  <si>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</si>
  <si>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</si>
  <si>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</si>
  <si>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</si>
  <si>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</si>
  <si>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</si>
  <si>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</si>
  <si>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</si>
  <si>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</si>
  <si>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</si>
  <si>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</si>
  <si>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</si>
  <si>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</si>
  <si>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</si>
  <si>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</si>
  <si>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</si>
  <si>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</si>
  <si>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</si>
  <si>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</si>
  <si>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</si>
  <si>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</si>
  <si>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</si>
  <si>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</si>
  <si>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</si>
  <si>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</si>
  <si>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</si>
  <si>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</si>
  <si>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</si>
  <si>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</si>
  <si>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</si>
  <si>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</si>
  <si>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</si>
  <si>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</si>
  <si>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</si>
  <si>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</si>
  <si>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</si>
  <si>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</si>
  <si>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</si>
  <si>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</si>
  <si>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</si>
  <si>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</si>
  <si>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</si>
  <si>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</si>
  <si>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</si>
  <si>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</si>
  <si>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</si>
  <si>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</si>
  <si>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</si>
  <si>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</si>
  <si>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</si>
  <si>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</si>
  <si>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</si>
  <si>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</si>
  <si>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</si>
  <si>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</si>
  <si>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</si>
  <si>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</si>
  <si>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</si>
  <si>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</si>
  <si>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</si>
  <si>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</si>
  <si>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</si>
  <si>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</si>
  <si>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</si>
  <si>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</si>
  <si>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</si>
  <si>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</si>
  <si>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</si>
  <si>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</si>
  <si>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</si>
  <si>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</si>
  <si>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</si>
  <si>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</si>
  <si>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</si>
  <si>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</si>
  <si>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</si>
  <si>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</si>
  <si>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</si>
  <si>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</si>
  <si>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</si>
  <si>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</si>
  <si>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</si>
  <si>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</si>
  <si>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</si>
  <si>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</si>
  <si>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</si>
  <si>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</si>
  <si>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</si>
  <si>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</si>
  <si>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</si>
  <si>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</si>
  <si>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</si>
  <si>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</si>
  <si>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</si>
  <si>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</si>
  <si>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</si>
  <si>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</si>
  <si>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</si>
  <si>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</si>
  <si>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</si>
  <si>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</si>
  <si>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</si>
  <si>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</si>
  <si>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</si>
  <si>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</si>
  <si>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</si>
  <si>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</si>
  <si>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</si>
  <si>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</si>
  <si>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</si>
  <si>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</si>
  <si>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</si>
  <si>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</si>
  <si>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</si>
  <si>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</si>
  <si>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</si>
  <si>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</si>
  <si>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</si>
  <si>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</si>
  <si>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</si>
  <si>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</si>
  <si>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</si>
  <si>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</si>
  <si>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</si>
  <si>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</si>
  <si>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</si>
  <si>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</si>
  <si>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</si>
  <si>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</si>
  <si>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</si>
  <si>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</si>
  <si>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</si>
  <si>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</si>
  <si>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</si>
  <si>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</si>
  <si>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</si>
  <si>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</si>
  <si>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</si>
  <si>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</si>
  <si>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</si>
  <si>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</si>
  <si>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</si>
  <si>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</si>
  <si>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</si>
  <si>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</si>
  <si>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</si>
  <si>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</si>
  <si>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</si>
  <si>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</si>
  <si>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</si>
  <si>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</si>
  <si>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</si>
  <si>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</si>
  <si>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</si>
  <si>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</si>
  <si>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</si>
  <si>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</si>
  <si>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</si>
  <si>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</si>
  <si>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</si>
  <si>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</si>
  <si>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</si>
  <si>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</si>
  <si>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</si>
  <si>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</si>
  <si>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</si>
  <si>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</si>
  <si>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</si>
  <si>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</si>
  <si>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</si>
  <si>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</si>
  <si>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</si>
  <si>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</si>
  <si>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</si>
  <si>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</si>
  <si>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</si>
  <si>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</si>
  <si>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</si>
  <si>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</si>
  <si>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</si>
  <si>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</si>
  <si>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</si>
  <si>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</si>
  <si>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</si>
  <si>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</si>
  <si>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</si>
  <si>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</si>
  <si>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</si>
  <si>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</si>
  <si>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</si>
  <si>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</si>
  <si>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</si>
  <si>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</si>
  <si>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</si>
  <si>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</si>
  <si>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</si>
  <si>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</si>
  <si>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</si>
  <si>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</si>
  <si>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</si>
  <si>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</si>
  <si>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</si>
  <si>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</si>
  <si>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</si>
  <si>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</si>
  <si>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</si>
  <si>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</si>
  <si>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</si>
  <si>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</si>
  <si>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</si>
  <si>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</si>
  <si>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</si>
  <si>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</si>
  <si>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</si>
  <si>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</si>
  <si>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</si>
  <si>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</si>
  <si>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</si>
  <si>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</si>
  <si>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</si>
  <si>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</si>
  <si>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</si>
  <si>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</si>
  <si>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</si>
  <si>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</si>
  <si>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</si>
  <si>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</si>
  <si>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</si>
  <si>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</si>
  <si>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</si>
  <si>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</si>
  <si>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</si>
  <si>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</si>
  <si>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</si>
  <si>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</si>
  <si>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</si>
  <si>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</si>
  <si>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</si>
  <si>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</si>
  <si>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</si>
  <si>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</si>
  <si>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</si>
  <si>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</si>
  <si>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</si>
  <si>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</si>
  <si>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</si>
  <si>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</si>
  <si>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</si>
  <si>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</si>
  <si>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</si>
  <si>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</si>
  <si>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</si>
  <si>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</si>
  <si>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</si>
  <si>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</si>
  <si>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</si>
  <si>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</si>
  <si>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</si>
  <si>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</si>
  <si>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</si>
  <si>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</si>
  <si>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</si>
  <si>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</si>
  <si>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</si>
  <si>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</si>
  <si>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</si>
  <si>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</si>
  <si>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</si>
  <si>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</si>
  <si>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</si>
  <si>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</si>
  <si>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</si>
  <si>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</si>
  <si>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</si>
  <si>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</si>
  <si>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</si>
  <si>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</si>
  <si>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</si>
  <si>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</si>
  <si>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</si>
  <si>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</si>
  <si>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</si>
  <si>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</si>
  <si>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</si>
  <si>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</si>
  <si>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</si>
  <si>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</si>
  <si>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</si>
  <si>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</si>
  <si>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</si>
  <si>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</si>
  <si>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</si>
  <si>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</si>
  <si>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</si>
  <si>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</si>
  <si>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</si>
  <si>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</si>
  <si>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</si>
  <si>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</si>
  <si>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</si>
  <si>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</si>
  <si>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</si>
  <si>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</si>
  <si>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</si>
  <si>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</si>
  <si>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</si>
  <si>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</si>
  <si>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</si>
  <si>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</si>
  <si>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</si>
  <si>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</si>
  <si>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</si>
  <si>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</si>
  <si>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</si>
  <si>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</si>
  <si>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</si>
  <si>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</si>
  <si>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</si>
  <si>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</si>
  <si>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</si>
  <si>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</si>
  <si>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</si>
  <si>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</si>
  <si>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</si>
  <si>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</si>
  <si>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</si>
  <si>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</si>
  <si>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</si>
  <si>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</si>
  <si>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</si>
  <si>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</si>
  <si>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</si>
  <si>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</si>
  <si>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</si>
  <si>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</si>
  <si>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</si>
  <si>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</si>
  <si>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</si>
  <si>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</si>
  <si>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</si>
  <si>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</si>
  <si>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</si>
  <si>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</si>
  <si>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</si>
  <si>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</si>
  <si>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</si>
  <si>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</si>
  <si>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</si>
  <si>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</si>
  <si>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</si>
  <si>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</si>
  <si>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</si>
  <si>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</si>
  <si>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</si>
  <si>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</si>
  <si>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</si>
  <si>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</si>
  <si>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</si>
  <si>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</si>
  <si>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</si>
  <si>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</si>
  <si>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</si>
  <si>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</si>
  <si>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</si>
  <si>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</si>
  <si>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</si>
  <si>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</si>
  <si>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</si>
  <si>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</si>
  <si>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</si>
  <si>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</si>
  <si>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</si>
  <si>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</si>
  <si>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</si>
  <si>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</si>
  <si>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</si>
  <si>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</si>
  <si>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</si>
  <si>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</si>
  <si>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</si>
  <si>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</si>
  <si>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</si>
  <si>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</si>
  <si>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</si>
  <si>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</si>
  <si>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</si>
  <si>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</si>
  <si>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</si>
  <si>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</si>
  <si>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</si>
  <si>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</si>
  <si>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</si>
  <si>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</si>
  <si>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</si>
  <si>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</si>
  <si>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</si>
  <si>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</si>
  <si>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</si>
  <si>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</si>
  <si>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</si>
  <si>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</si>
  <si>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</si>
  <si>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</si>
  <si>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</si>
  <si>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</si>
  <si>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</si>
  <si>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</si>
  <si>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</si>
  <si>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</si>
  <si>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</si>
  <si>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</si>
  <si>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</si>
  <si>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</si>
  <si>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</si>
  <si>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</si>
  <si>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</si>
  <si>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</si>
  <si>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</si>
  <si>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</si>
  <si>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</si>
  <si>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</si>
  <si>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</si>
  <si>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</si>
  <si>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</si>
  <si>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</si>
  <si>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</si>
  <si>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</si>
  <si>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</si>
  <si>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</si>
  <si>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</si>
  <si>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</si>
  <si>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</si>
  <si>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</si>
  <si>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</si>
  <si>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</si>
  <si>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</si>
  <si>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</si>
  <si>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</si>
  <si>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</si>
  <si>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</si>
  <si>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</si>
  <si>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</si>
  <si>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</si>
  <si>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</si>
  <si>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</si>
  <si>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</si>
  <si>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</si>
  <si>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</si>
  <si>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</si>
  <si>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</si>
  <si>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</si>
  <si>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</si>
  <si>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</si>
  <si>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</si>
  <si>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</si>
  <si>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</si>
  <si>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Regnskapsprinsipper</t>
  </si>
  <si>
    <t xml:space="preserve">Årsregnskapet er satt opp i samsvar med regnskapslovens bestemmelser og god regnskapsskikk. </t>
  </si>
  <si>
    <t>Bruk av estimater</t>
  </si>
  <si>
    <t>I utarbeidelsen av årsregnskapet har man brukt estimater og forutsetningersom har påvirket resultatregskapet og verdsettelsen av eiendeler og gjeld, samt usikre eiendeler og forpliktelser på balansedagen i henhold til god regnskapskikk. Områder som i stor grad inneholder slike skjønnsmessige vurderinger, høy grad av kompleksitet, eller områder hvor forutsetninger og estimater er vesentlige for årsregnskapet, er beskrevet i notene.</t>
  </si>
  <si>
    <t>Valuta</t>
  </si>
  <si>
    <t>Transaksjoner i utenlandske valuta omregnes til kursen på transaksjonstidspunktet. Pengeposter i utenlandsk valuta omregnes til norske kroner ved å benytte balansedagens kurs. Ikke-pengeposter som måles til historisk kurs uttrykt i utenlandsk valuta, omregnes til norske kroner ved å benytte valutakursen på transaksjonstidspunktet. Ikke-pengeposter som måles til virkelig verdi uttrykt i utenlandsk valuta, omregnes til valutakursen fastsatt på måletidspunktet. Valutakursendringene resultatføres løpende i regnskapsperioden under andre finansposter.</t>
  </si>
  <si>
    <t>Inntektsføringen ved salg av varer skjer på leveringstidspunktet. Tjenester inntektsføres etter hvert som de leveres. Selskapets tjenestebaserte inntekter er i stor grad knyttet til gjennomføring av Integrated ATPL utdanning. Inntekten regnskapsføres når den er opptjent, altså når krav på vederlag oppstår. Dette skjer når tjenesten ytes i takt med at studentene gjennomgår og utfører utdanningens enkeltelementer. Annen utdanning og enkeltstående kurs forventes opptjent linært over kursperioden. Inntektene regnskapsføres med verdien av vederlaget på transaksjonstidspunktet.</t>
  </si>
  <si>
    <t>En andel av samlet kursavgift for nye studenter dekker kostnader i forbindelse med innrullering og godkjenning av nye studenter. Denne inntekten ansees opptjent i sin helhet når studenten har fått tildelt studieplass, og er heller ikke refunderbar.</t>
  </si>
  <si>
    <t>Skatt</t>
  </si>
  <si>
    <t>Skattekostnaden i resultatregnskapet omfatter både periodens skatt og endring i utsatt skatt. Utsatt skatt er beregnet med 22% på grunnlag av de midlertidlige forskjeller som eksisterer mellom regnskapmessige og skattemessige verdier, samt ligningsmessig underskudd til fremføring ved utgangen av regnskapsåret. Skatteøkende og skattereduserende midlertidige forskjeller som reverserer eller kan reverseres i samme periode er utlignet og nettoført. Netto utsatt skattefordel balanseføres i den grad det er sannsynlig at denne kan bli utnyttet.</t>
  </si>
  <si>
    <t>Klassifisering og vurdering av anleggsmidler</t>
  </si>
  <si>
    <t xml:space="preserve">Anleggsmidler omfatter eiendeler bestemt til varig eie og bruk. Anleggsmidler er vurdert til anskaffelseskost, fratrukket avskrivninger og nedskrivninger. Langsiktig gjeld balanseføres til nominelt beløp på transaksjonstidspunktet. </t>
  </si>
  <si>
    <t xml:space="preserve">Varige driftsmidler balanseføres og avskrives over driftsmidlets økonimiske levetid. Vesentlige driftsmidler som består av flere betydelige komponenter med ulik levetid er dekomponert med ulik avskrivningstid for de ulike komponentene. Direkte vedlikehold av driftsmidler kostnadsføres løpende under driftskostnader, mens påkostninger eller forbedringer tillegges driftsmidlets kostpris og avskrives i takt med driftsmidlet. Varige driftsmidler nedskrives til gjenvinnbart beløp med verdifall som forventes ikke å være forbigående. Gjennvinnbart beløp er det høyeste av netto salgsverdi og verdi i bruk. Verdi i bruk er nåverdi av fremtidlige kontantstrømmer knyttet til eiendelen. Nedskrivinger reverseres når grunnlaget for nedskrivningen ikke lenger er til stede. </t>
  </si>
  <si>
    <t>Klassifisering og vurdering av omløpsmidler</t>
  </si>
  <si>
    <t>Omløpsmidler og kortsiktig gjeld omfatter normalt poster som forfaller til betaling innen ett år etter balansedagen, samt poster som knytter seg til varekretsløpet. Omløpsmidler vurderes til laveste verdi av anskaffelseskost og virkelig verdi. Kortsiktig gjeld balanseføres til nominelt beløp på transaksjonstidpunktet.</t>
  </si>
  <si>
    <t>Varer</t>
  </si>
  <si>
    <t>Varer er vurdert til det laveste av anskaffelseskost og netto salgsverdi. Netto salgsverdi er estimert salgspris ved ordinær drift etter fradrag for beregnede nødvendige utgifter for gjennomføring av salget.  Anskaffelseskost inkluderer utgifter påløpt ved anskaffelse av varene og kostnadene for å bringe varene til nåværende plassering og tilordnes ved bruk av FIFO-prinsippet.</t>
  </si>
  <si>
    <t>Kontantstrømoppstilling</t>
  </si>
  <si>
    <t>Kundefordringer og andre fordringer oppføres til pålydende etter fradrag for avsetning til forventet tap. Avsetning til tap gjøres på grunnlag av en individuell vurdering av de enkelte fordringene.</t>
  </si>
  <si>
    <t>Kontantstrømoppstillingen er utarbeidet etter den indirekte metoden. Kontanter og kontantekvivalenter omfatter kontanter, bankinnskudd og andre kortsiktige, likvide fordringer.</t>
  </si>
  <si>
    <t>Fagskolens navn: Pilot Flight Academy AS</t>
  </si>
  <si>
    <t>Org.nr: 991 373 098</t>
  </si>
  <si>
    <t>5,6,11</t>
  </si>
  <si>
    <t>Spesifikasjon av offentlig tilskudd 2024</t>
  </si>
  <si>
    <t>Daglig leder (mottar lønn fra morselskapet Pilot Group AS)</t>
  </si>
  <si>
    <t>Pilot Group AS</t>
  </si>
  <si>
    <t>Regnskapstjenester</t>
  </si>
  <si>
    <t>Sky Management AS</t>
  </si>
  <si>
    <t>New Scandinavian Aircraft AS</t>
  </si>
  <si>
    <t>Innleie av fly</t>
  </si>
  <si>
    <t>Vedlikeholdsavtaler simulatorene</t>
  </si>
  <si>
    <t>Konserninterne tjenester</t>
  </si>
  <si>
    <t>Langsiktig rentebærende lån</t>
  </si>
  <si>
    <t>Konserninterne kostnader</t>
  </si>
  <si>
    <t>Leie av fly/regnskapstjenester</t>
  </si>
  <si>
    <t>1) Spesifikasjon</t>
  </si>
  <si>
    <t>Forskudd fra studenter</t>
  </si>
  <si>
    <t xml:space="preserve">Forskuddsbetalt leieinntekt </t>
  </si>
  <si>
    <t>Forskkudd på et kadettprogram</t>
  </si>
  <si>
    <t>Inntekten her består av utleie av simulatorer til eksterne og kurs til eksterne, så som PBN og UPRT kurs, samt oppgradering av rettigheter hos eksterne piloter.</t>
  </si>
  <si>
    <t>Inntekten her består av en Starbucks kafe, leieinntekter fra utleie av plass i hangaren og leieinntekter på campus</t>
  </si>
  <si>
    <t>PFA Holding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</si>
</sst>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5" formatCode="_ * #,##0_ ;_ * \-#,##0_ ;_ * &quot;-&quot;??_ ;_ @_ "/>
  </numFmts>
  <fonts count="79"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sz val="11"/>
      <name val="Calibri"/>
      <family val="2"/>
    </font>
    <font>
      <sz val="10"/>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i/>
      <sz val="10"/>
      <color rgb="FFFF0000"/>
      <name val="Arial"/>
      <family val="2"/>
    </font>
    <font>
      <sz val="9"/>
      <color rgb="FFFF0000"/>
      <name val="Arial"/>
      <family val="2"/>
    </font>
    <font>
      <sz val="8"/>
      <name val="Calibri"/>
      <family val="2"/>
      <scheme val="minor"/>
    </font>
    <font>
      <b/>
      <sz val="11"/>
      <name val="Arial"/>
      <family val="2"/>
    </font>
    <font>
      <sz val="11"/>
      <name val="Arial"/>
      <family val="2"/>
    </font>
    <font>
      <sz val="11"/>
      <color theme="1"/>
      <name val="Arial"/>
      <family val="2"/>
    </font>
    <font>
      <b/>
      <sz val="11"/>
      <color rgb="FFFF0000"/>
      <name val="Arial"/>
      <family val="2"/>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67">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7">
    <xf numFmtId="0" fontId="0" fillId="0" borderId="0"/>
    <xf numFmtId="164" fontId="3"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7" fillId="0" borderId="0"/>
    <xf numFmtId="164" fontId="17" fillId="0" borderId="0" applyFont="0" applyFill="0" applyBorder="0" applyAlignment="0" applyProtection="0"/>
    <xf numFmtId="0" fontId="37"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7" fillId="0" borderId="0"/>
    <xf numFmtId="0" fontId="17" fillId="0" borderId="0"/>
    <xf numFmtId="0" fontId="8" fillId="0" borderId="0"/>
    <xf numFmtId="9" fontId="17" fillId="0" borderId="0" applyFont="0" applyFill="0" applyBorder="0" applyAlignment="0" applyProtection="0"/>
    <xf numFmtId="9" fontId="17" fillId="0" borderId="0" applyFont="0" applyFill="0" applyBorder="0" applyAlignment="0" applyProtection="0"/>
    <xf numFmtId="0" fontId="8" fillId="0" borderId="0"/>
    <xf numFmtId="0" fontId="17" fillId="0" borderId="0"/>
    <xf numFmtId="0" fontId="36" fillId="28" borderId="0" applyNumberFormat="0" applyBorder="0" applyAlignment="0" applyProtection="0"/>
    <xf numFmtId="0" fontId="8" fillId="0" borderId="0"/>
    <xf numFmtId="43" fontId="17" fillId="0" borderId="0" applyFont="0" applyFill="0" applyBorder="0" applyAlignment="0" applyProtection="0"/>
    <xf numFmtId="43"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17" fillId="0" borderId="0" applyFont="0" applyFill="0" applyBorder="0" applyAlignment="0" applyProtection="0"/>
    <xf numFmtId="43" fontId="17" fillId="0" borderId="0" applyFont="0" applyFill="0" applyBorder="0" applyAlignment="0" applyProtection="0"/>
    <xf numFmtId="0" fontId="8" fillId="0" borderId="0"/>
    <xf numFmtId="0" fontId="17" fillId="0" borderId="0"/>
    <xf numFmtId="43" fontId="17" fillId="0" borderId="0" applyFont="0" applyFill="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36" fillId="16" borderId="0" applyNumberFormat="0" applyBorder="0" applyAlignment="0" applyProtection="0"/>
    <xf numFmtId="0" fontId="43" fillId="36" borderId="0" applyNumberFormat="0" applyBorder="0" applyAlignment="0" applyProtection="0"/>
    <xf numFmtId="0" fontId="36" fillId="23" borderId="0" applyNumberFormat="0" applyBorder="0" applyAlignment="0" applyProtection="0"/>
    <xf numFmtId="0" fontId="36" fillId="27" borderId="0" applyNumberFormat="0" applyBorder="0" applyAlignment="0" applyProtection="0"/>
    <xf numFmtId="0" fontId="36" fillId="31" borderId="0" applyNumberFormat="0" applyBorder="0" applyAlignment="0" applyProtection="0"/>
    <xf numFmtId="0" fontId="36" fillId="35" borderId="0" applyNumberFormat="0" applyBorder="0" applyAlignment="0" applyProtection="0"/>
    <xf numFmtId="0" fontId="36" fillId="13" borderId="0" applyNumberFormat="0" applyBorder="0" applyAlignment="0" applyProtection="0"/>
    <xf numFmtId="0" fontId="36" fillId="17" borderId="0" applyNumberFormat="0" applyBorder="0" applyAlignment="0" applyProtection="0"/>
    <xf numFmtId="0" fontId="36" fillId="20" borderId="0" applyNumberFormat="0" applyBorder="0" applyAlignment="0" applyProtection="0"/>
    <xf numFmtId="0" fontId="36" fillId="24" borderId="0" applyNumberFormat="0" applyBorder="0" applyAlignment="0" applyProtection="0"/>
    <xf numFmtId="0" fontId="36" fillId="32" borderId="0" applyNumberFormat="0" applyBorder="0" applyAlignment="0" applyProtection="0"/>
    <xf numFmtId="0" fontId="29" fillId="7" borderId="0" applyNumberFormat="0" applyBorder="0" applyAlignment="0" applyProtection="0"/>
    <xf numFmtId="0" fontId="32" fillId="10" borderId="49" applyNumberFormat="0" applyAlignment="0" applyProtection="0"/>
    <xf numFmtId="0" fontId="34" fillId="11" borderId="52" applyNumberFormat="0" applyAlignment="0" applyProtection="0"/>
    <xf numFmtId="43" fontId="44" fillId="0" borderId="0" applyFont="0" applyFill="0" applyBorder="0" applyAlignment="0" applyProtection="0"/>
    <xf numFmtId="0" fontId="35" fillId="0" borderId="0" applyNumberFormat="0" applyFill="0" applyBorder="0" applyAlignment="0" applyProtection="0"/>
    <xf numFmtId="0" fontId="28" fillId="6" borderId="0" applyNumberFormat="0" applyBorder="0" applyAlignment="0" applyProtection="0"/>
    <xf numFmtId="0" fontId="25" fillId="0" borderId="46" applyNumberFormat="0" applyFill="0" applyAlignment="0" applyProtection="0"/>
    <xf numFmtId="0" fontId="26" fillId="0" borderId="47" applyNumberFormat="0" applyFill="0" applyAlignment="0" applyProtection="0"/>
    <xf numFmtId="0" fontId="27" fillId="0" borderId="48" applyNumberFormat="0" applyFill="0" applyAlignment="0" applyProtection="0"/>
    <xf numFmtId="0" fontId="27" fillId="0" borderId="0" applyNumberFormat="0" applyFill="0" applyBorder="0" applyAlignment="0" applyProtection="0"/>
    <xf numFmtId="0" fontId="30" fillId="9" borderId="49" applyNumberFormat="0" applyAlignment="0" applyProtection="0"/>
    <xf numFmtId="0" fontId="33" fillId="0" borderId="51" applyNumberFormat="0" applyFill="0" applyAlignment="0" applyProtection="0"/>
    <xf numFmtId="0" fontId="42" fillId="8" borderId="0" applyNumberFormat="0" applyBorder="0" applyAlignment="0" applyProtection="0"/>
    <xf numFmtId="0" fontId="8" fillId="12" borderId="53" applyNumberFormat="0" applyFont="0" applyAlignment="0" applyProtection="0"/>
    <xf numFmtId="0" fontId="31" fillId="10" borderId="50" applyNumberFormat="0" applyAlignment="0" applyProtection="0"/>
    <xf numFmtId="0" fontId="41" fillId="0" borderId="0" applyNumberFormat="0" applyFill="0" applyBorder="0" applyAlignment="0" applyProtection="0"/>
    <xf numFmtId="0" fontId="11" fillId="0" borderId="54" applyNumberFormat="0" applyFill="0" applyAlignment="0" applyProtection="0"/>
    <xf numFmtId="0" fontId="20" fillId="0" borderId="0" applyNumberForma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7" fillId="37" borderId="55" applyNumberFormat="0" applyFont="0" applyAlignment="0" applyProtection="0"/>
    <xf numFmtId="0" fontId="17" fillId="37" borderId="55" applyNumberFormat="0" applyFont="0" applyAlignment="0" applyProtection="0"/>
    <xf numFmtId="0" fontId="17" fillId="37" borderId="55" applyNumberFormat="0" applyFont="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7" fillId="0" borderId="0"/>
    <xf numFmtId="0" fontId="17" fillId="0" borderId="0"/>
    <xf numFmtId="9" fontId="17" fillId="0" borderId="0" applyFont="0" applyFill="0" applyBorder="0" applyAlignment="0" applyProtection="0"/>
    <xf numFmtId="9" fontId="17" fillId="0" borderId="0" applyFont="0" applyFill="0" applyBorder="0" applyAlignment="0" applyProtection="0"/>
    <xf numFmtId="43"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7" fillId="37" borderId="55" applyNumberFormat="0" applyFont="0" applyAlignment="0" applyProtection="0"/>
    <xf numFmtId="0" fontId="17" fillId="37" borderId="55" applyNumberFormat="0" applyFont="0" applyAlignment="0" applyProtection="0"/>
    <xf numFmtId="0" fontId="17" fillId="37" borderId="55" applyNumberFormat="0" applyFont="0" applyAlignment="0" applyProtection="0"/>
    <xf numFmtId="0" fontId="8" fillId="29" borderId="0" applyNumberFormat="0" applyBorder="0" applyAlignment="0" applyProtection="0"/>
    <xf numFmtId="0" fontId="8"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43"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45" borderId="0" applyNumberFormat="0" applyBorder="0" applyAlignment="0" applyProtection="0"/>
    <xf numFmtId="0" fontId="43" fillId="46" borderId="0" applyNumberFormat="0" applyBorder="0" applyAlignment="0" applyProtection="0"/>
    <xf numFmtId="0" fontId="43" fillId="36" borderId="0" applyNumberFormat="0" applyBorder="0" applyAlignment="0" applyProtection="0"/>
    <xf numFmtId="0" fontId="43" fillId="44" borderId="0" applyNumberFormat="0" applyBorder="0" applyAlignment="0" applyProtection="0"/>
    <xf numFmtId="0" fontId="43" fillId="47" borderId="0" applyNumberFormat="0" applyBorder="0" applyAlignment="0" applyProtection="0"/>
    <xf numFmtId="0" fontId="43" fillId="48" borderId="0" applyNumberFormat="0" applyBorder="0" applyAlignment="0" applyProtection="0"/>
    <xf numFmtId="0" fontId="43" fillId="49" borderId="0" applyNumberFormat="0" applyBorder="0" applyAlignment="0" applyProtection="0"/>
    <xf numFmtId="0" fontId="45" fillId="50" borderId="56" applyNumberFormat="0" applyAlignment="0" applyProtection="0"/>
    <xf numFmtId="0" fontId="46" fillId="39" borderId="0" applyNumberFormat="0" applyBorder="0" applyAlignment="0" applyProtection="0"/>
    <xf numFmtId="0" fontId="47" fillId="0" borderId="0" applyNumberFormat="0" applyFill="0" applyBorder="0" applyAlignment="0" applyProtection="0"/>
    <xf numFmtId="0" fontId="48" fillId="40" borderId="0" applyNumberFormat="0" applyBorder="0" applyAlignment="0" applyProtection="0"/>
    <xf numFmtId="0" fontId="49" fillId="42" borderId="56" applyNumberFormat="0" applyAlignment="0" applyProtection="0"/>
    <xf numFmtId="0" fontId="50" fillId="0" borderId="57" applyNumberFormat="0" applyFill="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51" fillId="51" borderId="58" applyNumberForma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7" fillId="0" borderId="0"/>
    <xf numFmtId="0" fontId="1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7" fillId="0" borderId="0"/>
    <xf numFmtId="0" fontId="8" fillId="0" borderId="0"/>
    <xf numFmtId="0" fontId="8" fillId="0" borderId="0"/>
    <xf numFmtId="0" fontId="8" fillId="0" borderId="0"/>
    <xf numFmtId="0" fontId="8" fillId="0" borderId="0"/>
    <xf numFmtId="0" fontId="8" fillId="0" borderId="0"/>
    <xf numFmtId="0" fontId="8" fillId="0" borderId="0"/>
    <xf numFmtId="0" fontId="52" fillId="52" borderId="0" applyNumberFormat="0" applyBorder="0" applyAlignment="0" applyProtection="0"/>
    <xf numFmtId="0" fontId="53" fillId="0" borderId="59" applyNumberFormat="0" applyFill="0" applyAlignment="0" applyProtection="0"/>
    <xf numFmtId="0" fontId="54" fillId="0" borderId="60" applyNumberFormat="0" applyFill="0" applyAlignment="0" applyProtection="0"/>
    <xf numFmtId="0" fontId="55" fillId="0" borderId="61" applyNumberFormat="0" applyFill="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2" fillId="0" borderId="62" applyNumberFormat="0" applyFill="0" applyAlignment="0" applyProtection="0"/>
    <xf numFmtId="0" fontId="57" fillId="50" borderId="63" applyNumberFormat="0" applyAlignment="0" applyProtection="0"/>
    <xf numFmtId="0" fontId="43" fillId="53" borderId="0" applyNumberFormat="0" applyBorder="0" applyAlignment="0" applyProtection="0"/>
    <xf numFmtId="0" fontId="43" fillId="54" borderId="0" applyNumberFormat="0" applyBorder="0" applyAlignment="0" applyProtection="0"/>
    <xf numFmtId="0" fontId="43" fillId="55" borderId="0" applyNumberFormat="0" applyBorder="0" applyAlignment="0" applyProtection="0"/>
    <xf numFmtId="0" fontId="43" fillId="47" borderId="0" applyNumberFormat="0" applyBorder="0" applyAlignment="0" applyProtection="0"/>
    <xf numFmtId="0" fontId="43" fillId="48" borderId="0" applyNumberFormat="0" applyBorder="0" applyAlignment="0" applyProtection="0"/>
    <xf numFmtId="0" fontId="43" fillId="56" borderId="0" applyNumberFormat="0" applyBorder="0" applyAlignment="0" applyProtection="0"/>
    <xf numFmtId="0" fontId="40" fillId="0" borderId="0" applyNumberFormat="0" applyFill="0" applyBorder="0" applyAlignment="0" applyProtection="0"/>
    <xf numFmtId="0" fontId="8" fillId="0" borderId="0"/>
    <xf numFmtId="0" fontId="8" fillId="0" borderId="0"/>
    <xf numFmtId="0" fontId="8" fillId="0" borderId="0"/>
    <xf numFmtId="43"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8" fillId="0" borderId="0"/>
    <xf numFmtId="0" fontId="8" fillId="0" borderId="0"/>
    <xf numFmtId="0" fontId="8" fillId="0" borderId="0"/>
    <xf numFmtId="164" fontId="17" fillId="0" borderId="0" applyFont="0" applyFill="0" applyBorder="0" applyAlignment="0" applyProtection="0"/>
    <xf numFmtId="164"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7" fillId="0" borderId="0" applyFont="0" applyFill="0" applyBorder="0" applyAlignment="0" applyProtection="0"/>
    <xf numFmtId="164" fontId="17" fillId="0" borderId="0" applyFont="0" applyFill="0" applyBorder="0" applyAlignment="0" applyProtection="0"/>
    <xf numFmtId="0" fontId="8" fillId="0" borderId="0"/>
    <xf numFmtId="164" fontId="17" fillId="0" borderId="0" applyFont="0" applyFill="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164" fontId="44" fillId="0" borderId="0" applyFont="0" applyFill="0" applyBorder="0" applyAlignment="0" applyProtection="0"/>
    <xf numFmtId="0" fontId="8" fillId="12" borderId="53" applyNumberFormat="0" applyFont="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7" fillId="37" borderId="55" applyNumberFormat="0" applyFont="0" applyAlignment="0" applyProtection="0"/>
    <xf numFmtId="0" fontId="17" fillId="37" borderId="55" applyNumberFormat="0" applyFont="0" applyAlignment="0" applyProtection="0"/>
    <xf numFmtId="0" fontId="17" fillId="37" borderId="55" applyNumberFormat="0" applyFont="0" applyAlignment="0" applyProtection="0"/>
    <xf numFmtId="0" fontId="8" fillId="0" borderId="0"/>
    <xf numFmtId="0" fontId="8" fillId="0" borderId="0"/>
    <xf numFmtId="0" fontId="8" fillId="0" borderId="0"/>
    <xf numFmtId="0" fontId="8" fillId="0" borderId="0"/>
    <xf numFmtId="164"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7" fillId="37" borderId="55" applyNumberFormat="0" applyFont="0" applyAlignment="0" applyProtection="0"/>
    <xf numFmtId="0" fontId="17" fillId="37" borderId="55" applyNumberFormat="0" applyFont="0" applyAlignment="0" applyProtection="0"/>
    <xf numFmtId="0" fontId="17" fillId="37" borderId="55" applyNumberFormat="0" applyFont="0" applyAlignment="0" applyProtection="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45" fillId="50" borderId="56" applyNumberFormat="0" applyAlignment="0" applyProtection="0"/>
    <xf numFmtId="0" fontId="49" fillId="42" borderId="56" applyNumberFormat="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62" applyNumberFormat="0" applyFill="0" applyAlignment="0" applyProtection="0"/>
    <xf numFmtId="0" fontId="57" fillId="50" borderId="63" applyNumberFormat="0" applyAlignment="0" applyProtection="0"/>
    <xf numFmtId="0" fontId="8" fillId="0" borderId="0"/>
    <xf numFmtId="0" fontId="8" fillId="0" borderId="0"/>
    <xf numFmtId="0" fontId="8" fillId="0" borderId="0"/>
    <xf numFmtId="164" fontId="17" fillId="0" borderId="0" applyFont="0" applyFill="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8" fillId="0" borderId="0"/>
    <xf numFmtId="0" fontId="8" fillId="0" borderId="0"/>
    <xf numFmtId="0" fontId="8" fillId="0" borderId="0"/>
    <xf numFmtId="164" fontId="17" fillId="0" borderId="0" applyFont="0" applyFill="0" applyBorder="0" applyAlignment="0" applyProtection="0"/>
    <xf numFmtId="164"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7" fillId="0" borderId="0" applyFont="0" applyFill="0" applyBorder="0" applyAlignment="0" applyProtection="0"/>
    <xf numFmtId="164" fontId="17" fillId="0" borderId="0" applyFont="0" applyFill="0" applyBorder="0" applyAlignment="0" applyProtection="0"/>
    <xf numFmtId="0" fontId="8" fillId="0" borderId="0"/>
    <xf numFmtId="164" fontId="17" fillId="0" borderId="0" applyFont="0" applyFill="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164" fontId="44" fillId="0" borderId="0" applyFont="0" applyFill="0" applyBorder="0" applyAlignment="0" applyProtection="0"/>
    <xf numFmtId="0" fontId="8" fillId="12" borderId="53" applyNumberFormat="0" applyFont="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8" fillId="0" borderId="0"/>
    <xf numFmtId="0" fontId="8" fillId="0" borderId="0"/>
    <xf numFmtId="0" fontId="8" fillId="0" borderId="0"/>
    <xf numFmtId="0" fontId="8" fillId="0" borderId="0"/>
    <xf numFmtId="164"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7" fillId="0" borderId="0" applyFont="0" applyFill="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8" fillId="0" borderId="0"/>
    <xf numFmtId="0" fontId="8" fillId="0" borderId="0"/>
    <xf numFmtId="0" fontId="8" fillId="0" borderId="0"/>
    <xf numFmtId="164" fontId="17" fillId="0" borderId="0" applyFont="0" applyFill="0" applyBorder="0" applyAlignment="0" applyProtection="0"/>
    <xf numFmtId="164"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7" fillId="0" borderId="0" applyFont="0" applyFill="0" applyBorder="0" applyAlignment="0" applyProtection="0"/>
    <xf numFmtId="164" fontId="17" fillId="0" borderId="0" applyFont="0" applyFill="0" applyBorder="0" applyAlignment="0" applyProtection="0"/>
    <xf numFmtId="0" fontId="8" fillId="0" borderId="0"/>
    <xf numFmtId="164" fontId="17" fillId="0" borderId="0" applyFont="0" applyFill="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164" fontId="44" fillId="0" borderId="0" applyFont="0" applyFill="0" applyBorder="0" applyAlignment="0" applyProtection="0"/>
    <xf numFmtId="0" fontId="8" fillId="12" borderId="53" applyNumberFormat="0" applyFont="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8" fillId="0" borderId="0"/>
    <xf numFmtId="0" fontId="8" fillId="0" borderId="0"/>
    <xf numFmtId="0" fontId="8" fillId="0" borderId="0"/>
    <xf numFmtId="0" fontId="8" fillId="0" borderId="0"/>
    <xf numFmtId="164"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7" fillId="0" borderId="0" applyFont="0" applyFill="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8" fillId="0" borderId="0"/>
    <xf numFmtId="0" fontId="8" fillId="0" borderId="0"/>
    <xf numFmtId="0" fontId="8" fillId="0" borderId="0"/>
    <xf numFmtId="164" fontId="17" fillId="0" borderId="0" applyFont="0" applyFill="0" applyBorder="0" applyAlignment="0" applyProtection="0"/>
    <xf numFmtId="164"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7" fillId="0" borderId="0" applyFont="0" applyFill="0" applyBorder="0" applyAlignment="0" applyProtection="0"/>
    <xf numFmtId="164" fontId="17" fillId="0" borderId="0" applyFont="0" applyFill="0" applyBorder="0" applyAlignment="0" applyProtection="0"/>
    <xf numFmtId="0" fontId="8" fillId="0" borderId="0"/>
    <xf numFmtId="164" fontId="17" fillId="0" borderId="0" applyFont="0" applyFill="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164" fontId="44" fillId="0" borderId="0" applyFont="0" applyFill="0" applyBorder="0" applyAlignment="0" applyProtection="0"/>
    <xf numFmtId="0" fontId="8" fillId="12" borderId="53" applyNumberFormat="0" applyFont="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8" fillId="0" borderId="0"/>
    <xf numFmtId="0" fontId="8" fillId="0" borderId="0"/>
    <xf numFmtId="0" fontId="8" fillId="0" borderId="0"/>
    <xf numFmtId="0" fontId="8" fillId="0" borderId="0"/>
    <xf numFmtId="164"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7" fillId="0" borderId="0" applyFont="0" applyFill="0" applyBorder="0" applyAlignment="0" applyProtection="0"/>
    <xf numFmtId="0" fontId="8" fillId="29" borderId="0" applyNumberFormat="0" applyBorder="0" applyAlignment="0" applyProtection="0"/>
    <xf numFmtId="0" fontId="8"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8" fillId="0" borderId="0"/>
    <xf numFmtId="0" fontId="8" fillId="0" borderId="0"/>
    <xf numFmtId="0" fontId="8" fillId="0" borderId="0"/>
    <xf numFmtId="43" fontId="17" fillId="0" borderId="0" applyFont="0" applyFill="0" applyBorder="0" applyAlignment="0" applyProtection="0"/>
    <xf numFmtId="43"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17" fillId="0" borderId="0" applyFont="0" applyFill="0" applyBorder="0" applyAlignment="0" applyProtection="0"/>
    <xf numFmtId="43" fontId="17" fillId="0" borderId="0" applyFont="0" applyFill="0" applyBorder="0" applyAlignment="0" applyProtection="0"/>
    <xf numFmtId="0" fontId="8" fillId="0" borderId="0"/>
    <xf numFmtId="43" fontId="17" fillId="0" borderId="0" applyFont="0" applyFill="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43" fontId="44" fillId="0" borderId="0" applyFont="0" applyFill="0" applyBorder="0" applyAlignment="0" applyProtection="0"/>
    <xf numFmtId="0" fontId="8" fillId="12" borderId="53" applyNumberFormat="0" applyFont="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8" fillId="0" borderId="0"/>
    <xf numFmtId="0" fontId="8" fillId="0" borderId="0"/>
    <xf numFmtId="0" fontId="8" fillId="0" borderId="0"/>
    <xf numFmtId="0" fontId="8" fillId="0" borderId="0"/>
    <xf numFmtId="43"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17" fillId="0" borderId="0"/>
    <xf numFmtId="0" fontId="8" fillId="0" borderId="0"/>
    <xf numFmtId="0" fontId="17" fillId="0" borderId="0"/>
    <xf numFmtId="0" fontId="17" fillId="37" borderId="55"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2" fillId="0" borderId="62" applyNumberFormat="0" applyFill="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8" fillId="0" borderId="0"/>
    <xf numFmtId="0" fontId="8" fillId="0" borderId="0"/>
    <xf numFmtId="0" fontId="8" fillId="0" borderId="0"/>
    <xf numFmtId="43" fontId="17" fillId="0" borderId="0" applyFont="0" applyFill="0" applyBorder="0" applyAlignment="0" applyProtection="0"/>
    <xf numFmtId="43"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17" fillId="0" borderId="0" applyFont="0" applyFill="0" applyBorder="0" applyAlignment="0" applyProtection="0"/>
    <xf numFmtId="43" fontId="17" fillId="0" borderId="0" applyFont="0" applyFill="0" applyBorder="0" applyAlignment="0" applyProtection="0"/>
    <xf numFmtId="0" fontId="8" fillId="0" borderId="0"/>
    <xf numFmtId="43" fontId="17" fillId="0" borderId="0" applyFont="0" applyFill="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17" fillId="37" borderId="55" applyNumberFormat="0" applyFont="0" applyAlignment="0" applyProtection="0"/>
    <xf numFmtId="43" fontId="44" fillId="0" borderId="0" applyFont="0" applyFill="0" applyBorder="0" applyAlignment="0" applyProtection="0"/>
    <xf numFmtId="0" fontId="8" fillId="12" borderId="53" applyNumberFormat="0" applyFont="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 fillId="0" borderId="62" applyNumberFormat="0" applyFill="0" applyAlignment="0" applyProtection="0"/>
    <xf numFmtId="0" fontId="8" fillId="0" borderId="0"/>
    <xf numFmtId="0" fontId="8" fillId="0" borderId="0"/>
    <xf numFmtId="0" fontId="8" fillId="0" borderId="0"/>
    <xf numFmtId="0" fontId="8" fillId="0" borderId="0"/>
    <xf numFmtId="43" fontId="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7" fillId="37" borderId="55"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17" fillId="0" borderId="0" applyFont="0" applyFill="0" applyBorder="0" applyAlignment="0" applyProtection="0"/>
    <xf numFmtId="0" fontId="8" fillId="29" borderId="0" applyNumberFormat="0" applyBorder="0" applyAlignment="0" applyProtection="0"/>
    <xf numFmtId="0" fontId="8" fillId="0" borderId="0"/>
    <xf numFmtId="43" fontId="17" fillId="0" borderId="0" applyFont="0" applyFill="0" applyBorder="0" applyAlignment="0" applyProtection="0"/>
    <xf numFmtId="0" fontId="17" fillId="0" borderId="0"/>
    <xf numFmtId="0" fontId="49" fillId="42" borderId="56" applyNumberFormat="0" applyAlignment="0" applyProtection="0"/>
    <xf numFmtId="0" fontId="17" fillId="37" borderId="55" applyNumberFormat="0" applyFont="0" applyAlignment="0" applyProtection="0"/>
    <xf numFmtId="0" fontId="57" fillId="50" borderId="63" applyNumberFormat="0" applyAlignment="0" applyProtection="0"/>
    <xf numFmtId="0" fontId="17" fillId="37" borderId="55" applyNumberFormat="0" applyFont="0" applyAlignment="0" applyProtection="0"/>
    <xf numFmtId="0" fontId="17" fillId="37" borderId="55" applyNumberFormat="0" applyFont="0" applyAlignment="0" applyProtection="0"/>
    <xf numFmtId="0" fontId="45" fillId="50" borderId="56" applyNumberFormat="0" applyAlignment="0" applyProtection="0"/>
    <xf numFmtId="0" fontId="17" fillId="37" borderId="55"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4"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12" borderId="53"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29" borderId="0" applyNumberFormat="0" applyBorder="0" applyAlignment="0" applyProtection="0"/>
    <xf numFmtId="0" fontId="8" fillId="0" borderId="0"/>
    <xf numFmtId="0" fontId="57" fillId="50" borderId="63" applyNumberFormat="0" applyAlignment="0" applyProtection="0"/>
    <xf numFmtId="0" fontId="2" fillId="0" borderId="62" applyNumberFormat="0" applyFill="0" applyAlignment="0" applyProtection="0"/>
    <xf numFmtId="0" fontId="49" fillId="42" borderId="56" applyNumberFormat="0" applyAlignment="0" applyProtection="0"/>
    <xf numFmtId="0" fontId="17" fillId="37" borderId="55" applyNumberFormat="0" applyFont="0" applyAlignment="0" applyProtection="0"/>
    <xf numFmtId="0" fontId="17" fillId="37" borderId="55" applyNumberFormat="0" applyFont="0" applyAlignment="0" applyProtection="0"/>
    <xf numFmtId="0" fontId="57" fillId="50" borderId="63" applyNumberFormat="0" applyAlignment="0" applyProtection="0"/>
    <xf numFmtId="0" fontId="17" fillId="37" borderId="55" applyNumberFormat="0" applyFont="0" applyAlignment="0" applyProtection="0"/>
    <xf numFmtId="0" fontId="45" fillId="50" borderId="56" applyNumberFormat="0" applyAlignment="0" applyProtection="0"/>
    <xf numFmtId="0" fontId="45" fillId="50" borderId="56" applyNumberFormat="0" applyAlignment="0" applyProtection="0"/>
    <xf numFmtId="0" fontId="57" fillId="50" borderId="63" applyNumberFormat="0" applyAlignment="0" applyProtection="0"/>
    <xf numFmtId="0" fontId="49" fillId="42" borderId="56" applyNumberFormat="0" applyAlignment="0" applyProtection="0"/>
    <xf numFmtId="0" fontId="17" fillId="37" borderId="55" applyNumberFormat="0" applyFont="0" applyAlignment="0" applyProtection="0"/>
    <xf numFmtId="0" fontId="17" fillId="37" borderId="55" applyNumberFormat="0" applyFont="0" applyAlignment="0" applyProtection="0"/>
    <xf numFmtId="0" fontId="2" fillId="0" borderId="62" applyNumberFormat="0" applyFill="0" applyAlignment="0" applyProtection="0"/>
  </cellStyleXfs>
  <cellXfs count="527">
    <xf numFmtId="0" fontId="0" fillId="0" borderId="0" xfId="0"/>
    <xf numFmtId="0" fontId="11" fillId="0" borderId="0" xfId="0" applyFont="1"/>
    <xf numFmtId="0" fontId="0" fillId="0" borderId="0" xfId="0" applyProtection="1">
      <protection locked="0"/>
    </xf>
    <xf numFmtId="0" fontId="13" fillId="0" borderId="0" xfId="0" applyFont="1" applyAlignment="1" applyProtection="1">
      <alignment wrapText="1"/>
      <protection locked="0"/>
    </xf>
    <xf numFmtId="0" fontId="14" fillId="3" borderId="0" xfId="0" applyFont="1" applyFill="1" applyAlignment="1" applyProtection="1">
      <alignment horizontal="center"/>
      <protection locked="0"/>
    </xf>
    <xf numFmtId="0" fontId="13" fillId="4" borderId="0" xfId="0" applyFont="1" applyFill="1" applyAlignment="1" applyProtection="1">
      <alignment wrapText="1"/>
      <protection locked="0"/>
    </xf>
    <xf numFmtId="0" fontId="14" fillId="0" borderId="0" xfId="0" applyFont="1" applyProtection="1">
      <protection locked="0"/>
    </xf>
    <xf numFmtId="0" fontId="14" fillId="0" borderId="0" xfId="0" applyFont="1" applyAlignment="1" applyProtection="1">
      <alignment horizontal="center"/>
      <protection locked="0"/>
    </xf>
    <xf numFmtId="0" fontId="13" fillId="0" borderId="0" xfId="0" applyFont="1" applyAlignment="1" applyProtection="1">
      <alignment horizontal="center" wrapText="1"/>
      <protection locked="0"/>
    </xf>
    <xf numFmtId="0" fontId="13" fillId="0" borderId="0" xfId="0" applyFont="1" applyProtection="1">
      <protection locked="0"/>
    </xf>
    <xf numFmtId="0" fontId="15" fillId="0" borderId="0" xfId="0" applyFont="1"/>
    <xf numFmtId="0" fontId="9" fillId="0" borderId="0" xfId="0" applyFont="1" applyAlignment="1">
      <alignment vertical="top"/>
    </xf>
    <xf numFmtId="0" fontId="15" fillId="0" borderId="0" xfId="0" applyFont="1" applyProtection="1">
      <protection locked="0"/>
    </xf>
    <xf numFmtId="0" fontId="9" fillId="0" borderId="0" xfId="0" applyFont="1" applyAlignment="1">
      <alignment vertical="top" wrapText="1"/>
    </xf>
    <xf numFmtId="0" fontId="17" fillId="0" borderId="0" xfId="0" applyFont="1"/>
    <xf numFmtId="0" fontId="16" fillId="0" borderId="0" xfId="0" applyFont="1"/>
    <xf numFmtId="0" fontId="19" fillId="0" borderId="23" xfId="0" applyFont="1" applyBorder="1"/>
    <xf numFmtId="0" fontId="18" fillId="0" borderId="23" xfId="0" applyFont="1" applyBorder="1"/>
    <xf numFmtId="3" fontId="5" fillId="0" borderId="0" xfId="0" applyNumberFormat="1" applyFont="1" applyProtection="1">
      <protection locked="0"/>
    </xf>
    <xf numFmtId="0" fontId="17" fillId="0" borderId="38" xfId="0" applyFont="1" applyBorder="1"/>
    <xf numFmtId="0" fontId="17" fillId="0" borderId="1" xfId="0" applyFont="1" applyBorder="1"/>
    <xf numFmtId="0" fontId="0" fillId="2" borderId="0" xfId="0" applyFill="1"/>
    <xf numFmtId="0" fontId="17" fillId="0" borderId="0" xfId="5"/>
    <xf numFmtId="0" fontId="9" fillId="0" borderId="0" xfId="5" applyFont="1"/>
    <xf numFmtId="0" fontId="20" fillId="0" borderId="0" xfId="0" applyFont="1" applyProtection="1">
      <protection locked="0"/>
    </xf>
    <xf numFmtId="0" fontId="10" fillId="4" borderId="0" xfId="0" applyFont="1" applyFill="1"/>
    <xf numFmtId="0" fontId="9" fillId="0" borderId="0" xfId="0" applyFont="1"/>
    <xf numFmtId="3" fontId="16" fillId="0" borderId="0" xfId="1" applyNumberFormat="1" applyFont="1" applyFill="1" applyBorder="1" applyAlignment="1" applyProtection="1">
      <alignment horizontal="right"/>
      <protection locked="0"/>
    </xf>
    <xf numFmtId="3" fontId="17" fillId="0" borderId="0" xfId="1" applyNumberFormat="1" applyFont="1" applyFill="1" applyBorder="1" applyAlignment="1" applyProtection="1">
      <alignment horizontal="right"/>
      <protection locked="0"/>
    </xf>
    <xf numFmtId="3" fontId="58" fillId="0" borderId="0" xfId="0" applyNumberFormat="1" applyFont="1" applyProtection="1">
      <protection locked="0"/>
    </xf>
    <xf numFmtId="0" fontId="58" fillId="0" borderId="0" xfId="0" applyFont="1" applyProtection="1">
      <protection locked="0"/>
    </xf>
    <xf numFmtId="0" fontId="62" fillId="0" borderId="0" xfId="0" applyFont="1"/>
    <xf numFmtId="0" fontId="23" fillId="0" borderId="0" xfId="0" applyFont="1" applyProtection="1">
      <protection locked="0"/>
    </xf>
    <xf numFmtId="0" fontId="60" fillId="0" borderId="0" xfId="0" applyFont="1" applyProtection="1">
      <protection locked="0"/>
    </xf>
    <xf numFmtId="3" fontId="17" fillId="0" borderId="6" xfId="1" applyNumberFormat="1" applyFont="1" applyFill="1" applyBorder="1" applyProtection="1">
      <protection locked="0"/>
    </xf>
    <xf numFmtId="0" fontId="17" fillId="0" borderId="0" xfId="5" applyProtection="1">
      <protection locked="0"/>
    </xf>
    <xf numFmtId="0" fontId="58" fillId="0" borderId="0" xfId="0" applyFont="1"/>
    <xf numFmtId="0" fontId="12" fillId="0" borderId="0" xfId="5" applyFont="1" applyAlignment="1" applyProtection="1">
      <alignment wrapText="1"/>
      <protection locked="0"/>
    </xf>
    <xf numFmtId="0" fontId="58" fillId="0" borderId="0" xfId="0" applyFont="1" applyAlignment="1" applyProtection="1">
      <alignment horizontal="left"/>
      <protection locked="0"/>
    </xf>
    <xf numFmtId="3" fontId="58" fillId="0" borderId="6" xfId="1" applyNumberFormat="1" applyFont="1" applyFill="1" applyBorder="1" applyProtection="1">
      <protection locked="0"/>
    </xf>
    <xf numFmtId="0" fontId="17" fillId="0" borderId="4" xfId="0" applyFont="1" applyBorder="1" applyAlignment="1">
      <alignment wrapText="1"/>
    </xf>
    <xf numFmtId="0" fontId="18" fillId="0" borderId="22" xfId="0" applyFont="1" applyBorder="1" applyProtection="1">
      <protection locked="0"/>
    </xf>
    <xf numFmtId="0" fontId="17" fillId="0" borderId="3" xfId="0" applyFont="1" applyBorder="1" applyAlignment="1">
      <alignment wrapText="1"/>
    </xf>
    <xf numFmtId="0" fontId="17" fillId="0" borderId="4" xfId="0" applyFont="1" applyBorder="1" applyAlignment="1">
      <alignment vertical="center" wrapText="1"/>
    </xf>
    <xf numFmtId="0" fontId="19" fillId="0" borderId="0" xfId="0" applyFont="1"/>
    <xf numFmtId="0" fontId="19" fillId="0" borderId="7" xfId="0" quotePrefix="1" applyFont="1" applyBorder="1" applyAlignment="1">
      <alignment wrapText="1"/>
    </xf>
    <xf numFmtId="0" fontId="20" fillId="0" borderId="0" xfId="0" applyFont="1"/>
    <xf numFmtId="3" fontId="44" fillId="0" borderId="6" xfId="0" applyNumberFormat="1" applyFont="1" applyBorder="1" applyAlignment="1" applyProtection="1">
      <alignment horizontal="right" wrapText="1"/>
      <protection locked="0"/>
    </xf>
    <xf numFmtId="0" fontId="16" fillId="0" borderId="0" xfId="0" applyFont="1" applyProtection="1">
      <protection locked="0"/>
    </xf>
    <xf numFmtId="3" fontId="16" fillId="0" borderId="0" xfId="0" applyNumberFormat="1" applyFont="1" applyProtection="1">
      <protection locked="0"/>
    </xf>
    <xf numFmtId="3" fontId="17" fillId="0" borderId="0" xfId="0" applyNumberFormat="1" applyFont="1" applyProtection="1">
      <protection locked="0"/>
    </xf>
    <xf numFmtId="3" fontId="16" fillId="0" borderId="0" xfId="0" applyNumberFormat="1" applyFont="1" applyAlignment="1" applyProtection="1">
      <alignment horizontal="left"/>
      <protection locked="0"/>
    </xf>
    <xf numFmtId="0" fontId="21" fillId="0" borderId="0" xfId="0" applyFont="1"/>
    <xf numFmtId="0" fontId="17" fillId="0" borderId="0" xfId="0" applyFont="1" applyAlignment="1" applyProtection="1">
      <alignment horizontal="center"/>
      <protection locked="0"/>
    </xf>
    <xf numFmtId="0" fontId="17" fillId="0" borderId="9" xfId="0" applyFont="1" applyBorder="1" applyAlignment="1" applyProtection="1">
      <alignment horizontal="center"/>
      <protection locked="0"/>
    </xf>
    <xf numFmtId="3" fontId="17" fillId="0" borderId="9" xfId="0" applyNumberFormat="1" applyFont="1" applyBorder="1" applyAlignment="1">
      <alignment horizontal="center"/>
    </xf>
    <xf numFmtId="0" fontId="58" fillId="0" borderId="9" xfId="0" applyFont="1" applyBorder="1" applyProtection="1">
      <protection locked="0"/>
    </xf>
    <xf numFmtId="0" fontId="17" fillId="0" borderId="7" xfId="0" applyFont="1" applyBorder="1" applyProtection="1">
      <protection locked="0"/>
    </xf>
    <xf numFmtId="49" fontId="17" fillId="0" borderId="7" xfId="0" applyNumberFormat="1" applyFont="1" applyBorder="1" applyAlignment="1">
      <alignment horizontal="center"/>
    </xf>
    <xf numFmtId="14" fontId="16" fillId="0" borderId="7" xfId="0" quotePrefix="1" applyNumberFormat="1" applyFont="1" applyBorder="1" applyAlignment="1">
      <alignment horizontal="center"/>
    </xf>
    <xf numFmtId="14" fontId="17" fillId="0" borderId="7" xfId="0" quotePrefix="1" applyNumberFormat="1" applyFont="1" applyBorder="1" applyAlignment="1">
      <alignment horizontal="center"/>
    </xf>
    <xf numFmtId="0" fontId="58" fillId="0" borderId="7" xfId="0" applyFont="1" applyBorder="1"/>
    <xf numFmtId="0" fontId="39" fillId="0" borderId="5" xfId="0" applyFont="1" applyBorder="1"/>
    <xf numFmtId="0" fontId="58" fillId="0" borderId="6" xfId="0" applyFont="1" applyBorder="1" applyAlignment="1" applyProtection="1">
      <alignment horizontal="center"/>
      <protection locked="0"/>
    </xf>
    <xf numFmtId="3" fontId="59" fillId="0" borderId="6" xfId="0" applyNumberFormat="1" applyFont="1" applyBorder="1" applyProtection="1">
      <protection locked="0"/>
    </xf>
    <xf numFmtId="3" fontId="58" fillId="0" borderId="6" xfId="0" applyNumberFormat="1" applyFont="1" applyBorder="1" applyProtection="1">
      <protection locked="0"/>
    </xf>
    <xf numFmtId="0" fontId="58" fillId="0" borderId="6" xfId="0" applyFont="1" applyBorder="1" applyProtection="1">
      <protection locked="0"/>
    </xf>
    <xf numFmtId="0" fontId="58" fillId="0" borderId="5" xfId="0" applyFont="1" applyBorder="1" applyAlignment="1">
      <alignment horizontal="left" indent="1"/>
    </xf>
    <xf numFmtId="0" fontId="58" fillId="0" borderId="6" xfId="0" applyFont="1" applyBorder="1"/>
    <xf numFmtId="0" fontId="39" fillId="0" borderId="7" xfId="0" applyFont="1" applyBorder="1"/>
    <xf numFmtId="0" fontId="58" fillId="0" borderId="7" xfId="0" applyFont="1" applyBorder="1" applyAlignment="1" applyProtection="1">
      <alignment horizontal="center"/>
      <protection locked="0"/>
    </xf>
    <xf numFmtId="0" fontId="58" fillId="0" borderId="5" xfId="0" applyFont="1" applyBorder="1" applyProtection="1">
      <protection locked="0"/>
    </xf>
    <xf numFmtId="0" fontId="39" fillId="0" borderId="5" xfId="0" applyFont="1" applyBorder="1" applyAlignment="1">
      <alignment horizontal="left"/>
    </xf>
    <xf numFmtId="0" fontId="58" fillId="0" borderId="6" xfId="0" quotePrefix="1" applyFont="1" applyBorder="1" applyAlignment="1">
      <alignment horizontal="center"/>
    </xf>
    <xf numFmtId="0" fontId="39" fillId="0" borderId="15" xfId="0" applyFont="1" applyBorder="1"/>
    <xf numFmtId="0" fontId="17" fillId="0" borderId="0" xfId="0" applyFont="1" applyProtection="1">
      <protection locked="0"/>
    </xf>
    <xf numFmtId="0" fontId="16" fillId="0" borderId="9" xfId="0" applyFont="1" applyBorder="1"/>
    <xf numFmtId="0" fontId="16" fillId="0" borderId="9" xfId="0" applyFont="1" applyBorder="1" applyProtection="1">
      <protection locked="0"/>
    </xf>
    <xf numFmtId="0" fontId="17" fillId="0" borderId="9" xfId="0" applyFont="1" applyBorder="1" applyProtection="1">
      <protection locked="0"/>
    </xf>
    <xf numFmtId="0" fontId="16" fillId="0" borderId="11" xfId="0" applyFont="1" applyBorder="1"/>
    <xf numFmtId="0" fontId="17" fillId="0" borderId="11" xfId="0" applyFont="1" applyBorder="1" applyAlignment="1">
      <alignment horizontal="center"/>
    </xf>
    <xf numFmtId="0" fontId="17" fillId="0" borderId="7" xfId="0" applyFont="1" applyBorder="1" applyAlignment="1">
      <alignment wrapText="1"/>
    </xf>
    <xf numFmtId="0" fontId="16" fillId="0" borderId="5" xfId="0" applyFont="1" applyBorder="1"/>
    <xf numFmtId="0" fontId="17" fillId="0" borderId="6" xfId="0" applyFont="1" applyBorder="1" applyAlignment="1" applyProtection="1">
      <alignment horizontal="center"/>
      <protection locked="0"/>
    </xf>
    <xf numFmtId="0" fontId="17" fillId="0" borderId="6" xfId="0" applyFont="1" applyBorder="1" applyProtection="1">
      <protection locked="0"/>
    </xf>
    <xf numFmtId="0" fontId="17" fillId="0" borderId="5" xfId="0" applyFont="1" applyBorder="1" applyAlignment="1">
      <alignment horizontal="left" indent="1"/>
    </xf>
    <xf numFmtId="0" fontId="17" fillId="0" borderId="6" xfId="0" applyFont="1" applyBorder="1"/>
    <xf numFmtId="0" fontId="16" fillId="0" borderId="15" xfId="0" applyFont="1" applyBorder="1"/>
    <xf numFmtId="0" fontId="17" fillId="0" borderId="7" xfId="0" applyFont="1" applyBorder="1" applyAlignment="1" applyProtection="1">
      <alignment horizontal="center"/>
      <protection locked="0"/>
    </xf>
    <xf numFmtId="0" fontId="17" fillId="0" borderId="7" xfId="0" applyFont="1" applyBorder="1"/>
    <xf numFmtId="0" fontId="17" fillId="0" borderId="5" xfId="0" applyFont="1" applyBorder="1" applyProtection="1">
      <protection locked="0"/>
    </xf>
    <xf numFmtId="0" fontId="39" fillId="0" borderId="5" xfId="0" applyFont="1" applyBorder="1" applyProtection="1">
      <protection locked="0"/>
    </xf>
    <xf numFmtId="0" fontId="58" fillId="0" borderId="0" xfId="0" applyFont="1" applyAlignment="1" applyProtection="1">
      <alignment horizontal="center"/>
      <protection locked="0"/>
    </xf>
    <xf numFmtId="0" fontId="39" fillId="0" borderId="0" xfId="0" applyFont="1" applyAlignment="1">
      <alignment wrapText="1"/>
    </xf>
    <xf numFmtId="0" fontId="39" fillId="0" borderId="0" xfId="0" applyFont="1" applyAlignment="1" applyProtection="1">
      <alignment wrapText="1"/>
      <protection locked="0"/>
    </xf>
    <xf numFmtId="0" fontId="38" fillId="0" borderId="0" xfId="0" applyFont="1" applyAlignment="1" applyProtection="1">
      <alignment wrapText="1"/>
      <protection locked="0"/>
    </xf>
    <xf numFmtId="0" fontId="16" fillId="0" borderId="0" xfId="0" applyFont="1" applyAlignment="1">
      <alignment wrapText="1"/>
    </xf>
    <xf numFmtId="0" fontId="21" fillId="0" borderId="0" xfId="0" applyFont="1" applyAlignment="1">
      <alignment wrapText="1"/>
    </xf>
    <xf numFmtId="0" fontId="39" fillId="0" borderId="9" xfId="0" applyFont="1" applyBorder="1" applyAlignment="1" applyProtection="1">
      <alignment wrapText="1"/>
      <protection locked="0"/>
    </xf>
    <xf numFmtId="0" fontId="38" fillId="0" borderId="9" xfId="0" applyFont="1" applyBorder="1" applyAlignment="1" applyProtection="1">
      <alignment wrapText="1"/>
      <protection locked="0"/>
    </xf>
    <xf numFmtId="0" fontId="58" fillId="0" borderId="11" xfId="0" applyFont="1" applyBorder="1" applyAlignment="1">
      <alignment horizontal="center"/>
    </xf>
    <xf numFmtId="0" fontId="58" fillId="0" borderId="7" xfId="0" applyFont="1" applyBorder="1" applyProtection="1">
      <protection locked="0"/>
    </xf>
    <xf numFmtId="0" fontId="58"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6" fillId="0" borderId="0" xfId="0" applyFont="1" applyAlignment="1">
      <alignment wrapText="1"/>
    </xf>
    <xf numFmtId="0" fontId="7" fillId="0" borderId="0" xfId="0" applyFont="1" applyAlignment="1">
      <alignment wrapText="1"/>
    </xf>
    <xf numFmtId="0" fontId="11" fillId="0" borderId="0" xfId="0" applyFont="1" applyProtection="1">
      <protection locked="0"/>
    </xf>
    <xf numFmtId="0" fontId="13" fillId="0" borderId="27" xfId="0" applyFont="1" applyBorder="1" applyProtection="1">
      <protection locked="0"/>
    </xf>
    <xf numFmtId="0" fontId="13" fillId="0" borderId="27" xfId="0" applyFont="1" applyBorder="1" applyAlignment="1">
      <alignment horizontal="center"/>
    </xf>
    <xf numFmtId="14" fontId="14" fillId="0" borderId="28" xfId="0" applyNumberFormat="1" applyFont="1" applyBorder="1" applyAlignment="1">
      <alignment horizontal="right" wrapText="1"/>
    </xf>
    <xf numFmtId="14" fontId="13" fillId="0" borderId="28" xfId="0" applyNumberFormat="1" applyFont="1" applyBorder="1" applyAlignment="1">
      <alignment horizontal="right" wrapText="1"/>
    </xf>
    <xf numFmtId="0" fontId="13" fillId="0" borderId="29" xfId="0" applyFont="1" applyBorder="1" applyAlignment="1">
      <alignment horizontal="left"/>
    </xf>
    <xf numFmtId="0" fontId="14" fillId="0" borderId="30" xfId="0" applyFont="1" applyBorder="1"/>
    <xf numFmtId="0" fontId="13" fillId="0" borderId="30" xfId="0" applyFont="1" applyBorder="1" applyProtection="1">
      <protection locked="0"/>
    </xf>
    <xf numFmtId="3" fontId="14" fillId="0" borderId="30" xfId="0" applyNumberFormat="1" applyFont="1" applyBorder="1" applyProtection="1">
      <protection locked="0"/>
    </xf>
    <xf numFmtId="3" fontId="13" fillId="0" borderId="31" xfId="0" applyNumberFormat="1" applyFont="1" applyBorder="1" applyProtection="1">
      <protection locked="0"/>
    </xf>
    <xf numFmtId="0" fontId="13" fillId="0" borderId="32" xfId="0" applyFont="1" applyBorder="1" applyAlignment="1" applyProtection="1">
      <alignment horizontal="left"/>
      <protection locked="0"/>
    </xf>
    <xf numFmtId="0" fontId="13" fillId="0" borderId="30" xfId="0" applyFont="1" applyBorder="1"/>
    <xf numFmtId="0" fontId="13" fillId="0" borderId="32" xfId="0" applyFont="1" applyBorder="1" applyAlignment="1">
      <alignment horizontal="left"/>
    </xf>
    <xf numFmtId="0" fontId="13" fillId="0" borderId="26" xfId="0" applyFont="1" applyBorder="1"/>
    <xf numFmtId="0" fontId="13" fillId="0" borderId="26" xfId="0" applyFont="1" applyBorder="1" applyProtection="1">
      <protection locked="0"/>
    </xf>
    <xf numFmtId="0" fontId="14" fillId="0" borderId="28" xfId="0" applyFont="1" applyBorder="1"/>
    <xf numFmtId="0" fontId="13" fillId="0" borderId="28" xfId="0" applyFont="1" applyBorder="1" applyProtection="1">
      <protection locked="0"/>
    </xf>
    <xf numFmtId="0" fontId="13" fillId="0" borderId="28" xfId="0" applyFont="1" applyBorder="1"/>
    <xf numFmtId="0" fontId="13" fillId="0" borderId="34" xfId="0" applyFont="1" applyBorder="1" applyAlignment="1">
      <alignment horizontal="left"/>
    </xf>
    <xf numFmtId="0" fontId="14" fillId="0" borderId="26" xfId="0" applyFont="1" applyBorder="1"/>
    <xf numFmtId="0" fontId="13" fillId="0" borderId="35" xfId="0" applyFont="1" applyBorder="1" applyAlignment="1">
      <alignment horizontal="left"/>
    </xf>
    <xf numFmtId="3" fontId="16" fillId="0" borderId="0" xfId="0" applyNumberFormat="1" applyFont="1"/>
    <xf numFmtId="3" fontId="21" fillId="0" borderId="0" xfId="0" applyNumberFormat="1" applyFont="1"/>
    <xf numFmtId="14" fontId="16" fillId="0" borderId="0" xfId="0" applyNumberFormat="1" applyFont="1" applyAlignment="1">
      <alignment horizontal="center" wrapText="1"/>
    </xf>
    <xf numFmtId="3" fontId="17" fillId="0" borderId="0" xfId="0" applyNumberFormat="1" applyFont="1"/>
    <xf numFmtId="3" fontId="73" fillId="0" borderId="0" xfId="0" applyNumberFormat="1" applyFont="1" applyAlignment="1" applyProtection="1">
      <alignment wrapText="1"/>
      <protection locked="0"/>
    </xf>
    <xf numFmtId="3" fontId="16" fillId="0" borderId="4" xfId="0" applyNumberFormat="1" applyFont="1" applyBorder="1"/>
    <xf numFmtId="3" fontId="59" fillId="0" borderId="4" xfId="0" applyNumberFormat="1" applyFont="1" applyBorder="1" applyAlignment="1">
      <alignment horizontal="center" wrapText="1"/>
    </xf>
    <xf numFmtId="14" fontId="59" fillId="0" borderId="4" xfId="0" applyNumberFormat="1" applyFont="1" applyBorder="1" applyAlignment="1">
      <alignment horizontal="center" wrapText="1"/>
    </xf>
    <xf numFmtId="14" fontId="16" fillId="0" borderId="7" xfId="0" applyNumberFormat="1" applyFont="1" applyBorder="1" applyAlignment="1">
      <alignment horizontal="center" wrapText="1"/>
    </xf>
    <xf numFmtId="3" fontId="17" fillId="0" borderId="7" xfId="0" applyNumberFormat="1" applyFont="1" applyBorder="1"/>
    <xf numFmtId="3" fontId="17" fillId="0" borderId="4" xfId="0" applyNumberFormat="1" applyFont="1" applyBorder="1"/>
    <xf numFmtId="3" fontId="17" fillId="0" borderId="6" xfId="0" applyNumberFormat="1" applyFont="1" applyBorder="1"/>
    <xf numFmtId="3" fontId="17" fillId="0" borderId="6" xfId="0" applyNumberFormat="1" applyFont="1" applyBorder="1" applyAlignment="1">
      <alignment horizontal="left"/>
    </xf>
    <xf numFmtId="3" fontId="16" fillId="0" borderId="7" xfId="0" applyNumberFormat="1" applyFont="1" applyBorder="1"/>
    <xf numFmtId="3" fontId="16" fillId="0" borderId="7" xfId="0" applyNumberFormat="1" applyFont="1" applyBorder="1" applyAlignment="1">
      <alignment wrapText="1"/>
    </xf>
    <xf numFmtId="3" fontId="16" fillId="0" borderId="0" xfId="0" applyNumberFormat="1" applyFont="1" applyAlignment="1">
      <alignment wrapText="1"/>
    </xf>
    <xf numFmtId="14" fontId="58" fillId="0" borderId="4" xfId="0" applyNumberFormat="1" applyFont="1" applyBorder="1" applyAlignment="1">
      <alignment horizontal="center" wrapText="1"/>
    </xf>
    <xf numFmtId="3" fontId="17" fillId="0" borderId="0" xfId="0" applyNumberFormat="1" applyFont="1" applyAlignment="1">
      <alignment wrapText="1"/>
    </xf>
    <xf numFmtId="3" fontId="23" fillId="0" borderId="0" xfId="0" applyNumberFormat="1" applyFont="1" applyProtection="1">
      <protection locked="0"/>
    </xf>
    <xf numFmtId="1" fontId="16" fillId="0" borderId="7" xfId="0" applyNumberFormat="1" applyFont="1" applyBorder="1" applyAlignment="1">
      <alignment wrapText="1"/>
    </xf>
    <xf numFmtId="1" fontId="17" fillId="0" borderId="7" xfId="0" applyNumberFormat="1" applyFont="1" applyBorder="1" applyAlignment="1">
      <alignment wrapText="1"/>
    </xf>
    <xf numFmtId="3" fontId="72" fillId="0" borderId="0" xfId="0" applyNumberFormat="1" applyFont="1" applyAlignment="1">
      <alignment wrapText="1"/>
    </xf>
    <xf numFmtId="3" fontId="60" fillId="0" borderId="0" xfId="0" applyNumberFormat="1" applyFont="1" applyProtection="1">
      <protection locked="0"/>
    </xf>
    <xf numFmtId="3" fontId="21" fillId="0" borderId="0" xfId="0" applyNumberFormat="1" applyFont="1" applyProtection="1">
      <protection locked="0"/>
    </xf>
    <xf numFmtId="3" fontId="16" fillId="0" borderId="7" xfId="0" applyNumberFormat="1" applyFont="1" applyBorder="1" applyProtection="1">
      <protection locked="0"/>
    </xf>
    <xf numFmtId="14" fontId="17" fillId="0" borderId="7" xfId="0" applyNumberFormat="1" applyFont="1" applyBorder="1" applyAlignment="1">
      <alignment horizontal="center" wrapText="1"/>
    </xf>
    <xf numFmtId="3" fontId="17" fillId="0" borderId="5" xfId="0" applyNumberFormat="1" applyFont="1" applyBorder="1"/>
    <xf numFmtId="14" fontId="17" fillId="0" borderId="0" xfId="0" applyNumberFormat="1" applyFont="1" applyAlignment="1">
      <alignment horizontal="center" wrapText="1"/>
    </xf>
    <xf numFmtId="14" fontId="17" fillId="0" borderId="0" xfId="0" applyNumberFormat="1" applyFont="1" applyProtection="1">
      <protection locked="0"/>
    </xf>
    <xf numFmtId="14" fontId="16" fillId="0" borderId="0" xfId="0" applyNumberFormat="1" applyFont="1"/>
    <xf numFmtId="14" fontId="16" fillId="0" borderId="7" xfId="0" applyNumberFormat="1" applyFont="1" applyBorder="1"/>
    <xf numFmtId="3" fontId="58" fillId="0" borderId="4" xfId="0" applyNumberFormat="1" applyFont="1" applyBorder="1"/>
    <xf numFmtId="3" fontId="58" fillId="0" borderId="0" xfId="0" applyNumberFormat="1" applyFont="1"/>
    <xf numFmtId="3" fontId="58" fillId="0" borderId="6" xfId="0" applyNumberFormat="1" applyFont="1" applyBorder="1"/>
    <xf numFmtId="3" fontId="58" fillId="0" borderId="7" xfId="0" applyNumberFormat="1" applyFont="1" applyBorder="1"/>
    <xf numFmtId="3" fontId="16" fillId="0" borderId="0" xfId="0" applyNumberFormat="1" applyFont="1" applyAlignment="1" applyProtection="1">
      <alignment wrapText="1"/>
      <protection locked="0"/>
    </xf>
    <xf numFmtId="3" fontId="17" fillId="0" borderId="0" xfId="0" applyNumberFormat="1" applyFont="1" applyAlignment="1" applyProtection="1">
      <alignment wrapText="1"/>
      <protection locked="0"/>
    </xf>
    <xf numFmtId="3" fontId="58" fillId="0" borderId="45" xfId="0" applyNumberFormat="1" applyFont="1" applyBorder="1" applyProtection="1">
      <protection locked="0"/>
    </xf>
    <xf numFmtId="0" fontId="21" fillId="0" borderId="0" xfId="0" applyFont="1" applyProtection="1">
      <protection locked="0"/>
    </xf>
    <xf numFmtId="0" fontId="16" fillId="0" borderId="7" xfId="0" applyFont="1" applyBorder="1" applyAlignment="1" applyProtection="1">
      <alignment vertical="center"/>
      <protection locked="0"/>
    </xf>
    <xf numFmtId="3" fontId="17" fillId="0" borderId="7" xfId="0" applyNumberFormat="1" applyFont="1" applyBorder="1" applyAlignment="1" applyProtection="1">
      <alignment horizontal="center" vertical="center"/>
      <protection locked="0"/>
    </xf>
    <xf numFmtId="3" fontId="17" fillId="0" borderId="7" xfId="0" applyNumberFormat="1" applyFont="1" applyBorder="1" applyAlignment="1" applyProtection="1">
      <alignment horizontal="center" wrapText="1"/>
      <protection locked="0"/>
    </xf>
    <xf numFmtId="3" fontId="9" fillId="0" borderId="4" xfId="0" applyNumberFormat="1" applyFont="1" applyBorder="1" applyAlignment="1">
      <alignment horizontal="center"/>
    </xf>
    <xf numFmtId="3" fontId="9" fillId="0" borderId="0" xfId="0" applyNumberFormat="1" applyFont="1" applyAlignment="1">
      <alignment horizontal="center"/>
    </xf>
    <xf numFmtId="0" fontId="17" fillId="0" borderId="4" xfId="0" applyFont="1" applyBorder="1" applyProtection="1">
      <protection locked="0"/>
    </xf>
    <xf numFmtId="3" fontId="9" fillId="0" borderId="4" xfId="0" applyNumberFormat="1" applyFont="1" applyBorder="1" applyProtection="1">
      <protection locked="0"/>
    </xf>
    <xf numFmtId="3" fontId="9" fillId="0" borderId="0" xfId="0" applyNumberFormat="1" applyFont="1" applyProtection="1">
      <protection locked="0"/>
    </xf>
    <xf numFmtId="3" fontId="17" fillId="0" borderId="6" xfId="0" applyNumberFormat="1" applyFont="1" applyBorder="1" applyProtection="1">
      <protection locked="0"/>
    </xf>
    <xf numFmtId="3" fontId="9" fillId="0" borderId="6" xfId="0" applyNumberFormat="1" applyFont="1" applyBorder="1" applyProtection="1">
      <protection locked="0"/>
    </xf>
    <xf numFmtId="0" fontId="17" fillId="0" borderId="11" xfId="0" applyFont="1" applyBorder="1" applyProtection="1">
      <protection locked="0"/>
    </xf>
    <xf numFmtId="3" fontId="9" fillId="0" borderId="11" xfId="0" applyNumberFormat="1" applyFont="1" applyBorder="1" applyProtection="1">
      <protection locked="0"/>
    </xf>
    <xf numFmtId="0" fontId="17" fillId="0" borderId="15" xfId="0" applyFont="1" applyBorder="1" applyProtection="1">
      <protection locked="0"/>
    </xf>
    <xf numFmtId="3" fontId="17" fillId="0" borderId="10" xfId="0" applyNumberFormat="1" applyFont="1" applyBorder="1" applyProtection="1">
      <protection locked="0"/>
    </xf>
    <xf numFmtId="3" fontId="17" fillId="0" borderId="36" xfId="0" applyNumberFormat="1" applyFont="1" applyBorder="1" applyProtection="1">
      <protection locked="0"/>
    </xf>
    <xf numFmtId="0" fontId="21" fillId="0" borderId="0" xfId="0" applyFont="1" applyAlignment="1" applyProtection="1">
      <alignment wrapText="1"/>
      <protection locked="0"/>
    </xf>
    <xf numFmtId="0" fontId="68" fillId="0" borderId="0" xfId="0" applyFont="1" applyAlignment="1">
      <alignment vertical="center" wrapText="1"/>
    </xf>
    <xf numFmtId="0" fontId="67" fillId="0" borderId="0" xfId="0" applyFont="1" applyAlignment="1">
      <alignment vertical="center" wrapText="1"/>
    </xf>
    <xf numFmtId="0" fontId="63" fillId="0" borderId="0" xfId="0" applyFont="1" applyAlignment="1">
      <alignment wrapText="1"/>
    </xf>
    <xf numFmtId="0" fontId="44" fillId="0" borderId="0" xfId="0" applyFont="1" applyAlignment="1" applyProtection="1">
      <alignment horizontal="left" wrapText="1"/>
      <protection locked="0"/>
    </xf>
    <xf numFmtId="0" fontId="44" fillId="0" borderId="0" xfId="0" applyFont="1" applyAlignment="1" applyProtection="1">
      <alignment wrapText="1"/>
      <protection locked="0"/>
    </xf>
    <xf numFmtId="3" fontId="44" fillId="0" borderId="0" xfId="0" applyNumberFormat="1" applyFont="1" applyAlignment="1" applyProtection="1">
      <alignment wrapText="1"/>
      <protection locked="0"/>
    </xf>
    <xf numFmtId="0" fontId="63" fillId="0" borderId="0" xfId="0" applyFont="1" applyAlignment="1">
      <alignment vertical="center"/>
    </xf>
    <xf numFmtId="3" fontId="44" fillId="0" borderId="0" xfId="0" applyNumberFormat="1" applyFont="1" applyAlignment="1" applyProtection="1">
      <alignment horizontal="center" wrapText="1"/>
      <protection locked="0"/>
    </xf>
    <xf numFmtId="3" fontId="44" fillId="0" borderId="0" xfId="0" applyNumberFormat="1" applyFont="1" applyAlignment="1" applyProtection="1">
      <alignment horizontal="left" wrapText="1"/>
      <protection locked="0"/>
    </xf>
    <xf numFmtId="3" fontId="64" fillId="0" borderId="0" xfId="5" applyNumberFormat="1" applyFont="1"/>
    <xf numFmtId="0" fontId="63" fillId="0" borderId="7" xfId="0" applyFont="1" applyBorder="1" applyProtection="1">
      <protection locked="0"/>
    </xf>
    <xf numFmtId="14" fontId="63" fillId="0" borderId="7" xfId="0" applyNumberFormat="1" applyFont="1" applyBorder="1" applyAlignment="1">
      <alignment horizontal="right" wrapText="1"/>
    </xf>
    <xf numFmtId="14" fontId="44" fillId="0" borderId="7" xfId="0" applyNumberFormat="1" applyFont="1" applyBorder="1" applyAlignment="1">
      <alignment horizontal="right" wrapText="1"/>
    </xf>
    <xf numFmtId="0" fontId="44" fillId="0" borderId="7" xfId="0" applyFont="1" applyBorder="1" applyAlignment="1">
      <alignment horizontal="left"/>
    </xf>
    <xf numFmtId="0" fontId="44" fillId="0" borderId="6" xfId="0" applyFont="1" applyBorder="1"/>
    <xf numFmtId="0" fontId="44" fillId="0" borderId="6" xfId="0" applyFont="1" applyBorder="1" applyAlignment="1">
      <alignment horizontal="left" wrapText="1"/>
    </xf>
    <xf numFmtId="0" fontId="44" fillId="0" borderId="19" xfId="0" applyFont="1" applyBorder="1"/>
    <xf numFmtId="0" fontId="63" fillId="0" borderId="20" xfId="0" applyFont="1" applyBorder="1" applyAlignment="1">
      <alignment wrapText="1"/>
    </xf>
    <xf numFmtId="0" fontId="44" fillId="0" borderId="7" xfId="0" applyFont="1" applyBorder="1" applyAlignment="1">
      <alignment horizontal="left" wrapText="1"/>
    </xf>
    <xf numFmtId="0" fontId="63" fillId="0" borderId="12" xfId="0" applyFont="1" applyBorder="1" applyAlignment="1">
      <alignment wrapText="1"/>
    </xf>
    <xf numFmtId="3" fontId="63" fillId="0" borderId="9" xfId="0" applyNumberFormat="1" applyFont="1" applyBorder="1" applyAlignment="1">
      <alignment wrapText="1"/>
    </xf>
    <xf numFmtId="3" fontId="44" fillId="0" borderId="9" xfId="0" applyNumberFormat="1" applyFont="1" applyBorder="1" applyAlignment="1">
      <alignment wrapText="1"/>
    </xf>
    <xf numFmtId="0" fontId="44" fillId="0" borderId="21" xfId="0" applyFont="1" applyBorder="1" applyAlignment="1">
      <alignment horizontal="left" wrapText="1"/>
    </xf>
    <xf numFmtId="0" fontId="16" fillId="0" borderId="7" xfId="0" applyFont="1" applyBorder="1" applyProtection="1">
      <protection locked="0"/>
    </xf>
    <xf numFmtId="14" fontId="63" fillId="0" borderId="7" xfId="0" applyNumberFormat="1" applyFont="1" applyBorder="1" applyAlignment="1" applyProtection="1">
      <alignment wrapText="1"/>
      <protection locked="0"/>
    </xf>
    <xf numFmtId="14" fontId="44" fillId="0" borderId="7" xfId="0" applyNumberFormat="1" applyFont="1" applyBorder="1" applyAlignment="1" applyProtection="1">
      <alignment wrapText="1"/>
      <protection locked="0"/>
    </xf>
    <xf numFmtId="0" fontId="17" fillId="0" borderId="7" xfId="0" applyFont="1" applyBorder="1" applyAlignment="1" applyProtection="1">
      <alignment horizontal="left"/>
      <protection locked="0"/>
    </xf>
    <xf numFmtId="0" fontId="17" fillId="0" borderId="6" xfId="0" applyFont="1" applyBorder="1" applyAlignment="1" applyProtection="1">
      <alignment horizontal="left"/>
      <protection locked="0"/>
    </xf>
    <xf numFmtId="0" fontId="58" fillId="0" borderId="5" xfId="0" applyFont="1" applyBorder="1"/>
    <xf numFmtId="3" fontId="17" fillId="0" borderId="7" xfId="0" applyNumberFormat="1" applyFont="1" applyBorder="1" applyProtection="1">
      <protection locked="0"/>
    </xf>
    <xf numFmtId="0" fontId="17" fillId="0" borderId="0" xfId="0" applyFont="1" applyAlignment="1" applyProtection="1">
      <alignment horizontal="left"/>
      <protection locked="0"/>
    </xf>
    <xf numFmtId="3" fontId="17" fillId="0" borderId="0" xfId="5" applyNumberFormat="1" applyAlignment="1" applyProtection="1">
      <alignment wrapText="1"/>
      <protection locked="0"/>
    </xf>
    <xf numFmtId="3" fontId="44" fillId="0" borderId="0" xfId="5" applyNumberFormat="1" applyFont="1" applyAlignment="1" applyProtection="1">
      <alignment wrapText="1"/>
      <protection locked="0"/>
    </xf>
    <xf numFmtId="0" fontId="17" fillId="0" borderId="0" xfId="5" applyAlignment="1" applyProtection="1">
      <alignment horizontal="right"/>
      <protection locked="0"/>
    </xf>
    <xf numFmtId="0" fontId="16" fillId="0" borderId="0" xfId="5" applyFont="1"/>
    <xf numFmtId="3" fontId="63" fillId="0" borderId="0" xfId="5" applyNumberFormat="1" applyFont="1" applyAlignment="1">
      <alignment wrapText="1"/>
    </xf>
    <xf numFmtId="0" fontId="44" fillId="0" borderId="0" xfId="5" applyFont="1" applyAlignment="1" applyProtection="1">
      <alignment horizontal="right" wrapText="1"/>
      <protection locked="0"/>
    </xf>
    <xf numFmtId="0" fontId="44" fillId="0" borderId="0" xfId="5" applyFont="1" applyAlignment="1" applyProtection="1">
      <alignment wrapText="1"/>
      <protection locked="0"/>
    </xf>
    <xf numFmtId="3" fontId="63" fillId="0" borderId="0" xfId="0" applyNumberFormat="1" applyFont="1"/>
    <xf numFmtId="3" fontId="64" fillId="0" borderId="0" xfId="0" applyNumberFormat="1" applyFont="1"/>
    <xf numFmtId="0" fontId="44" fillId="0" borderId="0" xfId="0" applyFont="1" applyAlignment="1" applyProtection="1">
      <alignment horizontal="right" wrapText="1"/>
      <protection locked="0"/>
    </xf>
    <xf numFmtId="0" fontId="17" fillId="0" borderId="0" xfId="0" applyFont="1" applyAlignment="1" applyProtection="1">
      <alignment horizontal="right"/>
      <protection locked="0"/>
    </xf>
    <xf numFmtId="3" fontId="63" fillId="0" borderId="4" xfId="0" applyNumberFormat="1" applyFont="1" applyBorder="1" applyAlignment="1" applyProtection="1">
      <alignment wrapText="1"/>
      <protection locked="0"/>
    </xf>
    <xf numFmtId="14" fontId="63" fillId="0" borderId="7" xfId="0" applyNumberFormat="1" applyFont="1" applyBorder="1" applyAlignment="1">
      <alignment horizontal="center" wrapText="1"/>
    </xf>
    <xf numFmtId="14" fontId="63" fillId="0" borderId="64" xfId="0" applyNumberFormat="1" applyFont="1" applyBorder="1" applyAlignment="1">
      <alignment horizontal="center" wrapText="1"/>
    </xf>
    <xf numFmtId="0" fontId="16" fillId="0" borderId="7" xfId="0" applyFont="1" applyBorder="1" applyAlignment="1" applyProtection="1">
      <alignment horizontal="left" vertical="top"/>
      <protection locked="0"/>
    </xf>
    <xf numFmtId="3" fontId="44" fillId="0" borderId="11" xfId="0" applyNumberFormat="1" applyFont="1" applyBorder="1" applyAlignment="1" applyProtection="1">
      <alignment horizontal="right" wrapText="1"/>
      <protection locked="0"/>
    </xf>
    <xf numFmtId="3" fontId="63" fillId="0" borderId="7" xfId="0" applyNumberFormat="1" applyFont="1" applyBorder="1" applyAlignment="1" applyProtection="1">
      <alignment wrapText="1"/>
      <protection locked="0"/>
    </xf>
    <xf numFmtId="3" fontId="63" fillId="0" borderId="7" xfId="0" applyNumberFormat="1" applyFont="1" applyBorder="1" applyAlignment="1" applyProtection="1">
      <alignment horizontal="right" wrapText="1"/>
      <protection locked="0"/>
    </xf>
    <xf numFmtId="3" fontId="44" fillId="0" borderId="7" xfId="0" applyNumberFormat="1" applyFont="1" applyBorder="1" applyAlignment="1" applyProtection="1">
      <alignment horizontal="right" wrapText="1"/>
      <protection locked="0"/>
    </xf>
    <xf numFmtId="3" fontId="44" fillId="0" borderId="0" xfId="0" applyNumberFormat="1" applyFont="1" applyAlignment="1" applyProtection="1">
      <alignment horizontal="right" wrapText="1"/>
      <protection locked="0"/>
    </xf>
    <xf numFmtId="3" fontId="44" fillId="0" borderId="0" xfId="0" applyNumberFormat="1" applyFont="1" applyAlignment="1" applyProtection="1">
      <alignment horizontal="left" vertical="top" wrapText="1"/>
      <protection locked="0"/>
    </xf>
    <xf numFmtId="0" fontId="63" fillId="0" borderId="7" xfId="0" applyFont="1" applyBorder="1" applyAlignment="1">
      <alignment horizontal="center" wrapText="1"/>
    </xf>
    <xf numFmtId="0" fontId="23" fillId="0" borderId="0" xfId="5" applyFont="1" applyProtection="1">
      <protection locked="0"/>
    </xf>
    <xf numFmtId="3" fontId="44" fillId="0" borderId="5" xfId="0" applyNumberFormat="1" applyFont="1" applyBorder="1" applyAlignment="1" applyProtection="1">
      <alignment wrapText="1"/>
      <protection locked="0"/>
    </xf>
    <xf numFmtId="3" fontId="17" fillId="0" borderId="5" xfId="0" applyNumberFormat="1" applyFont="1" applyBorder="1" applyProtection="1">
      <protection locked="0"/>
    </xf>
    <xf numFmtId="3" fontId="17" fillId="0" borderId="0" xfId="0" applyNumberFormat="1" applyFont="1" applyAlignment="1" applyProtection="1">
      <alignment horizontal="right" wrapText="1"/>
      <protection locked="0"/>
    </xf>
    <xf numFmtId="0" fontId="60" fillId="0" borderId="0" xfId="5" applyFont="1" applyProtection="1">
      <protection locked="0"/>
    </xf>
    <xf numFmtId="3" fontId="63" fillId="0" borderId="0" xfId="0" applyNumberFormat="1" applyFont="1" applyAlignment="1" applyProtection="1">
      <alignment wrapText="1"/>
      <protection locked="0"/>
    </xf>
    <xf numFmtId="3" fontId="63" fillId="0" borderId="0" xfId="0" applyNumberFormat="1" applyFont="1" applyAlignment="1" applyProtection="1">
      <alignment horizontal="right" wrapText="1"/>
      <protection locked="0"/>
    </xf>
    <xf numFmtId="3" fontId="63" fillId="0" borderId="7" xfId="0" applyNumberFormat="1" applyFont="1" applyBorder="1" applyAlignment="1" applyProtection="1">
      <alignment horizontal="left" wrapText="1"/>
      <protection locked="0"/>
    </xf>
    <xf numFmtId="3" fontId="17" fillId="0" borderId="0" xfId="5" applyNumberFormat="1" applyProtection="1">
      <protection locked="0"/>
    </xf>
    <xf numFmtId="3" fontId="60" fillId="0" borderId="0" xfId="0" applyNumberFormat="1" applyFont="1" applyAlignment="1" applyProtection="1">
      <alignment horizontal="center" vertical="center" wrapText="1"/>
      <protection locked="0"/>
    </xf>
    <xf numFmtId="3" fontId="70" fillId="0" borderId="0" xfId="0" applyNumberFormat="1" applyFont="1" applyProtection="1">
      <protection locked="0"/>
    </xf>
    <xf numFmtId="3" fontId="71" fillId="0" borderId="0" xfId="0" applyNumberFormat="1" applyFont="1" applyAlignment="1" applyProtection="1">
      <alignment horizontal="center" wrapText="1"/>
      <protection locked="0"/>
    </xf>
    <xf numFmtId="0" fontId="17" fillId="0" borderId="0" xfId="9" applyProtection="1">
      <protection locked="0"/>
    </xf>
    <xf numFmtId="0" fontId="5" fillId="0" borderId="0" xfId="0" applyFont="1" applyProtection="1">
      <protection locked="0"/>
    </xf>
    <xf numFmtId="0" fontId="21" fillId="0" borderId="0" xfId="5" applyFont="1"/>
    <xf numFmtId="0" fontId="17" fillId="0" borderId="7" xfId="5" applyBorder="1" applyAlignment="1">
      <alignment horizontal="center"/>
    </xf>
    <xf numFmtId="0" fontId="17" fillId="0" borderId="7" xfId="5" applyBorder="1" applyAlignment="1">
      <alignment horizontal="center" wrapText="1"/>
    </xf>
    <xf numFmtId="0" fontId="17" fillId="0" borderId="7" xfId="5" applyBorder="1" applyAlignment="1">
      <alignment horizontal="left" wrapText="1"/>
    </xf>
    <xf numFmtId="0" fontId="17" fillId="0" borderId="6" xfId="5" applyBorder="1"/>
    <xf numFmtId="0" fontId="60" fillId="0" borderId="0" xfId="5" applyFont="1"/>
    <xf numFmtId="0" fontId="16" fillId="0" borderId="7" xfId="5" applyFont="1" applyBorder="1"/>
    <xf numFmtId="0" fontId="17" fillId="0" borderId="7" xfId="5" applyBorder="1"/>
    <xf numFmtId="0" fontId="44" fillId="0" borderId="0" xfId="5" applyFont="1" applyAlignment="1" applyProtection="1">
      <alignment horizontal="left" wrapText="1"/>
      <protection locked="0"/>
    </xf>
    <xf numFmtId="0" fontId="63" fillId="0" borderId="0" xfId="0" applyFont="1"/>
    <xf numFmtId="3" fontId="44" fillId="0" borderId="0" xfId="0" applyNumberFormat="1" applyFont="1" applyProtection="1">
      <protection locked="0"/>
    </xf>
    <xf numFmtId="0" fontId="64" fillId="0" borderId="0" xfId="0" applyFont="1"/>
    <xf numFmtId="0" fontId="65" fillId="0" borderId="7" xfId="0" applyFont="1" applyBorder="1" applyAlignment="1">
      <alignment wrapText="1"/>
    </xf>
    <xf numFmtId="14" fontId="63" fillId="0" borderId="7" xfId="0" applyNumberFormat="1" applyFont="1" applyBorder="1" applyAlignment="1">
      <alignment horizontal="right"/>
    </xf>
    <xf numFmtId="14" fontId="44" fillId="0" borderId="7" xfId="0" applyNumberFormat="1" applyFont="1" applyBorder="1" applyAlignment="1">
      <alignment horizontal="right"/>
    </xf>
    <xf numFmtId="0" fontId="60" fillId="0" borderId="0" xfId="0" applyFont="1" applyAlignment="1" applyProtection="1">
      <alignment wrapText="1"/>
      <protection locked="0"/>
    </xf>
    <xf numFmtId="0" fontId="44" fillId="0" borderId="7" xfId="0" applyFont="1" applyBorder="1"/>
    <xf numFmtId="0" fontId="63" fillId="0" borderId="66" xfId="0" applyFont="1" applyBorder="1"/>
    <xf numFmtId="0" fontId="64" fillId="0" borderId="5" xfId="0" applyFont="1" applyBorder="1" applyAlignment="1" applyProtection="1">
      <alignment wrapText="1"/>
      <protection locked="0"/>
    </xf>
    <xf numFmtId="49" fontId="44" fillId="0" borderId="7" xfId="0" applyNumberFormat="1" applyFont="1" applyBorder="1" applyAlignment="1" applyProtection="1">
      <alignment horizontal="left" wrapText="1"/>
      <protection locked="0"/>
    </xf>
    <xf numFmtId="0" fontId="17" fillId="0" borderId="7" xfId="9" applyBorder="1"/>
    <xf numFmtId="0" fontId="44" fillId="0" borderId="7" xfId="0" applyFont="1" applyBorder="1" applyAlignment="1" applyProtection="1">
      <alignment horizontal="left" wrapText="1"/>
      <protection locked="0"/>
    </xf>
    <xf numFmtId="0" fontId="44" fillId="0" borderId="5" xfId="0" applyFont="1" applyBorder="1" applyAlignment="1" applyProtection="1">
      <alignment wrapText="1"/>
      <protection locked="0"/>
    </xf>
    <xf numFmtId="0" fontId="44" fillId="0" borderId="7" xfId="0" applyFont="1" applyBorder="1" applyAlignment="1" applyProtection="1">
      <alignment wrapText="1"/>
      <protection locked="0"/>
    </xf>
    <xf numFmtId="0" fontId="63" fillId="0" borderId="15" xfId="0" applyFont="1" applyBorder="1" applyAlignment="1" applyProtection="1">
      <alignment wrapText="1"/>
      <protection locked="0"/>
    </xf>
    <xf numFmtId="49" fontId="58" fillId="0" borderId="7" xfId="0" applyNumberFormat="1" applyFont="1" applyBorder="1"/>
    <xf numFmtId="0" fontId="44" fillId="0" borderId="4" xfId="0" applyFont="1" applyBorder="1" applyAlignment="1" applyProtection="1">
      <alignment horizontal="left" wrapText="1"/>
      <protection locked="0"/>
    </xf>
    <xf numFmtId="0" fontId="23" fillId="0" borderId="0" xfId="0" applyFont="1" applyAlignment="1" applyProtection="1">
      <alignment horizontal="left"/>
      <protection locked="0"/>
    </xf>
    <xf numFmtId="38" fontId="17" fillId="0" borderId="7" xfId="9" applyNumberFormat="1" applyBorder="1" applyAlignment="1">
      <alignment wrapText="1"/>
    </xf>
    <xf numFmtId="0" fontId="17" fillId="0" borderId="0" xfId="5" applyAlignment="1" applyProtection="1">
      <alignment horizontal="left"/>
      <protection locked="0"/>
    </xf>
    <xf numFmtId="0" fontId="10" fillId="0" borderId="0" xfId="5" applyFont="1"/>
    <xf numFmtId="0" fontId="12" fillId="0" borderId="0" xfId="5" applyFont="1"/>
    <xf numFmtId="0" fontId="9" fillId="0" borderId="7" xfId="5" applyFont="1" applyBorder="1"/>
    <xf numFmtId="14" fontId="14" fillId="0" borderId="7" xfId="5" applyNumberFormat="1" applyFont="1" applyBorder="1" applyAlignment="1">
      <alignment horizontal="right"/>
    </xf>
    <xf numFmtId="14" fontId="13" fillId="0" borderId="7" xfId="5" applyNumberFormat="1" applyFont="1" applyBorder="1" applyAlignment="1">
      <alignment horizontal="right"/>
    </xf>
    <xf numFmtId="14" fontId="13" fillId="0" borderId="7" xfId="5" applyNumberFormat="1" applyFont="1" applyBorder="1" applyAlignment="1">
      <alignment horizontal="left"/>
    </xf>
    <xf numFmtId="0" fontId="24" fillId="0" borderId="0" xfId="0" applyFont="1" applyAlignment="1" applyProtection="1">
      <alignment wrapText="1"/>
      <protection locked="0"/>
    </xf>
    <xf numFmtId="0" fontId="9" fillId="0" borderId="7" xfId="5" applyFont="1" applyBorder="1" applyProtection="1">
      <protection locked="0"/>
    </xf>
    <xf numFmtId="0" fontId="13" fillId="0" borderId="4" xfId="5" applyFont="1" applyBorder="1" applyAlignment="1" applyProtection="1">
      <alignment horizontal="left" wrapText="1"/>
      <protection locked="0"/>
    </xf>
    <xf numFmtId="38" fontId="4" fillId="0" borderId="7" xfId="9" applyNumberFormat="1" applyFont="1" applyBorder="1" applyAlignment="1">
      <alignment wrapText="1"/>
    </xf>
    <xf numFmtId="38" fontId="10" fillId="0" borderId="7" xfId="5" applyNumberFormat="1" applyFont="1" applyBorder="1" applyProtection="1">
      <protection locked="0"/>
    </xf>
    <xf numFmtId="0" fontId="13" fillId="0" borderId="7" xfId="5" applyFont="1" applyBorder="1" applyAlignment="1" applyProtection="1">
      <alignment wrapText="1"/>
      <protection locked="0"/>
    </xf>
    <xf numFmtId="0" fontId="23" fillId="0" borderId="0" xfId="5" applyFont="1"/>
    <xf numFmtId="0" fontId="17" fillId="0" borderId="65" xfId="5" applyBorder="1"/>
    <xf numFmtId="0" fontId="17" fillId="0" borderId="4" xfId="5" applyBorder="1"/>
    <xf numFmtId="0" fontId="16" fillId="0" borderId="7" xfId="5" applyFont="1" applyBorder="1" applyAlignment="1">
      <alignment horizontal="center" wrapText="1"/>
    </xf>
    <xf numFmtId="0" fontId="17" fillId="0" borderId="11" xfId="5" applyBorder="1"/>
    <xf numFmtId="0" fontId="16" fillId="0" borderId="10" xfId="5" applyFont="1" applyBorder="1"/>
    <xf numFmtId="0" fontId="18" fillId="0" borderId="24" xfId="0" applyFont="1" applyBorder="1" applyAlignment="1">
      <alignment horizontal="left"/>
    </xf>
    <xf numFmtId="0" fontId="19" fillId="0" borderId="24" xfId="0" applyFont="1" applyBorder="1"/>
    <xf numFmtId="0" fontId="16" fillId="0" borderId="8" xfId="0" applyFont="1" applyBorder="1"/>
    <xf numFmtId="0" fontId="18" fillId="0" borderId="23" xfId="0" applyFont="1" applyBorder="1" applyProtection="1">
      <protection locked="0"/>
    </xf>
    <xf numFmtId="0" fontId="19" fillId="0" borderId="23" xfId="0" applyFont="1" applyBorder="1" applyAlignment="1">
      <alignment horizontal="left"/>
    </xf>
    <xf numFmtId="0" fontId="18" fillId="0" borderId="23" xfId="0" applyFont="1" applyBorder="1" applyAlignment="1">
      <alignment horizontal="left"/>
    </xf>
    <xf numFmtId="0" fontId="16" fillId="0" borderId="2" xfId="0" applyFont="1" applyBorder="1"/>
    <xf numFmtId="0" fontId="19" fillId="0" borderId="25" xfId="0" applyFont="1" applyBorder="1"/>
    <xf numFmtId="0" fontId="18" fillId="0" borderId="25" xfId="0" applyFont="1" applyBorder="1" applyProtection="1">
      <protection locked="0"/>
    </xf>
    <xf numFmtId="0" fontId="18" fillId="0" borderId="24" xfId="0" applyFont="1" applyBorder="1" applyProtection="1">
      <protection locked="0"/>
    </xf>
    <xf numFmtId="0" fontId="17" fillId="0" borderId="4" xfId="0" applyFont="1" applyBorder="1"/>
    <xf numFmtId="0" fontId="17" fillId="0" borderId="11" xfId="0" applyFont="1" applyBorder="1"/>
    <xf numFmtId="14" fontId="58" fillId="0" borderId="7" xfId="0" applyNumberFormat="1" applyFont="1" applyBorder="1" applyAlignment="1">
      <alignment horizontal="center"/>
    </xf>
    <xf numFmtId="14" fontId="59" fillId="0" borderId="7" xfId="0" applyNumberFormat="1" applyFont="1" applyBorder="1" applyAlignment="1">
      <alignment horizontal="center"/>
    </xf>
    <xf numFmtId="0" fontId="14" fillId="0" borderId="0" xfId="0" applyFont="1"/>
    <xf numFmtId="165" fontId="58" fillId="0" borderId="6" xfId="1" applyNumberFormat="1" applyFont="1" applyFill="1" applyBorder="1" applyProtection="1">
      <protection locked="0"/>
    </xf>
    <xf numFmtId="165" fontId="39" fillId="0" borderId="7" xfId="1" applyNumberFormat="1" applyFont="1" applyFill="1" applyBorder="1" applyProtection="1"/>
    <xf numFmtId="165" fontId="59" fillId="0" borderId="6" xfId="1" applyNumberFormat="1" applyFont="1" applyBorder="1" applyProtection="1">
      <protection locked="0"/>
    </xf>
    <xf numFmtId="165" fontId="58" fillId="0" borderId="6" xfId="1" applyNumberFormat="1" applyFont="1" applyBorder="1" applyProtection="1">
      <protection locked="0"/>
    </xf>
    <xf numFmtId="165" fontId="39" fillId="0" borderId="7" xfId="1" applyNumberFormat="1" applyFont="1" applyBorder="1"/>
    <xf numFmtId="165" fontId="58" fillId="0" borderId="0" xfId="1" applyNumberFormat="1" applyFont="1" applyFill="1" applyBorder="1" applyProtection="1">
      <protection locked="0"/>
    </xf>
    <xf numFmtId="165" fontId="59" fillId="0" borderId="6" xfId="1" applyNumberFormat="1" applyFont="1" applyFill="1" applyBorder="1" applyProtection="1">
      <protection locked="0"/>
    </xf>
    <xf numFmtId="165" fontId="58" fillId="0" borderId="6" xfId="2" applyNumberFormat="1" applyFont="1" applyFill="1" applyBorder="1" applyProtection="1">
      <protection locked="0"/>
    </xf>
    <xf numFmtId="165" fontId="39" fillId="0" borderId="7" xfId="2" applyNumberFormat="1" applyFont="1" applyFill="1" applyBorder="1" applyProtection="1"/>
    <xf numFmtId="165" fontId="59" fillId="0" borderId="6" xfId="2" applyNumberFormat="1" applyFont="1" applyBorder="1" applyProtection="1">
      <protection locked="0"/>
    </xf>
    <xf numFmtId="165" fontId="39" fillId="0" borderId="7" xfId="2" applyNumberFormat="1" applyFont="1" applyBorder="1"/>
    <xf numFmtId="165" fontId="58" fillId="0" borderId="6" xfId="2" applyNumberFormat="1" applyFont="1" applyBorder="1" applyProtection="1">
      <protection locked="0"/>
    </xf>
    <xf numFmtId="165" fontId="59" fillId="0" borderId="6" xfId="2" applyNumberFormat="1" applyFont="1" applyFill="1" applyBorder="1" applyProtection="1">
      <protection locked="0"/>
    </xf>
    <xf numFmtId="165" fontId="17" fillId="0" borderId="0" xfId="1" applyNumberFormat="1" applyFont="1" applyAlignment="1" applyProtection="1">
      <alignment horizontal="right"/>
      <protection locked="0"/>
    </xf>
    <xf numFmtId="165" fontId="17" fillId="0" borderId="6" xfId="1" applyNumberFormat="1" applyFont="1" applyBorder="1" applyAlignment="1" applyProtection="1">
      <alignment horizontal="right"/>
      <protection locked="0"/>
    </xf>
    <xf numFmtId="165" fontId="17" fillId="0" borderId="11" xfId="1" applyNumberFormat="1" applyFont="1" applyBorder="1" applyAlignment="1" applyProtection="1">
      <alignment horizontal="right"/>
      <protection locked="0"/>
    </xf>
    <xf numFmtId="165" fontId="17" fillId="0" borderId="9" xfId="1" applyNumberFormat="1" applyFont="1" applyBorder="1" applyAlignment="1" applyProtection="1">
      <alignment horizontal="right"/>
      <protection locked="0"/>
    </xf>
    <xf numFmtId="165" fontId="16" fillId="0" borderId="11" xfId="1" applyNumberFormat="1" applyFont="1" applyBorder="1" applyAlignment="1">
      <alignment wrapText="1"/>
    </xf>
    <xf numFmtId="165" fontId="17" fillId="0" borderId="11" xfId="1" applyNumberFormat="1" applyFont="1" applyBorder="1" applyAlignment="1">
      <alignment wrapText="1"/>
    </xf>
    <xf numFmtId="165" fontId="17" fillId="0" borderId="6" xfId="2" applyNumberFormat="1" applyFont="1" applyFill="1" applyBorder="1" applyProtection="1">
      <protection locked="0"/>
    </xf>
    <xf numFmtId="165" fontId="16" fillId="0" borderId="7" xfId="2" applyNumberFormat="1" applyFont="1" applyFill="1" applyBorder="1" applyProtection="1"/>
    <xf numFmtId="165" fontId="38" fillId="0" borderId="6" xfId="2" applyNumberFormat="1" applyFont="1" applyFill="1" applyBorder="1" applyProtection="1">
      <protection locked="0"/>
    </xf>
    <xf numFmtId="165" fontId="58" fillId="0" borderId="5" xfId="2" applyNumberFormat="1" applyFont="1" applyFill="1" applyBorder="1" applyProtection="1">
      <protection locked="0"/>
    </xf>
    <xf numFmtId="165" fontId="58" fillId="0" borderId="7" xfId="2" applyNumberFormat="1" applyFont="1" applyFill="1" applyBorder="1" applyProtection="1">
      <protection locked="0"/>
    </xf>
    <xf numFmtId="165" fontId="17" fillId="0" borderId="6" xfId="1" applyNumberFormat="1" applyFont="1" applyFill="1" applyBorder="1" applyProtection="1">
      <protection locked="0"/>
    </xf>
    <xf numFmtId="165" fontId="16" fillId="0" borderId="7" xfId="1" applyNumberFormat="1" applyFont="1" applyFill="1" applyBorder="1" applyProtection="1"/>
    <xf numFmtId="165" fontId="38" fillId="0" borderId="6" xfId="1" applyNumberFormat="1" applyFont="1" applyFill="1" applyBorder="1" applyProtection="1">
      <protection locked="0"/>
    </xf>
    <xf numFmtId="165" fontId="58" fillId="0" borderId="5" xfId="1" applyNumberFormat="1" applyFont="1" applyFill="1" applyBorder="1" applyProtection="1">
      <protection locked="0"/>
    </xf>
    <xf numFmtId="165" fontId="58" fillId="0" borderId="7" xfId="1" applyNumberFormat="1" applyFont="1" applyFill="1" applyBorder="1" applyProtection="1">
      <protection locked="0"/>
    </xf>
    <xf numFmtId="165" fontId="13" fillId="0" borderId="30" xfId="1" applyNumberFormat="1" applyFont="1" applyBorder="1" applyProtection="1">
      <protection locked="0"/>
    </xf>
    <xf numFmtId="165" fontId="13" fillId="0" borderId="28" xfId="1" applyNumberFormat="1" applyFont="1" applyBorder="1"/>
    <xf numFmtId="165" fontId="13" fillId="0" borderId="33" xfId="1" applyNumberFormat="1" applyFont="1" applyBorder="1" applyProtection="1">
      <protection locked="0"/>
    </xf>
    <xf numFmtId="165" fontId="13" fillId="0" borderId="26" xfId="1" applyNumberFormat="1" applyFont="1" applyBorder="1" applyProtection="1">
      <protection locked="0"/>
    </xf>
    <xf numFmtId="165" fontId="13" fillId="0" borderId="28" xfId="1" applyNumberFormat="1" applyFont="1" applyBorder="1" applyProtection="1">
      <protection locked="0"/>
    </xf>
    <xf numFmtId="165" fontId="14" fillId="0" borderId="30" xfId="1" applyNumberFormat="1" applyFont="1" applyBorder="1" applyProtection="1">
      <protection locked="0"/>
    </xf>
    <xf numFmtId="165" fontId="14" fillId="0" borderId="28" xfId="1" applyNumberFormat="1" applyFont="1" applyBorder="1"/>
    <xf numFmtId="165" fontId="14" fillId="0" borderId="33" xfId="1" applyNumberFormat="1" applyFont="1" applyBorder="1" applyProtection="1">
      <protection locked="0"/>
    </xf>
    <xf numFmtId="165" fontId="14" fillId="0" borderId="26" xfId="1" applyNumberFormat="1" applyFont="1" applyBorder="1" applyProtection="1">
      <protection locked="0"/>
    </xf>
    <xf numFmtId="165" fontId="14" fillId="0" borderId="28" xfId="1" applyNumberFormat="1" applyFont="1" applyBorder="1" applyProtection="1">
      <protection locked="0"/>
    </xf>
    <xf numFmtId="165" fontId="17" fillId="0" borderId="4" xfId="1" applyNumberFormat="1" applyFont="1" applyBorder="1"/>
    <xf numFmtId="165" fontId="17" fillId="0" borderId="4" xfId="1" applyNumberFormat="1" applyFont="1" applyBorder="1" applyAlignment="1" applyProtection="1">
      <alignment horizontal="right"/>
      <protection locked="0"/>
    </xf>
    <xf numFmtId="165" fontId="16" fillId="0" borderId="6" xfId="1" applyNumberFormat="1" applyFont="1" applyBorder="1" applyAlignment="1" applyProtection="1">
      <alignment horizontal="right"/>
      <protection locked="0"/>
    </xf>
    <xf numFmtId="165" fontId="17" fillId="0" borderId="6" xfId="1" applyNumberFormat="1" applyFont="1" applyBorder="1"/>
    <xf numFmtId="165" fontId="17" fillId="0" borderId="6" xfId="1" applyNumberFormat="1" applyFont="1" applyBorder="1" applyAlignment="1">
      <alignment horizontal="right"/>
    </xf>
    <xf numFmtId="165" fontId="16" fillId="0" borderId="11" xfId="1" applyNumberFormat="1" applyFont="1" applyBorder="1" applyAlignment="1" applyProtection="1">
      <alignment horizontal="right"/>
      <protection locked="0"/>
    </xf>
    <xf numFmtId="165" fontId="16" fillId="0" borderId="7" xfId="1" applyNumberFormat="1" applyFont="1" applyBorder="1" applyAlignment="1">
      <alignment wrapText="1"/>
    </xf>
    <xf numFmtId="165" fontId="17" fillId="0" borderId="4" xfId="1" applyNumberFormat="1" applyFont="1" applyBorder="1" applyAlignment="1" applyProtection="1">
      <alignment wrapText="1"/>
      <protection locked="0"/>
    </xf>
    <xf numFmtId="165" fontId="17" fillId="0" borderId="6" xfId="1" applyNumberFormat="1" applyFont="1" applyBorder="1" applyAlignment="1" applyProtection="1">
      <alignment wrapText="1"/>
      <protection locked="0"/>
    </xf>
    <xf numFmtId="3" fontId="16" fillId="0" borderId="7" xfId="0" applyNumberFormat="1" applyFont="1" applyBorder="1" applyAlignment="1" applyProtection="1">
      <alignment horizontal="center" wrapText="1"/>
      <protection locked="0"/>
    </xf>
    <xf numFmtId="165" fontId="17" fillId="0" borderId="4" xfId="2" applyNumberFormat="1" applyFont="1" applyBorder="1" applyProtection="1">
      <protection locked="0"/>
    </xf>
    <xf numFmtId="165" fontId="17" fillId="0" borderId="6" xfId="2" applyNumberFormat="1" applyFont="1" applyBorder="1" applyProtection="1">
      <protection locked="0"/>
    </xf>
    <xf numFmtId="165" fontId="17" fillId="0" borderId="11" xfId="2" applyNumberFormat="1" applyFont="1" applyBorder="1" applyProtection="1">
      <protection locked="0"/>
    </xf>
    <xf numFmtId="165" fontId="17" fillId="0" borderId="12" xfId="2" applyNumberFormat="1" applyFont="1" applyBorder="1" applyProtection="1">
      <protection locked="0"/>
    </xf>
    <xf numFmtId="165" fontId="17" fillId="0" borderId="4" xfId="1" applyNumberFormat="1" applyFont="1" applyBorder="1" applyProtection="1">
      <protection locked="0"/>
    </xf>
    <xf numFmtId="165" fontId="16" fillId="0" borderId="6" xfId="1" applyNumberFormat="1" applyFont="1" applyBorder="1" applyProtection="1">
      <protection locked="0"/>
    </xf>
    <xf numFmtId="165" fontId="17" fillId="0" borderId="6" xfId="1" applyNumberFormat="1" applyFont="1" applyBorder="1" applyProtection="1">
      <protection locked="0"/>
    </xf>
    <xf numFmtId="165" fontId="16" fillId="0" borderId="11" xfId="1" applyNumberFormat="1" applyFont="1" applyBorder="1" applyProtection="1">
      <protection locked="0"/>
    </xf>
    <xf numFmtId="165" fontId="17" fillId="0" borderId="11" xfId="1" applyNumberFormat="1" applyFont="1" applyBorder="1" applyProtection="1">
      <protection locked="0"/>
    </xf>
    <xf numFmtId="165" fontId="44" fillId="0" borderId="4" xfId="2" applyNumberFormat="1" applyFont="1" applyBorder="1" applyAlignment="1" applyProtection="1">
      <alignment wrapText="1"/>
      <protection locked="0"/>
    </xf>
    <xf numFmtId="165" fontId="44" fillId="0" borderId="6" xfId="2" applyNumberFormat="1" applyFont="1" applyBorder="1" applyAlignment="1" applyProtection="1">
      <alignment wrapText="1"/>
      <protection locked="0"/>
    </xf>
    <xf numFmtId="165" fontId="44" fillId="0" borderId="11" xfId="2" applyNumberFormat="1" applyFont="1" applyBorder="1" applyAlignment="1" applyProtection="1">
      <alignment wrapText="1"/>
      <protection locked="0"/>
    </xf>
    <xf numFmtId="165" fontId="63" fillId="0" borderId="7" xfId="2" applyNumberFormat="1" applyFont="1" applyBorder="1" applyAlignment="1">
      <alignment wrapText="1"/>
    </xf>
    <xf numFmtId="165" fontId="44" fillId="0" borderId="4" xfId="1" applyNumberFormat="1" applyFont="1" applyBorder="1" applyAlignment="1" applyProtection="1">
      <alignment wrapText="1"/>
      <protection locked="0"/>
    </xf>
    <xf numFmtId="165" fontId="44" fillId="0" borderId="6" xfId="1" applyNumberFormat="1" applyFont="1" applyBorder="1" applyAlignment="1" applyProtection="1">
      <alignment wrapText="1"/>
      <protection locked="0"/>
    </xf>
    <xf numFmtId="165" fontId="44" fillId="0" borderId="11" xfId="1" applyNumberFormat="1" applyFont="1" applyBorder="1" applyAlignment="1" applyProtection="1">
      <alignment wrapText="1"/>
      <protection locked="0"/>
    </xf>
    <xf numFmtId="165" fontId="63" fillId="0" borderId="7" xfId="1" applyNumberFormat="1" applyFont="1" applyBorder="1" applyAlignment="1">
      <alignment wrapText="1"/>
    </xf>
    <xf numFmtId="165" fontId="44" fillId="0" borderId="4" xfId="1" applyNumberFormat="1" applyFont="1" applyBorder="1" applyAlignment="1" applyProtection="1">
      <alignment horizontal="right" wrapText="1"/>
      <protection locked="0"/>
    </xf>
    <xf numFmtId="165" fontId="44" fillId="0" borderId="6" xfId="1" applyNumberFormat="1" applyFont="1" applyBorder="1" applyAlignment="1" applyProtection="1">
      <alignment horizontal="right" wrapText="1"/>
      <protection locked="0"/>
    </xf>
    <xf numFmtId="165" fontId="44" fillId="0" borderId="11" xfId="1" applyNumberFormat="1" applyFont="1" applyBorder="1" applyAlignment="1" applyProtection="1">
      <alignment horizontal="right" wrapText="1"/>
      <protection locked="0"/>
    </xf>
    <xf numFmtId="165" fontId="63" fillId="0" borderId="7" xfId="1" applyNumberFormat="1" applyFont="1" applyBorder="1" applyAlignment="1" applyProtection="1">
      <alignment horizontal="right" wrapText="1"/>
      <protection locked="0"/>
    </xf>
    <xf numFmtId="165" fontId="44" fillId="0" borderId="7" xfId="1" applyNumberFormat="1" applyFont="1" applyBorder="1" applyAlignment="1" applyProtection="1">
      <alignment horizontal="right" wrapText="1"/>
      <protection locked="0"/>
    </xf>
    <xf numFmtId="165" fontId="44" fillId="0" borderId="4" xfId="2" applyNumberFormat="1" applyFont="1" applyBorder="1" applyAlignment="1" applyProtection="1">
      <alignment horizontal="right" wrapText="1"/>
      <protection locked="0"/>
    </xf>
    <xf numFmtId="165" fontId="44" fillId="0" borderId="6" xfId="2" applyNumberFormat="1" applyFont="1" applyBorder="1" applyAlignment="1" applyProtection="1">
      <alignment horizontal="right" wrapText="1"/>
      <protection locked="0"/>
    </xf>
    <xf numFmtId="165" fontId="44" fillId="0" borderId="11" xfId="2" applyNumberFormat="1" applyFont="1" applyBorder="1" applyAlignment="1" applyProtection="1">
      <alignment horizontal="right" wrapText="1"/>
      <protection locked="0"/>
    </xf>
    <xf numFmtId="165" fontId="44" fillId="0" borderId="4" xfId="1" applyNumberFormat="1" applyFont="1" applyFill="1" applyBorder="1" applyAlignment="1" applyProtection="1">
      <alignment horizontal="right" wrapText="1"/>
      <protection locked="0"/>
    </xf>
    <xf numFmtId="165" fontId="44" fillId="0" borderId="6" xfId="1" applyNumberFormat="1" applyFont="1" applyFill="1" applyBorder="1" applyAlignment="1" applyProtection="1">
      <alignment horizontal="right" wrapText="1"/>
      <protection locked="0"/>
    </xf>
    <xf numFmtId="165" fontId="44" fillId="0" borderId="11" xfId="1" applyNumberFormat="1" applyFont="1" applyFill="1" applyBorder="1" applyAlignment="1" applyProtection="1">
      <alignment horizontal="right" wrapText="1"/>
      <protection locked="0"/>
    </xf>
    <xf numFmtId="0" fontId="77" fillId="0" borderId="0" xfId="0" applyFont="1" applyProtection="1">
      <protection locked="0"/>
    </xf>
    <xf numFmtId="3" fontId="17" fillId="0" borderId="9" xfId="1" applyNumberFormat="1" applyFont="1" applyFill="1" applyBorder="1" applyAlignment="1" applyProtection="1">
      <alignment horizontal="center" vertical="center" wrapText="1"/>
      <protection locked="0"/>
    </xf>
    <xf numFmtId="3" fontId="17" fillId="0" borderId="9" xfId="1" applyNumberFormat="1" applyFont="1" applyFill="1" applyBorder="1" applyAlignment="1" applyProtection="1">
      <alignment horizontal="center" wrapText="1"/>
      <protection locked="0"/>
    </xf>
    <xf numFmtId="0" fontId="17" fillId="0" borderId="9" xfId="9" applyBorder="1" applyAlignment="1" applyProtection="1">
      <alignment horizontal="left"/>
      <protection locked="0"/>
    </xf>
    <xf numFmtId="0" fontId="17" fillId="0" borderId="0" xfId="0" applyFont="1" applyAlignment="1" applyProtection="1">
      <alignment horizontal="left" indent="1"/>
      <protection locked="0"/>
    </xf>
    <xf numFmtId="0" fontId="17" fillId="0" borderId="9" xfId="0" applyFont="1" applyBorder="1" applyAlignment="1" applyProtection="1">
      <alignment horizontal="left" indent="1"/>
      <protection locked="0"/>
    </xf>
    <xf numFmtId="0" fontId="16" fillId="0" borderId="10" xfId="0" applyFont="1" applyBorder="1" applyProtection="1">
      <protection locked="0"/>
    </xf>
    <xf numFmtId="0" fontId="17" fillId="0" borderId="10" xfId="9" applyBorder="1" applyProtection="1">
      <protection locked="0"/>
    </xf>
    <xf numFmtId="165" fontId="17" fillId="0" borderId="0" xfId="1" applyNumberFormat="1" applyFont="1" applyFill="1" applyAlignment="1" applyProtection="1">
      <alignment horizontal="right" wrapText="1"/>
      <protection locked="0"/>
    </xf>
    <xf numFmtId="165" fontId="17" fillId="0" borderId="0" xfId="1" applyNumberFormat="1" applyFont="1" applyFill="1" applyBorder="1" applyAlignment="1" applyProtection="1">
      <alignment horizontal="right" wrapText="1"/>
      <protection locked="0"/>
    </xf>
    <xf numFmtId="165" fontId="17" fillId="0" borderId="9" xfId="1" applyNumberFormat="1" applyFont="1" applyFill="1" applyBorder="1" applyAlignment="1" applyProtection="1">
      <alignment horizontal="right" wrapText="1"/>
      <protection locked="0"/>
    </xf>
    <xf numFmtId="165" fontId="16" fillId="0" borderId="10" xfId="1" applyNumberFormat="1" applyFont="1" applyFill="1" applyBorder="1" applyAlignment="1" applyProtection="1">
      <alignment horizontal="right" wrapText="1"/>
      <protection locked="0"/>
    </xf>
    <xf numFmtId="165" fontId="17" fillId="0" borderId="10" xfId="1" applyNumberFormat="1" applyFont="1" applyFill="1" applyBorder="1" applyAlignment="1" applyProtection="1">
      <alignment horizontal="right" wrapText="1"/>
      <protection locked="0"/>
    </xf>
    <xf numFmtId="165" fontId="17" fillId="0" borderId="6" xfId="1" applyNumberFormat="1" applyFont="1" applyFill="1" applyBorder="1"/>
    <xf numFmtId="165" fontId="16" fillId="0" borderId="7" xfId="1" applyNumberFormat="1" applyFont="1" applyBorder="1"/>
    <xf numFmtId="165" fontId="44" fillId="0" borderId="7" xfId="2" applyNumberFormat="1" applyFont="1" applyBorder="1" applyAlignment="1" applyProtection="1">
      <alignment horizontal="right" wrapText="1"/>
      <protection locked="0"/>
    </xf>
    <xf numFmtId="165" fontId="63" fillId="0" borderId="7" xfId="1" applyNumberFormat="1" applyFont="1" applyBorder="1" applyAlignment="1">
      <alignment horizontal="right" wrapText="1"/>
    </xf>
    <xf numFmtId="165" fontId="44" fillId="0" borderId="7" xfId="1" applyNumberFormat="1" applyFont="1" applyBorder="1" applyAlignment="1">
      <alignment horizontal="right" wrapText="1"/>
    </xf>
    <xf numFmtId="165" fontId="44" fillId="0" borderId="7" xfId="1" applyNumberFormat="1" applyFont="1" applyBorder="1" applyAlignment="1" applyProtection="1">
      <alignment wrapText="1"/>
      <protection locked="0"/>
    </xf>
    <xf numFmtId="165" fontId="58" fillId="0" borderId="7" xfId="1" applyNumberFormat="1" applyFont="1" applyBorder="1"/>
    <xf numFmtId="165" fontId="44" fillId="0" borderId="7" xfId="2" applyNumberFormat="1" applyFont="1" applyBorder="1" applyAlignment="1" applyProtection="1">
      <alignment wrapText="1"/>
      <protection locked="0"/>
    </xf>
    <xf numFmtId="165" fontId="9" fillId="0" borderId="7" xfId="1" applyNumberFormat="1" applyFont="1" applyBorder="1"/>
    <xf numFmtId="14" fontId="16" fillId="0" borderId="0" xfId="5" applyNumberFormat="1" applyFont="1"/>
    <xf numFmtId="165" fontId="17" fillId="0" borderId="0" xfId="5" applyNumberFormat="1"/>
    <xf numFmtId="165" fontId="17" fillId="0" borderId="10" xfId="2" applyNumberFormat="1" applyFont="1" applyBorder="1"/>
    <xf numFmtId="165" fontId="9" fillId="0" borderId="7" xfId="2" applyNumberFormat="1" applyFont="1" applyBorder="1"/>
    <xf numFmtId="165" fontId="17" fillId="0" borderId="5" xfId="1" applyNumberFormat="1" applyFont="1" applyBorder="1"/>
    <xf numFmtId="165" fontId="17" fillId="0" borderId="45" xfId="1" applyNumberFormat="1" applyFont="1" applyBorder="1"/>
    <xf numFmtId="165" fontId="17" fillId="0" borderId="21" xfId="1" applyNumberFormat="1" applyFont="1" applyBorder="1"/>
    <xf numFmtId="165" fontId="16" fillId="0" borderId="15" xfId="1" applyNumberFormat="1" applyFont="1" applyBorder="1"/>
    <xf numFmtId="165" fontId="16" fillId="0" borderId="36" xfId="1" applyNumberFormat="1" applyFont="1" applyBorder="1"/>
    <xf numFmtId="165" fontId="17" fillId="0" borderId="36" xfId="1" applyNumberFormat="1" applyFont="1" applyBorder="1"/>
    <xf numFmtId="165" fontId="17" fillId="0" borderId="37" xfId="1" applyNumberFormat="1" applyFont="1" applyBorder="1"/>
    <xf numFmtId="165" fontId="17" fillId="0" borderId="41" xfId="1" applyNumberFormat="1" applyFont="1" applyBorder="1"/>
    <xf numFmtId="165" fontId="17" fillId="0" borderId="38" xfId="1" applyNumberFormat="1" applyFont="1" applyBorder="1"/>
    <xf numFmtId="165" fontId="17" fillId="0" borderId="39" xfId="1" applyNumberFormat="1" applyFont="1" applyBorder="1"/>
    <xf numFmtId="165" fontId="17" fillId="57" borderId="42" xfId="1" applyNumberFormat="1" applyFont="1" applyFill="1" applyBorder="1"/>
    <xf numFmtId="165" fontId="17" fillId="57" borderId="1" xfId="1" applyNumberFormat="1" applyFont="1" applyFill="1" applyBorder="1"/>
    <xf numFmtId="165" fontId="17" fillId="0" borderId="42" xfId="1" applyNumberFormat="1" applyFont="1" applyBorder="1"/>
    <xf numFmtId="165" fontId="17" fillId="0" borderId="1" xfId="1" applyNumberFormat="1" applyFont="1" applyBorder="1"/>
    <xf numFmtId="165" fontId="16" fillId="0" borderId="14" xfId="1" applyNumberFormat="1" applyFont="1" applyBorder="1"/>
    <xf numFmtId="165" fontId="16" fillId="0" borderId="43" xfId="1" applyNumberFormat="1" applyFont="1" applyBorder="1"/>
    <xf numFmtId="165" fontId="16" fillId="0" borderId="8" xfId="1" applyNumberFormat="1" applyFont="1" applyBorder="1"/>
    <xf numFmtId="165" fontId="16" fillId="0" borderId="40" xfId="1" applyNumberFormat="1" applyFont="1" applyBorder="1"/>
    <xf numFmtId="165" fontId="16" fillId="0" borderId="44" xfId="1" applyNumberFormat="1" applyFont="1" applyBorder="1"/>
    <xf numFmtId="165" fontId="16" fillId="0" borderId="2" xfId="1" applyNumberFormat="1" applyFont="1" applyBorder="1"/>
    <xf numFmtId="3" fontId="77" fillId="0" borderId="0" xfId="0" applyNumberFormat="1" applyFont="1" applyProtection="1">
      <protection locked="0"/>
    </xf>
    <xf numFmtId="3" fontId="76" fillId="0" borderId="0" xfId="0" applyNumberFormat="1" applyFont="1" applyProtection="1">
      <protection locked="0"/>
    </xf>
    <xf numFmtId="0" fontId="77" fillId="0" borderId="0" xfId="0" applyFont="1" applyAlignment="1" applyProtection="1">
      <alignment horizontal="center" vertical="center"/>
      <protection locked="0"/>
    </xf>
    <xf numFmtId="0" fontId="78" fillId="0" borderId="0" xfId="0" applyFont="1" applyProtection="1">
      <protection locked="0"/>
    </xf>
    <xf numFmtId="165" fontId="39" fillId="0" borderId="14" xfId="1" applyNumberFormat="1" applyFont="1" applyFill="1" applyBorder="1" applyProtection="1"/>
    <xf numFmtId="165" fontId="38" fillId="0" borderId="8" xfId="1" applyNumberFormat="1" applyFont="1" applyFill="1" applyBorder="1" applyProtection="1"/>
    <xf numFmtId="165" fontId="39" fillId="0" borderId="14" xfId="1" applyNumberFormat="1" applyFont="1" applyFill="1" applyBorder="1" applyProtection="1">
      <protection locked="0"/>
    </xf>
    <xf numFmtId="165" fontId="38" fillId="0" borderId="8" xfId="1" applyNumberFormat="1" applyFont="1" applyFill="1" applyBorder="1" applyProtection="1">
      <protection locked="0"/>
    </xf>
    <xf numFmtId="165" fontId="39" fillId="0" borderId="14" xfId="1" applyNumberFormat="1" applyFont="1" applyBorder="1" applyProtection="1"/>
    <xf numFmtId="165" fontId="38" fillId="0" borderId="8" xfId="1" applyNumberFormat="1" applyFont="1" applyBorder="1" applyProtection="1"/>
    <xf numFmtId="165" fontId="75" fillId="0" borderId="0" xfId="1" applyNumberFormat="1" applyFont="1" applyProtection="1">
      <protection locked="0"/>
    </xf>
    <xf numFmtId="165" fontId="76" fillId="0" borderId="0" xfId="1" applyNumberFormat="1" applyFont="1" applyProtection="1">
      <protection locked="0"/>
    </xf>
    <xf numFmtId="165" fontId="39" fillId="0" borderId="0" xfId="1" applyNumberFormat="1" applyFont="1" applyBorder="1" applyProtection="1">
      <protection locked="0"/>
    </xf>
    <xf numFmtId="165" fontId="38" fillId="0" borderId="0" xfId="1" applyNumberFormat="1" applyFont="1" applyBorder="1" applyProtection="1">
      <protection locked="0"/>
    </xf>
    <xf numFmtId="165" fontId="39" fillId="0" borderId="14" xfId="1" applyNumberFormat="1" applyFont="1" applyBorder="1" applyProtection="1">
      <protection locked="0"/>
    </xf>
    <xf numFmtId="165" fontId="38" fillId="0" borderId="8" xfId="1" applyNumberFormat="1" applyFont="1" applyBorder="1" applyProtection="1">
      <protection locked="0"/>
    </xf>
    <xf numFmtId="0" fontId="10" fillId="0" borderId="0" xfId="0" applyFont="1"/>
    <xf numFmtId="0" fontId="10" fillId="0" borderId="0" xfId="0" applyFont="1" applyProtection="1">
      <protection locked="0"/>
    </xf>
    <xf numFmtId="0" fontId="10" fillId="0" borderId="4" xfId="0" applyFont="1" applyBorder="1"/>
    <xf numFmtId="0" fontId="10" fillId="0" borderId="11" xfId="0" applyFont="1" applyBorder="1" applyProtection="1">
      <protection locked="0"/>
    </xf>
    <xf numFmtId="0" fontId="9" fillId="0" borderId="7" xfId="0" applyFont="1" applyBorder="1"/>
    <xf numFmtId="0" fontId="9" fillId="0" borderId="7" xfId="0" quotePrefix="1" applyFont="1" applyBorder="1"/>
    <xf numFmtId="0" fontId="9" fillId="0" borderId="7" xfId="0" applyFont="1" applyBorder="1" applyProtection="1">
      <protection locked="0"/>
    </xf>
    <xf numFmtId="0" fontId="10" fillId="0" borderId="7" xfId="0" applyFont="1" applyBorder="1"/>
    <xf numFmtId="0" fontId="9" fillId="0" borderId="0" xfId="0" applyFont="1" applyProtection="1">
      <protection locked="0"/>
    </xf>
    <xf numFmtId="14" fontId="10" fillId="0" borderId="16" xfId="0" applyNumberFormat="1" applyFont="1" applyBorder="1" applyAlignment="1">
      <alignment horizontal="center" wrapText="1"/>
    </xf>
    <xf numFmtId="14" fontId="9" fillId="0" borderId="13" xfId="0" applyNumberFormat="1" applyFont="1" applyBorder="1" applyAlignment="1">
      <alignment horizontal="center" wrapText="1"/>
    </xf>
    <xf numFmtId="165" fontId="17" fillId="0" borderId="6" xfId="1" applyNumberFormat="1" applyFont="1" applyFill="1" applyBorder="1" applyAlignment="1" applyProtection="1">
      <alignment horizontal="right"/>
      <protection locked="0"/>
    </xf>
    <xf numFmtId="165" fontId="44" fillId="0" borderId="6" xfId="1" applyNumberFormat="1" applyFont="1" applyFill="1" applyBorder="1" applyAlignment="1" applyProtection="1">
      <alignment wrapText="1"/>
      <protection locked="0"/>
    </xf>
    <xf numFmtId="165" fontId="44" fillId="0" borderId="6" xfId="2" applyNumberFormat="1" applyFont="1" applyFill="1" applyBorder="1" applyAlignment="1" applyProtection="1">
      <alignment wrapText="1"/>
      <protection locked="0"/>
    </xf>
    <xf numFmtId="165" fontId="16" fillId="0" borderId="7" xfId="1" applyNumberFormat="1" applyFont="1" applyFill="1" applyBorder="1" applyProtection="1">
      <protection locked="0"/>
    </xf>
    <xf numFmtId="165" fontId="16" fillId="0" borderId="7" xfId="2" applyNumberFormat="1" applyFont="1" applyFill="1" applyBorder="1" applyProtection="1">
      <protection locked="0"/>
    </xf>
    <xf numFmtId="165" fontId="17" fillId="0" borderId="5" xfId="1" applyNumberFormat="1" applyFont="1" applyFill="1" applyBorder="1"/>
    <xf numFmtId="165" fontId="17" fillId="0" borderId="39" xfId="1" applyNumberFormat="1" applyFont="1" applyFill="1" applyBorder="1"/>
    <xf numFmtId="165" fontId="16" fillId="0" borderId="43" xfId="1" applyNumberFormat="1" applyFont="1" applyFill="1" applyBorder="1"/>
    <xf numFmtId="0" fontId="9" fillId="0" borderId="0" xfId="0" applyFont="1" applyAlignment="1">
      <alignment horizontal="left" vertical="center" wrapText="1"/>
    </xf>
    <xf numFmtId="0" fontId="13" fillId="0" borderId="0" xfId="0" applyFont="1" applyAlignment="1">
      <alignment vertical="top" wrapText="1"/>
    </xf>
    <xf numFmtId="0" fontId="9" fillId="0" borderId="0" xfId="0" applyFont="1" applyAlignment="1">
      <alignment vertical="top"/>
    </xf>
    <xf numFmtId="0" fontId="9" fillId="0" borderId="0" xfId="0" applyFont="1"/>
    <xf numFmtId="0" fontId="13" fillId="0" borderId="0" xfId="0" applyFont="1" applyAlignment="1">
      <alignment horizontal="left" vertical="top" wrapText="1"/>
    </xf>
    <xf numFmtId="0" fontId="13" fillId="0" borderId="0" xfId="0" applyFont="1" applyAlignment="1">
      <alignment wrapText="1"/>
    </xf>
    <xf numFmtId="0" fontId="9" fillId="0" borderId="0" xfId="0" applyFont="1" applyAlignment="1">
      <alignment vertical="top" wrapText="1"/>
    </xf>
    <xf numFmtId="3" fontId="17" fillId="0" borderId="0" xfId="0" applyNumberFormat="1" applyFont="1" applyAlignment="1">
      <alignment horizontal="center"/>
    </xf>
    <xf numFmtId="0" fontId="58" fillId="0" borderId="0" xfId="0" applyFont="1" applyAlignment="1" applyProtection="1">
      <alignment horizontal="left" wrapText="1"/>
      <protection locked="0"/>
    </xf>
    <xf numFmtId="0" fontId="58" fillId="0" borderId="0" xfId="0" applyFont="1" applyAlignment="1" applyProtection="1">
      <alignment horizontal="left" vertical="center" wrapText="1"/>
      <protection locked="0"/>
    </xf>
    <xf numFmtId="0" fontId="58" fillId="0" borderId="0" xfId="0" applyFont="1" applyAlignment="1" applyProtection="1">
      <alignment horizontal="left" vertical="top" wrapText="1"/>
      <protection locked="0"/>
    </xf>
    <xf numFmtId="0" fontId="0" fillId="0" borderId="0" xfId="0"/>
    <xf numFmtId="0" fontId="13" fillId="0" borderId="0" xfId="0" applyFont="1" applyAlignment="1">
      <alignment horizontal="left" vertical="center" wrapText="1"/>
    </xf>
    <xf numFmtId="0" fontId="17" fillId="0" borderId="0" xfId="0" applyFont="1" applyAlignment="1" applyProtection="1">
      <alignment wrapText="1"/>
      <protection locked="0"/>
    </xf>
    <xf numFmtId="0" fontId="17" fillId="0" borderId="0" xfId="0" applyFont="1" applyProtection="1">
      <protection locked="0"/>
    </xf>
    <xf numFmtId="3" fontId="17" fillId="0" borderId="0" xfId="0" applyNumberFormat="1" applyFont="1" applyAlignment="1" applyProtection="1">
      <alignment horizontal="left" vertical="top"/>
      <protection locked="0"/>
    </xf>
    <xf numFmtId="3" fontId="44" fillId="0" borderId="0" xfId="0" applyNumberFormat="1" applyFont="1" applyAlignment="1" applyProtection="1">
      <alignment horizontal="left" vertical="top" wrapText="1"/>
      <protection locked="0"/>
    </xf>
    <xf numFmtId="14" fontId="63" fillId="0" borderId="15" xfId="0" applyNumberFormat="1" applyFont="1" applyBorder="1" applyAlignment="1">
      <alignment horizontal="center" wrapText="1"/>
    </xf>
    <xf numFmtId="14" fontId="63" fillId="0" borderId="36" xfId="0" applyNumberFormat="1" applyFont="1" applyBorder="1" applyAlignment="1">
      <alignment horizontal="center" wrapText="1"/>
    </xf>
    <xf numFmtId="3" fontId="44" fillId="0" borderId="3" xfId="0" applyNumberFormat="1" applyFont="1" applyBorder="1" applyAlignment="1" applyProtection="1">
      <alignment horizontal="center" wrapText="1"/>
      <protection locked="0"/>
    </xf>
    <xf numFmtId="3" fontId="44" fillId="0" borderId="64" xfId="0" applyNumberFormat="1" applyFont="1" applyBorder="1" applyAlignment="1" applyProtection="1">
      <alignment horizontal="center" wrapText="1"/>
      <protection locked="0"/>
    </xf>
    <xf numFmtId="3" fontId="17" fillId="0" borderId="0" xfId="0" applyNumberFormat="1" applyFont="1" applyAlignment="1" applyProtection="1">
      <alignment horizontal="left" vertical="center" wrapText="1"/>
      <protection locked="0"/>
    </xf>
    <xf numFmtId="3" fontId="44" fillId="0" borderId="5" xfId="0" applyNumberFormat="1" applyFont="1" applyBorder="1" applyAlignment="1" applyProtection="1">
      <alignment horizontal="center" wrapText="1"/>
      <protection locked="0"/>
    </xf>
    <xf numFmtId="3" fontId="44" fillId="0" borderId="45" xfId="0" applyNumberFormat="1" applyFont="1" applyBorder="1" applyAlignment="1" applyProtection="1">
      <alignment horizontal="center" wrapText="1"/>
      <protection locked="0"/>
    </xf>
    <xf numFmtId="3" fontId="44" fillId="0" borderId="12" xfId="0" applyNumberFormat="1" applyFont="1" applyBorder="1" applyAlignment="1" applyProtection="1">
      <alignment horizontal="center" wrapText="1"/>
      <protection locked="0"/>
    </xf>
    <xf numFmtId="3" fontId="44" fillId="0" borderId="21" xfId="0" applyNumberFormat="1" applyFont="1" applyBorder="1" applyAlignment="1" applyProtection="1">
      <alignment horizontal="center" wrapText="1"/>
      <protection locked="0"/>
    </xf>
    <xf numFmtId="0" fontId="58" fillId="0" borderId="0" xfId="0" applyFont="1" applyAlignment="1">
      <alignment horizontal="left"/>
    </xf>
    <xf numFmtId="0" fontId="17" fillId="0" borderId="0" xfId="5" applyAlignment="1">
      <alignment horizontal="center"/>
    </xf>
    <xf numFmtId="0" fontId="17" fillId="0" borderId="0" xfId="0" applyFont="1" applyAlignment="1">
      <alignment horizontal="left" wrapText="1"/>
    </xf>
    <xf numFmtId="0" fontId="17" fillId="0" borderId="0" xfId="0" applyFont="1" applyAlignment="1">
      <alignment horizontal="left"/>
    </xf>
    <xf numFmtId="0" fontId="21" fillId="0" borderId="0" xfId="0" applyFont="1" applyAlignment="1">
      <alignment horizontal="left"/>
    </xf>
    <xf numFmtId="0" fontId="9" fillId="0" borderId="0" xfId="5" applyFont="1" applyAlignment="1" applyProtection="1">
      <alignment horizontal="left" vertical="top" wrapText="1"/>
      <protection locked="0"/>
    </xf>
    <xf numFmtId="0" fontId="9" fillId="0" borderId="0" xfId="5" applyFont="1" applyAlignment="1" applyProtection="1">
      <alignment horizontal="left" vertical="top"/>
      <protection locked="0"/>
    </xf>
    <xf numFmtId="0" fontId="16" fillId="0" borderId="3" xfId="5" applyFont="1" applyBorder="1" applyAlignment="1">
      <alignment horizontal="center" vertical="center"/>
    </xf>
    <xf numFmtId="0" fontId="16" fillId="0" borderId="65" xfId="5" applyFont="1" applyBorder="1" applyAlignment="1">
      <alignment horizontal="center" vertical="center"/>
    </xf>
    <xf numFmtId="0" fontId="16" fillId="0" borderId="64" xfId="5" applyFont="1" applyBorder="1" applyAlignment="1">
      <alignment horizontal="center" vertical="center"/>
    </xf>
    <xf numFmtId="0" fontId="16" fillId="0" borderId="12" xfId="5" applyFont="1" applyBorder="1" applyAlignment="1">
      <alignment horizontal="center" vertical="center"/>
    </xf>
    <xf numFmtId="0" fontId="16" fillId="0" borderId="9" xfId="5" applyFont="1" applyBorder="1" applyAlignment="1">
      <alignment horizontal="center" vertical="center"/>
    </xf>
    <xf numFmtId="0" fontId="16" fillId="0" borderId="21" xfId="5" applyFont="1" applyBorder="1" applyAlignment="1">
      <alignment horizontal="center" vertical="center"/>
    </xf>
    <xf numFmtId="0" fontId="16" fillId="0" borderId="0" xfId="5" applyFont="1"/>
    <xf numFmtId="0" fontId="16" fillId="0" borderId="3" xfId="5" applyFont="1" applyBorder="1" applyAlignment="1">
      <alignment horizontal="center" vertical="center" wrapText="1"/>
    </xf>
    <xf numFmtId="0" fontId="16" fillId="0" borderId="64" xfId="5" applyFont="1" applyBorder="1" applyAlignment="1">
      <alignment horizontal="center" vertical="center" wrapText="1"/>
    </xf>
    <xf numFmtId="0" fontId="16" fillId="0" borderId="12" xfId="5" applyFont="1" applyBorder="1" applyAlignment="1">
      <alignment horizontal="center" vertical="center" wrapText="1"/>
    </xf>
    <xf numFmtId="0" fontId="16" fillId="0" borderId="21" xfId="5" applyFont="1" applyBorder="1" applyAlignment="1">
      <alignment horizontal="center" vertical="center" wrapText="1"/>
    </xf>
    <xf numFmtId="0" fontId="17" fillId="0" borderId="0" xfId="5" applyAlignment="1">
      <alignment horizontal="left" vertical="center" wrapText="1"/>
    </xf>
    <xf numFmtId="0" fontId="0" fillId="0" borderId="0" xfId="0" applyAlignment="1">
      <alignment horizontal="left" wrapText="1"/>
    </xf>
    <xf numFmtId="0" fontId="16" fillId="5" borderId="0" xfId="0" applyFont="1" applyFill="1"/>
    <xf numFmtId="49" fontId="16" fillId="0" borderId="15" xfId="0" applyNumberFormat="1" applyFont="1" applyBorder="1" applyAlignment="1">
      <alignment horizontal="left" vertical="top" wrapText="1"/>
    </xf>
    <xf numFmtId="49" fontId="16" fillId="0" borderId="10" xfId="0" applyNumberFormat="1" applyFont="1" applyBorder="1" applyAlignment="1">
      <alignment horizontal="left" vertical="top" wrapText="1"/>
    </xf>
    <xf numFmtId="49" fontId="16" fillId="0" borderId="36" xfId="0" applyNumberFormat="1" applyFont="1" applyBorder="1" applyAlignment="1">
      <alignment horizontal="left" vertical="top" wrapText="1"/>
    </xf>
    <xf numFmtId="0" fontId="16" fillId="0" borderId="15" xfId="0" applyFont="1" applyBorder="1" applyAlignment="1">
      <alignment horizontal="left" vertical="top" wrapText="1"/>
    </xf>
    <xf numFmtId="0" fontId="16" fillId="0" borderId="10" xfId="0" applyFont="1" applyBorder="1" applyAlignment="1">
      <alignment horizontal="left" vertical="top" wrapText="1"/>
    </xf>
    <xf numFmtId="0" fontId="16" fillId="0" borderId="36" xfId="0" applyFont="1" applyBorder="1" applyAlignment="1">
      <alignment horizontal="left" vertical="top" wrapText="1"/>
    </xf>
    <xf numFmtId="3" fontId="9" fillId="0" borderId="17" xfId="0" applyNumberFormat="1" applyFont="1" applyBorder="1" applyAlignment="1">
      <alignment horizontal="center" wrapText="1"/>
    </xf>
    <xf numFmtId="3" fontId="9" fillId="0" borderId="18" xfId="0" applyNumberFormat="1" applyFont="1" applyBorder="1" applyAlignment="1">
      <alignment horizontal="center" wrapText="1"/>
    </xf>
  </cellXfs>
  <cellStyles count="4307">
    <cellStyle name="20 % - uthevingsfarge 5 2" xfId="514" xr:uid="{00000000-0005-0000-0000-000000000000}"/>
    <cellStyle name="20 % - uthevingsfarge 5 2 2" xfId="885" xr:uid="{00000000-0005-0000-0000-000001000000}"/>
    <cellStyle name="20 % - uthevingsfarge 5 2 2 2" xfId="1627" xr:uid="{00000000-0005-0000-0000-000002000000}"/>
    <cellStyle name="20 % - uthevingsfarge 5 2 2 2 2" xfId="3598" xr:uid="{00000000-0005-0000-0000-000003000000}"/>
    <cellStyle name="20 % - uthevingsfarge 5 2 2 3" xfId="4291" xr:uid="{00000000-0005-0000-0000-000004000000}"/>
    <cellStyle name="20 % - uthevingsfarge 5 2 2 4" xfId="2695" xr:uid="{00000000-0005-0000-0000-000005000000}"/>
    <cellStyle name="20 % - uthevingsfarge 5 2 3" xfId="1256" xr:uid="{00000000-0005-0000-0000-000006000000}"/>
    <cellStyle name="20 % - uthevingsfarge 5 2 3 2" xfId="2896" xr:uid="{00000000-0005-0000-0000-000007000000}"/>
    <cellStyle name="20 % - uthevingsfarge 5 2 4" xfId="1997" xr:uid="{00000000-0005-0000-0000-000008000000}"/>
    <cellStyle name="20 % - uthevingsfarge 5 2 4 2" xfId="3251" xr:uid="{00000000-0005-0000-0000-000009000000}"/>
    <cellStyle name="20 % - uthevingsfarge 5 2 5" xfId="3944" xr:uid="{00000000-0005-0000-0000-00000A000000}"/>
    <cellStyle name="20 % - uthevingsfarge 5 2 6" xfId="2347" xr:uid="{00000000-0005-0000-0000-00000B000000}"/>
    <cellStyle name="20 % - uthevingsfarge 5 3" xfId="518" xr:uid="{00000000-0005-0000-0000-00000C000000}"/>
    <cellStyle name="20 % - uthevingsfarge 5 3 2" xfId="1260" xr:uid="{00000000-0005-0000-0000-00000D000000}"/>
    <cellStyle name="20 % - uthevingsfarge 5 3 2 2" xfId="3255" xr:uid="{00000000-0005-0000-0000-00000E000000}"/>
    <cellStyle name="20 % - uthevingsfarge 5 3 3" xfId="3948" xr:uid="{00000000-0005-0000-0000-00000F000000}"/>
    <cellStyle name="20 % - uthevingsfarge 5 3 4" xfId="2351" xr:uid="{00000000-0005-0000-0000-000010000000}"/>
    <cellStyle name="20 % - uthevingsfarge 5 4" xfId="889" xr:uid="{00000000-0005-0000-0000-000011000000}"/>
    <cellStyle name="20% - Accent1" xfId="50" xr:uid="{00000000-0005-0000-0000-000012000000}"/>
    <cellStyle name="20% - Accent1 2" xfId="154" xr:uid="{00000000-0005-0000-0000-000013000000}"/>
    <cellStyle name="20% - Accent1 2 2" xfId="398" xr:uid="{00000000-0005-0000-0000-000014000000}"/>
    <cellStyle name="20% - Accent1 2 2 2" xfId="776" xr:uid="{00000000-0005-0000-0000-000015000000}"/>
    <cellStyle name="20% - Accent1 2 2 2 2" xfId="1518" xr:uid="{00000000-0005-0000-0000-000016000000}"/>
    <cellStyle name="20% - Accent1 2 2 2 2 2" xfId="3490" xr:uid="{00000000-0005-0000-0000-000017000000}"/>
    <cellStyle name="20% - Accent1 2 2 2 3" xfId="4183" xr:uid="{00000000-0005-0000-0000-000018000000}"/>
    <cellStyle name="20% - Accent1 2 2 2 4" xfId="2587" xr:uid="{00000000-0005-0000-0000-000019000000}"/>
    <cellStyle name="20% - Accent1 2 2 3" xfId="1147" xr:uid="{00000000-0005-0000-0000-00001A000000}"/>
    <cellStyle name="20% - Accent1 2 2 3 2" xfId="3143" xr:uid="{00000000-0005-0000-0000-00001B000000}"/>
    <cellStyle name="20% - Accent1 2 2 4" xfId="1889" xr:uid="{00000000-0005-0000-0000-00001C000000}"/>
    <cellStyle name="20% - Accent1 2 2 4 2" xfId="3836" xr:uid="{00000000-0005-0000-0000-00001D000000}"/>
    <cellStyle name="20% - Accent1 2 2 5" xfId="2239" xr:uid="{00000000-0005-0000-0000-00001E000000}"/>
    <cellStyle name="20% - Accent1 2 3" xfId="581" xr:uid="{00000000-0005-0000-0000-00001F000000}"/>
    <cellStyle name="20% - Accent1 2 3 2" xfId="1323" xr:uid="{00000000-0005-0000-0000-000020000000}"/>
    <cellStyle name="20% - Accent1 2 3 2 2" xfId="3318" xr:uid="{00000000-0005-0000-0000-000021000000}"/>
    <cellStyle name="20% - Accent1 2 3 3" xfId="4011" xr:uid="{00000000-0005-0000-0000-000022000000}"/>
    <cellStyle name="20% - Accent1 2 3 4" xfId="2414" xr:uid="{00000000-0005-0000-0000-000023000000}"/>
    <cellStyle name="20% - Accent1 2 4" xfId="952" xr:uid="{00000000-0005-0000-0000-000024000000}"/>
    <cellStyle name="20% - Accent1 2 4 2" xfId="2786" xr:uid="{00000000-0005-0000-0000-000025000000}"/>
    <cellStyle name="20% - Accent1 2 5" xfId="1716" xr:uid="{00000000-0005-0000-0000-000026000000}"/>
    <cellStyle name="20% - Accent1 2 5 2" xfId="2971" xr:uid="{00000000-0005-0000-0000-000027000000}"/>
    <cellStyle name="20% - Accent1 2 6" xfId="3664" xr:uid="{00000000-0005-0000-0000-000028000000}"/>
    <cellStyle name="20% - Accent1 2 7" xfId="2067" xr:uid="{00000000-0005-0000-0000-000029000000}"/>
    <cellStyle name="20% - Accent1 3" xfId="339" xr:uid="{00000000-0005-0000-0000-00002A000000}"/>
    <cellStyle name="20% - Accent1 3 2" xfId="720" xr:uid="{00000000-0005-0000-0000-00002B000000}"/>
    <cellStyle name="20% - Accent1 3 2 2" xfId="1462" xr:uid="{00000000-0005-0000-0000-00002C000000}"/>
    <cellStyle name="20% - Accent1 3 2 2 2" xfId="3444" xr:uid="{00000000-0005-0000-0000-00002D000000}"/>
    <cellStyle name="20% - Accent1 3 2 3" xfId="4137" xr:uid="{00000000-0005-0000-0000-00002E000000}"/>
    <cellStyle name="20% - Accent1 3 2 4" xfId="2540" xr:uid="{00000000-0005-0000-0000-00002F000000}"/>
    <cellStyle name="20% - Accent1 3 3" xfId="1091" xr:uid="{00000000-0005-0000-0000-000030000000}"/>
    <cellStyle name="20% - Accent1 3 3 2" xfId="3097" xr:uid="{00000000-0005-0000-0000-000031000000}"/>
    <cellStyle name="20% - Accent1 3 4" xfId="1843" xr:uid="{00000000-0005-0000-0000-000032000000}"/>
    <cellStyle name="20% - Accent1 3 4 2" xfId="3790" xr:uid="{00000000-0005-0000-0000-000033000000}"/>
    <cellStyle name="20% - Accent1 3 5" xfId="2193" xr:uid="{00000000-0005-0000-0000-000034000000}"/>
    <cellStyle name="20% - Accent1 4" xfId="535" xr:uid="{00000000-0005-0000-0000-000035000000}"/>
    <cellStyle name="20% - Accent1 4 2" xfId="1277" xr:uid="{00000000-0005-0000-0000-000036000000}"/>
    <cellStyle name="20% - Accent1 4 2 2" xfId="3272" xr:uid="{00000000-0005-0000-0000-000037000000}"/>
    <cellStyle name="20% - Accent1 4 3" xfId="3965" xr:uid="{00000000-0005-0000-0000-000038000000}"/>
    <cellStyle name="20% - Accent1 4 4" xfId="2368" xr:uid="{00000000-0005-0000-0000-000039000000}"/>
    <cellStyle name="20% - Accent1 5" xfId="906" xr:uid="{00000000-0005-0000-0000-00003A000000}"/>
    <cellStyle name="20% - Accent1 5 2" xfId="2728" xr:uid="{00000000-0005-0000-0000-00003B000000}"/>
    <cellStyle name="20% - Accent1 6" xfId="1660" xr:uid="{00000000-0005-0000-0000-00003C000000}"/>
    <cellStyle name="20% - Accent1 6 2" xfId="2925" xr:uid="{00000000-0005-0000-0000-00003D000000}"/>
    <cellStyle name="20% - Accent1 7" xfId="3618" xr:uid="{00000000-0005-0000-0000-00003E000000}"/>
    <cellStyle name="20% - Accent1 8" xfId="2021" xr:uid="{00000000-0005-0000-0000-00003F000000}"/>
    <cellStyle name="20% - Accent2" xfId="51" xr:uid="{00000000-0005-0000-0000-000040000000}"/>
    <cellStyle name="20% - Accent2 2" xfId="155" xr:uid="{00000000-0005-0000-0000-000041000000}"/>
    <cellStyle name="20% - Accent2 2 2" xfId="399" xr:uid="{00000000-0005-0000-0000-000042000000}"/>
    <cellStyle name="20% - Accent2 2 2 2" xfId="777" xr:uid="{00000000-0005-0000-0000-000043000000}"/>
    <cellStyle name="20% - Accent2 2 2 2 2" xfId="1519" xr:uid="{00000000-0005-0000-0000-000044000000}"/>
    <cellStyle name="20% - Accent2 2 2 2 2 2" xfId="3491" xr:uid="{00000000-0005-0000-0000-000045000000}"/>
    <cellStyle name="20% - Accent2 2 2 2 3" xfId="4184" xr:uid="{00000000-0005-0000-0000-000046000000}"/>
    <cellStyle name="20% - Accent2 2 2 2 4" xfId="2588" xr:uid="{00000000-0005-0000-0000-000047000000}"/>
    <cellStyle name="20% - Accent2 2 2 3" xfId="1148" xr:uid="{00000000-0005-0000-0000-000048000000}"/>
    <cellStyle name="20% - Accent2 2 2 3 2" xfId="3144" xr:uid="{00000000-0005-0000-0000-000049000000}"/>
    <cellStyle name="20% - Accent2 2 2 4" xfId="1890" xr:uid="{00000000-0005-0000-0000-00004A000000}"/>
    <cellStyle name="20% - Accent2 2 2 4 2" xfId="3837" xr:uid="{00000000-0005-0000-0000-00004B000000}"/>
    <cellStyle name="20% - Accent2 2 2 5" xfId="2240" xr:uid="{00000000-0005-0000-0000-00004C000000}"/>
    <cellStyle name="20% - Accent2 2 3" xfId="582" xr:uid="{00000000-0005-0000-0000-00004D000000}"/>
    <cellStyle name="20% - Accent2 2 3 2" xfId="1324" xr:uid="{00000000-0005-0000-0000-00004E000000}"/>
    <cellStyle name="20% - Accent2 2 3 2 2" xfId="3319" xr:uid="{00000000-0005-0000-0000-00004F000000}"/>
    <cellStyle name="20% - Accent2 2 3 3" xfId="4012" xr:uid="{00000000-0005-0000-0000-000050000000}"/>
    <cellStyle name="20% - Accent2 2 3 4" xfId="2415" xr:uid="{00000000-0005-0000-0000-000051000000}"/>
    <cellStyle name="20% - Accent2 2 4" xfId="953" xr:uid="{00000000-0005-0000-0000-000052000000}"/>
    <cellStyle name="20% - Accent2 2 4 2" xfId="2787" xr:uid="{00000000-0005-0000-0000-000053000000}"/>
    <cellStyle name="20% - Accent2 2 5" xfId="1717" xr:uid="{00000000-0005-0000-0000-000054000000}"/>
    <cellStyle name="20% - Accent2 2 5 2" xfId="2972" xr:uid="{00000000-0005-0000-0000-000055000000}"/>
    <cellStyle name="20% - Accent2 2 6" xfId="3665" xr:uid="{00000000-0005-0000-0000-000056000000}"/>
    <cellStyle name="20% - Accent2 2 7" xfId="2068" xr:uid="{00000000-0005-0000-0000-000057000000}"/>
    <cellStyle name="20% - Accent2 3" xfId="340" xr:uid="{00000000-0005-0000-0000-000058000000}"/>
    <cellStyle name="20% - Accent2 3 2" xfId="721" xr:uid="{00000000-0005-0000-0000-000059000000}"/>
    <cellStyle name="20% - Accent2 3 2 2" xfId="1463" xr:uid="{00000000-0005-0000-0000-00005A000000}"/>
    <cellStyle name="20% - Accent2 3 2 2 2" xfId="3445" xr:uid="{00000000-0005-0000-0000-00005B000000}"/>
    <cellStyle name="20% - Accent2 3 2 3" xfId="4138" xr:uid="{00000000-0005-0000-0000-00005C000000}"/>
    <cellStyle name="20% - Accent2 3 2 4" xfId="2541" xr:uid="{00000000-0005-0000-0000-00005D000000}"/>
    <cellStyle name="20% - Accent2 3 3" xfId="1092" xr:uid="{00000000-0005-0000-0000-00005E000000}"/>
    <cellStyle name="20% - Accent2 3 3 2" xfId="3098" xr:uid="{00000000-0005-0000-0000-00005F000000}"/>
    <cellStyle name="20% - Accent2 3 4" xfId="1844" xr:uid="{00000000-0005-0000-0000-000060000000}"/>
    <cellStyle name="20% - Accent2 3 4 2" xfId="3791" xr:uid="{00000000-0005-0000-0000-000061000000}"/>
    <cellStyle name="20% - Accent2 3 5" xfId="2194" xr:uid="{00000000-0005-0000-0000-000062000000}"/>
    <cellStyle name="20% - Accent2 4" xfId="536" xr:uid="{00000000-0005-0000-0000-000063000000}"/>
    <cellStyle name="20% - Accent2 4 2" xfId="1278" xr:uid="{00000000-0005-0000-0000-000064000000}"/>
    <cellStyle name="20% - Accent2 4 2 2" xfId="3273" xr:uid="{00000000-0005-0000-0000-000065000000}"/>
    <cellStyle name="20% - Accent2 4 3" xfId="3966" xr:uid="{00000000-0005-0000-0000-000066000000}"/>
    <cellStyle name="20% - Accent2 4 4" xfId="2369" xr:uid="{00000000-0005-0000-0000-000067000000}"/>
    <cellStyle name="20% - Accent2 5" xfId="907" xr:uid="{00000000-0005-0000-0000-000068000000}"/>
    <cellStyle name="20% - Accent2 5 2" xfId="2729" xr:uid="{00000000-0005-0000-0000-000069000000}"/>
    <cellStyle name="20% - Accent2 6" xfId="1661" xr:uid="{00000000-0005-0000-0000-00006A000000}"/>
    <cellStyle name="20% - Accent2 6 2" xfId="2926" xr:uid="{00000000-0005-0000-0000-00006B000000}"/>
    <cellStyle name="20% - Accent2 7" xfId="3619" xr:uid="{00000000-0005-0000-0000-00006C000000}"/>
    <cellStyle name="20% - Accent2 8" xfId="2022" xr:uid="{00000000-0005-0000-0000-00006D000000}"/>
    <cellStyle name="20% - Accent3" xfId="52" xr:uid="{00000000-0005-0000-0000-00006E000000}"/>
    <cellStyle name="20% - Accent3 2" xfId="156" xr:uid="{00000000-0005-0000-0000-00006F000000}"/>
    <cellStyle name="20% - Accent3 2 2" xfId="400" xr:uid="{00000000-0005-0000-0000-000070000000}"/>
    <cellStyle name="20% - Accent3 2 2 2" xfId="778" xr:uid="{00000000-0005-0000-0000-000071000000}"/>
    <cellStyle name="20% - Accent3 2 2 2 2" xfId="1520" xr:uid="{00000000-0005-0000-0000-000072000000}"/>
    <cellStyle name="20% - Accent3 2 2 2 2 2" xfId="3492" xr:uid="{00000000-0005-0000-0000-000073000000}"/>
    <cellStyle name="20% - Accent3 2 2 2 3" xfId="4185" xr:uid="{00000000-0005-0000-0000-000074000000}"/>
    <cellStyle name="20% - Accent3 2 2 2 4" xfId="2589" xr:uid="{00000000-0005-0000-0000-000075000000}"/>
    <cellStyle name="20% - Accent3 2 2 3" xfId="1149" xr:uid="{00000000-0005-0000-0000-000076000000}"/>
    <cellStyle name="20% - Accent3 2 2 3 2" xfId="3145" xr:uid="{00000000-0005-0000-0000-000077000000}"/>
    <cellStyle name="20% - Accent3 2 2 4" xfId="1891" xr:uid="{00000000-0005-0000-0000-000078000000}"/>
    <cellStyle name="20% - Accent3 2 2 4 2" xfId="3838" xr:uid="{00000000-0005-0000-0000-000079000000}"/>
    <cellStyle name="20% - Accent3 2 2 5" xfId="2241" xr:uid="{00000000-0005-0000-0000-00007A000000}"/>
    <cellStyle name="20% - Accent3 2 3" xfId="583" xr:uid="{00000000-0005-0000-0000-00007B000000}"/>
    <cellStyle name="20% - Accent3 2 3 2" xfId="1325" xr:uid="{00000000-0005-0000-0000-00007C000000}"/>
    <cellStyle name="20% - Accent3 2 3 2 2" xfId="3320" xr:uid="{00000000-0005-0000-0000-00007D000000}"/>
    <cellStyle name="20% - Accent3 2 3 3" xfId="4013" xr:uid="{00000000-0005-0000-0000-00007E000000}"/>
    <cellStyle name="20% - Accent3 2 3 4" xfId="2416" xr:uid="{00000000-0005-0000-0000-00007F000000}"/>
    <cellStyle name="20% - Accent3 2 4" xfId="954" xr:uid="{00000000-0005-0000-0000-000080000000}"/>
    <cellStyle name="20% - Accent3 2 4 2" xfId="2788" xr:uid="{00000000-0005-0000-0000-000081000000}"/>
    <cellStyle name="20% - Accent3 2 5" xfId="1718" xr:uid="{00000000-0005-0000-0000-000082000000}"/>
    <cellStyle name="20% - Accent3 2 5 2" xfId="2973" xr:uid="{00000000-0005-0000-0000-000083000000}"/>
    <cellStyle name="20% - Accent3 2 6" xfId="3666" xr:uid="{00000000-0005-0000-0000-000084000000}"/>
    <cellStyle name="20% - Accent3 2 7" xfId="2069" xr:uid="{00000000-0005-0000-0000-000085000000}"/>
    <cellStyle name="20% - Accent3 3" xfId="341" xr:uid="{00000000-0005-0000-0000-000086000000}"/>
    <cellStyle name="20% - Accent3 3 2" xfId="722" xr:uid="{00000000-0005-0000-0000-000087000000}"/>
    <cellStyle name="20% - Accent3 3 2 2" xfId="1464" xr:uid="{00000000-0005-0000-0000-000088000000}"/>
    <cellStyle name="20% - Accent3 3 2 2 2" xfId="3446" xr:uid="{00000000-0005-0000-0000-000089000000}"/>
    <cellStyle name="20% - Accent3 3 2 3" xfId="4139" xr:uid="{00000000-0005-0000-0000-00008A000000}"/>
    <cellStyle name="20% - Accent3 3 2 4" xfId="2542" xr:uid="{00000000-0005-0000-0000-00008B000000}"/>
    <cellStyle name="20% - Accent3 3 3" xfId="1093" xr:uid="{00000000-0005-0000-0000-00008C000000}"/>
    <cellStyle name="20% - Accent3 3 3 2" xfId="3099" xr:uid="{00000000-0005-0000-0000-00008D000000}"/>
    <cellStyle name="20% - Accent3 3 4" xfId="1845" xr:uid="{00000000-0005-0000-0000-00008E000000}"/>
    <cellStyle name="20% - Accent3 3 4 2" xfId="3792" xr:uid="{00000000-0005-0000-0000-00008F000000}"/>
    <cellStyle name="20% - Accent3 3 5" xfId="2195" xr:uid="{00000000-0005-0000-0000-000090000000}"/>
    <cellStyle name="20% - Accent3 4" xfId="537" xr:uid="{00000000-0005-0000-0000-000091000000}"/>
    <cellStyle name="20% - Accent3 4 2" xfId="1279" xr:uid="{00000000-0005-0000-0000-000092000000}"/>
    <cellStyle name="20% - Accent3 4 2 2" xfId="3274" xr:uid="{00000000-0005-0000-0000-000093000000}"/>
    <cellStyle name="20% - Accent3 4 3" xfId="3967" xr:uid="{00000000-0005-0000-0000-000094000000}"/>
    <cellStyle name="20% - Accent3 4 4" xfId="2370" xr:uid="{00000000-0005-0000-0000-000095000000}"/>
    <cellStyle name="20% - Accent3 5" xfId="908" xr:uid="{00000000-0005-0000-0000-000096000000}"/>
    <cellStyle name="20% - Accent3 5 2" xfId="2730" xr:uid="{00000000-0005-0000-0000-000097000000}"/>
    <cellStyle name="20% - Accent3 6" xfId="1662" xr:uid="{00000000-0005-0000-0000-000098000000}"/>
    <cellStyle name="20% - Accent3 6 2" xfId="2927" xr:uid="{00000000-0005-0000-0000-000099000000}"/>
    <cellStyle name="20% - Accent3 7" xfId="3620" xr:uid="{00000000-0005-0000-0000-00009A000000}"/>
    <cellStyle name="20% - Accent3 8" xfId="2023" xr:uid="{00000000-0005-0000-0000-00009B000000}"/>
    <cellStyle name="20% - Accent4" xfId="53" xr:uid="{00000000-0005-0000-0000-00009C000000}"/>
    <cellStyle name="20% - Accent4 2" xfId="157" xr:uid="{00000000-0005-0000-0000-00009D000000}"/>
    <cellStyle name="20% - Accent4 2 2" xfId="401" xr:uid="{00000000-0005-0000-0000-00009E000000}"/>
    <cellStyle name="20% - Accent4 2 2 2" xfId="779" xr:uid="{00000000-0005-0000-0000-00009F000000}"/>
    <cellStyle name="20% - Accent4 2 2 2 2" xfId="1521" xr:uid="{00000000-0005-0000-0000-0000A0000000}"/>
    <cellStyle name="20% - Accent4 2 2 2 2 2" xfId="3493" xr:uid="{00000000-0005-0000-0000-0000A1000000}"/>
    <cellStyle name="20% - Accent4 2 2 2 3" xfId="4186" xr:uid="{00000000-0005-0000-0000-0000A2000000}"/>
    <cellStyle name="20% - Accent4 2 2 2 4" xfId="2590" xr:uid="{00000000-0005-0000-0000-0000A3000000}"/>
    <cellStyle name="20% - Accent4 2 2 3" xfId="1150" xr:uid="{00000000-0005-0000-0000-0000A4000000}"/>
    <cellStyle name="20% - Accent4 2 2 3 2" xfId="3146" xr:uid="{00000000-0005-0000-0000-0000A5000000}"/>
    <cellStyle name="20% - Accent4 2 2 4" xfId="1892" xr:uid="{00000000-0005-0000-0000-0000A6000000}"/>
    <cellStyle name="20% - Accent4 2 2 4 2" xfId="3839" xr:uid="{00000000-0005-0000-0000-0000A7000000}"/>
    <cellStyle name="20% - Accent4 2 2 5" xfId="2242" xr:uid="{00000000-0005-0000-0000-0000A8000000}"/>
    <cellStyle name="20% - Accent4 2 3" xfId="584" xr:uid="{00000000-0005-0000-0000-0000A9000000}"/>
    <cellStyle name="20% - Accent4 2 3 2" xfId="1326" xr:uid="{00000000-0005-0000-0000-0000AA000000}"/>
    <cellStyle name="20% - Accent4 2 3 2 2" xfId="3321" xr:uid="{00000000-0005-0000-0000-0000AB000000}"/>
    <cellStyle name="20% - Accent4 2 3 3" xfId="4014" xr:uid="{00000000-0005-0000-0000-0000AC000000}"/>
    <cellStyle name="20% - Accent4 2 3 4" xfId="2417" xr:uid="{00000000-0005-0000-0000-0000AD000000}"/>
    <cellStyle name="20% - Accent4 2 4" xfId="955" xr:uid="{00000000-0005-0000-0000-0000AE000000}"/>
    <cellStyle name="20% - Accent4 2 4 2" xfId="2789" xr:uid="{00000000-0005-0000-0000-0000AF000000}"/>
    <cellStyle name="20% - Accent4 2 5" xfId="1719" xr:uid="{00000000-0005-0000-0000-0000B0000000}"/>
    <cellStyle name="20% - Accent4 2 5 2" xfId="2974" xr:uid="{00000000-0005-0000-0000-0000B1000000}"/>
    <cellStyle name="20% - Accent4 2 6" xfId="3667" xr:uid="{00000000-0005-0000-0000-0000B2000000}"/>
    <cellStyle name="20% - Accent4 2 7" xfId="2070" xr:uid="{00000000-0005-0000-0000-0000B3000000}"/>
    <cellStyle name="20% - Accent4 3" xfId="342" xr:uid="{00000000-0005-0000-0000-0000B4000000}"/>
    <cellStyle name="20% - Accent4 3 2" xfId="723" xr:uid="{00000000-0005-0000-0000-0000B5000000}"/>
    <cellStyle name="20% - Accent4 3 2 2" xfId="1465" xr:uid="{00000000-0005-0000-0000-0000B6000000}"/>
    <cellStyle name="20% - Accent4 3 2 2 2" xfId="3447" xr:uid="{00000000-0005-0000-0000-0000B7000000}"/>
    <cellStyle name="20% - Accent4 3 2 3" xfId="4140" xr:uid="{00000000-0005-0000-0000-0000B8000000}"/>
    <cellStyle name="20% - Accent4 3 2 4" xfId="2543" xr:uid="{00000000-0005-0000-0000-0000B9000000}"/>
    <cellStyle name="20% - Accent4 3 3" xfId="1094" xr:uid="{00000000-0005-0000-0000-0000BA000000}"/>
    <cellStyle name="20% - Accent4 3 3 2" xfId="3100" xr:uid="{00000000-0005-0000-0000-0000BB000000}"/>
    <cellStyle name="20% - Accent4 3 4" xfId="1846" xr:uid="{00000000-0005-0000-0000-0000BC000000}"/>
    <cellStyle name="20% - Accent4 3 4 2" xfId="3793" xr:uid="{00000000-0005-0000-0000-0000BD000000}"/>
    <cellStyle name="20% - Accent4 3 5" xfId="2196" xr:uid="{00000000-0005-0000-0000-0000BE000000}"/>
    <cellStyle name="20% - Accent4 4" xfId="538" xr:uid="{00000000-0005-0000-0000-0000BF000000}"/>
    <cellStyle name="20% - Accent4 4 2" xfId="1280" xr:uid="{00000000-0005-0000-0000-0000C0000000}"/>
    <cellStyle name="20% - Accent4 4 2 2" xfId="3275" xr:uid="{00000000-0005-0000-0000-0000C1000000}"/>
    <cellStyle name="20% - Accent4 4 3" xfId="3968" xr:uid="{00000000-0005-0000-0000-0000C2000000}"/>
    <cellStyle name="20% - Accent4 4 4" xfId="2371" xr:uid="{00000000-0005-0000-0000-0000C3000000}"/>
    <cellStyle name="20% - Accent4 5" xfId="909" xr:uid="{00000000-0005-0000-0000-0000C4000000}"/>
    <cellStyle name="20% - Accent4 5 2" xfId="2731" xr:uid="{00000000-0005-0000-0000-0000C5000000}"/>
    <cellStyle name="20% - Accent4 6" xfId="1663" xr:uid="{00000000-0005-0000-0000-0000C6000000}"/>
    <cellStyle name="20% - Accent4 6 2" xfId="2928" xr:uid="{00000000-0005-0000-0000-0000C7000000}"/>
    <cellStyle name="20% - Accent4 7" xfId="3621" xr:uid="{00000000-0005-0000-0000-0000C8000000}"/>
    <cellStyle name="20% - Accent4 8" xfId="2024" xr:uid="{00000000-0005-0000-0000-0000C9000000}"/>
    <cellStyle name="20% - Accent5 2" xfId="158" xr:uid="{00000000-0005-0000-0000-0000CA000000}"/>
    <cellStyle name="20% - Accent5 2 2" xfId="402" xr:uid="{00000000-0005-0000-0000-0000CB000000}"/>
    <cellStyle name="20% - Accent5 2 2 2" xfId="780" xr:uid="{00000000-0005-0000-0000-0000CC000000}"/>
    <cellStyle name="20% - Accent5 2 2 2 2" xfId="1522" xr:uid="{00000000-0005-0000-0000-0000CD000000}"/>
    <cellStyle name="20% - Accent5 2 2 2 2 2" xfId="3494" xr:uid="{00000000-0005-0000-0000-0000CE000000}"/>
    <cellStyle name="20% - Accent5 2 2 2 3" xfId="4187" xr:uid="{00000000-0005-0000-0000-0000CF000000}"/>
    <cellStyle name="20% - Accent5 2 2 2 4" xfId="2591" xr:uid="{00000000-0005-0000-0000-0000D0000000}"/>
    <cellStyle name="20% - Accent5 2 2 3" xfId="1151" xr:uid="{00000000-0005-0000-0000-0000D1000000}"/>
    <cellStyle name="20% - Accent5 2 2 3 2" xfId="3147" xr:uid="{00000000-0005-0000-0000-0000D2000000}"/>
    <cellStyle name="20% - Accent5 2 2 4" xfId="1893" xr:uid="{00000000-0005-0000-0000-0000D3000000}"/>
    <cellStyle name="20% - Accent5 2 2 4 2" xfId="3840" xr:uid="{00000000-0005-0000-0000-0000D4000000}"/>
    <cellStyle name="20% - Accent5 2 2 5" xfId="2243" xr:uid="{00000000-0005-0000-0000-0000D5000000}"/>
    <cellStyle name="20% - Accent5 2 3" xfId="585" xr:uid="{00000000-0005-0000-0000-0000D6000000}"/>
    <cellStyle name="20% - Accent5 2 3 2" xfId="1327" xr:uid="{00000000-0005-0000-0000-0000D7000000}"/>
    <cellStyle name="20% - Accent5 2 3 2 2" xfId="3322" xr:uid="{00000000-0005-0000-0000-0000D8000000}"/>
    <cellStyle name="20% - Accent5 2 3 3" xfId="4015" xr:uid="{00000000-0005-0000-0000-0000D9000000}"/>
    <cellStyle name="20% - Accent5 2 3 4" xfId="2418" xr:uid="{00000000-0005-0000-0000-0000DA000000}"/>
    <cellStyle name="20% - Accent5 2 4" xfId="956" xr:uid="{00000000-0005-0000-0000-0000DB000000}"/>
    <cellStyle name="20% - Accent5 2 4 2" xfId="2790" xr:uid="{00000000-0005-0000-0000-0000DC000000}"/>
    <cellStyle name="20% - Accent5 2 5" xfId="1720" xr:uid="{00000000-0005-0000-0000-0000DD000000}"/>
    <cellStyle name="20% - Accent5 2 5 2" xfId="2975" xr:uid="{00000000-0005-0000-0000-0000DE000000}"/>
    <cellStyle name="20% - Accent5 2 6" xfId="3668" xr:uid="{00000000-0005-0000-0000-0000DF000000}"/>
    <cellStyle name="20% - Accent5 2 7" xfId="2071" xr:uid="{00000000-0005-0000-0000-0000E0000000}"/>
    <cellStyle name="20% - Accent5 3" xfId="343" xr:uid="{00000000-0005-0000-0000-0000E1000000}"/>
    <cellStyle name="20% - Accent5 3 2" xfId="724" xr:uid="{00000000-0005-0000-0000-0000E2000000}"/>
    <cellStyle name="20% - Accent5 3 2 2" xfId="1466" xr:uid="{00000000-0005-0000-0000-0000E3000000}"/>
    <cellStyle name="20% - Accent5 3 2 2 2" xfId="3448" xr:uid="{00000000-0005-0000-0000-0000E4000000}"/>
    <cellStyle name="20% - Accent5 3 2 3" xfId="4141" xr:uid="{00000000-0005-0000-0000-0000E5000000}"/>
    <cellStyle name="20% - Accent5 3 2 4" xfId="2544" xr:uid="{00000000-0005-0000-0000-0000E6000000}"/>
    <cellStyle name="20% - Accent5 3 3" xfId="1095" xr:uid="{00000000-0005-0000-0000-0000E7000000}"/>
    <cellStyle name="20% - Accent5 3 3 2" xfId="3101" xr:uid="{00000000-0005-0000-0000-0000E8000000}"/>
    <cellStyle name="20% - Accent5 3 4" xfId="1847" xr:uid="{00000000-0005-0000-0000-0000E9000000}"/>
    <cellStyle name="20% - Accent5 3 4 2" xfId="3794" xr:uid="{00000000-0005-0000-0000-0000EA000000}"/>
    <cellStyle name="20% - Accent5 3 5" xfId="2197" xr:uid="{00000000-0005-0000-0000-0000EB000000}"/>
    <cellStyle name="20% - Accent5 4" xfId="539" xr:uid="{00000000-0005-0000-0000-0000EC000000}"/>
    <cellStyle name="20% - Accent5 4 2" xfId="1281" xr:uid="{00000000-0005-0000-0000-0000ED000000}"/>
    <cellStyle name="20% - Accent5 4 2 2" xfId="3276" xr:uid="{00000000-0005-0000-0000-0000EE000000}"/>
    <cellStyle name="20% - Accent5 4 3" xfId="3969" xr:uid="{00000000-0005-0000-0000-0000EF000000}"/>
    <cellStyle name="20% - Accent5 4 4" xfId="2372" xr:uid="{00000000-0005-0000-0000-0000F0000000}"/>
    <cellStyle name="20% - Accent5 5" xfId="910" xr:uid="{00000000-0005-0000-0000-0000F1000000}"/>
    <cellStyle name="20% - Accent5 5 2" xfId="2732" xr:uid="{00000000-0005-0000-0000-0000F2000000}"/>
    <cellStyle name="20% - Accent5 6" xfId="1664" xr:uid="{00000000-0005-0000-0000-0000F3000000}"/>
    <cellStyle name="20% - Accent5 6 2" xfId="2929" xr:uid="{00000000-0005-0000-0000-0000F4000000}"/>
    <cellStyle name="20% - Accent5 7" xfId="3622" xr:uid="{00000000-0005-0000-0000-0000F5000000}"/>
    <cellStyle name="20% - Accent5 8" xfId="2025" xr:uid="{00000000-0005-0000-0000-0000F6000000}"/>
    <cellStyle name="20% - Accent6" xfId="54" xr:uid="{00000000-0005-0000-0000-0000F7000000}"/>
    <cellStyle name="20% - Accent6 2" xfId="159" xr:uid="{00000000-0005-0000-0000-0000F8000000}"/>
    <cellStyle name="20% - Accent6 2 2" xfId="403" xr:uid="{00000000-0005-0000-0000-0000F9000000}"/>
    <cellStyle name="20% - Accent6 2 2 2" xfId="781" xr:uid="{00000000-0005-0000-0000-0000FA000000}"/>
    <cellStyle name="20% - Accent6 2 2 2 2" xfId="1523" xr:uid="{00000000-0005-0000-0000-0000FB000000}"/>
    <cellStyle name="20% - Accent6 2 2 2 2 2" xfId="3495" xr:uid="{00000000-0005-0000-0000-0000FC000000}"/>
    <cellStyle name="20% - Accent6 2 2 2 3" xfId="4188" xr:uid="{00000000-0005-0000-0000-0000FD000000}"/>
    <cellStyle name="20% - Accent6 2 2 2 4" xfId="2592" xr:uid="{00000000-0005-0000-0000-0000FE000000}"/>
    <cellStyle name="20% - Accent6 2 2 3" xfId="1152" xr:uid="{00000000-0005-0000-0000-0000FF000000}"/>
    <cellStyle name="20% - Accent6 2 2 3 2" xfId="3148" xr:uid="{00000000-0005-0000-0000-000000010000}"/>
    <cellStyle name="20% - Accent6 2 2 4" xfId="1894" xr:uid="{00000000-0005-0000-0000-000001010000}"/>
    <cellStyle name="20% - Accent6 2 2 4 2" xfId="3841" xr:uid="{00000000-0005-0000-0000-000002010000}"/>
    <cellStyle name="20% - Accent6 2 2 5" xfId="2244" xr:uid="{00000000-0005-0000-0000-000003010000}"/>
    <cellStyle name="20% - Accent6 2 3" xfId="586" xr:uid="{00000000-0005-0000-0000-000004010000}"/>
    <cellStyle name="20% - Accent6 2 3 2" xfId="1328" xr:uid="{00000000-0005-0000-0000-000005010000}"/>
    <cellStyle name="20% - Accent6 2 3 2 2" xfId="3323" xr:uid="{00000000-0005-0000-0000-000006010000}"/>
    <cellStyle name="20% - Accent6 2 3 3" xfId="4016" xr:uid="{00000000-0005-0000-0000-000007010000}"/>
    <cellStyle name="20% - Accent6 2 3 4" xfId="2419" xr:uid="{00000000-0005-0000-0000-000008010000}"/>
    <cellStyle name="20% - Accent6 2 4" xfId="957" xr:uid="{00000000-0005-0000-0000-000009010000}"/>
    <cellStyle name="20% - Accent6 2 4 2" xfId="2791" xr:uid="{00000000-0005-0000-0000-00000A010000}"/>
    <cellStyle name="20% - Accent6 2 5" xfId="1721" xr:uid="{00000000-0005-0000-0000-00000B010000}"/>
    <cellStyle name="20% - Accent6 2 5 2" xfId="2976" xr:uid="{00000000-0005-0000-0000-00000C010000}"/>
    <cellStyle name="20% - Accent6 2 6" xfId="3669" xr:uid="{00000000-0005-0000-0000-00000D010000}"/>
    <cellStyle name="20% - Accent6 2 7" xfId="2072" xr:uid="{00000000-0005-0000-0000-00000E010000}"/>
    <cellStyle name="20% - Accent6 3" xfId="344" xr:uid="{00000000-0005-0000-0000-00000F010000}"/>
    <cellStyle name="20% - Accent6 3 2" xfId="725" xr:uid="{00000000-0005-0000-0000-000010010000}"/>
    <cellStyle name="20% - Accent6 3 2 2" xfId="1467" xr:uid="{00000000-0005-0000-0000-000011010000}"/>
    <cellStyle name="20% - Accent6 3 2 2 2" xfId="3449" xr:uid="{00000000-0005-0000-0000-000012010000}"/>
    <cellStyle name="20% - Accent6 3 2 3" xfId="4142" xr:uid="{00000000-0005-0000-0000-000013010000}"/>
    <cellStyle name="20% - Accent6 3 2 4" xfId="2545" xr:uid="{00000000-0005-0000-0000-000014010000}"/>
    <cellStyle name="20% - Accent6 3 3" xfId="1096" xr:uid="{00000000-0005-0000-0000-000015010000}"/>
    <cellStyle name="20% - Accent6 3 3 2" xfId="3102" xr:uid="{00000000-0005-0000-0000-000016010000}"/>
    <cellStyle name="20% - Accent6 3 4" xfId="1848" xr:uid="{00000000-0005-0000-0000-000017010000}"/>
    <cellStyle name="20% - Accent6 3 4 2" xfId="3795" xr:uid="{00000000-0005-0000-0000-000018010000}"/>
    <cellStyle name="20% - Accent6 3 5" xfId="2198" xr:uid="{00000000-0005-0000-0000-000019010000}"/>
    <cellStyle name="20% - Accent6 4" xfId="540" xr:uid="{00000000-0005-0000-0000-00001A010000}"/>
    <cellStyle name="20% - Accent6 4 2" xfId="1282" xr:uid="{00000000-0005-0000-0000-00001B010000}"/>
    <cellStyle name="20% - Accent6 4 2 2" xfId="3277" xr:uid="{00000000-0005-0000-0000-00001C010000}"/>
    <cellStyle name="20% - Accent6 4 3" xfId="3970" xr:uid="{00000000-0005-0000-0000-00001D010000}"/>
    <cellStyle name="20% - Accent6 4 4" xfId="2373" xr:uid="{00000000-0005-0000-0000-00001E010000}"/>
    <cellStyle name="20% - Accent6 5" xfId="911" xr:uid="{00000000-0005-0000-0000-00001F010000}"/>
    <cellStyle name="20% - Accent6 5 2" xfId="2733" xr:uid="{00000000-0005-0000-0000-000020010000}"/>
    <cellStyle name="20% - Accent6 6" xfId="1665" xr:uid="{00000000-0005-0000-0000-000021010000}"/>
    <cellStyle name="20% - Accent6 6 2" xfId="2930" xr:uid="{00000000-0005-0000-0000-000022010000}"/>
    <cellStyle name="20% - Accent6 7" xfId="3623" xr:uid="{00000000-0005-0000-0000-000023010000}"/>
    <cellStyle name="20% - Accent6 8" xfId="2026" xr:uid="{00000000-0005-0000-0000-000024010000}"/>
    <cellStyle name="20% - uthevingsfarge 1 2" xfId="186" xr:uid="{00000000-0005-0000-0000-000025010000}"/>
    <cellStyle name="20% - uthevingsfarge 2 2" xfId="187" xr:uid="{00000000-0005-0000-0000-000026010000}"/>
    <cellStyle name="20% - uthevingsfarge 3 2" xfId="188" xr:uid="{00000000-0005-0000-0000-000027010000}"/>
    <cellStyle name="20% - uthevingsfarge 4 2" xfId="189" xr:uid="{00000000-0005-0000-0000-000028010000}"/>
    <cellStyle name="20% - uthevingsfarge 5 2" xfId="137" xr:uid="{00000000-0005-0000-0000-000029010000}"/>
    <cellStyle name="20% - uthevingsfarge 5 2 10" xfId="2050" xr:uid="{00000000-0005-0000-0000-00002A010000}"/>
    <cellStyle name="20% - uthevingsfarge 5 2 2" xfId="190" xr:uid="{00000000-0005-0000-0000-00002B010000}"/>
    <cellStyle name="20% - uthevingsfarge 5 2 2 2" xfId="191" xr:uid="{00000000-0005-0000-0000-00002C010000}"/>
    <cellStyle name="20% - uthevingsfarge 5 2 2 2 2" xfId="192" xr:uid="{00000000-0005-0000-0000-00002D010000}"/>
    <cellStyle name="20% - uthevingsfarge 5 2 2 2 2 2" xfId="432" xr:uid="{00000000-0005-0000-0000-00002E010000}"/>
    <cellStyle name="20% - uthevingsfarge 5 2 2 2 2 2 2" xfId="807" xr:uid="{00000000-0005-0000-0000-00002F010000}"/>
    <cellStyle name="20% - uthevingsfarge 5 2 2 2 2 2 2 2" xfId="1549" xr:uid="{00000000-0005-0000-0000-000030010000}"/>
    <cellStyle name="20% - uthevingsfarge 5 2 2 2 2 2 2 2 2" xfId="3521" xr:uid="{00000000-0005-0000-0000-000031010000}"/>
    <cellStyle name="20% - uthevingsfarge 5 2 2 2 2 2 2 3" xfId="4214" xr:uid="{00000000-0005-0000-0000-000032010000}"/>
    <cellStyle name="20% - uthevingsfarge 5 2 2 2 2 2 2 4" xfId="2618" xr:uid="{00000000-0005-0000-0000-000033010000}"/>
    <cellStyle name="20% - uthevingsfarge 5 2 2 2 2 2 3" xfId="1178" xr:uid="{00000000-0005-0000-0000-000034010000}"/>
    <cellStyle name="20% - uthevingsfarge 5 2 2 2 2 2 3 2" xfId="3174" xr:uid="{00000000-0005-0000-0000-000035010000}"/>
    <cellStyle name="20% - uthevingsfarge 5 2 2 2 2 2 4" xfId="1920" xr:uid="{00000000-0005-0000-0000-000036010000}"/>
    <cellStyle name="20% - uthevingsfarge 5 2 2 2 2 2 4 2" xfId="3867" xr:uid="{00000000-0005-0000-0000-000037010000}"/>
    <cellStyle name="20% - uthevingsfarge 5 2 2 2 2 2 5" xfId="2270" xr:uid="{00000000-0005-0000-0000-000038010000}"/>
    <cellStyle name="20% - uthevingsfarge 5 2 2 2 2 3" xfId="612" xr:uid="{00000000-0005-0000-0000-000039010000}"/>
    <cellStyle name="20% - uthevingsfarge 5 2 2 2 2 3 2" xfId="1354" xr:uid="{00000000-0005-0000-0000-00003A010000}"/>
    <cellStyle name="20% - uthevingsfarge 5 2 2 2 2 3 2 2" xfId="3349" xr:uid="{00000000-0005-0000-0000-00003B010000}"/>
    <cellStyle name="20% - uthevingsfarge 5 2 2 2 2 3 3" xfId="4042" xr:uid="{00000000-0005-0000-0000-00003C010000}"/>
    <cellStyle name="20% - uthevingsfarge 5 2 2 2 2 3 4" xfId="2445" xr:uid="{00000000-0005-0000-0000-00003D010000}"/>
    <cellStyle name="20% - uthevingsfarge 5 2 2 2 2 4" xfId="983" xr:uid="{00000000-0005-0000-0000-00003E010000}"/>
    <cellStyle name="20% - uthevingsfarge 5 2 2 2 2 4 2" xfId="2817" xr:uid="{00000000-0005-0000-0000-00003F010000}"/>
    <cellStyle name="20% - uthevingsfarge 5 2 2 2 2 5" xfId="1747" xr:uid="{00000000-0005-0000-0000-000040010000}"/>
    <cellStyle name="20% - uthevingsfarge 5 2 2 2 2 5 2" xfId="3002" xr:uid="{00000000-0005-0000-0000-000041010000}"/>
    <cellStyle name="20% - uthevingsfarge 5 2 2 2 2 6" xfId="3695" xr:uid="{00000000-0005-0000-0000-000042010000}"/>
    <cellStyle name="20% - uthevingsfarge 5 2 2 2 2 7" xfId="2098" xr:uid="{00000000-0005-0000-0000-000043010000}"/>
    <cellStyle name="20% - uthevingsfarge 5 2 2 2 3" xfId="431" xr:uid="{00000000-0005-0000-0000-000044010000}"/>
    <cellStyle name="20% - uthevingsfarge 5 2 2 2 3 2" xfId="806" xr:uid="{00000000-0005-0000-0000-000045010000}"/>
    <cellStyle name="20% - uthevingsfarge 5 2 2 2 3 2 2" xfId="1548" xr:uid="{00000000-0005-0000-0000-000046010000}"/>
    <cellStyle name="20% - uthevingsfarge 5 2 2 2 3 2 2 2" xfId="3520" xr:uid="{00000000-0005-0000-0000-000047010000}"/>
    <cellStyle name="20% - uthevingsfarge 5 2 2 2 3 2 3" xfId="4213" xr:uid="{00000000-0005-0000-0000-000048010000}"/>
    <cellStyle name="20% - uthevingsfarge 5 2 2 2 3 2 4" xfId="2617" xr:uid="{00000000-0005-0000-0000-000049010000}"/>
    <cellStyle name="20% - uthevingsfarge 5 2 2 2 3 3" xfId="1177" xr:uid="{00000000-0005-0000-0000-00004A010000}"/>
    <cellStyle name="20% - uthevingsfarge 5 2 2 2 3 3 2" xfId="3173" xr:uid="{00000000-0005-0000-0000-00004B010000}"/>
    <cellStyle name="20% - uthevingsfarge 5 2 2 2 3 4" xfId="1919" xr:uid="{00000000-0005-0000-0000-00004C010000}"/>
    <cellStyle name="20% - uthevingsfarge 5 2 2 2 3 4 2" xfId="3866" xr:uid="{00000000-0005-0000-0000-00004D010000}"/>
    <cellStyle name="20% - uthevingsfarge 5 2 2 2 3 5" xfId="2269" xr:uid="{00000000-0005-0000-0000-00004E010000}"/>
    <cellStyle name="20% - uthevingsfarge 5 2 2 2 4" xfId="611" xr:uid="{00000000-0005-0000-0000-00004F010000}"/>
    <cellStyle name="20% - uthevingsfarge 5 2 2 2 4 2" xfId="1353" xr:uid="{00000000-0005-0000-0000-000050010000}"/>
    <cellStyle name="20% - uthevingsfarge 5 2 2 2 4 2 2" xfId="3348" xr:uid="{00000000-0005-0000-0000-000051010000}"/>
    <cellStyle name="20% - uthevingsfarge 5 2 2 2 4 3" xfId="4041" xr:uid="{00000000-0005-0000-0000-000052010000}"/>
    <cellStyle name="20% - uthevingsfarge 5 2 2 2 4 4" xfId="2444" xr:uid="{00000000-0005-0000-0000-000053010000}"/>
    <cellStyle name="20% - uthevingsfarge 5 2 2 2 5" xfId="982" xr:uid="{00000000-0005-0000-0000-000054010000}"/>
    <cellStyle name="20% - uthevingsfarge 5 2 2 2 5 2" xfId="2816" xr:uid="{00000000-0005-0000-0000-000055010000}"/>
    <cellStyle name="20% - uthevingsfarge 5 2 2 2 6" xfId="1746" xr:uid="{00000000-0005-0000-0000-000056010000}"/>
    <cellStyle name="20% - uthevingsfarge 5 2 2 2 6 2" xfId="3001" xr:uid="{00000000-0005-0000-0000-000057010000}"/>
    <cellStyle name="20% - uthevingsfarge 5 2 2 2 7" xfId="3694" xr:uid="{00000000-0005-0000-0000-000058010000}"/>
    <cellStyle name="20% - uthevingsfarge 5 2 2 2 8" xfId="2097" xr:uid="{00000000-0005-0000-0000-000059010000}"/>
    <cellStyle name="20% - uthevingsfarge 5 2 2 3" xfId="193" xr:uid="{00000000-0005-0000-0000-00005A010000}"/>
    <cellStyle name="20% - uthevingsfarge 5 2 2 3 2" xfId="433" xr:uid="{00000000-0005-0000-0000-00005B010000}"/>
    <cellStyle name="20% - uthevingsfarge 5 2 2 3 2 2" xfId="808" xr:uid="{00000000-0005-0000-0000-00005C010000}"/>
    <cellStyle name="20% - uthevingsfarge 5 2 2 3 2 2 2" xfId="1550" xr:uid="{00000000-0005-0000-0000-00005D010000}"/>
    <cellStyle name="20% - uthevingsfarge 5 2 2 3 2 2 2 2" xfId="3522" xr:uid="{00000000-0005-0000-0000-00005E010000}"/>
    <cellStyle name="20% - uthevingsfarge 5 2 2 3 2 2 3" xfId="4215" xr:uid="{00000000-0005-0000-0000-00005F010000}"/>
    <cellStyle name="20% - uthevingsfarge 5 2 2 3 2 2 4" xfId="2619" xr:uid="{00000000-0005-0000-0000-000060010000}"/>
    <cellStyle name="20% - uthevingsfarge 5 2 2 3 2 3" xfId="1179" xr:uid="{00000000-0005-0000-0000-000061010000}"/>
    <cellStyle name="20% - uthevingsfarge 5 2 2 3 2 3 2" xfId="3175" xr:uid="{00000000-0005-0000-0000-000062010000}"/>
    <cellStyle name="20% - uthevingsfarge 5 2 2 3 2 4" xfId="1921" xr:uid="{00000000-0005-0000-0000-000063010000}"/>
    <cellStyle name="20% - uthevingsfarge 5 2 2 3 2 4 2" xfId="3868" xr:uid="{00000000-0005-0000-0000-000064010000}"/>
    <cellStyle name="20% - uthevingsfarge 5 2 2 3 2 5" xfId="2271" xr:uid="{00000000-0005-0000-0000-000065010000}"/>
    <cellStyle name="20% - uthevingsfarge 5 2 2 3 3" xfId="613" xr:uid="{00000000-0005-0000-0000-000066010000}"/>
    <cellStyle name="20% - uthevingsfarge 5 2 2 3 3 2" xfId="1355" xr:uid="{00000000-0005-0000-0000-000067010000}"/>
    <cellStyle name="20% - uthevingsfarge 5 2 2 3 3 2 2" xfId="3350" xr:uid="{00000000-0005-0000-0000-000068010000}"/>
    <cellStyle name="20% - uthevingsfarge 5 2 2 3 3 3" xfId="4043" xr:uid="{00000000-0005-0000-0000-000069010000}"/>
    <cellStyle name="20% - uthevingsfarge 5 2 2 3 3 4" xfId="2446" xr:uid="{00000000-0005-0000-0000-00006A010000}"/>
    <cellStyle name="20% - uthevingsfarge 5 2 2 3 4" xfId="984" xr:uid="{00000000-0005-0000-0000-00006B010000}"/>
    <cellStyle name="20% - uthevingsfarge 5 2 2 3 4 2" xfId="2818" xr:uid="{00000000-0005-0000-0000-00006C010000}"/>
    <cellStyle name="20% - uthevingsfarge 5 2 2 3 5" xfId="1748" xr:uid="{00000000-0005-0000-0000-00006D010000}"/>
    <cellStyle name="20% - uthevingsfarge 5 2 2 3 5 2" xfId="3003" xr:uid="{00000000-0005-0000-0000-00006E010000}"/>
    <cellStyle name="20% - uthevingsfarge 5 2 2 3 6" xfId="3696" xr:uid="{00000000-0005-0000-0000-00006F010000}"/>
    <cellStyle name="20% - uthevingsfarge 5 2 2 3 7" xfId="2099" xr:uid="{00000000-0005-0000-0000-000070010000}"/>
    <cellStyle name="20% - uthevingsfarge 5 2 2 4" xfId="430" xr:uid="{00000000-0005-0000-0000-000071010000}"/>
    <cellStyle name="20% - uthevingsfarge 5 2 2 4 2" xfId="805" xr:uid="{00000000-0005-0000-0000-000072010000}"/>
    <cellStyle name="20% - uthevingsfarge 5 2 2 4 2 2" xfId="1547" xr:uid="{00000000-0005-0000-0000-000073010000}"/>
    <cellStyle name="20% - uthevingsfarge 5 2 2 4 2 2 2" xfId="3519" xr:uid="{00000000-0005-0000-0000-000074010000}"/>
    <cellStyle name="20% - uthevingsfarge 5 2 2 4 2 3" xfId="4212" xr:uid="{00000000-0005-0000-0000-000075010000}"/>
    <cellStyle name="20% - uthevingsfarge 5 2 2 4 2 4" xfId="2616" xr:uid="{00000000-0005-0000-0000-000076010000}"/>
    <cellStyle name="20% - uthevingsfarge 5 2 2 4 3" xfId="1176" xr:uid="{00000000-0005-0000-0000-000077010000}"/>
    <cellStyle name="20% - uthevingsfarge 5 2 2 4 3 2" xfId="3172" xr:uid="{00000000-0005-0000-0000-000078010000}"/>
    <cellStyle name="20% - uthevingsfarge 5 2 2 4 4" xfId="1918" xr:uid="{00000000-0005-0000-0000-000079010000}"/>
    <cellStyle name="20% - uthevingsfarge 5 2 2 4 4 2" xfId="3865" xr:uid="{00000000-0005-0000-0000-00007A010000}"/>
    <cellStyle name="20% - uthevingsfarge 5 2 2 4 5" xfId="2268" xr:uid="{00000000-0005-0000-0000-00007B010000}"/>
    <cellStyle name="20% - uthevingsfarge 5 2 2 5" xfId="610" xr:uid="{00000000-0005-0000-0000-00007C010000}"/>
    <cellStyle name="20% - uthevingsfarge 5 2 2 5 2" xfId="1352" xr:uid="{00000000-0005-0000-0000-00007D010000}"/>
    <cellStyle name="20% - uthevingsfarge 5 2 2 5 2 2" xfId="3347" xr:uid="{00000000-0005-0000-0000-00007E010000}"/>
    <cellStyle name="20% - uthevingsfarge 5 2 2 5 3" xfId="4040" xr:uid="{00000000-0005-0000-0000-00007F010000}"/>
    <cellStyle name="20% - uthevingsfarge 5 2 2 5 4" xfId="2443" xr:uid="{00000000-0005-0000-0000-000080010000}"/>
    <cellStyle name="20% - uthevingsfarge 5 2 2 6" xfId="981" xr:uid="{00000000-0005-0000-0000-000081010000}"/>
    <cellStyle name="20% - uthevingsfarge 5 2 2 6 2" xfId="2815" xr:uid="{00000000-0005-0000-0000-000082010000}"/>
    <cellStyle name="20% - uthevingsfarge 5 2 2 7" xfId="1745" xr:uid="{00000000-0005-0000-0000-000083010000}"/>
    <cellStyle name="20% - uthevingsfarge 5 2 2 7 2" xfId="3000" xr:uid="{00000000-0005-0000-0000-000084010000}"/>
    <cellStyle name="20% - uthevingsfarge 5 2 2 8" xfId="3693" xr:uid="{00000000-0005-0000-0000-000085010000}"/>
    <cellStyle name="20% - uthevingsfarge 5 2 2 9" xfId="2096" xr:uid="{00000000-0005-0000-0000-000086010000}"/>
    <cellStyle name="20% - uthevingsfarge 5 2 3" xfId="194" xr:uid="{00000000-0005-0000-0000-000087010000}"/>
    <cellStyle name="20% - uthevingsfarge 5 2 3 2" xfId="195" xr:uid="{00000000-0005-0000-0000-000088010000}"/>
    <cellStyle name="20% - uthevingsfarge 5 2 3 2 2" xfId="435" xr:uid="{00000000-0005-0000-0000-000089010000}"/>
    <cellStyle name="20% - uthevingsfarge 5 2 3 2 2 2" xfId="810" xr:uid="{00000000-0005-0000-0000-00008A010000}"/>
    <cellStyle name="20% - uthevingsfarge 5 2 3 2 2 2 2" xfId="1552" xr:uid="{00000000-0005-0000-0000-00008B010000}"/>
    <cellStyle name="20% - uthevingsfarge 5 2 3 2 2 2 2 2" xfId="3524" xr:uid="{00000000-0005-0000-0000-00008C010000}"/>
    <cellStyle name="20% - uthevingsfarge 5 2 3 2 2 2 3" xfId="4217" xr:uid="{00000000-0005-0000-0000-00008D010000}"/>
    <cellStyle name="20% - uthevingsfarge 5 2 3 2 2 2 4" xfId="2621" xr:uid="{00000000-0005-0000-0000-00008E010000}"/>
    <cellStyle name="20% - uthevingsfarge 5 2 3 2 2 3" xfId="1181" xr:uid="{00000000-0005-0000-0000-00008F010000}"/>
    <cellStyle name="20% - uthevingsfarge 5 2 3 2 2 3 2" xfId="3177" xr:uid="{00000000-0005-0000-0000-000090010000}"/>
    <cellStyle name="20% - uthevingsfarge 5 2 3 2 2 4" xfId="1923" xr:uid="{00000000-0005-0000-0000-000091010000}"/>
    <cellStyle name="20% - uthevingsfarge 5 2 3 2 2 4 2" xfId="3870" xr:uid="{00000000-0005-0000-0000-000092010000}"/>
    <cellStyle name="20% - uthevingsfarge 5 2 3 2 2 5" xfId="2273" xr:uid="{00000000-0005-0000-0000-000093010000}"/>
    <cellStyle name="20% - uthevingsfarge 5 2 3 2 3" xfId="615" xr:uid="{00000000-0005-0000-0000-000094010000}"/>
    <cellStyle name="20% - uthevingsfarge 5 2 3 2 3 2" xfId="1357" xr:uid="{00000000-0005-0000-0000-000095010000}"/>
    <cellStyle name="20% - uthevingsfarge 5 2 3 2 3 2 2" xfId="3352" xr:uid="{00000000-0005-0000-0000-000096010000}"/>
    <cellStyle name="20% - uthevingsfarge 5 2 3 2 3 3" xfId="4045" xr:uid="{00000000-0005-0000-0000-000097010000}"/>
    <cellStyle name="20% - uthevingsfarge 5 2 3 2 3 4" xfId="2448" xr:uid="{00000000-0005-0000-0000-000098010000}"/>
    <cellStyle name="20% - uthevingsfarge 5 2 3 2 4" xfId="986" xr:uid="{00000000-0005-0000-0000-000099010000}"/>
    <cellStyle name="20% - uthevingsfarge 5 2 3 2 4 2" xfId="2820" xr:uid="{00000000-0005-0000-0000-00009A010000}"/>
    <cellStyle name="20% - uthevingsfarge 5 2 3 2 5" xfId="1750" xr:uid="{00000000-0005-0000-0000-00009B010000}"/>
    <cellStyle name="20% - uthevingsfarge 5 2 3 2 5 2" xfId="3005" xr:uid="{00000000-0005-0000-0000-00009C010000}"/>
    <cellStyle name="20% - uthevingsfarge 5 2 3 2 6" xfId="3698" xr:uid="{00000000-0005-0000-0000-00009D010000}"/>
    <cellStyle name="20% - uthevingsfarge 5 2 3 2 7" xfId="2101" xr:uid="{00000000-0005-0000-0000-00009E010000}"/>
    <cellStyle name="20% - uthevingsfarge 5 2 3 3" xfId="434" xr:uid="{00000000-0005-0000-0000-00009F010000}"/>
    <cellStyle name="20% - uthevingsfarge 5 2 3 3 2" xfId="809" xr:uid="{00000000-0005-0000-0000-0000A0010000}"/>
    <cellStyle name="20% - uthevingsfarge 5 2 3 3 2 2" xfId="1551" xr:uid="{00000000-0005-0000-0000-0000A1010000}"/>
    <cellStyle name="20% - uthevingsfarge 5 2 3 3 2 2 2" xfId="3523" xr:uid="{00000000-0005-0000-0000-0000A2010000}"/>
    <cellStyle name="20% - uthevingsfarge 5 2 3 3 2 3" xfId="4216" xr:uid="{00000000-0005-0000-0000-0000A3010000}"/>
    <cellStyle name="20% - uthevingsfarge 5 2 3 3 2 4" xfId="2620" xr:uid="{00000000-0005-0000-0000-0000A4010000}"/>
    <cellStyle name="20% - uthevingsfarge 5 2 3 3 3" xfId="1180" xr:uid="{00000000-0005-0000-0000-0000A5010000}"/>
    <cellStyle name="20% - uthevingsfarge 5 2 3 3 3 2" xfId="3176" xr:uid="{00000000-0005-0000-0000-0000A6010000}"/>
    <cellStyle name="20% - uthevingsfarge 5 2 3 3 4" xfId="1922" xr:uid="{00000000-0005-0000-0000-0000A7010000}"/>
    <cellStyle name="20% - uthevingsfarge 5 2 3 3 4 2" xfId="3869" xr:uid="{00000000-0005-0000-0000-0000A8010000}"/>
    <cellStyle name="20% - uthevingsfarge 5 2 3 3 5" xfId="2272" xr:uid="{00000000-0005-0000-0000-0000A9010000}"/>
    <cellStyle name="20% - uthevingsfarge 5 2 3 4" xfId="614" xr:uid="{00000000-0005-0000-0000-0000AA010000}"/>
    <cellStyle name="20% - uthevingsfarge 5 2 3 4 2" xfId="1356" xr:uid="{00000000-0005-0000-0000-0000AB010000}"/>
    <cellStyle name="20% - uthevingsfarge 5 2 3 4 2 2" xfId="3351" xr:uid="{00000000-0005-0000-0000-0000AC010000}"/>
    <cellStyle name="20% - uthevingsfarge 5 2 3 4 3" xfId="4044" xr:uid="{00000000-0005-0000-0000-0000AD010000}"/>
    <cellStyle name="20% - uthevingsfarge 5 2 3 4 4" xfId="2447" xr:uid="{00000000-0005-0000-0000-0000AE010000}"/>
    <cellStyle name="20% - uthevingsfarge 5 2 3 5" xfId="985" xr:uid="{00000000-0005-0000-0000-0000AF010000}"/>
    <cellStyle name="20% - uthevingsfarge 5 2 3 5 2" xfId="2819" xr:uid="{00000000-0005-0000-0000-0000B0010000}"/>
    <cellStyle name="20% - uthevingsfarge 5 2 3 6" xfId="1749" xr:uid="{00000000-0005-0000-0000-0000B1010000}"/>
    <cellStyle name="20% - uthevingsfarge 5 2 3 6 2" xfId="3004" xr:uid="{00000000-0005-0000-0000-0000B2010000}"/>
    <cellStyle name="20% - uthevingsfarge 5 2 3 7" xfId="3697" xr:uid="{00000000-0005-0000-0000-0000B3010000}"/>
    <cellStyle name="20% - uthevingsfarge 5 2 3 8" xfId="2100" xr:uid="{00000000-0005-0000-0000-0000B4010000}"/>
    <cellStyle name="20% - uthevingsfarge 5 2 4" xfId="196" xr:uid="{00000000-0005-0000-0000-0000B5010000}"/>
    <cellStyle name="20% - uthevingsfarge 5 2 4 2" xfId="436" xr:uid="{00000000-0005-0000-0000-0000B6010000}"/>
    <cellStyle name="20% - uthevingsfarge 5 2 4 2 2" xfId="811" xr:uid="{00000000-0005-0000-0000-0000B7010000}"/>
    <cellStyle name="20% - uthevingsfarge 5 2 4 2 2 2" xfId="1553" xr:uid="{00000000-0005-0000-0000-0000B8010000}"/>
    <cellStyle name="20% - uthevingsfarge 5 2 4 2 2 2 2" xfId="3525" xr:uid="{00000000-0005-0000-0000-0000B9010000}"/>
    <cellStyle name="20% - uthevingsfarge 5 2 4 2 2 3" xfId="4218" xr:uid="{00000000-0005-0000-0000-0000BA010000}"/>
    <cellStyle name="20% - uthevingsfarge 5 2 4 2 2 4" xfId="2622" xr:uid="{00000000-0005-0000-0000-0000BB010000}"/>
    <cellStyle name="20% - uthevingsfarge 5 2 4 2 3" xfId="1182" xr:uid="{00000000-0005-0000-0000-0000BC010000}"/>
    <cellStyle name="20% - uthevingsfarge 5 2 4 2 3 2" xfId="3178" xr:uid="{00000000-0005-0000-0000-0000BD010000}"/>
    <cellStyle name="20% - uthevingsfarge 5 2 4 2 4" xfId="1924" xr:uid="{00000000-0005-0000-0000-0000BE010000}"/>
    <cellStyle name="20% - uthevingsfarge 5 2 4 2 4 2" xfId="3871" xr:uid="{00000000-0005-0000-0000-0000BF010000}"/>
    <cellStyle name="20% - uthevingsfarge 5 2 4 2 5" xfId="2274" xr:uid="{00000000-0005-0000-0000-0000C0010000}"/>
    <cellStyle name="20% - uthevingsfarge 5 2 4 3" xfId="616" xr:uid="{00000000-0005-0000-0000-0000C1010000}"/>
    <cellStyle name="20% - uthevingsfarge 5 2 4 3 2" xfId="1358" xr:uid="{00000000-0005-0000-0000-0000C2010000}"/>
    <cellStyle name="20% - uthevingsfarge 5 2 4 3 2 2" xfId="3353" xr:uid="{00000000-0005-0000-0000-0000C3010000}"/>
    <cellStyle name="20% - uthevingsfarge 5 2 4 3 3" xfId="4046" xr:uid="{00000000-0005-0000-0000-0000C4010000}"/>
    <cellStyle name="20% - uthevingsfarge 5 2 4 3 4" xfId="2449" xr:uid="{00000000-0005-0000-0000-0000C5010000}"/>
    <cellStyle name="20% - uthevingsfarge 5 2 4 4" xfId="987" xr:uid="{00000000-0005-0000-0000-0000C6010000}"/>
    <cellStyle name="20% - uthevingsfarge 5 2 4 4 2" xfId="2821" xr:uid="{00000000-0005-0000-0000-0000C7010000}"/>
    <cellStyle name="20% - uthevingsfarge 5 2 4 5" xfId="1751" xr:uid="{00000000-0005-0000-0000-0000C8010000}"/>
    <cellStyle name="20% - uthevingsfarge 5 2 4 5 2" xfId="3006" xr:uid="{00000000-0005-0000-0000-0000C9010000}"/>
    <cellStyle name="20% - uthevingsfarge 5 2 4 6" xfId="3699" xr:uid="{00000000-0005-0000-0000-0000CA010000}"/>
    <cellStyle name="20% - uthevingsfarge 5 2 4 7" xfId="2102" xr:uid="{00000000-0005-0000-0000-0000CB010000}"/>
    <cellStyle name="20% - uthevingsfarge 5 2 5" xfId="381" xr:uid="{00000000-0005-0000-0000-0000CC010000}"/>
    <cellStyle name="20% - uthevingsfarge 5 2 5 2" xfId="759" xr:uid="{00000000-0005-0000-0000-0000CD010000}"/>
    <cellStyle name="20% - uthevingsfarge 5 2 5 2 2" xfId="1501" xr:uid="{00000000-0005-0000-0000-0000CE010000}"/>
    <cellStyle name="20% - uthevingsfarge 5 2 5 2 2 2" xfId="3473" xr:uid="{00000000-0005-0000-0000-0000CF010000}"/>
    <cellStyle name="20% - uthevingsfarge 5 2 5 2 3" xfId="4166" xr:uid="{00000000-0005-0000-0000-0000D0010000}"/>
    <cellStyle name="20% - uthevingsfarge 5 2 5 2 4" xfId="2570" xr:uid="{00000000-0005-0000-0000-0000D1010000}"/>
    <cellStyle name="20% - uthevingsfarge 5 2 5 3" xfId="1130" xr:uid="{00000000-0005-0000-0000-0000D2010000}"/>
    <cellStyle name="20% - uthevingsfarge 5 2 5 3 2" xfId="3126" xr:uid="{00000000-0005-0000-0000-0000D3010000}"/>
    <cellStyle name="20% - uthevingsfarge 5 2 5 4" xfId="1872" xr:uid="{00000000-0005-0000-0000-0000D4010000}"/>
    <cellStyle name="20% - uthevingsfarge 5 2 5 4 2" xfId="3819" xr:uid="{00000000-0005-0000-0000-0000D5010000}"/>
    <cellStyle name="20% - uthevingsfarge 5 2 5 5" xfId="2222" xr:uid="{00000000-0005-0000-0000-0000D6010000}"/>
    <cellStyle name="20% - uthevingsfarge 5 2 6" xfId="564" xr:uid="{00000000-0005-0000-0000-0000D7010000}"/>
    <cellStyle name="20% - uthevingsfarge 5 2 6 2" xfId="1306" xr:uid="{00000000-0005-0000-0000-0000D8010000}"/>
    <cellStyle name="20% - uthevingsfarge 5 2 6 2 2" xfId="3301" xr:uid="{00000000-0005-0000-0000-0000D9010000}"/>
    <cellStyle name="20% - uthevingsfarge 5 2 6 3" xfId="3994" xr:uid="{00000000-0005-0000-0000-0000DA010000}"/>
    <cellStyle name="20% - uthevingsfarge 5 2 6 4" xfId="2397" xr:uid="{00000000-0005-0000-0000-0000DB010000}"/>
    <cellStyle name="20% - uthevingsfarge 5 2 7" xfId="935" xr:uid="{00000000-0005-0000-0000-0000DC010000}"/>
    <cellStyle name="20% - uthevingsfarge 5 2 7 2" xfId="2769" xr:uid="{00000000-0005-0000-0000-0000DD010000}"/>
    <cellStyle name="20% - uthevingsfarge 5 2 8" xfId="1699" xr:uid="{00000000-0005-0000-0000-0000DE010000}"/>
    <cellStyle name="20% - uthevingsfarge 5 2 8 2" xfId="2954" xr:uid="{00000000-0005-0000-0000-0000DF010000}"/>
    <cellStyle name="20% - uthevingsfarge 5 2 9" xfId="3647" xr:uid="{00000000-0005-0000-0000-0000E0010000}"/>
    <cellStyle name="20% - uthevingsfarge 5 3" xfId="184" xr:uid="{00000000-0005-0000-0000-0000E1010000}"/>
    <cellStyle name="20% - uthevingsfarge 5 3 2" xfId="428" xr:uid="{00000000-0005-0000-0000-0000E2010000}"/>
    <cellStyle name="20% - uthevingsfarge 5 3 2 2" xfId="803" xr:uid="{00000000-0005-0000-0000-0000E3010000}"/>
    <cellStyle name="20% - uthevingsfarge 5 3 2 2 2" xfId="1545" xr:uid="{00000000-0005-0000-0000-0000E4010000}"/>
    <cellStyle name="20% - uthevingsfarge 5 3 2 2 2 2" xfId="3517" xr:uid="{00000000-0005-0000-0000-0000E5010000}"/>
    <cellStyle name="20% - uthevingsfarge 5 3 2 2 3" xfId="4210" xr:uid="{00000000-0005-0000-0000-0000E6010000}"/>
    <cellStyle name="20% - uthevingsfarge 5 3 2 2 4" xfId="2614" xr:uid="{00000000-0005-0000-0000-0000E7010000}"/>
    <cellStyle name="20% - uthevingsfarge 5 3 2 3" xfId="1174" xr:uid="{00000000-0005-0000-0000-0000E8010000}"/>
    <cellStyle name="20% - uthevingsfarge 5 3 2 3 2" xfId="3170" xr:uid="{00000000-0005-0000-0000-0000E9010000}"/>
    <cellStyle name="20% - uthevingsfarge 5 3 2 4" xfId="1916" xr:uid="{00000000-0005-0000-0000-0000EA010000}"/>
    <cellStyle name="20% - uthevingsfarge 5 3 2 4 2" xfId="3863" xr:uid="{00000000-0005-0000-0000-0000EB010000}"/>
    <cellStyle name="20% - uthevingsfarge 5 3 2 5" xfId="2266" xr:uid="{00000000-0005-0000-0000-0000EC010000}"/>
    <cellStyle name="20% - uthevingsfarge 5 3 3" xfId="608" xr:uid="{00000000-0005-0000-0000-0000ED010000}"/>
    <cellStyle name="20% - uthevingsfarge 5 3 3 2" xfId="1350" xr:uid="{00000000-0005-0000-0000-0000EE010000}"/>
    <cellStyle name="20% - uthevingsfarge 5 3 3 2 2" xfId="3345" xr:uid="{00000000-0005-0000-0000-0000EF010000}"/>
    <cellStyle name="20% - uthevingsfarge 5 3 3 3" xfId="4038" xr:uid="{00000000-0005-0000-0000-0000F0010000}"/>
    <cellStyle name="20% - uthevingsfarge 5 3 3 4" xfId="2441" xr:uid="{00000000-0005-0000-0000-0000F1010000}"/>
    <cellStyle name="20% - uthevingsfarge 5 3 4" xfId="979" xr:uid="{00000000-0005-0000-0000-0000F2010000}"/>
    <cellStyle name="20% - uthevingsfarge 5 3 4 2" xfId="2813" xr:uid="{00000000-0005-0000-0000-0000F3010000}"/>
    <cellStyle name="20% - uthevingsfarge 5 3 5" xfId="1743" xr:uid="{00000000-0005-0000-0000-0000F4010000}"/>
    <cellStyle name="20% - uthevingsfarge 5 3 5 2" xfId="2998" xr:uid="{00000000-0005-0000-0000-0000F5010000}"/>
    <cellStyle name="20% - uthevingsfarge 5 3 6" xfId="3691" xr:uid="{00000000-0005-0000-0000-0000F6010000}"/>
    <cellStyle name="20% - uthevingsfarge 5 3 7" xfId="2094" xr:uid="{00000000-0005-0000-0000-0000F7010000}"/>
    <cellStyle name="20% - uthevingsfarge 5 4" xfId="197" xr:uid="{00000000-0005-0000-0000-0000F8010000}"/>
    <cellStyle name="20% - uthevingsfarge 5 4 10" xfId="2103" xr:uid="{00000000-0005-0000-0000-0000F9010000}"/>
    <cellStyle name="20% - uthevingsfarge 5 4 2" xfId="198" xr:uid="{00000000-0005-0000-0000-0000FA010000}"/>
    <cellStyle name="20% - uthevingsfarge 5 4 2 2" xfId="199" xr:uid="{00000000-0005-0000-0000-0000FB010000}"/>
    <cellStyle name="20% - uthevingsfarge 5 4 2 2 2" xfId="200" xr:uid="{00000000-0005-0000-0000-0000FC010000}"/>
    <cellStyle name="20% - uthevingsfarge 5 4 2 2 2 2" xfId="440" xr:uid="{00000000-0005-0000-0000-0000FD010000}"/>
    <cellStyle name="20% - uthevingsfarge 5 4 2 2 2 2 2" xfId="815" xr:uid="{00000000-0005-0000-0000-0000FE010000}"/>
    <cellStyle name="20% - uthevingsfarge 5 4 2 2 2 2 2 2" xfId="1557" xr:uid="{00000000-0005-0000-0000-0000FF010000}"/>
    <cellStyle name="20% - uthevingsfarge 5 4 2 2 2 2 2 2 2" xfId="3529" xr:uid="{00000000-0005-0000-0000-000000020000}"/>
    <cellStyle name="20% - uthevingsfarge 5 4 2 2 2 2 2 3" xfId="4222" xr:uid="{00000000-0005-0000-0000-000001020000}"/>
    <cellStyle name="20% - uthevingsfarge 5 4 2 2 2 2 2 4" xfId="2626" xr:uid="{00000000-0005-0000-0000-000002020000}"/>
    <cellStyle name="20% - uthevingsfarge 5 4 2 2 2 2 3" xfId="1186" xr:uid="{00000000-0005-0000-0000-000003020000}"/>
    <cellStyle name="20% - uthevingsfarge 5 4 2 2 2 2 3 2" xfId="3182" xr:uid="{00000000-0005-0000-0000-000004020000}"/>
    <cellStyle name="20% - uthevingsfarge 5 4 2 2 2 2 4" xfId="1928" xr:uid="{00000000-0005-0000-0000-000005020000}"/>
    <cellStyle name="20% - uthevingsfarge 5 4 2 2 2 2 4 2" xfId="3875" xr:uid="{00000000-0005-0000-0000-000006020000}"/>
    <cellStyle name="20% - uthevingsfarge 5 4 2 2 2 2 5" xfId="2278" xr:uid="{00000000-0005-0000-0000-000007020000}"/>
    <cellStyle name="20% - uthevingsfarge 5 4 2 2 2 3" xfId="620" xr:uid="{00000000-0005-0000-0000-000008020000}"/>
    <cellStyle name="20% - uthevingsfarge 5 4 2 2 2 3 2" xfId="1362" xr:uid="{00000000-0005-0000-0000-000009020000}"/>
    <cellStyle name="20% - uthevingsfarge 5 4 2 2 2 3 2 2" xfId="3357" xr:uid="{00000000-0005-0000-0000-00000A020000}"/>
    <cellStyle name="20% - uthevingsfarge 5 4 2 2 2 3 3" xfId="4050" xr:uid="{00000000-0005-0000-0000-00000B020000}"/>
    <cellStyle name="20% - uthevingsfarge 5 4 2 2 2 3 4" xfId="2453" xr:uid="{00000000-0005-0000-0000-00000C020000}"/>
    <cellStyle name="20% - uthevingsfarge 5 4 2 2 2 4" xfId="991" xr:uid="{00000000-0005-0000-0000-00000D020000}"/>
    <cellStyle name="20% - uthevingsfarge 5 4 2 2 2 4 2" xfId="2825" xr:uid="{00000000-0005-0000-0000-00000E020000}"/>
    <cellStyle name="20% - uthevingsfarge 5 4 2 2 2 5" xfId="1755" xr:uid="{00000000-0005-0000-0000-00000F020000}"/>
    <cellStyle name="20% - uthevingsfarge 5 4 2 2 2 5 2" xfId="3010" xr:uid="{00000000-0005-0000-0000-000010020000}"/>
    <cellStyle name="20% - uthevingsfarge 5 4 2 2 2 6" xfId="3703" xr:uid="{00000000-0005-0000-0000-000011020000}"/>
    <cellStyle name="20% - uthevingsfarge 5 4 2 2 2 7" xfId="2106" xr:uid="{00000000-0005-0000-0000-000012020000}"/>
    <cellStyle name="20% - uthevingsfarge 5 4 2 2 3" xfId="439" xr:uid="{00000000-0005-0000-0000-000013020000}"/>
    <cellStyle name="20% - uthevingsfarge 5 4 2 2 3 2" xfId="814" xr:uid="{00000000-0005-0000-0000-000014020000}"/>
    <cellStyle name="20% - uthevingsfarge 5 4 2 2 3 2 2" xfId="1556" xr:uid="{00000000-0005-0000-0000-000015020000}"/>
    <cellStyle name="20% - uthevingsfarge 5 4 2 2 3 2 2 2" xfId="3528" xr:uid="{00000000-0005-0000-0000-000016020000}"/>
    <cellStyle name="20% - uthevingsfarge 5 4 2 2 3 2 3" xfId="4221" xr:uid="{00000000-0005-0000-0000-000017020000}"/>
    <cellStyle name="20% - uthevingsfarge 5 4 2 2 3 2 4" xfId="2625" xr:uid="{00000000-0005-0000-0000-000018020000}"/>
    <cellStyle name="20% - uthevingsfarge 5 4 2 2 3 3" xfId="1185" xr:uid="{00000000-0005-0000-0000-000019020000}"/>
    <cellStyle name="20% - uthevingsfarge 5 4 2 2 3 3 2" xfId="3181" xr:uid="{00000000-0005-0000-0000-00001A020000}"/>
    <cellStyle name="20% - uthevingsfarge 5 4 2 2 3 4" xfId="1927" xr:uid="{00000000-0005-0000-0000-00001B020000}"/>
    <cellStyle name="20% - uthevingsfarge 5 4 2 2 3 4 2" xfId="3874" xr:uid="{00000000-0005-0000-0000-00001C020000}"/>
    <cellStyle name="20% - uthevingsfarge 5 4 2 2 3 5" xfId="2277" xr:uid="{00000000-0005-0000-0000-00001D020000}"/>
    <cellStyle name="20% - uthevingsfarge 5 4 2 2 4" xfId="619" xr:uid="{00000000-0005-0000-0000-00001E020000}"/>
    <cellStyle name="20% - uthevingsfarge 5 4 2 2 4 2" xfId="1361" xr:uid="{00000000-0005-0000-0000-00001F020000}"/>
    <cellStyle name="20% - uthevingsfarge 5 4 2 2 4 2 2" xfId="3356" xr:uid="{00000000-0005-0000-0000-000020020000}"/>
    <cellStyle name="20% - uthevingsfarge 5 4 2 2 4 3" xfId="4049" xr:uid="{00000000-0005-0000-0000-000021020000}"/>
    <cellStyle name="20% - uthevingsfarge 5 4 2 2 4 4" xfId="2452" xr:uid="{00000000-0005-0000-0000-000022020000}"/>
    <cellStyle name="20% - uthevingsfarge 5 4 2 2 5" xfId="990" xr:uid="{00000000-0005-0000-0000-000023020000}"/>
    <cellStyle name="20% - uthevingsfarge 5 4 2 2 5 2" xfId="2824" xr:uid="{00000000-0005-0000-0000-000024020000}"/>
    <cellStyle name="20% - uthevingsfarge 5 4 2 2 6" xfId="1754" xr:uid="{00000000-0005-0000-0000-000025020000}"/>
    <cellStyle name="20% - uthevingsfarge 5 4 2 2 6 2" xfId="3009" xr:uid="{00000000-0005-0000-0000-000026020000}"/>
    <cellStyle name="20% - uthevingsfarge 5 4 2 2 7" xfId="3702" xr:uid="{00000000-0005-0000-0000-000027020000}"/>
    <cellStyle name="20% - uthevingsfarge 5 4 2 2 8" xfId="2105" xr:uid="{00000000-0005-0000-0000-000028020000}"/>
    <cellStyle name="20% - uthevingsfarge 5 4 2 3" xfId="201" xr:uid="{00000000-0005-0000-0000-000029020000}"/>
    <cellStyle name="20% - uthevingsfarge 5 4 2 3 2" xfId="441" xr:uid="{00000000-0005-0000-0000-00002A020000}"/>
    <cellStyle name="20% - uthevingsfarge 5 4 2 3 2 2" xfId="816" xr:uid="{00000000-0005-0000-0000-00002B020000}"/>
    <cellStyle name="20% - uthevingsfarge 5 4 2 3 2 2 2" xfId="1558" xr:uid="{00000000-0005-0000-0000-00002C020000}"/>
    <cellStyle name="20% - uthevingsfarge 5 4 2 3 2 2 2 2" xfId="3530" xr:uid="{00000000-0005-0000-0000-00002D020000}"/>
    <cellStyle name="20% - uthevingsfarge 5 4 2 3 2 2 3" xfId="4223" xr:uid="{00000000-0005-0000-0000-00002E020000}"/>
    <cellStyle name="20% - uthevingsfarge 5 4 2 3 2 2 4" xfId="2627" xr:uid="{00000000-0005-0000-0000-00002F020000}"/>
    <cellStyle name="20% - uthevingsfarge 5 4 2 3 2 3" xfId="1187" xr:uid="{00000000-0005-0000-0000-000030020000}"/>
    <cellStyle name="20% - uthevingsfarge 5 4 2 3 2 3 2" xfId="3183" xr:uid="{00000000-0005-0000-0000-000031020000}"/>
    <cellStyle name="20% - uthevingsfarge 5 4 2 3 2 4" xfId="1929" xr:uid="{00000000-0005-0000-0000-000032020000}"/>
    <cellStyle name="20% - uthevingsfarge 5 4 2 3 2 4 2" xfId="3876" xr:uid="{00000000-0005-0000-0000-000033020000}"/>
    <cellStyle name="20% - uthevingsfarge 5 4 2 3 2 5" xfId="2279" xr:uid="{00000000-0005-0000-0000-000034020000}"/>
    <cellStyle name="20% - uthevingsfarge 5 4 2 3 3" xfId="621" xr:uid="{00000000-0005-0000-0000-000035020000}"/>
    <cellStyle name="20% - uthevingsfarge 5 4 2 3 3 2" xfId="1363" xr:uid="{00000000-0005-0000-0000-000036020000}"/>
    <cellStyle name="20% - uthevingsfarge 5 4 2 3 3 2 2" xfId="3358" xr:uid="{00000000-0005-0000-0000-000037020000}"/>
    <cellStyle name="20% - uthevingsfarge 5 4 2 3 3 3" xfId="4051" xr:uid="{00000000-0005-0000-0000-000038020000}"/>
    <cellStyle name="20% - uthevingsfarge 5 4 2 3 3 4" xfId="2454" xr:uid="{00000000-0005-0000-0000-000039020000}"/>
    <cellStyle name="20% - uthevingsfarge 5 4 2 3 4" xfId="992" xr:uid="{00000000-0005-0000-0000-00003A020000}"/>
    <cellStyle name="20% - uthevingsfarge 5 4 2 3 4 2" xfId="2826" xr:uid="{00000000-0005-0000-0000-00003B020000}"/>
    <cellStyle name="20% - uthevingsfarge 5 4 2 3 5" xfId="1756" xr:uid="{00000000-0005-0000-0000-00003C020000}"/>
    <cellStyle name="20% - uthevingsfarge 5 4 2 3 5 2" xfId="3011" xr:uid="{00000000-0005-0000-0000-00003D020000}"/>
    <cellStyle name="20% - uthevingsfarge 5 4 2 3 6" xfId="3704" xr:uid="{00000000-0005-0000-0000-00003E020000}"/>
    <cellStyle name="20% - uthevingsfarge 5 4 2 3 7" xfId="2107" xr:uid="{00000000-0005-0000-0000-00003F020000}"/>
    <cellStyle name="20% - uthevingsfarge 5 4 2 4" xfId="438" xr:uid="{00000000-0005-0000-0000-000040020000}"/>
    <cellStyle name="20% - uthevingsfarge 5 4 2 4 2" xfId="813" xr:uid="{00000000-0005-0000-0000-000041020000}"/>
    <cellStyle name="20% - uthevingsfarge 5 4 2 4 2 2" xfId="1555" xr:uid="{00000000-0005-0000-0000-000042020000}"/>
    <cellStyle name="20% - uthevingsfarge 5 4 2 4 2 2 2" xfId="3527" xr:uid="{00000000-0005-0000-0000-000043020000}"/>
    <cellStyle name="20% - uthevingsfarge 5 4 2 4 2 3" xfId="4220" xr:uid="{00000000-0005-0000-0000-000044020000}"/>
    <cellStyle name="20% - uthevingsfarge 5 4 2 4 2 4" xfId="2624" xr:uid="{00000000-0005-0000-0000-000045020000}"/>
    <cellStyle name="20% - uthevingsfarge 5 4 2 4 3" xfId="1184" xr:uid="{00000000-0005-0000-0000-000046020000}"/>
    <cellStyle name="20% - uthevingsfarge 5 4 2 4 3 2" xfId="3180" xr:uid="{00000000-0005-0000-0000-000047020000}"/>
    <cellStyle name="20% - uthevingsfarge 5 4 2 4 4" xfId="1926" xr:uid="{00000000-0005-0000-0000-000048020000}"/>
    <cellStyle name="20% - uthevingsfarge 5 4 2 4 4 2" xfId="3873" xr:uid="{00000000-0005-0000-0000-000049020000}"/>
    <cellStyle name="20% - uthevingsfarge 5 4 2 4 5" xfId="2276" xr:uid="{00000000-0005-0000-0000-00004A020000}"/>
    <cellStyle name="20% - uthevingsfarge 5 4 2 5" xfId="618" xr:uid="{00000000-0005-0000-0000-00004B020000}"/>
    <cellStyle name="20% - uthevingsfarge 5 4 2 5 2" xfId="1360" xr:uid="{00000000-0005-0000-0000-00004C020000}"/>
    <cellStyle name="20% - uthevingsfarge 5 4 2 5 2 2" xfId="3355" xr:uid="{00000000-0005-0000-0000-00004D020000}"/>
    <cellStyle name="20% - uthevingsfarge 5 4 2 5 3" xfId="4048" xr:uid="{00000000-0005-0000-0000-00004E020000}"/>
    <cellStyle name="20% - uthevingsfarge 5 4 2 5 4" xfId="2451" xr:uid="{00000000-0005-0000-0000-00004F020000}"/>
    <cellStyle name="20% - uthevingsfarge 5 4 2 6" xfId="989" xr:uid="{00000000-0005-0000-0000-000050020000}"/>
    <cellStyle name="20% - uthevingsfarge 5 4 2 6 2" xfId="2823" xr:uid="{00000000-0005-0000-0000-000051020000}"/>
    <cellStyle name="20% - uthevingsfarge 5 4 2 7" xfId="1753" xr:uid="{00000000-0005-0000-0000-000052020000}"/>
    <cellStyle name="20% - uthevingsfarge 5 4 2 7 2" xfId="3008" xr:uid="{00000000-0005-0000-0000-000053020000}"/>
    <cellStyle name="20% - uthevingsfarge 5 4 2 8" xfId="3701" xr:uid="{00000000-0005-0000-0000-000054020000}"/>
    <cellStyle name="20% - uthevingsfarge 5 4 2 9" xfId="2104" xr:uid="{00000000-0005-0000-0000-000055020000}"/>
    <cellStyle name="20% - uthevingsfarge 5 4 3" xfId="202" xr:uid="{00000000-0005-0000-0000-000056020000}"/>
    <cellStyle name="20% - uthevingsfarge 5 4 3 2" xfId="203" xr:uid="{00000000-0005-0000-0000-000057020000}"/>
    <cellStyle name="20% - uthevingsfarge 5 4 3 2 2" xfId="443" xr:uid="{00000000-0005-0000-0000-000058020000}"/>
    <cellStyle name="20% - uthevingsfarge 5 4 3 2 2 2" xfId="818" xr:uid="{00000000-0005-0000-0000-000059020000}"/>
    <cellStyle name="20% - uthevingsfarge 5 4 3 2 2 2 2" xfId="1560" xr:uid="{00000000-0005-0000-0000-00005A020000}"/>
    <cellStyle name="20% - uthevingsfarge 5 4 3 2 2 2 2 2" xfId="3532" xr:uid="{00000000-0005-0000-0000-00005B020000}"/>
    <cellStyle name="20% - uthevingsfarge 5 4 3 2 2 2 3" xfId="4225" xr:uid="{00000000-0005-0000-0000-00005C020000}"/>
    <cellStyle name="20% - uthevingsfarge 5 4 3 2 2 2 4" xfId="2629" xr:uid="{00000000-0005-0000-0000-00005D020000}"/>
    <cellStyle name="20% - uthevingsfarge 5 4 3 2 2 3" xfId="1189" xr:uid="{00000000-0005-0000-0000-00005E020000}"/>
    <cellStyle name="20% - uthevingsfarge 5 4 3 2 2 3 2" xfId="3185" xr:uid="{00000000-0005-0000-0000-00005F020000}"/>
    <cellStyle name="20% - uthevingsfarge 5 4 3 2 2 4" xfId="1931" xr:uid="{00000000-0005-0000-0000-000060020000}"/>
    <cellStyle name="20% - uthevingsfarge 5 4 3 2 2 4 2" xfId="3878" xr:uid="{00000000-0005-0000-0000-000061020000}"/>
    <cellStyle name="20% - uthevingsfarge 5 4 3 2 2 5" xfId="2281" xr:uid="{00000000-0005-0000-0000-000062020000}"/>
    <cellStyle name="20% - uthevingsfarge 5 4 3 2 3" xfId="623" xr:uid="{00000000-0005-0000-0000-000063020000}"/>
    <cellStyle name="20% - uthevingsfarge 5 4 3 2 3 2" xfId="1365" xr:uid="{00000000-0005-0000-0000-000064020000}"/>
    <cellStyle name="20% - uthevingsfarge 5 4 3 2 3 2 2" xfId="3360" xr:uid="{00000000-0005-0000-0000-000065020000}"/>
    <cellStyle name="20% - uthevingsfarge 5 4 3 2 3 3" xfId="4053" xr:uid="{00000000-0005-0000-0000-000066020000}"/>
    <cellStyle name="20% - uthevingsfarge 5 4 3 2 3 4" xfId="2456" xr:uid="{00000000-0005-0000-0000-000067020000}"/>
    <cellStyle name="20% - uthevingsfarge 5 4 3 2 4" xfId="994" xr:uid="{00000000-0005-0000-0000-000068020000}"/>
    <cellStyle name="20% - uthevingsfarge 5 4 3 2 4 2" xfId="2828" xr:uid="{00000000-0005-0000-0000-000069020000}"/>
    <cellStyle name="20% - uthevingsfarge 5 4 3 2 5" xfId="1758" xr:uid="{00000000-0005-0000-0000-00006A020000}"/>
    <cellStyle name="20% - uthevingsfarge 5 4 3 2 5 2" xfId="3013" xr:uid="{00000000-0005-0000-0000-00006B020000}"/>
    <cellStyle name="20% - uthevingsfarge 5 4 3 2 6" xfId="3706" xr:uid="{00000000-0005-0000-0000-00006C020000}"/>
    <cellStyle name="20% - uthevingsfarge 5 4 3 2 7" xfId="2109" xr:uid="{00000000-0005-0000-0000-00006D020000}"/>
    <cellStyle name="20% - uthevingsfarge 5 4 3 3" xfId="442" xr:uid="{00000000-0005-0000-0000-00006E020000}"/>
    <cellStyle name="20% - uthevingsfarge 5 4 3 3 2" xfId="817" xr:uid="{00000000-0005-0000-0000-00006F020000}"/>
    <cellStyle name="20% - uthevingsfarge 5 4 3 3 2 2" xfId="1559" xr:uid="{00000000-0005-0000-0000-000070020000}"/>
    <cellStyle name="20% - uthevingsfarge 5 4 3 3 2 2 2" xfId="3531" xr:uid="{00000000-0005-0000-0000-000071020000}"/>
    <cellStyle name="20% - uthevingsfarge 5 4 3 3 2 3" xfId="4224" xr:uid="{00000000-0005-0000-0000-000072020000}"/>
    <cellStyle name="20% - uthevingsfarge 5 4 3 3 2 4" xfId="2628" xr:uid="{00000000-0005-0000-0000-000073020000}"/>
    <cellStyle name="20% - uthevingsfarge 5 4 3 3 3" xfId="1188" xr:uid="{00000000-0005-0000-0000-000074020000}"/>
    <cellStyle name="20% - uthevingsfarge 5 4 3 3 3 2" xfId="3184" xr:uid="{00000000-0005-0000-0000-000075020000}"/>
    <cellStyle name="20% - uthevingsfarge 5 4 3 3 4" xfId="1930" xr:uid="{00000000-0005-0000-0000-000076020000}"/>
    <cellStyle name="20% - uthevingsfarge 5 4 3 3 4 2" xfId="3877" xr:uid="{00000000-0005-0000-0000-000077020000}"/>
    <cellStyle name="20% - uthevingsfarge 5 4 3 3 5" xfId="2280" xr:uid="{00000000-0005-0000-0000-000078020000}"/>
    <cellStyle name="20% - uthevingsfarge 5 4 3 4" xfId="622" xr:uid="{00000000-0005-0000-0000-000079020000}"/>
    <cellStyle name="20% - uthevingsfarge 5 4 3 4 2" xfId="1364" xr:uid="{00000000-0005-0000-0000-00007A020000}"/>
    <cellStyle name="20% - uthevingsfarge 5 4 3 4 2 2" xfId="3359" xr:uid="{00000000-0005-0000-0000-00007B020000}"/>
    <cellStyle name="20% - uthevingsfarge 5 4 3 4 3" xfId="4052" xr:uid="{00000000-0005-0000-0000-00007C020000}"/>
    <cellStyle name="20% - uthevingsfarge 5 4 3 4 4" xfId="2455" xr:uid="{00000000-0005-0000-0000-00007D020000}"/>
    <cellStyle name="20% - uthevingsfarge 5 4 3 5" xfId="993" xr:uid="{00000000-0005-0000-0000-00007E020000}"/>
    <cellStyle name="20% - uthevingsfarge 5 4 3 5 2" xfId="2827" xr:uid="{00000000-0005-0000-0000-00007F020000}"/>
    <cellStyle name="20% - uthevingsfarge 5 4 3 6" xfId="1757" xr:uid="{00000000-0005-0000-0000-000080020000}"/>
    <cellStyle name="20% - uthevingsfarge 5 4 3 6 2" xfId="3012" xr:uid="{00000000-0005-0000-0000-000081020000}"/>
    <cellStyle name="20% - uthevingsfarge 5 4 3 7" xfId="3705" xr:uid="{00000000-0005-0000-0000-000082020000}"/>
    <cellStyle name="20% - uthevingsfarge 5 4 3 8" xfId="2108" xr:uid="{00000000-0005-0000-0000-000083020000}"/>
    <cellStyle name="20% - uthevingsfarge 5 4 4" xfId="204" xr:uid="{00000000-0005-0000-0000-000084020000}"/>
    <cellStyle name="20% - uthevingsfarge 5 4 4 2" xfId="444" xr:uid="{00000000-0005-0000-0000-000085020000}"/>
    <cellStyle name="20% - uthevingsfarge 5 4 4 2 2" xfId="819" xr:uid="{00000000-0005-0000-0000-000086020000}"/>
    <cellStyle name="20% - uthevingsfarge 5 4 4 2 2 2" xfId="1561" xr:uid="{00000000-0005-0000-0000-000087020000}"/>
    <cellStyle name="20% - uthevingsfarge 5 4 4 2 2 2 2" xfId="3533" xr:uid="{00000000-0005-0000-0000-000088020000}"/>
    <cellStyle name="20% - uthevingsfarge 5 4 4 2 2 3" xfId="4226" xr:uid="{00000000-0005-0000-0000-000089020000}"/>
    <cellStyle name="20% - uthevingsfarge 5 4 4 2 2 4" xfId="2630" xr:uid="{00000000-0005-0000-0000-00008A020000}"/>
    <cellStyle name="20% - uthevingsfarge 5 4 4 2 3" xfId="1190" xr:uid="{00000000-0005-0000-0000-00008B020000}"/>
    <cellStyle name="20% - uthevingsfarge 5 4 4 2 3 2" xfId="3186" xr:uid="{00000000-0005-0000-0000-00008C020000}"/>
    <cellStyle name="20% - uthevingsfarge 5 4 4 2 4" xfId="1932" xr:uid="{00000000-0005-0000-0000-00008D020000}"/>
    <cellStyle name="20% - uthevingsfarge 5 4 4 2 4 2" xfId="3879" xr:uid="{00000000-0005-0000-0000-00008E020000}"/>
    <cellStyle name="20% - uthevingsfarge 5 4 4 2 5" xfId="2282" xr:uid="{00000000-0005-0000-0000-00008F020000}"/>
    <cellStyle name="20% - uthevingsfarge 5 4 4 3" xfId="624" xr:uid="{00000000-0005-0000-0000-000090020000}"/>
    <cellStyle name="20% - uthevingsfarge 5 4 4 3 2" xfId="1366" xr:uid="{00000000-0005-0000-0000-000091020000}"/>
    <cellStyle name="20% - uthevingsfarge 5 4 4 3 2 2" xfId="3361" xr:uid="{00000000-0005-0000-0000-000092020000}"/>
    <cellStyle name="20% - uthevingsfarge 5 4 4 3 3" xfId="4054" xr:uid="{00000000-0005-0000-0000-000093020000}"/>
    <cellStyle name="20% - uthevingsfarge 5 4 4 3 4" xfId="2457" xr:uid="{00000000-0005-0000-0000-000094020000}"/>
    <cellStyle name="20% - uthevingsfarge 5 4 4 4" xfId="995" xr:uid="{00000000-0005-0000-0000-000095020000}"/>
    <cellStyle name="20% - uthevingsfarge 5 4 4 4 2" xfId="2829" xr:uid="{00000000-0005-0000-0000-000096020000}"/>
    <cellStyle name="20% - uthevingsfarge 5 4 4 5" xfId="1759" xr:uid="{00000000-0005-0000-0000-000097020000}"/>
    <cellStyle name="20% - uthevingsfarge 5 4 4 5 2" xfId="3014" xr:uid="{00000000-0005-0000-0000-000098020000}"/>
    <cellStyle name="20% - uthevingsfarge 5 4 4 6" xfId="3707" xr:uid="{00000000-0005-0000-0000-000099020000}"/>
    <cellStyle name="20% - uthevingsfarge 5 4 4 7" xfId="2110" xr:uid="{00000000-0005-0000-0000-00009A020000}"/>
    <cellStyle name="20% - uthevingsfarge 5 4 5" xfId="437" xr:uid="{00000000-0005-0000-0000-00009B020000}"/>
    <cellStyle name="20% - uthevingsfarge 5 4 5 2" xfId="812" xr:uid="{00000000-0005-0000-0000-00009C020000}"/>
    <cellStyle name="20% - uthevingsfarge 5 4 5 2 2" xfId="1554" xr:uid="{00000000-0005-0000-0000-00009D020000}"/>
    <cellStyle name="20% - uthevingsfarge 5 4 5 2 2 2" xfId="3526" xr:uid="{00000000-0005-0000-0000-00009E020000}"/>
    <cellStyle name="20% - uthevingsfarge 5 4 5 2 3" xfId="4219" xr:uid="{00000000-0005-0000-0000-00009F020000}"/>
    <cellStyle name="20% - uthevingsfarge 5 4 5 2 4" xfId="2623" xr:uid="{00000000-0005-0000-0000-0000A0020000}"/>
    <cellStyle name="20% - uthevingsfarge 5 4 5 3" xfId="1183" xr:uid="{00000000-0005-0000-0000-0000A1020000}"/>
    <cellStyle name="20% - uthevingsfarge 5 4 5 3 2" xfId="3179" xr:uid="{00000000-0005-0000-0000-0000A2020000}"/>
    <cellStyle name="20% - uthevingsfarge 5 4 5 4" xfId="1925" xr:uid="{00000000-0005-0000-0000-0000A3020000}"/>
    <cellStyle name="20% - uthevingsfarge 5 4 5 4 2" xfId="3872" xr:uid="{00000000-0005-0000-0000-0000A4020000}"/>
    <cellStyle name="20% - uthevingsfarge 5 4 5 5" xfId="2275" xr:uid="{00000000-0005-0000-0000-0000A5020000}"/>
    <cellStyle name="20% - uthevingsfarge 5 4 6" xfId="617" xr:uid="{00000000-0005-0000-0000-0000A6020000}"/>
    <cellStyle name="20% - uthevingsfarge 5 4 6 2" xfId="1359" xr:uid="{00000000-0005-0000-0000-0000A7020000}"/>
    <cellStyle name="20% - uthevingsfarge 5 4 6 2 2" xfId="3354" xr:uid="{00000000-0005-0000-0000-0000A8020000}"/>
    <cellStyle name="20% - uthevingsfarge 5 4 6 3" xfId="4047" xr:uid="{00000000-0005-0000-0000-0000A9020000}"/>
    <cellStyle name="20% - uthevingsfarge 5 4 6 4" xfId="2450" xr:uid="{00000000-0005-0000-0000-0000AA020000}"/>
    <cellStyle name="20% - uthevingsfarge 5 4 7" xfId="988" xr:uid="{00000000-0005-0000-0000-0000AB020000}"/>
    <cellStyle name="20% - uthevingsfarge 5 4 7 2" xfId="2822" xr:uid="{00000000-0005-0000-0000-0000AC020000}"/>
    <cellStyle name="20% - uthevingsfarge 5 4 8" xfId="1752" xr:uid="{00000000-0005-0000-0000-0000AD020000}"/>
    <cellStyle name="20% - uthevingsfarge 5 4 8 2" xfId="3007" xr:uid="{00000000-0005-0000-0000-0000AE020000}"/>
    <cellStyle name="20% - uthevingsfarge 5 4 9" xfId="3700" xr:uid="{00000000-0005-0000-0000-0000AF020000}"/>
    <cellStyle name="20% - uthevingsfarge 5 5" xfId="205" xr:uid="{00000000-0005-0000-0000-0000B0020000}"/>
    <cellStyle name="20% - uthevingsfarge 5 5 2" xfId="206" xr:uid="{00000000-0005-0000-0000-0000B1020000}"/>
    <cellStyle name="20% - uthevingsfarge 5 5 2 2" xfId="207" xr:uid="{00000000-0005-0000-0000-0000B2020000}"/>
    <cellStyle name="20% - uthevingsfarge 5 5 2 2 2" xfId="447" xr:uid="{00000000-0005-0000-0000-0000B3020000}"/>
    <cellStyle name="20% - uthevingsfarge 5 5 2 2 2 2" xfId="822" xr:uid="{00000000-0005-0000-0000-0000B4020000}"/>
    <cellStyle name="20% - uthevingsfarge 5 5 2 2 2 2 2" xfId="1564" xr:uid="{00000000-0005-0000-0000-0000B5020000}"/>
    <cellStyle name="20% - uthevingsfarge 5 5 2 2 2 2 2 2" xfId="3536" xr:uid="{00000000-0005-0000-0000-0000B6020000}"/>
    <cellStyle name="20% - uthevingsfarge 5 5 2 2 2 2 3" xfId="4229" xr:uid="{00000000-0005-0000-0000-0000B7020000}"/>
    <cellStyle name="20% - uthevingsfarge 5 5 2 2 2 2 4" xfId="2633" xr:uid="{00000000-0005-0000-0000-0000B8020000}"/>
    <cellStyle name="20% - uthevingsfarge 5 5 2 2 2 3" xfId="1193" xr:uid="{00000000-0005-0000-0000-0000B9020000}"/>
    <cellStyle name="20% - uthevingsfarge 5 5 2 2 2 3 2" xfId="3189" xr:uid="{00000000-0005-0000-0000-0000BA020000}"/>
    <cellStyle name="20% - uthevingsfarge 5 5 2 2 2 4" xfId="1935" xr:uid="{00000000-0005-0000-0000-0000BB020000}"/>
    <cellStyle name="20% - uthevingsfarge 5 5 2 2 2 4 2" xfId="3882" xr:uid="{00000000-0005-0000-0000-0000BC020000}"/>
    <cellStyle name="20% - uthevingsfarge 5 5 2 2 2 5" xfId="2285" xr:uid="{00000000-0005-0000-0000-0000BD020000}"/>
    <cellStyle name="20% - uthevingsfarge 5 5 2 2 3" xfId="627" xr:uid="{00000000-0005-0000-0000-0000BE020000}"/>
    <cellStyle name="20% - uthevingsfarge 5 5 2 2 3 2" xfId="1369" xr:uid="{00000000-0005-0000-0000-0000BF020000}"/>
    <cellStyle name="20% - uthevingsfarge 5 5 2 2 3 2 2" xfId="3364" xr:uid="{00000000-0005-0000-0000-0000C0020000}"/>
    <cellStyle name="20% - uthevingsfarge 5 5 2 2 3 3" xfId="4057" xr:uid="{00000000-0005-0000-0000-0000C1020000}"/>
    <cellStyle name="20% - uthevingsfarge 5 5 2 2 3 4" xfId="2460" xr:uid="{00000000-0005-0000-0000-0000C2020000}"/>
    <cellStyle name="20% - uthevingsfarge 5 5 2 2 4" xfId="998" xr:uid="{00000000-0005-0000-0000-0000C3020000}"/>
    <cellStyle name="20% - uthevingsfarge 5 5 2 2 4 2" xfId="2832" xr:uid="{00000000-0005-0000-0000-0000C4020000}"/>
    <cellStyle name="20% - uthevingsfarge 5 5 2 2 5" xfId="1762" xr:uid="{00000000-0005-0000-0000-0000C5020000}"/>
    <cellStyle name="20% - uthevingsfarge 5 5 2 2 5 2" xfId="3017" xr:uid="{00000000-0005-0000-0000-0000C6020000}"/>
    <cellStyle name="20% - uthevingsfarge 5 5 2 2 6" xfId="3710" xr:uid="{00000000-0005-0000-0000-0000C7020000}"/>
    <cellStyle name="20% - uthevingsfarge 5 5 2 2 7" xfId="2113" xr:uid="{00000000-0005-0000-0000-0000C8020000}"/>
    <cellStyle name="20% - uthevingsfarge 5 5 2 3" xfId="446" xr:uid="{00000000-0005-0000-0000-0000C9020000}"/>
    <cellStyle name="20% - uthevingsfarge 5 5 2 3 2" xfId="821" xr:uid="{00000000-0005-0000-0000-0000CA020000}"/>
    <cellStyle name="20% - uthevingsfarge 5 5 2 3 2 2" xfId="1563" xr:uid="{00000000-0005-0000-0000-0000CB020000}"/>
    <cellStyle name="20% - uthevingsfarge 5 5 2 3 2 2 2" xfId="3535" xr:uid="{00000000-0005-0000-0000-0000CC020000}"/>
    <cellStyle name="20% - uthevingsfarge 5 5 2 3 2 3" xfId="4228" xr:uid="{00000000-0005-0000-0000-0000CD020000}"/>
    <cellStyle name="20% - uthevingsfarge 5 5 2 3 2 4" xfId="2632" xr:uid="{00000000-0005-0000-0000-0000CE020000}"/>
    <cellStyle name="20% - uthevingsfarge 5 5 2 3 3" xfId="1192" xr:uid="{00000000-0005-0000-0000-0000CF020000}"/>
    <cellStyle name="20% - uthevingsfarge 5 5 2 3 3 2" xfId="3188" xr:uid="{00000000-0005-0000-0000-0000D0020000}"/>
    <cellStyle name="20% - uthevingsfarge 5 5 2 3 4" xfId="1934" xr:uid="{00000000-0005-0000-0000-0000D1020000}"/>
    <cellStyle name="20% - uthevingsfarge 5 5 2 3 4 2" xfId="3881" xr:uid="{00000000-0005-0000-0000-0000D2020000}"/>
    <cellStyle name="20% - uthevingsfarge 5 5 2 3 5" xfId="2284" xr:uid="{00000000-0005-0000-0000-0000D3020000}"/>
    <cellStyle name="20% - uthevingsfarge 5 5 2 4" xfId="626" xr:uid="{00000000-0005-0000-0000-0000D4020000}"/>
    <cellStyle name="20% - uthevingsfarge 5 5 2 4 2" xfId="1368" xr:uid="{00000000-0005-0000-0000-0000D5020000}"/>
    <cellStyle name="20% - uthevingsfarge 5 5 2 4 2 2" xfId="3363" xr:uid="{00000000-0005-0000-0000-0000D6020000}"/>
    <cellStyle name="20% - uthevingsfarge 5 5 2 4 3" xfId="4056" xr:uid="{00000000-0005-0000-0000-0000D7020000}"/>
    <cellStyle name="20% - uthevingsfarge 5 5 2 4 4" xfId="2459" xr:uid="{00000000-0005-0000-0000-0000D8020000}"/>
    <cellStyle name="20% - uthevingsfarge 5 5 2 5" xfId="997" xr:uid="{00000000-0005-0000-0000-0000D9020000}"/>
    <cellStyle name="20% - uthevingsfarge 5 5 2 5 2" xfId="2831" xr:uid="{00000000-0005-0000-0000-0000DA020000}"/>
    <cellStyle name="20% - uthevingsfarge 5 5 2 6" xfId="1761" xr:uid="{00000000-0005-0000-0000-0000DB020000}"/>
    <cellStyle name="20% - uthevingsfarge 5 5 2 6 2" xfId="3016" xr:uid="{00000000-0005-0000-0000-0000DC020000}"/>
    <cellStyle name="20% - uthevingsfarge 5 5 2 7" xfId="3709" xr:uid="{00000000-0005-0000-0000-0000DD020000}"/>
    <cellStyle name="20% - uthevingsfarge 5 5 2 8" xfId="2112" xr:uid="{00000000-0005-0000-0000-0000DE020000}"/>
    <cellStyle name="20% - uthevingsfarge 5 5 3" xfId="208" xr:uid="{00000000-0005-0000-0000-0000DF020000}"/>
    <cellStyle name="20% - uthevingsfarge 5 5 3 2" xfId="448" xr:uid="{00000000-0005-0000-0000-0000E0020000}"/>
    <cellStyle name="20% - uthevingsfarge 5 5 3 2 2" xfId="823" xr:uid="{00000000-0005-0000-0000-0000E1020000}"/>
    <cellStyle name="20% - uthevingsfarge 5 5 3 2 2 2" xfId="1565" xr:uid="{00000000-0005-0000-0000-0000E2020000}"/>
    <cellStyle name="20% - uthevingsfarge 5 5 3 2 2 2 2" xfId="3537" xr:uid="{00000000-0005-0000-0000-0000E3020000}"/>
    <cellStyle name="20% - uthevingsfarge 5 5 3 2 2 3" xfId="4230" xr:uid="{00000000-0005-0000-0000-0000E4020000}"/>
    <cellStyle name="20% - uthevingsfarge 5 5 3 2 2 4" xfId="2634" xr:uid="{00000000-0005-0000-0000-0000E5020000}"/>
    <cellStyle name="20% - uthevingsfarge 5 5 3 2 3" xfId="1194" xr:uid="{00000000-0005-0000-0000-0000E6020000}"/>
    <cellStyle name="20% - uthevingsfarge 5 5 3 2 3 2" xfId="3190" xr:uid="{00000000-0005-0000-0000-0000E7020000}"/>
    <cellStyle name="20% - uthevingsfarge 5 5 3 2 4" xfId="1936" xr:uid="{00000000-0005-0000-0000-0000E8020000}"/>
    <cellStyle name="20% - uthevingsfarge 5 5 3 2 4 2" xfId="3883" xr:uid="{00000000-0005-0000-0000-0000E9020000}"/>
    <cellStyle name="20% - uthevingsfarge 5 5 3 2 5" xfId="2286" xr:uid="{00000000-0005-0000-0000-0000EA020000}"/>
    <cellStyle name="20% - uthevingsfarge 5 5 3 3" xfId="628" xr:uid="{00000000-0005-0000-0000-0000EB020000}"/>
    <cellStyle name="20% - uthevingsfarge 5 5 3 3 2" xfId="1370" xr:uid="{00000000-0005-0000-0000-0000EC020000}"/>
    <cellStyle name="20% - uthevingsfarge 5 5 3 3 2 2" xfId="3365" xr:uid="{00000000-0005-0000-0000-0000ED020000}"/>
    <cellStyle name="20% - uthevingsfarge 5 5 3 3 3" xfId="4058" xr:uid="{00000000-0005-0000-0000-0000EE020000}"/>
    <cellStyle name="20% - uthevingsfarge 5 5 3 3 4" xfId="2461" xr:uid="{00000000-0005-0000-0000-0000EF020000}"/>
    <cellStyle name="20% - uthevingsfarge 5 5 3 4" xfId="999" xr:uid="{00000000-0005-0000-0000-0000F0020000}"/>
    <cellStyle name="20% - uthevingsfarge 5 5 3 4 2" xfId="2833" xr:uid="{00000000-0005-0000-0000-0000F1020000}"/>
    <cellStyle name="20% - uthevingsfarge 5 5 3 5" xfId="1763" xr:uid="{00000000-0005-0000-0000-0000F2020000}"/>
    <cellStyle name="20% - uthevingsfarge 5 5 3 5 2" xfId="3018" xr:uid="{00000000-0005-0000-0000-0000F3020000}"/>
    <cellStyle name="20% - uthevingsfarge 5 5 3 6" xfId="3711" xr:uid="{00000000-0005-0000-0000-0000F4020000}"/>
    <cellStyle name="20% - uthevingsfarge 5 5 3 7" xfId="2114" xr:uid="{00000000-0005-0000-0000-0000F5020000}"/>
    <cellStyle name="20% - uthevingsfarge 5 5 4" xfId="445" xr:uid="{00000000-0005-0000-0000-0000F6020000}"/>
    <cellStyle name="20% - uthevingsfarge 5 5 4 2" xfId="820" xr:uid="{00000000-0005-0000-0000-0000F7020000}"/>
    <cellStyle name="20% - uthevingsfarge 5 5 4 2 2" xfId="1562" xr:uid="{00000000-0005-0000-0000-0000F8020000}"/>
    <cellStyle name="20% - uthevingsfarge 5 5 4 2 2 2" xfId="3534" xr:uid="{00000000-0005-0000-0000-0000F9020000}"/>
    <cellStyle name="20% - uthevingsfarge 5 5 4 2 3" xfId="4227" xr:uid="{00000000-0005-0000-0000-0000FA020000}"/>
    <cellStyle name="20% - uthevingsfarge 5 5 4 2 4" xfId="2631" xr:uid="{00000000-0005-0000-0000-0000FB020000}"/>
    <cellStyle name="20% - uthevingsfarge 5 5 4 3" xfId="1191" xr:uid="{00000000-0005-0000-0000-0000FC020000}"/>
    <cellStyle name="20% - uthevingsfarge 5 5 4 3 2" xfId="3187" xr:uid="{00000000-0005-0000-0000-0000FD020000}"/>
    <cellStyle name="20% - uthevingsfarge 5 5 4 4" xfId="1933" xr:uid="{00000000-0005-0000-0000-0000FE020000}"/>
    <cellStyle name="20% - uthevingsfarge 5 5 4 4 2" xfId="3880" xr:uid="{00000000-0005-0000-0000-0000FF020000}"/>
    <cellStyle name="20% - uthevingsfarge 5 5 4 5" xfId="2283" xr:uid="{00000000-0005-0000-0000-000000030000}"/>
    <cellStyle name="20% - uthevingsfarge 5 5 5" xfId="625" xr:uid="{00000000-0005-0000-0000-000001030000}"/>
    <cellStyle name="20% - uthevingsfarge 5 5 5 2" xfId="1367" xr:uid="{00000000-0005-0000-0000-000002030000}"/>
    <cellStyle name="20% - uthevingsfarge 5 5 5 2 2" xfId="3362" xr:uid="{00000000-0005-0000-0000-000003030000}"/>
    <cellStyle name="20% - uthevingsfarge 5 5 5 3" xfId="4055" xr:uid="{00000000-0005-0000-0000-000004030000}"/>
    <cellStyle name="20% - uthevingsfarge 5 5 5 4" xfId="2458" xr:uid="{00000000-0005-0000-0000-000005030000}"/>
    <cellStyle name="20% - uthevingsfarge 5 5 6" xfId="996" xr:uid="{00000000-0005-0000-0000-000006030000}"/>
    <cellStyle name="20% - uthevingsfarge 5 5 6 2" xfId="2830" xr:uid="{00000000-0005-0000-0000-000007030000}"/>
    <cellStyle name="20% - uthevingsfarge 5 5 7" xfId="1760" xr:uid="{00000000-0005-0000-0000-000008030000}"/>
    <cellStyle name="20% - uthevingsfarge 5 5 7 2" xfId="3015" xr:uid="{00000000-0005-0000-0000-000009030000}"/>
    <cellStyle name="20% - uthevingsfarge 5 5 8" xfId="3708" xr:uid="{00000000-0005-0000-0000-00000A030000}"/>
    <cellStyle name="20% - uthevingsfarge 5 5 9" xfId="2111" xr:uid="{00000000-0005-0000-0000-00000B030000}"/>
    <cellStyle name="20% - uthevingsfarge 5 6" xfId="209" xr:uid="{00000000-0005-0000-0000-00000C030000}"/>
    <cellStyle name="20% - uthevingsfarge 5 6 2" xfId="210" xr:uid="{00000000-0005-0000-0000-00000D030000}"/>
    <cellStyle name="20% - uthevingsfarge 5 6 2 2" xfId="450" xr:uid="{00000000-0005-0000-0000-00000E030000}"/>
    <cellStyle name="20% - uthevingsfarge 5 6 2 2 2" xfId="825" xr:uid="{00000000-0005-0000-0000-00000F030000}"/>
    <cellStyle name="20% - uthevingsfarge 5 6 2 2 2 2" xfId="1567" xr:uid="{00000000-0005-0000-0000-000010030000}"/>
    <cellStyle name="20% - uthevingsfarge 5 6 2 2 2 2 2" xfId="3539" xr:uid="{00000000-0005-0000-0000-000011030000}"/>
    <cellStyle name="20% - uthevingsfarge 5 6 2 2 2 3" xfId="4232" xr:uid="{00000000-0005-0000-0000-000012030000}"/>
    <cellStyle name="20% - uthevingsfarge 5 6 2 2 2 4" xfId="2636" xr:uid="{00000000-0005-0000-0000-000013030000}"/>
    <cellStyle name="20% - uthevingsfarge 5 6 2 2 3" xfId="1196" xr:uid="{00000000-0005-0000-0000-000014030000}"/>
    <cellStyle name="20% - uthevingsfarge 5 6 2 2 3 2" xfId="3192" xr:uid="{00000000-0005-0000-0000-000015030000}"/>
    <cellStyle name="20% - uthevingsfarge 5 6 2 2 4" xfId="1938" xr:uid="{00000000-0005-0000-0000-000016030000}"/>
    <cellStyle name="20% - uthevingsfarge 5 6 2 2 4 2" xfId="3885" xr:uid="{00000000-0005-0000-0000-000017030000}"/>
    <cellStyle name="20% - uthevingsfarge 5 6 2 2 5" xfId="2288" xr:uid="{00000000-0005-0000-0000-000018030000}"/>
    <cellStyle name="20% - uthevingsfarge 5 6 2 3" xfId="630" xr:uid="{00000000-0005-0000-0000-000019030000}"/>
    <cellStyle name="20% - uthevingsfarge 5 6 2 3 2" xfId="1372" xr:uid="{00000000-0005-0000-0000-00001A030000}"/>
    <cellStyle name="20% - uthevingsfarge 5 6 2 3 2 2" xfId="3367" xr:uid="{00000000-0005-0000-0000-00001B030000}"/>
    <cellStyle name="20% - uthevingsfarge 5 6 2 3 3" xfId="4060" xr:uid="{00000000-0005-0000-0000-00001C030000}"/>
    <cellStyle name="20% - uthevingsfarge 5 6 2 3 4" xfId="2463" xr:uid="{00000000-0005-0000-0000-00001D030000}"/>
    <cellStyle name="20% - uthevingsfarge 5 6 2 4" xfId="1001" xr:uid="{00000000-0005-0000-0000-00001E030000}"/>
    <cellStyle name="20% - uthevingsfarge 5 6 2 4 2" xfId="2835" xr:uid="{00000000-0005-0000-0000-00001F030000}"/>
    <cellStyle name="20% - uthevingsfarge 5 6 2 5" xfId="1765" xr:uid="{00000000-0005-0000-0000-000020030000}"/>
    <cellStyle name="20% - uthevingsfarge 5 6 2 5 2" xfId="3020" xr:uid="{00000000-0005-0000-0000-000021030000}"/>
    <cellStyle name="20% - uthevingsfarge 5 6 2 6" xfId="3713" xr:uid="{00000000-0005-0000-0000-000022030000}"/>
    <cellStyle name="20% - uthevingsfarge 5 6 2 7" xfId="2116" xr:uid="{00000000-0005-0000-0000-000023030000}"/>
    <cellStyle name="20% - uthevingsfarge 5 6 3" xfId="449" xr:uid="{00000000-0005-0000-0000-000024030000}"/>
    <cellStyle name="20% - uthevingsfarge 5 6 3 2" xfId="824" xr:uid="{00000000-0005-0000-0000-000025030000}"/>
    <cellStyle name="20% - uthevingsfarge 5 6 3 2 2" xfId="1566" xr:uid="{00000000-0005-0000-0000-000026030000}"/>
    <cellStyle name="20% - uthevingsfarge 5 6 3 2 2 2" xfId="3538" xr:uid="{00000000-0005-0000-0000-000027030000}"/>
    <cellStyle name="20% - uthevingsfarge 5 6 3 2 3" xfId="4231" xr:uid="{00000000-0005-0000-0000-000028030000}"/>
    <cellStyle name="20% - uthevingsfarge 5 6 3 2 4" xfId="2635" xr:uid="{00000000-0005-0000-0000-000029030000}"/>
    <cellStyle name="20% - uthevingsfarge 5 6 3 3" xfId="1195" xr:uid="{00000000-0005-0000-0000-00002A030000}"/>
    <cellStyle name="20% - uthevingsfarge 5 6 3 3 2" xfId="3191" xr:uid="{00000000-0005-0000-0000-00002B030000}"/>
    <cellStyle name="20% - uthevingsfarge 5 6 3 4" xfId="1937" xr:uid="{00000000-0005-0000-0000-00002C030000}"/>
    <cellStyle name="20% - uthevingsfarge 5 6 3 4 2" xfId="3884" xr:uid="{00000000-0005-0000-0000-00002D030000}"/>
    <cellStyle name="20% - uthevingsfarge 5 6 3 5" xfId="2287" xr:uid="{00000000-0005-0000-0000-00002E030000}"/>
    <cellStyle name="20% - uthevingsfarge 5 6 4" xfId="629" xr:uid="{00000000-0005-0000-0000-00002F030000}"/>
    <cellStyle name="20% - uthevingsfarge 5 6 4 2" xfId="1371" xr:uid="{00000000-0005-0000-0000-000030030000}"/>
    <cellStyle name="20% - uthevingsfarge 5 6 4 2 2" xfId="3366" xr:uid="{00000000-0005-0000-0000-000031030000}"/>
    <cellStyle name="20% - uthevingsfarge 5 6 4 3" xfId="4059" xr:uid="{00000000-0005-0000-0000-000032030000}"/>
    <cellStyle name="20% - uthevingsfarge 5 6 4 4" xfId="2462" xr:uid="{00000000-0005-0000-0000-000033030000}"/>
    <cellStyle name="20% - uthevingsfarge 5 6 5" xfId="1000" xr:uid="{00000000-0005-0000-0000-000034030000}"/>
    <cellStyle name="20% - uthevingsfarge 5 6 5 2" xfId="2834" xr:uid="{00000000-0005-0000-0000-000035030000}"/>
    <cellStyle name="20% - uthevingsfarge 5 6 6" xfId="1764" xr:uid="{00000000-0005-0000-0000-000036030000}"/>
    <cellStyle name="20% - uthevingsfarge 5 6 6 2" xfId="3019" xr:uid="{00000000-0005-0000-0000-000037030000}"/>
    <cellStyle name="20% - uthevingsfarge 5 6 7" xfId="3712" xr:uid="{00000000-0005-0000-0000-000038030000}"/>
    <cellStyle name="20% - uthevingsfarge 5 6 8" xfId="2115" xr:uid="{00000000-0005-0000-0000-000039030000}"/>
    <cellStyle name="20% - uthevingsfarge 5 7" xfId="211" xr:uid="{00000000-0005-0000-0000-00003A030000}"/>
    <cellStyle name="20% - uthevingsfarge 5 7 2" xfId="451" xr:uid="{00000000-0005-0000-0000-00003B030000}"/>
    <cellStyle name="20% - uthevingsfarge 5 7 2 2" xfId="826" xr:uid="{00000000-0005-0000-0000-00003C030000}"/>
    <cellStyle name="20% - uthevingsfarge 5 7 2 2 2" xfId="1568" xr:uid="{00000000-0005-0000-0000-00003D030000}"/>
    <cellStyle name="20% - uthevingsfarge 5 7 2 2 2 2" xfId="3540" xr:uid="{00000000-0005-0000-0000-00003E030000}"/>
    <cellStyle name="20% - uthevingsfarge 5 7 2 2 3" xfId="4233" xr:uid="{00000000-0005-0000-0000-00003F030000}"/>
    <cellStyle name="20% - uthevingsfarge 5 7 2 2 4" xfId="2637" xr:uid="{00000000-0005-0000-0000-000040030000}"/>
    <cellStyle name="20% - uthevingsfarge 5 7 2 3" xfId="1197" xr:uid="{00000000-0005-0000-0000-000041030000}"/>
    <cellStyle name="20% - uthevingsfarge 5 7 2 3 2" xfId="3193" xr:uid="{00000000-0005-0000-0000-000042030000}"/>
    <cellStyle name="20% - uthevingsfarge 5 7 2 4" xfId="1939" xr:uid="{00000000-0005-0000-0000-000043030000}"/>
    <cellStyle name="20% - uthevingsfarge 5 7 2 4 2" xfId="3886" xr:uid="{00000000-0005-0000-0000-000044030000}"/>
    <cellStyle name="20% - uthevingsfarge 5 7 2 5" xfId="2289" xr:uid="{00000000-0005-0000-0000-000045030000}"/>
    <cellStyle name="20% - uthevingsfarge 5 7 3" xfId="631" xr:uid="{00000000-0005-0000-0000-000046030000}"/>
    <cellStyle name="20% - uthevingsfarge 5 7 3 2" xfId="1373" xr:uid="{00000000-0005-0000-0000-000047030000}"/>
    <cellStyle name="20% - uthevingsfarge 5 7 3 2 2" xfId="3368" xr:uid="{00000000-0005-0000-0000-000048030000}"/>
    <cellStyle name="20% - uthevingsfarge 5 7 3 3" xfId="4061" xr:uid="{00000000-0005-0000-0000-000049030000}"/>
    <cellStyle name="20% - uthevingsfarge 5 7 3 4" xfId="2464" xr:uid="{00000000-0005-0000-0000-00004A030000}"/>
    <cellStyle name="20% - uthevingsfarge 5 7 4" xfId="1002" xr:uid="{00000000-0005-0000-0000-00004B030000}"/>
    <cellStyle name="20% - uthevingsfarge 5 7 4 2" xfId="2836" xr:uid="{00000000-0005-0000-0000-00004C030000}"/>
    <cellStyle name="20% - uthevingsfarge 5 7 5" xfId="1766" xr:uid="{00000000-0005-0000-0000-00004D030000}"/>
    <cellStyle name="20% - uthevingsfarge 5 7 5 2" xfId="3021" xr:uid="{00000000-0005-0000-0000-00004E030000}"/>
    <cellStyle name="20% - uthevingsfarge 5 7 6" xfId="3714" xr:uid="{00000000-0005-0000-0000-00004F030000}"/>
    <cellStyle name="20% - uthevingsfarge 5 7 7" xfId="2117" xr:uid="{00000000-0005-0000-0000-000050030000}"/>
    <cellStyle name="20% - uthevingsfarge 6 2" xfId="212" xr:uid="{00000000-0005-0000-0000-000051030000}"/>
    <cellStyle name="40% - Accent1" xfId="55" xr:uid="{00000000-0005-0000-0000-000052030000}"/>
    <cellStyle name="40% - Accent1 2" xfId="160" xr:uid="{00000000-0005-0000-0000-000053030000}"/>
    <cellStyle name="40% - Accent1 2 2" xfId="404" xr:uid="{00000000-0005-0000-0000-000054030000}"/>
    <cellStyle name="40% - Accent1 2 2 2" xfId="782" xr:uid="{00000000-0005-0000-0000-000055030000}"/>
    <cellStyle name="40% - Accent1 2 2 2 2" xfId="1524" xr:uid="{00000000-0005-0000-0000-000056030000}"/>
    <cellStyle name="40% - Accent1 2 2 2 2 2" xfId="3496" xr:uid="{00000000-0005-0000-0000-000057030000}"/>
    <cellStyle name="40% - Accent1 2 2 2 3" xfId="4189" xr:uid="{00000000-0005-0000-0000-000058030000}"/>
    <cellStyle name="40% - Accent1 2 2 2 4" xfId="2593" xr:uid="{00000000-0005-0000-0000-000059030000}"/>
    <cellStyle name="40% - Accent1 2 2 3" xfId="1153" xr:uid="{00000000-0005-0000-0000-00005A030000}"/>
    <cellStyle name="40% - Accent1 2 2 3 2" xfId="3149" xr:uid="{00000000-0005-0000-0000-00005B030000}"/>
    <cellStyle name="40% - Accent1 2 2 4" xfId="1895" xr:uid="{00000000-0005-0000-0000-00005C030000}"/>
    <cellStyle name="40% - Accent1 2 2 4 2" xfId="3842" xr:uid="{00000000-0005-0000-0000-00005D030000}"/>
    <cellStyle name="40% - Accent1 2 2 5" xfId="2245" xr:uid="{00000000-0005-0000-0000-00005E030000}"/>
    <cellStyle name="40% - Accent1 2 3" xfId="587" xr:uid="{00000000-0005-0000-0000-00005F030000}"/>
    <cellStyle name="40% - Accent1 2 3 2" xfId="1329" xr:uid="{00000000-0005-0000-0000-000060030000}"/>
    <cellStyle name="40% - Accent1 2 3 2 2" xfId="3324" xr:uid="{00000000-0005-0000-0000-000061030000}"/>
    <cellStyle name="40% - Accent1 2 3 3" xfId="4017" xr:uid="{00000000-0005-0000-0000-000062030000}"/>
    <cellStyle name="40% - Accent1 2 3 4" xfId="2420" xr:uid="{00000000-0005-0000-0000-000063030000}"/>
    <cellStyle name="40% - Accent1 2 4" xfId="958" xr:uid="{00000000-0005-0000-0000-000064030000}"/>
    <cellStyle name="40% - Accent1 2 4 2" xfId="2792" xr:uid="{00000000-0005-0000-0000-000065030000}"/>
    <cellStyle name="40% - Accent1 2 5" xfId="1722" xr:uid="{00000000-0005-0000-0000-000066030000}"/>
    <cellStyle name="40% - Accent1 2 5 2" xfId="2977" xr:uid="{00000000-0005-0000-0000-000067030000}"/>
    <cellStyle name="40% - Accent1 2 6" xfId="3670" xr:uid="{00000000-0005-0000-0000-000068030000}"/>
    <cellStyle name="40% - Accent1 2 7" xfId="2073" xr:uid="{00000000-0005-0000-0000-000069030000}"/>
    <cellStyle name="40% - Accent1 3" xfId="345" xr:uid="{00000000-0005-0000-0000-00006A030000}"/>
    <cellStyle name="40% - Accent1 3 2" xfId="726" xr:uid="{00000000-0005-0000-0000-00006B030000}"/>
    <cellStyle name="40% - Accent1 3 2 2" xfId="1468" xr:uid="{00000000-0005-0000-0000-00006C030000}"/>
    <cellStyle name="40% - Accent1 3 2 2 2" xfId="3450" xr:uid="{00000000-0005-0000-0000-00006D030000}"/>
    <cellStyle name="40% - Accent1 3 2 3" xfId="4143" xr:uid="{00000000-0005-0000-0000-00006E030000}"/>
    <cellStyle name="40% - Accent1 3 2 4" xfId="2546" xr:uid="{00000000-0005-0000-0000-00006F030000}"/>
    <cellStyle name="40% - Accent1 3 3" xfId="1097" xr:uid="{00000000-0005-0000-0000-000070030000}"/>
    <cellStyle name="40% - Accent1 3 3 2" xfId="3103" xr:uid="{00000000-0005-0000-0000-000071030000}"/>
    <cellStyle name="40% - Accent1 3 4" xfId="1849" xr:uid="{00000000-0005-0000-0000-000072030000}"/>
    <cellStyle name="40% - Accent1 3 4 2" xfId="3796" xr:uid="{00000000-0005-0000-0000-000073030000}"/>
    <cellStyle name="40% - Accent1 3 5" xfId="2199" xr:uid="{00000000-0005-0000-0000-000074030000}"/>
    <cellStyle name="40% - Accent1 4" xfId="541" xr:uid="{00000000-0005-0000-0000-000075030000}"/>
    <cellStyle name="40% - Accent1 4 2" xfId="1283" xr:uid="{00000000-0005-0000-0000-000076030000}"/>
    <cellStyle name="40% - Accent1 4 2 2" xfId="3278" xr:uid="{00000000-0005-0000-0000-000077030000}"/>
    <cellStyle name="40% - Accent1 4 3" xfId="3971" xr:uid="{00000000-0005-0000-0000-000078030000}"/>
    <cellStyle name="40% - Accent1 4 4" xfId="2374" xr:uid="{00000000-0005-0000-0000-000079030000}"/>
    <cellStyle name="40% - Accent1 5" xfId="912" xr:uid="{00000000-0005-0000-0000-00007A030000}"/>
    <cellStyle name="40% - Accent1 5 2" xfId="2734" xr:uid="{00000000-0005-0000-0000-00007B030000}"/>
    <cellStyle name="40% - Accent1 6" xfId="1666" xr:uid="{00000000-0005-0000-0000-00007C030000}"/>
    <cellStyle name="40% - Accent1 6 2" xfId="2931" xr:uid="{00000000-0005-0000-0000-00007D030000}"/>
    <cellStyle name="40% - Accent1 7" xfId="3624" xr:uid="{00000000-0005-0000-0000-00007E030000}"/>
    <cellStyle name="40% - Accent1 8" xfId="2027" xr:uid="{00000000-0005-0000-0000-00007F030000}"/>
    <cellStyle name="40% - Accent2" xfId="56" xr:uid="{00000000-0005-0000-0000-000080030000}"/>
    <cellStyle name="40% - Accent2 2" xfId="161" xr:uid="{00000000-0005-0000-0000-000081030000}"/>
    <cellStyle name="40% - Accent2 2 2" xfId="405" xr:uid="{00000000-0005-0000-0000-000082030000}"/>
    <cellStyle name="40% - Accent2 2 2 2" xfId="783" xr:uid="{00000000-0005-0000-0000-000083030000}"/>
    <cellStyle name="40% - Accent2 2 2 2 2" xfId="1525" xr:uid="{00000000-0005-0000-0000-000084030000}"/>
    <cellStyle name="40% - Accent2 2 2 2 2 2" xfId="3497" xr:uid="{00000000-0005-0000-0000-000085030000}"/>
    <cellStyle name="40% - Accent2 2 2 2 3" xfId="4190" xr:uid="{00000000-0005-0000-0000-000086030000}"/>
    <cellStyle name="40% - Accent2 2 2 2 4" xfId="2594" xr:uid="{00000000-0005-0000-0000-000087030000}"/>
    <cellStyle name="40% - Accent2 2 2 3" xfId="1154" xr:uid="{00000000-0005-0000-0000-000088030000}"/>
    <cellStyle name="40% - Accent2 2 2 3 2" xfId="3150" xr:uid="{00000000-0005-0000-0000-000089030000}"/>
    <cellStyle name="40% - Accent2 2 2 4" xfId="1896" xr:uid="{00000000-0005-0000-0000-00008A030000}"/>
    <cellStyle name="40% - Accent2 2 2 4 2" xfId="3843" xr:uid="{00000000-0005-0000-0000-00008B030000}"/>
    <cellStyle name="40% - Accent2 2 2 5" xfId="2246" xr:uid="{00000000-0005-0000-0000-00008C030000}"/>
    <cellStyle name="40% - Accent2 2 3" xfId="588" xr:uid="{00000000-0005-0000-0000-00008D030000}"/>
    <cellStyle name="40% - Accent2 2 3 2" xfId="1330" xr:uid="{00000000-0005-0000-0000-00008E030000}"/>
    <cellStyle name="40% - Accent2 2 3 2 2" xfId="3325" xr:uid="{00000000-0005-0000-0000-00008F030000}"/>
    <cellStyle name="40% - Accent2 2 3 3" xfId="4018" xr:uid="{00000000-0005-0000-0000-000090030000}"/>
    <cellStyle name="40% - Accent2 2 3 4" xfId="2421" xr:uid="{00000000-0005-0000-0000-000091030000}"/>
    <cellStyle name="40% - Accent2 2 4" xfId="959" xr:uid="{00000000-0005-0000-0000-000092030000}"/>
    <cellStyle name="40% - Accent2 2 4 2" xfId="2793" xr:uid="{00000000-0005-0000-0000-000093030000}"/>
    <cellStyle name="40% - Accent2 2 5" xfId="1723" xr:uid="{00000000-0005-0000-0000-000094030000}"/>
    <cellStyle name="40% - Accent2 2 5 2" xfId="2978" xr:uid="{00000000-0005-0000-0000-000095030000}"/>
    <cellStyle name="40% - Accent2 2 6" xfId="3671" xr:uid="{00000000-0005-0000-0000-000096030000}"/>
    <cellStyle name="40% - Accent2 2 7" xfId="2074" xr:uid="{00000000-0005-0000-0000-000097030000}"/>
    <cellStyle name="40% - Accent2 3" xfId="346" xr:uid="{00000000-0005-0000-0000-000098030000}"/>
    <cellStyle name="40% - Accent2 3 2" xfId="727" xr:uid="{00000000-0005-0000-0000-000099030000}"/>
    <cellStyle name="40% - Accent2 3 2 2" xfId="1469" xr:uid="{00000000-0005-0000-0000-00009A030000}"/>
    <cellStyle name="40% - Accent2 3 2 2 2" xfId="3451" xr:uid="{00000000-0005-0000-0000-00009B030000}"/>
    <cellStyle name="40% - Accent2 3 2 3" xfId="4144" xr:uid="{00000000-0005-0000-0000-00009C030000}"/>
    <cellStyle name="40% - Accent2 3 2 4" xfId="2547" xr:uid="{00000000-0005-0000-0000-00009D030000}"/>
    <cellStyle name="40% - Accent2 3 3" xfId="1098" xr:uid="{00000000-0005-0000-0000-00009E030000}"/>
    <cellStyle name="40% - Accent2 3 3 2" xfId="3104" xr:uid="{00000000-0005-0000-0000-00009F030000}"/>
    <cellStyle name="40% - Accent2 3 4" xfId="1850" xr:uid="{00000000-0005-0000-0000-0000A0030000}"/>
    <cellStyle name="40% - Accent2 3 4 2" xfId="3797" xr:uid="{00000000-0005-0000-0000-0000A1030000}"/>
    <cellStyle name="40% - Accent2 3 5" xfId="2200" xr:uid="{00000000-0005-0000-0000-0000A2030000}"/>
    <cellStyle name="40% - Accent2 4" xfId="542" xr:uid="{00000000-0005-0000-0000-0000A3030000}"/>
    <cellStyle name="40% - Accent2 4 2" xfId="1284" xr:uid="{00000000-0005-0000-0000-0000A4030000}"/>
    <cellStyle name="40% - Accent2 4 2 2" xfId="3279" xr:uid="{00000000-0005-0000-0000-0000A5030000}"/>
    <cellStyle name="40% - Accent2 4 3" xfId="3972" xr:uid="{00000000-0005-0000-0000-0000A6030000}"/>
    <cellStyle name="40% - Accent2 4 4" xfId="2375" xr:uid="{00000000-0005-0000-0000-0000A7030000}"/>
    <cellStyle name="40% - Accent2 5" xfId="913" xr:uid="{00000000-0005-0000-0000-0000A8030000}"/>
    <cellStyle name="40% - Accent2 5 2" xfId="2735" xr:uid="{00000000-0005-0000-0000-0000A9030000}"/>
    <cellStyle name="40% - Accent2 6" xfId="1667" xr:uid="{00000000-0005-0000-0000-0000AA030000}"/>
    <cellStyle name="40% - Accent2 6 2" xfId="2932" xr:uid="{00000000-0005-0000-0000-0000AB030000}"/>
    <cellStyle name="40% - Accent2 7" xfId="3625" xr:uid="{00000000-0005-0000-0000-0000AC030000}"/>
    <cellStyle name="40% - Accent2 8" xfId="2028" xr:uid="{00000000-0005-0000-0000-0000AD030000}"/>
    <cellStyle name="40% - Accent3" xfId="57" xr:uid="{00000000-0005-0000-0000-0000AE030000}"/>
    <cellStyle name="40% - Accent3 2" xfId="162" xr:uid="{00000000-0005-0000-0000-0000AF030000}"/>
    <cellStyle name="40% - Accent3 2 2" xfId="406" xr:uid="{00000000-0005-0000-0000-0000B0030000}"/>
    <cellStyle name="40% - Accent3 2 2 2" xfId="784" xr:uid="{00000000-0005-0000-0000-0000B1030000}"/>
    <cellStyle name="40% - Accent3 2 2 2 2" xfId="1526" xr:uid="{00000000-0005-0000-0000-0000B2030000}"/>
    <cellStyle name="40% - Accent3 2 2 2 2 2" xfId="3498" xr:uid="{00000000-0005-0000-0000-0000B3030000}"/>
    <cellStyle name="40% - Accent3 2 2 2 3" xfId="4191" xr:uid="{00000000-0005-0000-0000-0000B4030000}"/>
    <cellStyle name="40% - Accent3 2 2 2 4" xfId="2595" xr:uid="{00000000-0005-0000-0000-0000B5030000}"/>
    <cellStyle name="40% - Accent3 2 2 3" xfId="1155" xr:uid="{00000000-0005-0000-0000-0000B6030000}"/>
    <cellStyle name="40% - Accent3 2 2 3 2" xfId="3151" xr:uid="{00000000-0005-0000-0000-0000B7030000}"/>
    <cellStyle name="40% - Accent3 2 2 4" xfId="1897" xr:uid="{00000000-0005-0000-0000-0000B8030000}"/>
    <cellStyle name="40% - Accent3 2 2 4 2" xfId="3844" xr:uid="{00000000-0005-0000-0000-0000B9030000}"/>
    <cellStyle name="40% - Accent3 2 2 5" xfId="2247" xr:uid="{00000000-0005-0000-0000-0000BA030000}"/>
    <cellStyle name="40% - Accent3 2 3" xfId="589" xr:uid="{00000000-0005-0000-0000-0000BB030000}"/>
    <cellStyle name="40% - Accent3 2 3 2" xfId="1331" xr:uid="{00000000-0005-0000-0000-0000BC030000}"/>
    <cellStyle name="40% - Accent3 2 3 2 2" xfId="3326" xr:uid="{00000000-0005-0000-0000-0000BD030000}"/>
    <cellStyle name="40% - Accent3 2 3 3" xfId="4019" xr:uid="{00000000-0005-0000-0000-0000BE030000}"/>
    <cellStyle name="40% - Accent3 2 3 4" xfId="2422" xr:uid="{00000000-0005-0000-0000-0000BF030000}"/>
    <cellStyle name="40% - Accent3 2 4" xfId="960" xr:uid="{00000000-0005-0000-0000-0000C0030000}"/>
    <cellStyle name="40% - Accent3 2 4 2" xfId="2794" xr:uid="{00000000-0005-0000-0000-0000C1030000}"/>
    <cellStyle name="40% - Accent3 2 5" xfId="1724" xr:uid="{00000000-0005-0000-0000-0000C2030000}"/>
    <cellStyle name="40% - Accent3 2 5 2" xfId="2979" xr:uid="{00000000-0005-0000-0000-0000C3030000}"/>
    <cellStyle name="40% - Accent3 2 6" xfId="3672" xr:uid="{00000000-0005-0000-0000-0000C4030000}"/>
    <cellStyle name="40% - Accent3 2 7" xfId="2075" xr:uid="{00000000-0005-0000-0000-0000C5030000}"/>
    <cellStyle name="40% - Accent3 3" xfId="347" xr:uid="{00000000-0005-0000-0000-0000C6030000}"/>
    <cellStyle name="40% - Accent3 3 2" xfId="728" xr:uid="{00000000-0005-0000-0000-0000C7030000}"/>
    <cellStyle name="40% - Accent3 3 2 2" xfId="1470" xr:uid="{00000000-0005-0000-0000-0000C8030000}"/>
    <cellStyle name="40% - Accent3 3 2 2 2" xfId="3452" xr:uid="{00000000-0005-0000-0000-0000C9030000}"/>
    <cellStyle name="40% - Accent3 3 2 3" xfId="4145" xr:uid="{00000000-0005-0000-0000-0000CA030000}"/>
    <cellStyle name="40% - Accent3 3 2 4" xfId="2548" xr:uid="{00000000-0005-0000-0000-0000CB030000}"/>
    <cellStyle name="40% - Accent3 3 3" xfId="1099" xr:uid="{00000000-0005-0000-0000-0000CC030000}"/>
    <cellStyle name="40% - Accent3 3 3 2" xfId="3105" xr:uid="{00000000-0005-0000-0000-0000CD030000}"/>
    <cellStyle name="40% - Accent3 3 4" xfId="1851" xr:uid="{00000000-0005-0000-0000-0000CE030000}"/>
    <cellStyle name="40% - Accent3 3 4 2" xfId="3798" xr:uid="{00000000-0005-0000-0000-0000CF030000}"/>
    <cellStyle name="40% - Accent3 3 5" xfId="2201" xr:uid="{00000000-0005-0000-0000-0000D0030000}"/>
    <cellStyle name="40% - Accent3 4" xfId="543" xr:uid="{00000000-0005-0000-0000-0000D1030000}"/>
    <cellStyle name="40% - Accent3 4 2" xfId="1285" xr:uid="{00000000-0005-0000-0000-0000D2030000}"/>
    <cellStyle name="40% - Accent3 4 2 2" xfId="3280" xr:uid="{00000000-0005-0000-0000-0000D3030000}"/>
    <cellStyle name="40% - Accent3 4 3" xfId="3973" xr:uid="{00000000-0005-0000-0000-0000D4030000}"/>
    <cellStyle name="40% - Accent3 4 4" xfId="2376" xr:uid="{00000000-0005-0000-0000-0000D5030000}"/>
    <cellStyle name="40% - Accent3 5" xfId="914" xr:uid="{00000000-0005-0000-0000-0000D6030000}"/>
    <cellStyle name="40% - Accent3 5 2" xfId="2736" xr:uid="{00000000-0005-0000-0000-0000D7030000}"/>
    <cellStyle name="40% - Accent3 6" xfId="1668" xr:uid="{00000000-0005-0000-0000-0000D8030000}"/>
    <cellStyle name="40% - Accent3 6 2" xfId="2933" xr:uid="{00000000-0005-0000-0000-0000D9030000}"/>
    <cellStyle name="40% - Accent3 7" xfId="3626" xr:uid="{00000000-0005-0000-0000-0000DA030000}"/>
    <cellStyle name="40% - Accent3 8" xfId="2029" xr:uid="{00000000-0005-0000-0000-0000DB030000}"/>
    <cellStyle name="40% - Accent4" xfId="58" xr:uid="{00000000-0005-0000-0000-0000DC030000}"/>
    <cellStyle name="40% - Accent4 2" xfId="163" xr:uid="{00000000-0005-0000-0000-0000DD030000}"/>
    <cellStyle name="40% - Accent4 2 2" xfId="407" xr:uid="{00000000-0005-0000-0000-0000DE030000}"/>
    <cellStyle name="40% - Accent4 2 2 2" xfId="785" xr:uid="{00000000-0005-0000-0000-0000DF030000}"/>
    <cellStyle name="40% - Accent4 2 2 2 2" xfId="1527" xr:uid="{00000000-0005-0000-0000-0000E0030000}"/>
    <cellStyle name="40% - Accent4 2 2 2 2 2" xfId="3499" xr:uid="{00000000-0005-0000-0000-0000E1030000}"/>
    <cellStyle name="40% - Accent4 2 2 2 3" xfId="4192" xr:uid="{00000000-0005-0000-0000-0000E2030000}"/>
    <cellStyle name="40% - Accent4 2 2 2 4" xfId="2596" xr:uid="{00000000-0005-0000-0000-0000E3030000}"/>
    <cellStyle name="40% - Accent4 2 2 3" xfId="1156" xr:uid="{00000000-0005-0000-0000-0000E4030000}"/>
    <cellStyle name="40% - Accent4 2 2 3 2" xfId="3152" xr:uid="{00000000-0005-0000-0000-0000E5030000}"/>
    <cellStyle name="40% - Accent4 2 2 4" xfId="1898" xr:uid="{00000000-0005-0000-0000-0000E6030000}"/>
    <cellStyle name="40% - Accent4 2 2 4 2" xfId="3845" xr:uid="{00000000-0005-0000-0000-0000E7030000}"/>
    <cellStyle name="40% - Accent4 2 2 5" xfId="2248" xr:uid="{00000000-0005-0000-0000-0000E8030000}"/>
    <cellStyle name="40% - Accent4 2 3" xfId="590" xr:uid="{00000000-0005-0000-0000-0000E9030000}"/>
    <cellStyle name="40% - Accent4 2 3 2" xfId="1332" xr:uid="{00000000-0005-0000-0000-0000EA030000}"/>
    <cellStyle name="40% - Accent4 2 3 2 2" xfId="3327" xr:uid="{00000000-0005-0000-0000-0000EB030000}"/>
    <cellStyle name="40% - Accent4 2 3 3" xfId="4020" xr:uid="{00000000-0005-0000-0000-0000EC030000}"/>
    <cellStyle name="40% - Accent4 2 3 4" xfId="2423" xr:uid="{00000000-0005-0000-0000-0000ED030000}"/>
    <cellStyle name="40% - Accent4 2 4" xfId="961" xr:uid="{00000000-0005-0000-0000-0000EE030000}"/>
    <cellStyle name="40% - Accent4 2 4 2" xfId="2795" xr:uid="{00000000-0005-0000-0000-0000EF030000}"/>
    <cellStyle name="40% - Accent4 2 5" xfId="1725" xr:uid="{00000000-0005-0000-0000-0000F0030000}"/>
    <cellStyle name="40% - Accent4 2 5 2" xfId="2980" xr:uid="{00000000-0005-0000-0000-0000F1030000}"/>
    <cellStyle name="40% - Accent4 2 6" xfId="3673" xr:uid="{00000000-0005-0000-0000-0000F2030000}"/>
    <cellStyle name="40% - Accent4 2 7" xfId="2076" xr:uid="{00000000-0005-0000-0000-0000F3030000}"/>
    <cellStyle name="40% - Accent4 3" xfId="348" xr:uid="{00000000-0005-0000-0000-0000F4030000}"/>
    <cellStyle name="40% - Accent4 3 2" xfId="729" xr:uid="{00000000-0005-0000-0000-0000F5030000}"/>
    <cellStyle name="40% - Accent4 3 2 2" xfId="1471" xr:uid="{00000000-0005-0000-0000-0000F6030000}"/>
    <cellStyle name="40% - Accent4 3 2 2 2" xfId="3453" xr:uid="{00000000-0005-0000-0000-0000F7030000}"/>
    <cellStyle name="40% - Accent4 3 2 3" xfId="4146" xr:uid="{00000000-0005-0000-0000-0000F8030000}"/>
    <cellStyle name="40% - Accent4 3 2 4" xfId="2549" xr:uid="{00000000-0005-0000-0000-0000F9030000}"/>
    <cellStyle name="40% - Accent4 3 3" xfId="1100" xr:uid="{00000000-0005-0000-0000-0000FA030000}"/>
    <cellStyle name="40% - Accent4 3 3 2" xfId="3106" xr:uid="{00000000-0005-0000-0000-0000FB030000}"/>
    <cellStyle name="40% - Accent4 3 4" xfId="1852" xr:uid="{00000000-0005-0000-0000-0000FC030000}"/>
    <cellStyle name="40% - Accent4 3 4 2" xfId="3799" xr:uid="{00000000-0005-0000-0000-0000FD030000}"/>
    <cellStyle name="40% - Accent4 3 5" xfId="2202" xr:uid="{00000000-0005-0000-0000-0000FE030000}"/>
    <cellStyle name="40% - Accent4 4" xfId="544" xr:uid="{00000000-0005-0000-0000-0000FF030000}"/>
    <cellStyle name="40% - Accent4 4 2" xfId="1286" xr:uid="{00000000-0005-0000-0000-000000040000}"/>
    <cellStyle name="40% - Accent4 4 2 2" xfId="3281" xr:uid="{00000000-0005-0000-0000-000001040000}"/>
    <cellStyle name="40% - Accent4 4 3" xfId="3974" xr:uid="{00000000-0005-0000-0000-000002040000}"/>
    <cellStyle name="40% - Accent4 4 4" xfId="2377" xr:uid="{00000000-0005-0000-0000-000003040000}"/>
    <cellStyle name="40% - Accent4 5" xfId="915" xr:uid="{00000000-0005-0000-0000-000004040000}"/>
    <cellStyle name="40% - Accent4 5 2" xfId="2737" xr:uid="{00000000-0005-0000-0000-000005040000}"/>
    <cellStyle name="40% - Accent4 6" xfId="1669" xr:uid="{00000000-0005-0000-0000-000006040000}"/>
    <cellStyle name="40% - Accent4 6 2" xfId="2934" xr:uid="{00000000-0005-0000-0000-000007040000}"/>
    <cellStyle name="40% - Accent4 7" xfId="3627" xr:uid="{00000000-0005-0000-0000-000008040000}"/>
    <cellStyle name="40% - Accent4 8" xfId="2030" xr:uid="{00000000-0005-0000-0000-000009040000}"/>
    <cellStyle name="40% - Accent5" xfId="59" xr:uid="{00000000-0005-0000-0000-00000A040000}"/>
    <cellStyle name="40% - Accent5 2" xfId="164" xr:uid="{00000000-0005-0000-0000-00000B040000}"/>
    <cellStyle name="40% - Accent5 2 2" xfId="408" xr:uid="{00000000-0005-0000-0000-00000C040000}"/>
    <cellStyle name="40% - Accent5 2 2 2" xfId="786" xr:uid="{00000000-0005-0000-0000-00000D040000}"/>
    <cellStyle name="40% - Accent5 2 2 2 2" xfId="1528" xr:uid="{00000000-0005-0000-0000-00000E040000}"/>
    <cellStyle name="40% - Accent5 2 2 2 2 2" xfId="3500" xr:uid="{00000000-0005-0000-0000-00000F040000}"/>
    <cellStyle name="40% - Accent5 2 2 2 3" xfId="4193" xr:uid="{00000000-0005-0000-0000-000010040000}"/>
    <cellStyle name="40% - Accent5 2 2 2 4" xfId="2597" xr:uid="{00000000-0005-0000-0000-000011040000}"/>
    <cellStyle name="40% - Accent5 2 2 3" xfId="1157" xr:uid="{00000000-0005-0000-0000-000012040000}"/>
    <cellStyle name="40% - Accent5 2 2 3 2" xfId="3153" xr:uid="{00000000-0005-0000-0000-000013040000}"/>
    <cellStyle name="40% - Accent5 2 2 4" xfId="1899" xr:uid="{00000000-0005-0000-0000-000014040000}"/>
    <cellStyle name="40% - Accent5 2 2 4 2" xfId="3846" xr:uid="{00000000-0005-0000-0000-000015040000}"/>
    <cellStyle name="40% - Accent5 2 2 5" xfId="2249" xr:uid="{00000000-0005-0000-0000-000016040000}"/>
    <cellStyle name="40% - Accent5 2 3" xfId="591" xr:uid="{00000000-0005-0000-0000-000017040000}"/>
    <cellStyle name="40% - Accent5 2 3 2" xfId="1333" xr:uid="{00000000-0005-0000-0000-000018040000}"/>
    <cellStyle name="40% - Accent5 2 3 2 2" xfId="3328" xr:uid="{00000000-0005-0000-0000-000019040000}"/>
    <cellStyle name="40% - Accent5 2 3 3" xfId="4021" xr:uid="{00000000-0005-0000-0000-00001A040000}"/>
    <cellStyle name="40% - Accent5 2 3 4" xfId="2424" xr:uid="{00000000-0005-0000-0000-00001B040000}"/>
    <cellStyle name="40% - Accent5 2 4" xfId="962" xr:uid="{00000000-0005-0000-0000-00001C040000}"/>
    <cellStyle name="40% - Accent5 2 4 2" xfId="2796" xr:uid="{00000000-0005-0000-0000-00001D040000}"/>
    <cellStyle name="40% - Accent5 2 5" xfId="1726" xr:uid="{00000000-0005-0000-0000-00001E040000}"/>
    <cellStyle name="40% - Accent5 2 5 2" xfId="2981" xr:uid="{00000000-0005-0000-0000-00001F040000}"/>
    <cellStyle name="40% - Accent5 2 6" xfId="3674" xr:uid="{00000000-0005-0000-0000-000020040000}"/>
    <cellStyle name="40% - Accent5 2 7" xfId="2077" xr:uid="{00000000-0005-0000-0000-000021040000}"/>
    <cellStyle name="40% - Accent5 3" xfId="349" xr:uid="{00000000-0005-0000-0000-000022040000}"/>
    <cellStyle name="40% - Accent5 3 2" xfId="730" xr:uid="{00000000-0005-0000-0000-000023040000}"/>
    <cellStyle name="40% - Accent5 3 2 2" xfId="1472" xr:uid="{00000000-0005-0000-0000-000024040000}"/>
    <cellStyle name="40% - Accent5 3 2 2 2" xfId="3454" xr:uid="{00000000-0005-0000-0000-000025040000}"/>
    <cellStyle name="40% - Accent5 3 2 3" xfId="4147" xr:uid="{00000000-0005-0000-0000-000026040000}"/>
    <cellStyle name="40% - Accent5 3 2 4" xfId="2550" xr:uid="{00000000-0005-0000-0000-000027040000}"/>
    <cellStyle name="40% - Accent5 3 3" xfId="1101" xr:uid="{00000000-0005-0000-0000-000028040000}"/>
    <cellStyle name="40% - Accent5 3 3 2" xfId="3107" xr:uid="{00000000-0005-0000-0000-000029040000}"/>
    <cellStyle name="40% - Accent5 3 4" xfId="1853" xr:uid="{00000000-0005-0000-0000-00002A040000}"/>
    <cellStyle name="40% - Accent5 3 4 2" xfId="3800" xr:uid="{00000000-0005-0000-0000-00002B040000}"/>
    <cellStyle name="40% - Accent5 3 5" xfId="2203" xr:uid="{00000000-0005-0000-0000-00002C040000}"/>
    <cellStyle name="40% - Accent5 4" xfId="545" xr:uid="{00000000-0005-0000-0000-00002D040000}"/>
    <cellStyle name="40% - Accent5 4 2" xfId="1287" xr:uid="{00000000-0005-0000-0000-00002E040000}"/>
    <cellStyle name="40% - Accent5 4 2 2" xfId="3282" xr:uid="{00000000-0005-0000-0000-00002F040000}"/>
    <cellStyle name="40% - Accent5 4 3" xfId="3975" xr:uid="{00000000-0005-0000-0000-000030040000}"/>
    <cellStyle name="40% - Accent5 4 4" xfId="2378" xr:uid="{00000000-0005-0000-0000-000031040000}"/>
    <cellStyle name="40% - Accent5 5" xfId="916" xr:uid="{00000000-0005-0000-0000-000032040000}"/>
    <cellStyle name="40% - Accent5 5 2" xfId="2738" xr:uid="{00000000-0005-0000-0000-000033040000}"/>
    <cellStyle name="40% - Accent5 6" xfId="1670" xr:uid="{00000000-0005-0000-0000-000034040000}"/>
    <cellStyle name="40% - Accent5 6 2" xfId="2935" xr:uid="{00000000-0005-0000-0000-000035040000}"/>
    <cellStyle name="40% - Accent5 7" xfId="3628" xr:uid="{00000000-0005-0000-0000-000036040000}"/>
    <cellStyle name="40% - Accent5 8" xfId="2031" xr:uid="{00000000-0005-0000-0000-000037040000}"/>
    <cellStyle name="40% - Accent6" xfId="60" xr:uid="{00000000-0005-0000-0000-000038040000}"/>
    <cellStyle name="40% - Accent6 2" xfId="165" xr:uid="{00000000-0005-0000-0000-000039040000}"/>
    <cellStyle name="40% - Accent6 2 2" xfId="409" xr:uid="{00000000-0005-0000-0000-00003A040000}"/>
    <cellStyle name="40% - Accent6 2 2 2" xfId="787" xr:uid="{00000000-0005-0000-0000-00003B040000}"/>
    <cellStyle name="40% - Accent6 2 2 2 2" xfId="1529" xr:uid="{00000000-0005-0000-0000-00003C040000}"/>
    <cellStyle name="40% - Accent6 2 2 2 2 2" xfId="3501" xr:uid="{00000000-0005-0000-0000-00003D040000}"/>
    <cellStyle name="40% - Accent6 2 2 2 3" xfId="4194" xr:uid="{00000000-0005-0000-0000-00003E040000}"/>
    <cellStyle name="40% - Accent6 2 2 2 4" xfId="2598" xr:uid="{00000000-0005-0000-0000-00003F040000}"/>
    <cellStyle name="40% - Accent6 2 2 3" xfId="1158" xr:uid="{00000000-0005-0000-0000-000040040000}"/>
    <cellStyle name="40% - Accent6 2 2 3 2" xfId="3154" xr:uid="{00000000-0005-0000-0000-000041040000}"/>
    <cellStyle name="40% - Accent6 2 2 4" xfId="1900" xr:uid="{00000000-0005-0000-0000-000042040000}"/>
    <cellStyle name="40% - Accent6 2 2 4 2" xfId="3847" xr:uid="{00000000-0005-0000-0000-000043040000}"/>
    <cellStyle name="40% - Accent6 2 2 5" xfId="2250" xr:uid="{00000000-0005-0000-0000-000044040000}"/>
    <cellStyle name="40% - Accent6 2 3" xfId="592" xr:uid="{00000000-0005-0000-0000-000045040000}"/>
    <cellStyle name="40% - Accent6 2 3 2" xfId="1334" xr:uid="{00000000-0005-0000-0000-000046040000}"/>
    <cellStyle name="40% - Accent6 2 3 2 2" xfId="3329" xr:uid="{00000000-0005-0000-0000-000047040000}"/>
    <cellStyle name="40% - Accent6 2 3 3" xfId="4022" xr:uid="{00000000-0005-0000-0000-000048040000}"/>
    <cellStyle name="40% - Accent6 2 3 4" xfId="2425" xr:uid="{00000000-0005-0000-0000-000049040000}"/>
    <cellStyle name="40% - Accent6 2 4" xfId="963" xr:uid="{00000000-0005-0000-0000-00004A040000}"/>
    <cellStyle name="40% - Accent6 2 4 2" xfId="2797" xr:uid="{00000000-0005-0000-0000-00004B040000}"/>
    <cellStyle name="40% - Accent6 2 5" xfId="1727" xr:uid="{00000000-0005-0000-0000-00004C040000}"/>
    <cellStyle name="40% - Accent6 2 5 2" xfId="2982" xr:uid="{00000000-0005-0000-0000-00004D040000}"/>
    <cellStyle name="40% - Accent6 2 6" xfId="3675" xr:uid="{00000000-0005-0000-0000-00004E040000}"/>
    <cellStyle name="40% - Accent6 2 7" xfId="2078" xr:uid="{00000000-0005-0000-0000-00004F040000}"/>
    <cellStyle name="40% - Accent6 3" xfId="350" xr:uid="{00000000-0005-0000-0000-000050040000}"/>
    <cellStyle name="40% - Accent6 3 2" xfId="731" xr:uid="{00000000-0005-0000-0000-000051040000}"/>
    <cellStyle name="40% - Accent6 3 2 2" xfId="1473" xr:uid="{00000000-0005-0000-0000-000052040000}"/>
    <cellStyle name="40% - Accent6 3 2 2 2" xfId="3455" xr:uid="{00000000-0005-0000-0000-000053040000}"/>
    <cellStyle name="40% - Accent6 3 2 3" xfId="4148" xr:uid="{00000000-0005-0000-0000-000054040000}"/>
    <cellStyle name="40% - Accent6 3 2 4" xfId="2551" xr:uid="{00000000-0005-0000-0000-000055040000}"/>
    <cellStyle name="40% - Accent6 3 3" xfId="1102" xr:uid="{00000000-0005-0000-0000-000056040000}"/>
    <cellStyle name="40% - Accent6 3 3 2" xfId="3108" xr:uid="{00000000-0005-0000-0000-000057040000}"/>
    <cellStyle name="40% - Accent6 3 4" xfId="1854" xr:uid="{00000000-0005-0000-0000-000058040000}"/>
    <cellStyle name="40% - Accent6 3 4 2" xfId="3801" xr:uid="{00000000-0005-0000-0000-000059040000}"/>
    <cellStyle name="40% - Accent6 3 5" xfId="2204" xr:uid="{00000000-0005-0000-0000-00005A040000}"/>
    <cellStyle name="40% - Accent6 4" xfId="546" xr:uid="{00000000-0005-0000-0000-00005B040000}"/>
    <cellStyle name="40% - Accent6 4 2" xfId="1288" xr:uid="{00000000-0005-0000-0000-00005C040000}"/>
    <cellStyle name="40% - Accent6 4 2 2" xfId="3283" xr:uid="{00000000-0005-0000-0000-00005D040000}"/>
    <cellStyle name="40% - Accent6 4 3" xfId="3976" xr:uid="{00000000-0005-0000-0000-00005E040000}"/>
    <cellStyle name="40% - Accent6 4 4" xfId="2379" xr:uid="{00000000-0005-0000-0000-00005F040000}"/>
    <cellStyle name="40% - Accent6 5" xfId="917" xr:uid="{00000000-0005-0000-0000-000060040000}"/>
    <cellStyle name="40% - Accent6 5 2" xfId="2739" xr:uid="{00000000-0005-0000-0000-000061040000}"/>
    <cellStyle name="40% - Accent6 6" xfId="1671" xr:uid="{00000000-0005-0000-0000-000062040000}"/>
    <cellStyle name="40% - Accent6 6 2" xfId="2936" xr:uid="{00000000-0005-0000-0000-000063040000}"/>
    <cellStyle name="40% - Accent6 7" xfId="3629" xr:uid="{00000000-0005-0000-0000-000064040000}"/>
    <cellStyle name="40% - Accent6 8" xfId="2032" xr:uid="{00000000-0005-0000-0000-000065040000}"/>
    <cellStyle name="40% - uthevingsfarge 1 2" xfId="213" xr:uid="{00000000-0005-0000-0000-000066040000}"/>
    <cellStyle name="40% - uthevingsfarge 2 2" xfId="214" xr:uid="{00000000-0005-0000-0000-000067040000}"/>
    <cellStyle name="40% - uthevingsfarge 3 2" xfId="215" xr:uid="{00000000-0005-0000-0000-000068040000}"/>
    <cellStyle name="40% - uthevingsfarge 4 2" xfId="216" xr:uid="{00000000-0005-0000-0000-000069040000}"/>
    <cellStyle name="40% - uthevingsfarge 5 2" xfId="217" xr:uid="{00000000-0005-0000-0000-00006A040000}"/>
    <cellStyle name="40% - uthevingsfarge 5 2 10" xfId="2118" xr:uid="{00000000-0005-0000-0000-00006B040000}"/>
    <cellStyle name="40% - uthevingsfarge 5 2 2" xfId="218" xr:uid="{00000000-0005-0000-0000-00006C040000}"/>
    <cellStyle name="40% - uthevingsfarge 5 2 2 2" xfId="219" xr:uid="{00000000-0005-0000-0000-00006D040000}"/>
    <cellStyle name="40% - uthevingsfarge 5 2 2 2 2" xfId="220" xr:uid="{00000000-0005-0000-0000-00006E040000}"/>
    <cellStyle name="40% - uthevingsfarge 5 2 2 2 2 2" xfId="455" xr:uid="{00000000-0005-0000-0000-00006F040000}"/>
    <cellStyle name="40% - uthevingsfarge 5 2 2 2 2 2 2" xfId="830" xr:uid="{00000000-0005-0000-0000-000070040000}"/>
    <cellStyle name="40% - uthevingsfarge 5 2 2 2 2 2 2 2" xfId="1572" xr:uid="{00000000-0005-0000-0000-000071040000}"/>
    <cellStyle name="40% - uthevingsfarge 5 2 2 2 2 2 2 2 2" xfId="3544" xr:uid="{00000000-0005-0000-0000-000072040000}"/>
    <cellStyle name="40% - uthevingsfarge 5 2 2 2 2 2 2 3" xfId="4237" xr:uid="{00000000-0005-0000-0000-000073040000}"/>
    <cellStyle name="40% - uthevingsfarge 5 2 2 2 2 2 2 4" xfId="2641" xr:uid="{00000000-0005-0000-0000-000074040000}"/>
    <cellStyle name="40% - uthevingsfarge 5 2 2 2 2 2 3" xfId="1201" xr:uid="{00000000-0005-0000-0000-000075040000}"/>
    <cellStyle name="40% - uthevingsfarge 5 2 2 2 2 2 3 2" xfId="3197" xr:uid="{00000000-0005-0000-0000-000076040000}"/>
    <cellStyle name="40% - uthevingsfarge 5 2 2 2 2 2 4" xfId="1943" xr:uid="{00000000-0005-0000-0000-000077040000}"/>
    <cellStyle name="40% - uthevingsfarge 5 2 2 2 2 2 4 2" xfId="3890" xr:uid="{00000000-0005-0000-0000-000078040000}"/>
    <cellStyle name="40% - uthevingsfarge 5 2 2 2 2 2 5" xfId="2293" xr:uid="{00000000-0005-0000-0000-000079040000}"/>
    <cellStyle name="40% - uthevingsfarge 5 2 2 2 2 3" xfId="635" xr:uid="{00000000-0005-0000-0000-00007A040000}"/>
    <cellStyle name="40% - uthevingsfarge 5 2 2 2 2 3 2" xfId="1377" xr:uid="{00000000-0005-0000-0000-00007B040000}"/>
    <cellStyle name="40% - uthevingsfarge 5 2 2 2 2 3 2 2" xfId="3372" xr:uid="{00000000-0005-0000-0000-00007C040000}"/>
    <cellStyle name="40% - uthevingsfarge 5 2 2 2 2 3 3" xfId="4065" xr:uid="{00000000-0005-0000-0000-00007D040000}"/>
    <cellStyle name="40% - uthevingsfarge 5 2 2 2 2 3 4" xfId="2468" xr:uid="{00000000-0005-0000-0000-00007E040000}"/>
    <cellStyle name="40% - uthevingsfarge 5 2 2 2 2 4" xfId="1006" xr:uid="{00000000-0005-0000-0000-00007F040000}"/>
    <cellStyle name="40% - uthevingsfarge 5 2 2 2 2 4 2" xfId="2840" xr:uid="{00000000-0005-0000-0000-000080040000}"/>
    <cellStyle name="40% - uthevingsfarge 5 2 2 2 2 5" xfId="1770" xr:uid="{00000000-0005-0000-0000-000081040000}"/>
    <cellStyle name="40% - uthevingsfarge 5 2 2 2 2 5 2" xfId="3025" xr:uid="{00000000-0005-0000-0000-000082040000}"/>
    <cellStyle name="40% - uthevingsfarge 5 2 2 2 2 6" xfId="3718" xr:uid="{00000000-0005-0000-0000-000083040000}"/>
    <cellStyle name="40% - uthevingsfarge 5 2 2 2 2 7" xfId="2121" xr:uid="{00000000-0005-0000-0000-000084040000}"/>
    <cellStyle name="40% - uthevingsfarge 5 2 2 2 3" xfId="454" xr:uid="{00000000-0005-0000-0000-000085040000}"/>
    <cellStyle name="40% - uthevingsfarge 5 2 2 2 3 2" xfId="829" xr:uid="{00000000-0005-0000-0000-000086040000}"/>
    <cellStyle name="40% - uthevingsfarge 5 2 2 2 3 2 2" xfId="1571" xr:uid="{00000000-0005-0000-0000-000087040000}"/>
    <cellStyle name="40% - uthevingsfarge 5 2 2 2 3 2 2 2" xfId="3543" xr:uid="{00000000-0005-0000-0000-000088040000}"/>
    <cellStyle name="40% - uthevingsfarge 5 2 2 2 3 2 3" xfId="4236" xr:uid="{00000000-0005-0000-0000-000089040000}"/>
    <cellStyle name="40% - uthevingsfarge 5 2 2 2 3 2 4" xfId="2640" xr:uid="{00000000-0005-0000-0000-00008A040000}"/>
    <cellStyle name="40% - uthevingsfarge 5 2 2 2 3 3" xfId="1200" xr:uid="{00000000-0005-0000-0000-00008B040000}"/>
    <cellStyle name="40% - uthevingsfarge 5 2 2 2 3 3 2" xfId="3196" xr:uid="{00000000-0005-0000-0000-00008C040000}"/>
    <cellStyle name="40% - uthevingsfarge 5 2 2 2 3 4" xfId="1942" xr:uid="{00000000-0005-0000-0000-00008D040000}"/>
    <cellStyle name="40% - uthevingsfarge 5 2 2 2 3 4 2" xfId="3889" xr:uid="{00000000-0005-0000-0000-00008E040000}"/>
    <cellStyle name="40% - uthevingsfarge 5 2 2 2 3 5" xfId="2292" xr:uid="{00000000-0005-0000-0000-00008F040000}"/>
    <cellStyle name="40% - uthevingsfarge 5 2 2 2 4" xfId="634" xr:uid="{00000000-0005-0000-0000-000090040000}"/>
    <cellStyle name="40% - uthevingsfarge 5 2 2 2 4 2" xfId="1376" xr:uid="{00000000-0005-0000-0000-000091040000}"/>
    <cellStyle name="40% - uthevingsfarge 5 2 2 2 4 2 2" xfId="3371" xr:uid="{00000000-0005-0000-0000-000092040000}"/>
    <cellStyle name="40% - uthevingsfarge 5 2 2 2 4 3" xfId="4064" xr:uid="{00000000-0005-0000-0000-000093040000}"/>
    <cellStyle name="40% - uthevingsfarge 5 2 2 2 4 4" xfId="2467" xr:uid="{00000000-0005-0000-0000-000094040000}"/>
    <cellStyle name="40% - uthevingsfarge 5 2 2 2 5" xfId="1005" xr:uid="{00000000-0005-0000-0000-000095040000}"/>
    <cellStyle name="40% - uthevingsfarge 5 2 2 2 5 2" xfId="2839" xr:uid="{00000000-0005-0000-0000-000096040000}"/>
    <cellStyle name="40% - uthevingsfarge 5 2 2 2 6" xfId="1769" xr:uid="{00000000-0005-0000-0000-000097040000}"/>
    <cellStyle name="40% - uthevingsfarge 5 2 2 2 6 2" xfId="3024" xr:uid="{00000000-0005-0000-0000-000098040000}"/>
    <cellStyle name="40% - uthevingsfarge 5 2 2 2 7" xfId="3717" xr:uid="{00000000-0005-0000-0000-000099040000}"/>
    <cellStyle name="40% - uthevingsfarge 5 2 2 2 8" xfId="2120" xr:uid="{00000000-0005-0000-0000-00009A040000}"/>
    <cellStyle name="40% - uthevingsfarge 5 2 2 3" xfId="221" xr:uid="{00000000-0005-0000-0000-00009B040000}"/>
    <cellStyle name="40% - uthevingsfarge 5 2 2 3 2" xfId="456" xr:uid="{00000000-0005-0000-0000-00009C040000}"/>
    <cellStyle name="40% - uthevingsfarge 5 2 2 3 2 2" xfId="831" xr:uid="{00000000-0005-0000-0000-00009D040000}"/>
    <cellStyle name="40% - uthevingsfarge 5 2 2 3 2 2 2" xfId="1573" xr:uid="{00000000-0005-0000-0000-00009E040000}"/>
    <cellStyle name="40% - uthevingsfarge 5 2 2 3 2 2 2 2" xfId="3545" xr:uid="{00000000-0005-0000-0000-00009F040000}"/>
    <cellStyle name="40% - uthevingsfarge 5 2 2 3 2 2 3" xfId="4238" xr:uid="{00000000-0005-0000-0000-0000A0040000}"/>
    <cellStyle name="40% - uthevingsfarge 5 2 2 3 2 2 4" xfId="2642" xr:uid="{00000000-0005-0000-0000-0000A1040000}"/>
    <cellStyle name="40% - uthevingsfarge 5 2 2 3 2 3" xfId="1202" xr:uid="{00000000-0005-0000-0000-0000A2040000}"/>
    <cellStyle name="40% - uthevingsfarge 5 2 2 3 2 3 2" xfId="3198" xr:uid="{00000000-0005-0000-0000-0000A3040000}"/>
    <cellStyle name="40% - uthevingsfarge 5 2 2 3 2 4" xfId="1944" xr:uid="{00000000-0005-0000-0000-0000A4040000}"/>
    <cellStyle name="40% - uthevingsfarge 5 2 2 3 2 4 2" xfId="3891" xr:uid="{00000000-0005-0000-0000-0000A5040000}"/>
    <cellStyle name="40% - uthevingsfarge 5 2 2 3 2 5" xfId="2294" xr:uid="{00000000-0005-0000-0000-0000A6040000}"/>
    <cellStyle name="40% - uthevingsfarge 5 2 2 3 3" xfId="636" xr:uid="{00000000-0005-0000-0000-0000A7040000}"/>
    <cellStyle name="40% - uthevingsfarge 5 2 2 3 3 2" xfId="1378" xr:uid="{00000000-0005-0000-0000-0000A8040000}"/>
    <cellStyle name="40% - uthevingsfarge 5 2 2 3 3 2 2" xfId="3373" xr:uid="{00000000-0005-0000-0000-0000A9040000}"/>
    <cellStyle name="40% - uthevingsfarge 5 2 2 3 3 3" xfId="4066" xr:uid="{00000000-0005-0000-0000-0000AA040000}"/>
    <cellStyle name="40% - uthevingsfarge 5 2 2 3 3 4" xfId="2469" xr:uid="{00000000-0005-0000-0000-0000AB040000}"/>
    <cellStyle name="40% - uthevingsfarge 5 2 2 3 4" xfId="1007" xr:uid="{00000000-0005-0000-0000-0000AC040000}"/>
    <cellStyle name="40% - uthevingsfarge 5 2 2 3 4 2" xfId="2841" xr:uid="{00000000-0005-0000-0000-0000AD040000}"/>
    <cellStyle name="40% - uthevingsfarge 5 2 2 3 5" xfId="1771" xr:uid="{00000000-0005-0000-0000-0000AE040000}"/>
    <cellStyle name="40% - uthevingsfarge 5 2 2 3 5 2" xfId="3026" xr:uid="{00000000-0005-0000-0000-0000AF040000}"/>
    <cellStyle name="40% - uthevingsfarge 5 2 2 3 6" xfId="3719" xr:uid="{00000000-0005-0000-0000-0000B0040000}"/>
    <cellStyle name="40% - uthevingsfarge 5 2 2 3 7" xfId="2122" xr:uid="{00000000-0005-0000-0000-0000B1040000}"/>
    <cellStyle name="40% - uthevingsfarge 5 2 2 4" xfId="453" xr:uid="{00000000-0005-0000-0000-0000B2040000}"/>
    <cellStyle name="40% - uthevingsfarge 5 2 2 4 2" xfId="828" xr:uid="{00000000-0005-0000-0000-0000B3040000}"/>
    <cellStyle name="40% - uthevingsfarge 5 2 2 4 2 2" xfId="1570" xr:uid="{00000000-0005-0000-0000-0000B4040000}"/>
    <cellStyle name="40% - uthevingsfarge 5 2 2 4 2 2 2" xfId="3542" xr:uid="{00000000-0005-0000-0000-0000B5040000}"/>
    <cellStyle name="40% - uthevingsfarge 5 2 2 4 2 3" xfId="4235" xr:uid="{00000000-0005-0000-0000-0000B6040000}"/>
    <cellStyle name="40% - uthevingsfarge 5 2 2 4 2 4" xfId="2639" xr:uid="{00000000-0005-0000-0000-0000B7040000}"/>
    <cellStyle name="40% - uthevingsfarge 5 2 2 4 3" xfId="1199" xr:uid="{00000000-0005-0000-0000-0000B8040000}"/>
    <cellStyle name="40% - uthevingsfarge 5 2 2 4 3 2" xfId="3195" xr:uid="{00000000-0005-0000-0000-0000B9040000}"/>
    <cellStyle name="40% - uthevingsfarge 5 2 2 4 4" xfId="1941" xr:uid="{00000000-0005-0000-0000-0000BA040000}"/>
    <cellStyle name="40% - uthevingsfarge 5 2 2 4 4 2" xfId="3888" xr:uid="{00000000-0005-0000-0000-0000BB040000}"/>
    <cellStyle name="40% - uthevingsfarge 5 2 2 4 5" xfId="2291" xr:uid="{00000000-0005-0000-0000-0000BC040000}"/>
    <cellStyle name="40% - uthevingsfarge 5 2 2 5" xfId="633" xr:uid="{00000000-0005-0000-0000-0000BD040000}"/>
    <cellStyle name="40% - uthevingsfarge 5 2 2 5 2" xfId="1375" xr:uid="{00000000-0005-0000-0000-0000BE040000}"/>
    <cellStyle name="40% - uthevingsfarge 5 2 2 5 2 2" xfId="3370" xr:uid="{00000000-0005-0000-0000-0000BF040000}"/>
    <cellStyle name="40% - uthevingsfarge 5 2 2 5 3" xfId="4063" xr:uid="{00000000-0005-0000-0000-0000C0040000}"/>
    <cellStyle name="40% - uthevingsfarge 5 2 2 5 4" xfId="2466" xr:uid="{00000000-0005-0000-0000-0000C1040000}"/>
    <cellStyle name="40% - uthevingsfarge 5 2 2 6" xfId="1004" xr:uid="{00000000-0005-0000-0000-0000C2040000}"/>
    <cellStyle name="40% - uthevingsfarge 5 2 2 6 2" xfId="2838" xr:uid="{00000000-0005-0000-0000-0000C3040000}"/>
    <cellStyle name="40% - uthevingsfarge 5 2 2 7" xfId="1768" xr:uid="{00000000-0005-0000-0000-0000C4040000}"/>
    <cellStyle name="40% - uthevingsfarge 5 2 2 7 2" xfId="3023" xr:uid="{00000000-0005-0000-0000-0000C5040000}"/>
    <cellStyle name="40% - uthevingsfarge 5 2 2 8" xfId="3716" xr:uid="{00000000-0005-0000-0000-0000C6040000}"/>
    <cellStyle name="40% - uthevingsfarge 5 2 2 9" xfId="2119" xr:uid="{00000000-0005-0000-0000-0000C7040000}"/>
    <cellStyle name="40% - uthevingsfarge 5 2 3" xfId="222" xr:uid="{00000000-0005-0000-0000-0000C8040000}"/>
    <cellStyle name="40% - uthevingsfarge 5 2 3 2" xfId="223" xr:uid="{00000000-0005-0000-0000-0000C9040000}"/>
    <cellStyle name="40% - uthevingsfarge 5 2 3 2 2" xfId="458" xr:uid="{00000000-0005-0000-0000-0000CA040000}"/>
    <cellStyle name="40% - uthevingsfarge 5 2 3 2 2 2" xfId="833" xr:uid="{00000000-0005-0000-0000-0000CB040000}"/>
    <cellStyle name="40% - uthevingsfarge 5 2 3 2 2 2 2" xfId="1575" xr:uid="{00000000-0005-0000-0000-0000CC040000}"/>
    <cellStyle name="40% - uthevingsfarge 5 2 3 2 2 2 2 2" xfId="3547" xr:uid="{00000000-0005-0000-0000-0000CD040000}"/>
    <cellStyle name="40% - uthevingsfarge 5 2 3 2 2 2 3" xfId="4240" xr:uid="{00000000-0005-0000-0000-0000CE040000}"/>
    <cellStyle name="40% - uthevingsfarge 5 2 3 2 2 2 4" xfId="2644" xr:uid="{00000000-0005-0000-0000-0000CF040000}"/>
    <cellStyle name="40% - uthevingsfarge 5 2 3 2 2 3" xfId="1204" xr:uid="{00000000-0005-0000-0000-0000D0040000}"/>
    <cellStyle name="40% - uthevingsfarge 5 2 3 2 2 3 2" xfId="3200" xr:uid="{00000000-0005-0000-0000-0000D1040000}"/>
    <cellStyle name="40% - uthevingsfarge 5 2 3 2 2 4" xfId="1946" xr:uid="{00000000-0005-0000-0000-0000D2040000}"/>
    <cellStyle name="40% - uthevingsfarge 5 2 3 2 2 4 2" xfId="3893" xr:uid="{00000000-0005-0000-0000-0000D3040000}"/>
    <cellStyle name="40% - uthevingsfarge 5 2 3 2 2 5" xfId="2296" xr:uid="{00000000-0005-0000-0000-0000D4040000}"/>
    <cellStyle name="40% - uthevingsfarge 5 2 3 2 3" xfId="638" xr:uid="{00000000-0005-0000-0000-0000D5040000}"/>
    <cellStyle name="40% - uthevingsfarge 5 2 3 2 3 2" xfId="1380" xr:uid="{00000000-0005-0000-0000-0000D6040000}"/>
    <cellStyle name="40% - uthevingsfarge 5 2 3 2 3 2 2" xfId="3375" xr:uid="{00000000-0005-0000-0000-0000D7040000}"/>
    <cellStyle name="40% - uthevingsfarge 5 2 3 2 3 3" xfId="4068" xr:uid="{00000000-0005-0000-0000-0000D8040000}"/>
    <cellStyle name="40% - uthevingsfarge 5 2 3 2 3 4" xfId="2471" xr:uid="{00000000-0005-0000-0000-0000D9040000}"/>
    <cellStyle name="40% - uthevingsfarge 5 2 3 2 4" xfId="1009" xr:uid="{00000000-0005-0000-0000-0000DA040000}"/>
    <cellStyle name="40% - uthevingsfarge 5 2 3 2 4 2" xfId="2843" xr:uid="{00000000-0005-0000-0000-0000DB040000}"/>
    <cellStyle name="40% - uthevingsfarge 5 2 3 2 5" xfId="1773" xr:uid="{00000000-0005-0000-0000-0000DC040000}"/>
    <cellStyle name="40% - uthevingsfarge 5 2 3 2 5 2" xfId="3028" xr:uid="{00000000-0005-0000-0000-0000DD040000}"/>
    <cellStyle name="40% - uthevingsfarge 5 2 3 2 6" xfId="3721" xr:uid="{00000000-0005-0000-0000-0000DE040000}"/>
    <cellStyle name="40% - uthevingsfarge 5 2 3 2 7" xfId="2124" xr:uid="{00000000-0005-0000-0000-0000DF040000}"/>
    <cellStyle name="40% - uthevingsfarge 5 2 3 3" xfId="457" xr:uid="{00000000-0005-0000-0000-0000E0040000}"/>
    <cellStyle name="40% - uthevingsfarge 5 2 3 3 2" xfId="832" xr:uid="{00000000-0005-0000-0000-0000E1040000}"/>
    <cellStyle name="40% - uthevingsfarge 5 2 3 3 2 2" xfId="1574" xr:uid="{00000000-0005-0000-0000-0000E2040000}"/>
    <cellStyle name="40% - uthevingsfarge 5 2 3 3 2 2 2" xfId="3546" xr:uid="{00000000-0005-0000-0000-0000E3040000}"/>
    <cellStyle name="40% - uthevingsfarge 5 2 3 3 2 3" xfId="4239" xr:uid="{00000000-0005-0000-0000-0000E4040000}"/>
    <cellStyle name="40% - uthevingsfarge 5 2 3 3 2 4" xfId="2643" xr:uid="{00000000-0005-0000-0000-0000E5040000}"/>
    <cellStyle name="40% - uthevingsfarge 5 2 3 3 3" xfId="1203" xr:uid="{00000000-0005-0000-0000-0000E6040000}"/>
    <cellStyle name="40% - uthevingsfarge 5 2 3 3 3 2" xfId="3199" xr:uid="{00000000-0005-0000-0000-0000E7040000}"/>
    <cellStyle name="40% - uthevingsfarge 5 2 3 3 4" xfId="1945" xr:uid="{00000000-0005-0000-0000-0000E8040000}"/>
    <cellStyle name="40% - uthevingsfarge 5 2 3 3 4 2" xfId="3892" xr:uid="{00000000-0005-0000-0000-0000E9040000}"/>
    <cellStyle name="40% - uthevingsfarge 5 2 3 3 5" xfId="2295" xr:uid="{00000000-0005-0000-0000-0000EA040000}"/>
    <cellStyle name="40% - uthevingsfarge 5 2 3 4" xfId="637" xr:uid="{00000000-0005-0000-0000-0000EB040000}"/>
    <cellStyle name="40% - uthevingsfarge 5 2 3 4 2" xfId="1379" xr:uid="{00000000-0005-0000-0000-0000EC040000}"/>
    <cellStyle name="40% - uthevingsfarge 5 2 3 4 2 2" xfId="3374" xr:uid="{00000000-0005-0000-0000-0000ED040000}"/>
    <cellStyle name="40% - uthevingsfarge 5 2 3 4 3" xfId="4067" xr:uid="{00000000-0005-0000-0000-0000EE040000}"/>
    <cellStyle name="40% - uthevingsfarge 5 2 3 4 4" xfId="2470" xr:uid="{00000000-0005-0000-0000-0000EF040000}"/>
    <cellStyle name="40% - uthevingsfarge 5 2 3 5" xfId="1008" xr:uid="{00000000-0005-0000-0000-0000F0040000}"/>
    <cellStyle name="40% - uthevingsfarge 5 2 3 5 2" xfId="2842" xr:uid="{00000000-0005-0000-0000-0000F1040000}"/>
    <cellStyle name="40% - uthevingsfarge 5 2 3 6" xfId="1772" xr:uid="{00000000-0005-0000-0000-0000F2040000}"/>
    <cellStyle name="40% - uthevingsfarge 5 2 3 6 2" xfId="3027" xr:uid="{00000000-0005-0000-0000-0000F3040000}"/>
    <cellStyle name="40% - uthevingsfarge 5 2 3 7" xfId="3720" xr:uid="{00000000-0005-0000-0000-0000F4040000}"/>
    <cellStyle name="40% - uthevingsfarge 5 2 3 8" xfId="2123" xr:uid="{00000000-0005-0000-0000-0000F5040000}"/>
    <cellStyle name="40% - uthevingsfarge 5 2 4" xfId="224" xr:uid="{00000000-0005-0000-0000-0000F6040000}"/>
    <cellStyle name="40% - uthevingsfarge 5 2 4 2" xfId="459" xr:uid="{00000000-0005-0000-0000-0000F7040000}"/>
    <cellStyle name="40% - uthevingsfarge 5 2 4 2 2" xfId="834" xr:uid="{00000000-0005-0000-0000-0000F8040000}"/>
    <cellStyle name="40% - uthevingsfarge 5 2 4 2 2 2" xfId="1576" xr:uid="{00000000-0005-0000-0000-0000F9040000}"/>
    <cellStyle name="40% - uthevingsfarge 5 2 4 2 2 2 2" xfId="3548" xr:uid="{00000000-0005-0000-0000-0000FA040000}"/>
    <cellStyle name="40% - uthevingsfarge 5 2 4 2 2 3" xfId="4241" xr:uid="{00000000-0005-0000-0000-0000FB040000}"/>
    <cellStyle name="40% - uthevingsfarge 5 2 4 2 2 4" xfId="2645" xr:uid="{00000000-0005-0000-0000-0000FC040000}"/>
    <cellStyle name="40% - uthevingsfarge 5 2 4 2 3" xfId="1205" xr:uid="{00000000-0005-0000-0000-0000FD040000}"/>
    <cellStyle name="40% - uthevingsfarge 5 2 4 2 3 2" xfId="3201" xr:uid="{00000000-0005-0000-0000-0000FE040000}"/>
    <cellStyle name="40% - uthevingsfarge 5 2 4 2 4" xfId="1947" xr:uid="{00000000-0005-0000-0000-0000FF040000}"/>
    <cellStyle name="40% - uthevingsfarge 5 2 4 2 4 2" xfId="3894" xr:uid="{00000000-0005-0000-0000-000000050000}"/>
    <cellStyle name="40% - uthevingsfarge 5 2 4 2 5" xfId="2297" xr:uid="{00000000-0005-0000-0000-000001050000}"/>
    <cellStyle name="40% - uthevingsfarge 5 2 4 3" xfId="639" xr:uid="{00000000-0005-0000-0000-000002050000}"/>
    <cellStyle name="40% - uthevingsfarge 5 2 4 3 2" xfId="1381" xr:uid="{00000000-0005-0000-0000-000003050000}"/>
    <cellStyle name="40% - uthevingsfarge 5 2 4 3 2 2" xfId="3376" xr:uid="{00000000-0005-0000-0000-000004050000}"/>
    <cellStyle name="40% - uthevingsfarge 5 2 4 3 3" xfId="4069" xr:uid="{00000000-0005-0000-0000-000005050000}"/>
    <cellStyle name="40% - uthevingsfarge 5 2 4 3 4" xfId="2472" xr:uid="{00000000-0005-0000-0000-000006050000}"/>
    <cellStyle name="40% - uthevingsfarge 5 2 4 4" xfId="1010" xr:uid="{00000000-0005-0000-0000-000007050000}"/>
    <cellStyle name="40% - uthevingsfarge 5 2 4 4 2" xfId="2844" xr:uid="{00000000-0005-0000-0000-000008050000}"/>
    <cellStyle name="40% - uthevingsfarge 5 2 4 5" xfId="1774" xr:uid="{00000000-0005-0000-0000-000009050000}"/>
    <cellStyle name="40% - uthevingsfarge 5 2 4 5 2" xfId="3029" xr:uid="{00000000-0005-0000-0000-00000A050000}"/>
    <cellStyle name="40% - uthevingsfarge 5 2 4 6" xfId="3722" xr:uid="{00000000-0005-0000-0000-00000B050000}"/>
    <cellStyle name="40% - uthevingsfarge 5 2 4 7" xfId="2125" xr:uid="{00000000-0005-0000-0000-00000C050000}"/>
    <cellStyle name="40% - uthevingsfarge 5 2 5" xfId="452" xr:uid="{00000000-0005-0000-0000-00000D050000}"/>
    <cellStyle name="40% - uthevingsfarge 5 2 5 2" xfId="827" xr:uid="{00000000-0005-0000-0000-00000E050000}"/>
    <cellStyle name="40% - uthevingsfarge 5 2 5 2 2" xfId="1569" xr:uid="{00000000-0005-0000-0000-00000F050000}"/>
    <cellStyle name="40% - uthevingsfarge 5 2 5 2 2 2" xfId="3541" xr:uid="{00000000-0005-0000-0000-000010050000}"/>
    <cellStyle name="40% - uthevingsfarge 5 2 5 2 3" xfId="4234" xr:uid="{00000000-0005-0000-0000-000011050000}"/>
    <cellStyle name="40% - uthevingsfarge 5 2 5 2 4" xfId="2638" xr:uid="{00000000-0005-0000-0000-000012050000}"/>
    <cellStyle name="40% - uthevingsfarge 5 2 5 3" xfId="1198" xr:uid="{00000000-0005-0000-0000-000013050000}"/>
    <cellStyle name="40% - uthevingsfarge 5 2 5 3 2" xfId="3194" xr:uid="{00000000-0005-0000-0000-000014050000}"/>
    <cellStyle name="40% - uthevingsfarge 5 2 5 4" xfId="1940" xr:uid="{00000000-0005-0000-0000-000015050000}"/>
    <cellStyle name="40% - uthevingsfarge 5 2 5 4 2" xfId="3887" xr:uid="{00000000-0005-0000-0000-000016050000}"/>
    <cellStyle name="40% - uthevingsfarge 5 2 5 5" xfId="2290" xr:uid="{00000000-0005-0000-0000-000017050000}"/>
    <cellStyle name="40% - uthevingsfarge 5 2 6" xfId="632" xr:uid="{00000000-0005-0000-0000-000018050000}"/>
    <cellStyle name="40% - uthevingsfarge 5 2 6 2" xfId="1374" xr:uid="{00000000-0005-0000-0000-000019050000}"/>
    <cellStyle name="40% - uthevingsfarge 5 2 6 2 2" xfId="3369" xr:uid="{00000000-0005-0000-0000-00001A050000}"/>
    <cellStyle name="40% - uthevingsfarge 5 2 6 3" xfId="4062" xr:uid="{00000000-0005-0000-0000-00001B050000}"/>
    <cellStyle name="40% - uthevingsfarge 5 2 6 4" xfId="2465" xr:uid="{00000000-0005-0000-0000-00001C050000}"/>
    <cellStyle name="40% - uthevingsfarge 5 2 7" xfId="1003" xr:uid="{00000000-0005-0000-0000-00001D050000}"/>
    <cellStyle name="40% - uthevingsfarge 5 2 7 2" xfId="2837" xr:uid="{00000000-0005-0000-0000-00001E050000}"/>
    <cellStyle name="40% - uthevingsfarge 5 2 8" xfId="1767" xr:uid="{00000000-0005-0000-0000-00001F050000}"/>
    <cellStyle name="40% - uthevingsfarge 5 2 8 2" xfId="3022" xr:uid="{00000000-0005-0000-0000-000020050000}"/>
    <cellStyle name="40% - uthevingsfarge 5 2 9" xfId="3715" xr:uid="{00000000-0005-0000-0000-000021050000}"/>
    <cellStyle name="40% - uthevingsfarge 5 3" xfId="225" xr:uid="{00000000-0005-0000-0000-000022050000}"/>
    <cellStyle name="40% - uthevingsfarge 5 4" xfId="226" xr:uid="{00000000-0005-0000-0000-000023050000}"/>
    <cellStyle name="40% - uthevingsfarge 5 4 10" xfId="2126" xr:uid="{00000000-0005-0000-0000-000024050000}"/>
    <cellStyle name="40% - uthevingsfarge 5 4 2" xfId="227" xr:uid="{00000000-0005-0000-0000-000025050000}"/>
    <cellStyle name="40% - uthevingsfarge 5 4 2 2" xfId="228" xr:uid="{00000000-0005-0000-0000-000026050000}"/>
    <cellStyle name="40% - uthevingsfarge 5 4 2 2 2" xfId="229" xr:uid="{00000000-0005-0000-0000-000027050000}"/>
    <cellStyle name="40% - uthevingsfarge 5 4 2 2 2 2" xfId="463" xr:uid="{00000000-0005-0000-0000-000028050000}"/>
    <cellStyle name="40% - uthevingsfarge 5 4 2 2 2 2 2" xfId="838" xr:uid="{00000000-0005-0000-0000-000029050000}"/>
    <cellStyle name="40% - uthevingsfarge 5 4 2 2 2 2 2 2" xfId="1580" xr:uid="{00000000-0005-0000-0000-00002A050000}"/>
    <cellStyle name="40% - uthevingsfarge 5 4 2 2 2 2 2 2 2" xfId="3552" xr:uid="{00000000-0005-0000-0000-00002B050000}"/>
    <cellStyle name="40% - uthevingsfarge 5 4 2 2 2 2 2 3" xfId="4245" xr:uid="{00000000-0005-0000-0000-00002C050000}"/>
    <cellStyle name="40% - uthevingsfarge 5 4 2 2 2 2 2 4" xfId="2649" xr:uid="{00000000-0005-0000-0000-00002D050000}"/>
    <cellStyle name="40% - uthevingsfarge 5 4 2 2 2 2 3" xfId="1209" xr:uid="{00000000-0005-0000-0000-00002E050000}"/>
    <cellStyle name="40% - uthevingsfarge 5 4 2 2 2 2 3 2" xfId="3205" xr:uid="{00000000-0005-0000-0000-00002F050000}"/>
    <cellStyle name="40% - uthevingsfarge 5 4 2 2 2 2 4" xfId="1951" xr:uid="{00000000-0005-0000-0000-000030050000}"/>
    <cellStyle name="40% - uthevingsfarge 5 4 2 2 2 2 4 2" xfId="3898" xr:uid="{00000000-0005-0000-0000-000031050000}"/>
    <cellStyle name="40% - uthevingsfarge 5 4 2 2 2 2 5" xfId="2301" xr:uid="{00000000-0005-0000-0000-000032050000}"/>
    <cellStyle name="40% - uthevingsfarge 5 4 2 2 2 3" xfId="643" xr:uid="{00000000-0005-0000-0000-000033050000}"/>
    <cellStyle name="40% - uthevingsfarge 5 4 2 2 2 3 2" xfId="1385" xr:uid="{00000000-0005-0000-0000-000034050000}"/>
    <cellStyle name="40% - uthevingsfarge 5 4 2 2 2 3 2 2" xfId="3380" xr:uid="{00000000-0005-0000-0000-000035050000}"/>
    <cellStyle name="40% - uthevingsfarge 5 4 2 2 2 3 3" xfId="4073" xr:uid="{00000000-0005-0000-0000-000036050000}"/>
    <cellStyle name="40% - uthevingsfarge 5 4 2 2 2 3 4" xfId="2476" xr:uid="{00000000-0005-0000-0000-000037050000}"/>
    <cellStyle name="40% - uthevingsfarge 5 4 2 2 2 4" xfId="1014" xr:uid="{00000000-0005-0000-0000-000038050000}"/>
    <cellStyle name="40% - uthevingsfarge 5 4 2 2 2 4 2" xfId="2848" xr:uid="{00000000-0005-0000-0000-000039050000}"/>
    <cellStyle name="40% - uthevingsfarge 5 4 2 2 2 5" xfId="1778" xr:uid="{00000000-0005-0000-0000-00003A050000}"/>
    <cellStyle name="40% - uthevingsfarge 5 4 2 2 2 5 2" xfId="3033" xr:uid="{00000000-0005-0000-0000-00003B050000}"/>
    <cellStyle name="40% - uthevingsfarge 5 4 2 2 2 6" xfId="3726" xr:uid="{00000000-0005-0000-0000-00003C050000}"/>
    <cellStyle name="40% - uthevingsfarge 5 4 2 2 2 7" xfId="2129" xr:uid="{00000000-0005-0000-0000-00003D050000}"/>
    <cellStyle name="40% - uthevingsfarge 5 4 2 2 3" xfId="462" xr:uid="{00000000-0005-0000-0000-00003E050000}"/>
    <cellStyle name="40% - uthevingsfarge 5 4 2 2 3 2" xfId="837" xr:uid="{00000000-0005-0000-0000-00003F050000}"/>
    <cellStyle name="40% - uthevingsfarge 5 4 2 2 3 2 2" xfId="1579" xr:uid="{00000000-0005-0000-0000-000040050000}"/>
    <cellStyle name="40% - uthevingsfarge 5 4 2 2 3 2 2 2" xfId="3551" xr:uid="{00000000-0005-0000-0000-000041050000}"/>
    <cellStyle name="40% - uthevingsfarge 5 4 2 2 3 2 3" xfId="4244" xr:uid="{00000000-0005-0000-0000-000042050000}"/>
    <cellStyle name="40% - uthevingsfarge 5 4 2 2 3 2 4" xfId="2648" xr:uid="{00000000-0005-0000-0000-000043050000}"/>
    <cellStyle name="40% - uthevingsfarge 5 4 2 2 3 3" xfId="1208" xr:uid="{00000000-0005-0000-0000-000044050000}"/>
    <cellStyle name="40% - uthevingsfarge 5 4 2 2 3 3 2" xfId="3204" xr:uid="{00000000-0005-0000-0000-000045050000}"/>
    <cellStyle name="40% - uthevingsfarge 5 4 2 2 3 4" xfId="1950" xr:uid="{00000000-0005-0000-0000-000046050000}"/>
    <cellStyle name="40% - uthevingsfarge 5 4 2 2 3 4 2" xfId="3897" xr:uid="{00000000-0005-0000-0000-000047050000}"/>
    <cellStyle name="40% - uthevingsfarge 5 4 2 2 3 5" xfId="2300" xr:uid="{00000000-0005-0000-0000-000048050000}"/>
    <cellStyle name="40% - uthevingsfarge 5 4 2 2 4" xfId="642" xr:uid="{00000000-0005-0000-0000-000049050000}"/>
    <cellStyle name="40% - uthevingsfarge 5 4 2 2 4 2" xfId="1384" xr:uid="{00000000-0005-0000-0000-00004A050000}"/>
    <cellStyle name="40% - uthevingsfarge 5 4 2 2 4 2 2" xfId="3379" xr:uid="{00000000-0005-0000-0000-00004B050000}"/>
    <cellStyle name="40% - uthevingsfarge 5 4 2 2 4 3" xfId="4072" xr:uid="{00000000-0005-0000-0000-00004C050000}"/>
    <cellStyle name="40% - uthevingsfarge 5 4 2 2 4 4" xfId="2475" xr:uid="{00000000-0005-0000-0000-00004D050000}"/>
    <cellStyle name="40% - uthevingsfarge 5 4 2 2 5" xfId="1013" xr:uid="{00000000-0005-0000-0000-00004E050000}"/>
    <cellStyle name="40% - uthevingsfarge 5 4 2 2 5 2" xfId="2847" xr:uid="{00000000-0005-0000-0000-00004F050000}"/>
    <cellStyle name="40% - uthevingsfarge 5 4 2 2 6" xfId="1777" xr:uid="{00000000-0005-0000-0000-000050050000}"/>
    <cellStyle name="40% - uthevingsfarge 5 4 2 2 6 2" xfId="3032" xr:uid="{00000000-0005-0000-0000-000051050000}"/>
    <cellStyle name="40% - uthevingsfarge 5 4 2 2 7" xfId="3725" xr:uid="{00000000-0005-0000-0000-000052050000}"/>
    <cellStyle name="40% - uthevingsfarge 5 4 2 2 8" xfId="2128" xr:uid="{00000000-0005-0000-0000-000053050000}"/>
    <cellStyle name="40% - uthevingsfarge 5 4 2 3" xfId="230" xr:uid="{00000000-0005-0000-0000-000054050000}"/>
    <cellStyle name="40% - uthevingsfarge 5 4 2 3 2" xfId="464" xr:uid="{00000000-0005-0000-0000-000055050000}"/>
    <cellStyle name="40% - uthevingsfarge 5 4 2 3 2 2" xfId="839" xr:uid="{00000000-0005-0000-0000-000056050000}"/>
    <cellStyle name="40% - uthevingsfarge 5 4 2 3 2 2 2" xfId="1581" xr:uid="{00000000-0005-0000-0000-000057050000}"/>
    <cellStyle name="40% - uthevingsfarge 5 4 2 3 2 2 2 2" xfId="3553" xr:uid="{00000000-0005-0000-0000-000058050000}"/>
    <cellStyle name="40% - uthevingsfarge 5 4 2 3 2 2 3" xfId="4246" xr:uid="{00000000-0005-0000-0000-000059050000}"/>
    <cellStyle name="40% - uthevingsfarge 5 4 2 3 2 2 4" xfId="2650" xr:uid="{00000000-0005-0000-0000-00005A050000}"/>
    <cellStyle name="40% - uthevingsfarge 5 4 2 3 2 3" xfId="1210" xr:uid="{00000000-0005-0000-0000-00005B050000}"/>
    <cellStyle name="40% - uthevingsfarge 5 4 2 3 2 3 2" xfId="3206" xr:uid="{00000000-0005-0000-0000-00005C050000}"/>
    <cellStyle name="40% - uthevingsfarge 5 4 2 3 2 4" xfId="1952" xr:uid="{00000000-0005-0000-0000-00005D050000}"/>
    <cellStyle name="40% - uthevingsfarge 5 4 2 3 2 4 2" xfId="3899" xr:uid="{00000000-0005-0000-0000-00005E050000}"/>
    <cellStyle name="40% - uthevingsfarge 5 4 2 3 2 5" xfId="2302" xr:uid="{00000000-0005-0000-0000-00005F050000}"/>
    <cellStyle name="40% - uthevingsfarge 5 4 2 3 3" xfId="644" xr:uid="{00000000-0005-0000-0000-000060050000}"/>
    <cellStyle name="40% - uthevingsfarge 5 4 2 3 3 2" xfId="1386" xr:uid="{00000000-0005-0000-0000-000061050000}"/>
    <cellStyle name="40% - uthevingsfarge 5 4 2 3 3 2 2" xfId="3381" xr:uid="{00000000-0005-0000-0000-000062050000}"/>
    <cellStyle name="40% - uthevingsfarge 5 4 2 3 3 3" xfId="4074" xr:uid="{00000000-0005-0000-0000-000063050000}"/>
    <cellStyle name="40% - uthevingsfarge 5 4 2 3 3 4" xfId="2477" xr:uid="{00000000-0005-0000-0000-000064050000}"/>
    <cellStyle name="40% - uthevingsfarge 5 4 2 3 4" xfId="1015" xr:uid="{00000000-0005-0000-0000-000065050000}"/>
    <cellStyle name="40% - uthevingsfarge 5 4 2 3 4 2" xfId="2849" xr:uid="{00000000-0005-0000-0000-000066050000}"/>
    <cellStyle name="40% - uthevingsfarge 5 4 2 3 5" xfId="1779" xr:uid="{00000000-0005-0000-0000-000067050000}"/>
    <cellStyle name="40% - uthevingsfarge 5 4 2 3 5 2" xfId="3034" xr:uid="{00000000-0005-0000-0000-000068050000}"/>
    <cellStyle name="40% - uthevingsfarge 5 4 2 3 6" xfId="3727" xr:uid="{00000000-0005-0000-0000-000069050000}"/>
    <cellStyle name="40% - uthevingsfarge 5 4 2 3 7" xfId="2130" xr:uid="{00000000-0005-0000-0000-00006A050000}"/>
    <cellStyle name="40% - uthevingsfarge 5 4 2 4" xfId="461" xr:uid="{00000000-0005-0000-0000-00006B050000}"/>
    <cellStyle name="40% - uthevingsfarge 5 4 2 4 2" xfId="836" xr:uid="{00000000-0005-0000-0000-00006C050000}"/>
    <cellStyle name="40% - uthevingsfarge 5 4 2 4 2 2" xfId="1578" xr:uid="{00000000-0005-0000-0000-00006D050000}"/>
    <cellStyle name="40% - uthevingsfarge 5 4 2 4 2 2 2" xfId="3550" xr:uid="{00000000-0005-0000-0000-00006E050000}"/>
    <cellStyle name="40% - uthevingsfarge 5 4 2 4 2 3" xfId="4243" xr:uid="{00000000-0005-0000-0000-00006F050000}"/>
    <cellStyle name="40% - uthevingsfarge 5 4 2 4 2 4" xfId="2647" xr:uid="{00000000-0005-0000-0000-000070050000}"/>
    <cellStyle name="40% - uthevingsfarge 5 4 2 4 3" xfId="1207" xr:uid="{00000000-0005-0000-0000-000071050000}"/>
    <cellStyle name="40% - uthevingsfarge 5 4 2 4 3 2" xfId="3203" xr:uid="{00000000-0005-0000-0000-000072050000}"/>
    <cellStyle name="40% - uthevingsfarge 5 4 2 4 4" xfId="1949" xr:uid="{00000000-0005-0000-0000-000073050000}"/>
    <cellStyle name="40% - uthevingsfarge 5 4 2 4 4 2" xfId="3896" xr:uid="{00000000-0005-0000-0000-000074050000}"/>
    <cellStyle name="40% - uthevingsfarge 5 4 2 4 5" xfId="2299" xr:uid="{00000000-0005-0000-0000-000075050000}"/>
    <cellStyle name="40% - uthevingsfarge 5 4 2 5" xfId="641" xr:uid="{00000000-0005-0000-0000-000076050000}"/>
    <cellStyle name="40% - uthevingsfarge 5 4 2 5 2" xfId="1383" xr:uid="{00000000-0005-0000-0000-000077050000}"/>
    <cellStyle name="40% - uthevingsfarge 5 4 2 5 2 2" xfId="3378" xr:uid="{00000000-0005-0000-0000-000078050000}"/>
    <cellStyle name="40% - uthevingsfarge 5 4 2 5 3" xfId="4071" xr:uid="{00000000-0005-0000-0000-000079050000}"/>
    <cellStyle name="40% - uthevingsfarge 5 4 2 5 4" xfId="2474" xr:uid="{00000000-0005-0000-0000-00007A050000}"/>
    <cellStyle name="40% - uthevingsfarge 5 4 2 6" xfId="1012" xr:uid="{00000000-0005-0000-0000-00007B050000}"/>
    <cellStyle name="40% - uthevingsfarge 5 4 2 6 2" xfId="2846" xr:uid="{00000000-0005-0000-0000-00007C050000}"/>
    <cellStyle name="40% - uthevingsfarge 5 4 2 7" xfId="1776" xr:uid="{00000000-0005-0000-0000-00007D050000}"/>
    <cellStyle name="40% - uthevingsfarge 5 4 2 7 2" xfId="3031" xr:uid="{00000000-0005-0000-0000-00007E050000}"/>
    <cellStyle name="40% - uthevingsfarge 5 4 2 8" xfId="3724" xr:uid="{00000000-0005-0000-0000-00007F050000}"/>
    <cellStyle name="40% - uthevingsfarge 5 4 2 9" xfId="2127" xr:uid="{00000000-0005-0000-0000-000080050000}"/>
    <cellStyle name="40% - uthevingsfarge 5 4 3" xfId="231" xr:uid="{00000000-0005-0000-0000-000081050000}"/>
    <cellStyle name="40% - uthevingsfarge 5 4 3 2" xfId="232" xr:uid="{00000000-0005-0000-0000-000082050000}"/>
    <cellStyle name="40% - uthevingsfarge 5 4 3 2 2" xfId="466" xr:uid="{00000000-0005-0000-0000-000083050000}"/>
    <cellStyle name="40% - uthevingsfarge 5 4 3 2 2 2" xfId="841" xr:uid="{00000000-0005-0000-0000-000084050000}"/>
    <cellStyle name="40% - uthevingsfarge 5 4 3 2 2 2 2" xfId="1583" xr:uid="{00000000-0005-0000-0000-000085050000}"/>
    <cellStyle name="40% - uthevingsfarge 5 4 3 2 2 2 2 2" xfId="3555" xr:uid="{00000000-0005-0000-0000-000086050000}"/>
    <cellStyle name="40% - uthevingsfarge 5 4 3 2 2 2 3" xfId="4248" xr:uid="{00000000-0005-0000-0000-000087050000}"/>
    <cellStyle name="40% - uthevingsfarge 5 4 3 2 2 2 4" xfId="2652" xr:uid="{00000000-0005-0000-0000-000088050000}"/>
    <cellStyle name="40% - uthevingsfarge 5 4 3 2 2 3" xfId="1212" xr:uid="{00000000-0005-0000-0000-000089050000}"/>
    <cellStyle name="40% - uthevingsfarge 5 4 3 2 2 3 2" xfId="3208" xr:uid="{00000000-0005-0000-0000-00008A050000}"/>
    <cellStyle name="40% - uthevingsfarge 5 4 3 2 2 4" xfId="1954" xr:uid="{00000000-0005-0000-0000-00008B050000}"/>
    <cellStyle name="40% - uthevingsfarge 5 4 3 2 2 4 2" xfId="3901" xr:uid="{00000000-0005-0000-0000-00008C050000}"/>
    <cellStyle name="40% - uthevingsfarge 5 4 3 2 2 5" xfId="2304" xr:uid="{00000000-0005-0000-0000-00008D050000}"/>
    <cellStyle name="40% - uthevingsfarge 5 4 3 2 3" xfId="646" xr:uid="{00000000-0005-0000-0000-00008E050000}"/>
    <cellStyle name="40% - uthevingsfarge 5 4 3 2 3 2" xfId="1388" xr:uid="{00000000-0005-0000-0000-00008F050000}"/>
    <cellStyle name="40% - uthevingsfarge 5 4 3 2 3 2 2" xfId="3383" xr:uid="{00000000-0005-0000-0000-000090050000}"/>
    <cellStyle name="40% - uthevingsfarge 5 4 3 2 3 3" xfId="4076" xr:uid="{00000000-0005-0000-0000-000091050000}"/>
    <cellStyle name="40% - uthevingsfarge 5 4 3 2 3 4" xfId="2479" xr:uid="{00000000-0005-0000-0000-000092050000}"/>
    <cellStyle name="40% - uthevingsfarge 5 4 3 2 4" xfId="1017" xr:uid="{00000000-0005-0000-0000-000093050000}"/>
    <cellStyle name="40% - uthevingsfarge 5 4 3 2 4 2" xfId="2851" xr:uid="{00000000-0005-0000-0000-000094050000}"/>
    <cellStyle name="40% - uthevingsfarge 5 4 3 2 5" xfId="1781" xr:uid="{00000000-0005-0000-0000-000095050000}"/>
    <cellStyle name="40% - uthevingsfarge 5 4 3 2 5 2" xfId="3036" xr:uid="{00000000-0005-0000-0000-000096050000}"/>
    <cellStyle name="40% - uthevingsfarge 5 4 3 2 6" xfId="3729" xr:uid="{00000000-0005-0000-0000-000097050000}"/>
    <cellStyle name="40% - uthevingsfarge 5 4 3 2 7" xfId="2132" xr:uid="{00000000-0005-0000-0000-000098050000}"/>
    <cellStyle name="40% - uthevingsfarge 5 4 3 3" xfId="465" xr:uid="{00000000-0005-0000-0000-000099050000}"/>
    <cellStyle name="40% - uthevingsfarge 5 4 3 3 2" xfId="840" xr:uid="{00000000-0005-0000-0000-00009A050000}"/>
    <cellStyle name="40% - uthevingsfarge 5 4 3 3 2 2" xfId="1582" xr:uid="{00000000-0005-0000-0000-00009B050000}"/>
    <cellStyle name="40% - uthevingsfarge 5 4 3 3 2 2 2" xfId="3554" xr:uid="{00000000-0005-0000-0000-00009C050000}"/>
    <cellStyle name="40% - uthevingsfarge 5 4 3 3 2 3" xfId="4247" xr:uid="{00000000-0005-0000-0000-00009D050000}"/>
    <cellStyle name="40% - uthevingsfarge 5 4 3 3 2 4" xfId="2651" xr:uid="{00000000-0005-0000-0000-00009E050000}"/>
    <cellStyle name="40% - uthevingsfarge 5 4 3 3 3" xfId="1211" xr:uid="{00000000-0005-0000-0000-00009F050000}"/>
    <cellStyle name="40% - uthevingsfarge 5 4 3 3 3 2" xfId="3207" xr:uid="{00000000-0005-0000-0000-0000A0050000}"/>
    <cellStyle name="40% - uthevingsfarge 5 4 3 3 4" xfId="1953" xr:uid="{00000000-0005-0000-0000-0000A1050000}"/>
    <cellStyle name="40% - uthevingsfarge 5 4 3 3 4 2" xfId="3900" xr:uid="{00000000-0005-0000-0000-0000A2050000}"/>
    <cellStyle name="40% - uthevingsfarge 5 4 3 3 5" xfId="2303" xr:uid="{00000000-0005-0000-0000-0000A3050000}"/>
    <cellStyle name="40% - uthevingsfarge 5 4 3 4" xfId="645" xr:uid="{00000000-0005-0000-0000-0000A4050000}"/>
    <cellStyle name="40% - uthevingsfarge 5 4 3 4 2" xfId="1387" xr:uid="{00000000-0005-0000-0000-0000A5050000}"/>
    <cellStyle name="40% - uthevingsfarge 5 4 3 4 2 2" xfId="3382" xr:uid="{00000000-0005-0000-0000-0000A6050000}"/>
    <cellStyle name="40% - uthevingsfarge 5 4 3 4 3" xfId="4075" xr:uid="{00000000-0005-0000-0000-0000A7050000}"/>
    <cellStyle name="40% - uthevingsfarge 5 4 3 4 4" xfId="2478" xr:uid="{00000000-0005-0000-0000-0000A8050000}"/>
    <cellStyle name="40% - uthevingsfarge 5 4 3 5" xfId="1016" xr:uid="{00000000-0005-0000-0000-0000A9050000}"/>
    <cellStyle name="40% - uthevingsfarge 5 4 3 5 2" xfId="2850" xr:uid="{00000000-0005-0000-0000-0000AA050000}"/>
    <cellStyle name="40% - uthevingsfarge 5 4 3 6" xfId="1780" xr:uid="{00000000-0005-0000-0000-0000AB050000}"/>
    <cellStyle name="40% - uthevingsfarge 5 4 3 6 2" xfId="3035" xr:uid="{00000000-0005-0000-0000-0000AC050000}"/>
    <cellStyle name="40% - uthevingsfarge 5 4 3 7" xfId="3728" xr:uid="{00000000-0005-0000-0000-0000AD050000}"/>
    <cellStyle name="40% - uthevingsfarge 5 4 3 8" xfId="2131" xr:uid="{00000000-0005-0000-0000-0000AE050000}"/>
    <cellStyle name="40% - uthevingsfarge 5 4 4" xfId="233" xr:uid="{00000000-0005-0000-0000-0000AF050000}"/>
    <cellStyle name="40% - uthevingsfarge 5 4 4 2" xfId="467" xr:uid="{00000000-0005-0000-0000-0000B0050000}"/>
    <cellStyle name="40% - uthevingsfarge 5 4 4 2 2" xfId="842" xr:uid="{00000000-0005-0000-0000-0000B1050000}"/>
    <cellStyle name="40% - uthevingsfarge 5 4 4 2 2 2" xfId="1584" xr:uid="{00000000-0005-0000-0000-0000B2050000}"/>
    <cellStyle name="40% - uthevingsfarge 5 4 4 2 2 2 2" xfId="3556" xr:uid="{00000000-0005-0000-0000-0000B3050000}"/>
    <cellStyle name="40% - uthevingsfarge 5 4 4 2 2 3" xfId="4249" xr:uid="{00000000-0005-0000-0000-0000B4050000}"/>
    <cellStyle name="40% - uthevingsfarge 5 4 4 2 2 4" xfId="2653" xr:uid="{00000000-0005-0000-0000-0000B5050000}"/>
    <cellStyle name="40% - uthevingsfarge 5 4 4 2 3" xfId="1213" xr:uid="{00000000-0005-0000-0000-0000B6050000}"/>
    <cellStyle name="40% - uthevingsfarge 5 4 4 2 3 2" xfId="3209" xr:uid="{00000000-0005-0000-0000-0000B7050000}"/>
    <cellStyle name="40% - uthevingsfarge 5 4 4 2 4" xfId="1955" xr:uid="{00000000-0005-0000-0000-0000B8050000}"/>
    <cellStyle name="40% - uthevingsfarge 5 4 4 2 4 2" xfId="3902" xr:uid="{00000000-0005-0000-0000-0000B9050000}"/>
    <cellStyle name="40% - uthevingsfarge 5 4 4 2 5" xfId="2305" xr:uid="{00000000-0005-0000-0000-0000BA050000}"/>
    <cellStyle name="40% - uthevingsfarge 5 4 4 3" xfId="647" xr:uid="{00000000-0005-0000-0000-0000BB050000}"/>
    <cellStyle name="40% - uthevingsfarge 5 4 4 3 2" xfId="1389" xr:uid="{00000000-0005-0000-0000-0000BC050000}"/>
    <cellStyle name="40% - uthevingsfarge 5 4 4 3 2 2" xfId="3384" xr:uid="{00000000-0005-0000-0000-0000BD050000}"/>
    <cellStyle name="40% - uthevingsfarge 5 4 4 3 3" xfId="4077" xr:uid="{00000000-0005-0000-0000-0000BE050000}"/>
    <cellStyle name="40% - uthevingsfarge 5 4 4 3 4" xfId="2480" xr:uid="{00000000-0005-0000-0000-0000BF050000}"/>
    <cellStyle name="40% - uthevingsfarge 5 4 4 4" xfId="1018" xr:uid="{00000000-0005-0000-0000-0000C0050000}"/>
    <cellStyle name="40% - uthevingsfarge 5 4 4 4 2" xfId="2852" xr:uid="{00000000-0005-0000-0000-0000C1050000}"/>
    <cellStyle name="40% - uthevingsfarge 5 4 4 5" xfId="1782" xr:uid="{00000000-0005-0000-0000-0000C2050000}"/>
    <cellStyle name="40% - uthevingsfarge 5 4 4 5 2" xfId="3037" xr:uid="{00000000-0005-0000-0000-0000C3050000}"/>
    <cellStyle name="40% - uthevingsfarge 5 4 4 6" xfId="3730" xr:uid="{00000000-0005-0000-0000-0000C4050000}"/>
    <cellStyle name="40% - uthevingsfarge 5 4 4 7" xfId="2133" xr:uid="{00000000-0005-0000-0000-0000C5050000}"/>
    <cellStyle name="40% - uthevingsfarge 5 4 5" xfId="460" xr:uid="{00000000-0005-0000-0000-0000C6050000}"/>
    <cellStyle name="40% - uthevingsfarge 5 4 5 2" xfId="835" xr:uid="{00000000-0005-0000-0000-0000C7050000}"/>
    <cellStyle name="40% - uthevingsfarge 5 4 5 2 2" xfId="1577" xr:uid="{00000000-0005-0000-0000-0000C8050000}"/>
    <cellStyle name="40% - uthevingsfarge 5 4 5 2 2 2" xfId="3549" xr:uid="{00000000-0005-0000-0000-0000C9050000}"/>
    <cellStyle name="40% - uthevingsfarge 5 4 5 2 3" xfId="4242" xr:uid="{00000000-0005-0000-0000-0000CA050000}"/>
    <cellStyle name="40% - uthevingsfarge 5 4 5 2 4" xfId="2646" xr:uid="{00000000-0005-0000-0000-0000CB050000}"/>
    <cellStyle name="40% - uthevingsfarge 5 4 5 3" xfId="1206" xr:uid="{00000000-0005-0000-0000-0000CC050000}"/>
    <cellStyle name="40% - uthevingsfarge 5 4 5 3 2" xfId="3202" xr:uid="{00000000-0005-0000-0000-0000CD050000}"/>
    <cellStyle name="40% - uthevingsfarge 5 4 5 4" xfId="1948" xr:uid="{00000000-0005-0000-0000-0000CE050000}"/>
    <cellStyle name="40% - uthevingsfarge 5 4 5 4 2" xfId="3895" xr:uid="{00000000-0005-0000-0000-0000CF050000}"/>
    <cellStyle name="40% - uthevingsfarge 5 4 5 5" xfId="2298" xr:uid="{00000000-0005-0000-0000-0000D0050000}"/>
    <cellStyle name="40% - uthevingsfarge 5 4 6" xfId="640" xr:uid="{00000000-0005-0000-0000-0000D1050000}"/>
    <cellStyle name="40% - uthevingsfarge 5 4 6 2" xfId="1382" xr:uid="{00000000-0005-0000-0000-0000D2050000}"/>
    <cellStyle name="40% - uthevingsfarge 5 4 6 2 2" xfId="3377" xr:uid="{00000000-0005-0000-0000-0000D3050000}"/>
    <cellStyle name="40% - uthevingsfarge 5 4 6 3" xfId="4070" xr:uid="{00000000-0005-0000-0000-0000D4050000}"/>
    <cellStyle name="40% - uthevingsfarge 5 4 6 4" xfId="2473" xr:uid="{00000000-0005-0000-0000-0000D5050000}"/>
    <cellStyle name="40% - uthevingsfarge 5 4 7" xfId="1011" xr:uid="{00000000-0005-0000-0000-0000D6050000}"/>
    <cellStyle name="40% - uthevingsfarge 5 4 7 2" xfId="2845" xr:uid="{00000000-0005-0000-0000-0000D7050000}"/>
    <cellStyle name="40% - uthevingsfarge 5 4 8" xfId="1775" xr:uid="{00000000-0005-0000-0000-0000D8050000}"/>
    <cellStyle name="40% - uthevingsfarge 5 4 8 2" xfId="3030" xr:uid="{00000000-0005-0000-0000-0000D9050000}"/>
    <cellStyle name="40% - uthevingsfarge 5 4 9" xfId="3723" xr:uid="{00000000-0005-0000-0000-0000DA050000}"/>
    <cellStyle name="40% - uthevingsfarge 6 2" xfId="234" xr:uid="{00000000-0005-0000-0000-0000DB050000}"/>
    <cellStyle name="60% - Accent1" xfId="61" xr:uid="{00000000-0005-0000-0000-0000DC050000}"/>
    <cellStyle name="60% - Accent2" xfId="62" xr:uid="{00000000-0005-0000-0000-0000DD050000}"/>
    <cellStyle name="60% - Accent3" xfId="63" xr:uid="{00000000-0005-0000-0000-0000DE050000}"/>
    <cellStyle name="60% - Accent4" xfId="64" xr:uid="{00000000-0005-0000-0000-0000DF050000}"/>
    <cellStyle name="60% - Accent5" xfId="65" xr:uid="{00000000-0005-0000-0000-0000E0050000}"/>
    <cellStyle name="60% - Accent6" xfId="66" xr:uid="{00000000-0005-0000-0000-0000E1050000}"/>
    <cellStyle name="60% - uthevingsfarge 1 2" xfId="235" xr:uid="{00000000-0005-0000-0000-0000E2050000}"/>
    <cellStyle name="60% - uthevingsfarge 2 2" xfId="236" xr:uid="{00000000-0005-0000-0000-0000E3050000}"/>
    <cellStyle name="60% - uthevingsfarge 3 2" xfId="237" xr:uid="{00000000-0005-0000-0000-0000E4050000}"/>
    <cellStyle name="60% - uthevingsfarge 4 2" xfId="238" xr:uid="{00000000-0005-0000-0000-0000E5050000}"/>
    <cellStyle name="60% - uthevingsfarge 5 2" xfId="239" xr:uid="{00000000-0005-0000-0000-0000E6050000}"/>
    <cellStyle name="60% - uthevingsfarge 6 2" xfId="240" xr:uid="{00000000-0005-0000-0000-0000E7050000}"/>
    <cellStyle name="Accent1" xfId="67" xr:uid="{00000000-0005-0000-0000-0000E8050000}"/>
    <cellStyle name="Accent2" xfId="68" xr:uid="{00000000-0005-0000-0000-0000E9050000}"/>
    <cellStyle name="Accent3" xfId="69" xr:uid="{00000000-0005-0000-0000-0000EA050000}"/>
    <cellStyle name="Accent4" xfId="70" xr:uid="{00000000-0005-0000-0000-0000EB050000}"/>
    <cellStyle name="Accent5" xfId="27" xr:uid="{00000000-0005-0000-0000-0000EC050000}"/>
    <cellStyle name="Accent6" xfId="71" xr:uid="{00000000-0005-0000-0000-0000ED050000}"/>
    <cellStyle name="Bad" xfId="72" xr:uid="{00000000-0005-0000-0000-0000EE050000}"/>
    <cellStyle name="Beregning 2" xfId="241" xr:uid="{00000000-0005-0000-0000-0000EF050000}"/>
    <cellStyle name="Beregning 2 2" xfId="468" xr:uid="{00000000-0005-0000-0000-0000F0050000}"/>
    <cellStyle name="Beregning 2 2 2" xfId="4301" xr:uid="{00000000-0005-0000-0000-0000F1050000}"/>
    <cellStyle name="Beregning 2 3" xfId="2905" xr:uid="{00000000-0005-0000-0000-0000F2050000}"/>
    <cellStyle name="Beregning 2 3 2" xfId="4300" xr:uid="{00000000-0005-0000-0000-0000F3050000}"/>
    <cellStyle name="Calculation" xfId="73" xr:uid="{00000000-0005-0000-0000-0000F4050000}"/>
    <cellStyle name="Check Cell" xfId="74" xr:uid="{00000000-0005-0000-0000-0000F5050000}"/>
    <cellStyle name="Comma 13" xfId="2898" xr:uid="{00000000-0005-0000-0000-0000F6050000}"/>
    <cellStyle name="Comma 2" xfId="75" xr:uid="{00000000-0005-0000-0000-0000F7050000}"/>
    <cellStyle name="Comma 2 2" xfId="91" xr:uid="{00000000-0005-0000-0000-0000F8050000}"/>
    <cellStyle name="Comma 2 2 2" xfId="353" xr:uid="{00000000-0005-0000-0000-0000F9050000}"/>
    <cellStyle name="Comma 2 2 2 2" xfId="734" xr:uid="{00000000-0005-0000-0000-0000FA050000}"/>
    <cellStyle name="Comma 2 2 2 2 2" xfId="1476" xr:uid="{00000000-0005-0000-0000-0000FB050000}"/>
    <cellStyle name="Comma 2 2 2 3" xfId="1105" xr:uid="{00000000-0005-0000-0000-0000FC050000}"/>
    <cellStyle name="Comma 2 2 3" xfId="1674" xr:uid="{00000000-0005-0000-0000-0000FD050000}"/>
    <cellStyle name="Comma 2 2 3 2" xfId="2743" xr:uid="{00000000-0005-0000-0000-0000FE050000}"/>
    <cellStyle name="Comma 2 3" xfId="351" xr:uid="{00000000-0005-0000-0000-0000FF050000}"/>
    <cellStyle name="Comma 2 3 2" xfId="732" xr:uid="{00000000-0005-0000-0000-000000060000}"/>
    <cellStyle name="Comma 2 3 2 2" xfId="1474" xr:uid="{00000000-0005-0000-0000-000001060000}"/>
    <cellStyle name="Comma 2 3 3" xfId="1103" xr:uid="{00000000-0005-0000-0000-000002060000}"/>
    <cellStyle name="Comma 2 4" xfId="1672" xr:uid="{00000000-0005-0000-0000-000003060000}"/>
    <cellStyle name="Comma 2 4 2" xfId="2741" xr:uid="{00000000-0005-0000-0000-000004060000}"/>
    <cellStyle name="Comma 2_Kontantstrøm-direkte" xfId="90" xr:uid="{00000000-0005-0000-0000-000005060000}"/>
    <cellStyle name="Comma 3" xfId="1629" xr:uid="{00000000-0005-0000-0000-000006060000}"/>
    <cellStyle name="Comma 3 2" xfId="2697" xr:uid="{00000000-0005-0000-0000-000007060000}"/>
    <cellStyle name="Dårlig 2" xfId="242" xr:uid="{00000000-0005-0000-0000-000008060000}"/>
    <cellStyle name="Explanatory Text" xfId="76" xr:uid="{00000000-0005-0000-0000-000009060000}"/>
    <cellStyle name="Forklarende tekst 2" xfId="243" xr:uid="{00000000-0005-0000-0000-00000A060000}"/>
    <cellStyle name="God 2" xfId="244" xr:uid="{00000000-0005-0000-0000-00000B060000}"/>
    <cellStyle name="Good" xfId="77" xr:uid="{00000000-0005-0000-0000-00000C060000}"/>
    <cellStyle name="Heading 1" xfId="78" xr:uid="{00000000-0005-0000-0000-00000D060000}"/>
    <cellStyle name="Heading 2" xfId="79" xr:uid="{00000000-0005-0000-0000-00000E060000}"/>
    <cellStyle name="Heading 3" xfId="80" xr:uid="{00000000-0005-0000-0000-00000F060000}"/>
    <cellStyle name="Heading 4" xfId="81" xr:uid="{00000000-0005-0000-0000-000010060000}"/>
    <cellStyle name="Inndata 2" xfId="245" xr:uid="{00000000-0005-0000-0000-000011060000}"/>
    <cellStyle name="Inndata 2 2" xfId="469" xr:uid="{00000000-0005-0000-0000-000012060000}"/>
    <cellStyle name="Inndata 2 2 2" xfId="4295" xr:uid="{00000000-0005-0000-0000-000013060000}"/>
    <cellStyle name="Inndata 2 3" xfId="2900" xr:uid="{00000000-0005-0000-0000-000014060000}"/>
    <cellStyle name="Inndata 2 3 2" xfId="4303" xr:uid="{00000000-0005-0000-0000-000015060000}"/>
    <cellStyle name="Input" xfId="82" xr:uid="{00000000-0005-0000-0000-000016060000}"/>
    <cellStyle name="Koblet celle 2" xfId="246" xr:uid="{00000000-0005-0000-0000-000017060000}"/>
    <cellStyle name="Komma" xfId="1" builtinId="3"/>
    <cellStyle name="Komma 2" xfId="2" xr:uid="{00000000-0005-0000-0000-000019060000}"/>
    <cellStyle name="Komma 2 2" xfId="7" xr:uid="{00000000-0005-0000-0000-00001A060000}"/>
    <cellStyle name="Komma 2 2 2" xfId="92" xr:uid="{00000000-0005-0000-0000-00001B060000}"/>
    <cellStyle name="Komma 2 2 2 2" xfId="354" xr:uid="{00000000-0005-0000-0000-00001C060000}"/>
    <cellStyle name="Komma 2 2 2 2 2" xfId="735" xr:uid="{00000000-0005-0000-0000-00001D060000}"/>
    <cellStyle name="Komma 2 2 2 2 2 2" xfId="1477" xr:uid="{00000000-0005-0000-0000-00001E060000}"/>
    <cellStyle name="Komma 2 2 2 2 3" xfId="1106" xr:uid="{00000000-0005-0000-0000-00001F060000}"/>
    <cellStyle name="Komma 2 2 2 3" xfId="1675" xr:uid="{00000000-0005-0000-0000-000020060000}"/>
    <cellStyle name="Komma 2 2 2 3 2" xfId="2744" xr:uid="{00000000-0005-0000-0000-000021060000}"/>
    <cellStyle name="Komma 2 2 3" xfId="311" xr:uid="{00000000-0005-0000-0000-000022060000}"/>
    <cellStyle name="Komma 2 2 3 2" xfId="692" xr:uid="{00000000-0005-0000-0000-000023060000}"/>
    <cellStyle name="Komma 2 2 3 2 2" xfId="1434" xr:uid="{00000000-0005-0000-0000-000024060000}"/>
    <cellStyle name="Komma 2 2 3 3" xfId="1063" xr:uid="{00000000-0005-0000-0000-000025060000}"/>
    <cellStyle name="Komma 2 2 4" xfId="1632" xr:uid="{00000000-0005-0000-0000-000026060000}"/>
    <cellStyle name="Komma 2 2 4 2" xfId="2700" xr:uid="{00000000-0005-0000-0000-000027060000}"/>
    <cellStyle name="Komma 2 2 5" xfId="15" xr:uid="{00000000-0005-0000-0000-000028060000}"/>
    <cellStyle name="Komma 2 3" xfId="93" xr:uid="{00000000-0005-0000-0000-000029060000}"/>
    <cellStyle name="Komma 2 3 2" xfId="355" xr:uid="{00000000-0005-0000-0000-00002A060000}"/>
    <cellStyle name="Komma 2 3 2 2" xfId="736" xr:uid="{00000000-0005-0000-0000-00002B060000}"/>
    <cellStyle name="Komma 2 3 2 2 2" xfId="1478" xr:uid="{00000000-0005-0000-0000-00002C060000}"/>
    <cellStyle name="Komma 2 3 2 3" xfId="1107" xr:uid="{00000000-0005-0000-0000-00002D060000}"/>
    <cellStyle name="Komma 2 3 3" xfId="1676" xr:uid="{00000000-0005-0000-0000-00002E060000}"/>
    <cellStyle name="Komma 2 3 3 2" xfId="2745" xr:uid="{00000000-0005-0000-0000-00002F060000}"/>
    <cellStyle name="Komma 2 4" xfId="310" xr:uid="{00000000-0005-0000-0000-000030060000}"/>
    <cellStyle name="Komma 2 4 2" xfId="691" xr:uid="{00000000-0005-0000-0000-000031060000}"/>
    <cellStyle name="Komma 2 4 2 2" xfId="1433" xr:uid="{00000000-0005-0000-0000-000032060000}"/>
    <cellStyle name="Komma 2 4 3" xfId="1062" xr:uid="{00000000-0005-0000-0000-000033060000}"/>
    <cellStyle name="Komma 2 5" xfId="1631" xr:uid="{00000000-0005-0000-0000-000034060000}"/>
    <cellStyle name="Komma 2 5 2" xfId="2699" xr:uid="{00000000-0005-0000-0000-000035060000}"/>
    <cellStyle name="Komma 2 6" xfId="14" xr:uid="{00000000-0005-0000-0000-000036060000}"/>
    <cellStyle name="Komma 3" xfId="6" xr:uid="{00000000-0005-0000-0000-000037060000}"/>
    <cellStyle name="Komma 3 2" xfId="17" xr:uid="{00000000-0005-0000-0000-000038060000}"/>
    <cellStyle name="Komma 3 2 2" xfId="94" xr:uid="{00000000-0005-0000-0000-000039060000}"/>
    <cellStyle name="Komma 3 2 2 2" xfId="247" xr:uid="{00000000-0005-0000-0000-00003A060000}"/>
    <cellStyle name="Komma 3 2 2 2 2" xfId="470" xr:uid="{00000000-0005-0000-0000-00003B060000}"/>
    <cellStyle name="Komma 3 2 2 2 2 2" xfId="843" xr:uid="{00000000-0005-0000-0000-00003C060000}"/>
    <cellStyle name="Komma 3 2 2 2 2 2 2" xfId="1585" xr:uid="{00000000-0005-0000-0000-00003D060000}"/>
    <cellStyle name="Komma 3 2 2 2 2 2 2 2" xfId="3557" xr:uid="{00000000-0005-0000-0000-00003E060000}"/>
    <cellStyle name="Komma 3 2 2 2 2 2 3" xfId="4250" xr:uid="{00000000-0005-0000-0000-00003F060000}"/>
    <cellStyle name="Komma 3 2 2 2 2 2 4" xfId="2654" xr:uid="{00000000-0005-0000-0000-000040060000}"/>
    <cellStyle name="Komma 3 2 2 2 2 3" xfId="1214" xr:uid="{00000000-0005-0000-0000-000041060000}"/>
    <cellStyle name="Komma 3 2 2 2 2 3 2" xfId="3210" xr:uid="{00000000-0005-0000-0000-000042060000}"/>
    <cellStyle name="Komma 3 2 2 2 2 4" xfId="1956" xr:uid="{00000000-0005-0000-0000-000043060000}"/>
    <cellStyle name="Komma 3 2 2 2 2 4 2" xfId="3903" xr:uid="{00000000-0005-0000-0000-000044060000}"/>
    <cellStyle name="Komma 3 2 2 2 2 5" xfId="2306" xr:uid="{00000000-0005-0000-0000-000045060000}"/>
    <cellStyle name="Komma 3 2 2 2 3" xfId="648" xr:uid="{00000000-0005-0000-0000-000046060000}"/>
    <cellStyle name="Komma 3 2 2 2 3 2" xfId="1390" xr:uid="{00000000-0005-0000-0000-000047060000}"/>
    <cellStyle name="Komma 3 2 2 2 3 2 2" xfId="3385" xr:uid="{00000000-0005-0000-0000-000048060000}"/>
    <cellStyle name="Komma 3 2 2 2 3 3" xfId="4078" xr:uid="{00000000-0005-0000-0000-000049060000}"/>
    <cellStyle name="Komma 3 2 2 2 3 4" xfId="2481" xr:uid="{00000000-0005-0000-0000-00004A060000}"/>
    <cellStyle name="Komma 3 2 2 2 4" xfId="1019" xr:uid="{00000000-0005-0000-0000-00004B060000}"/>
    <cellStyle name="Komma 3 2 2 2 4 2" xfId="2854" xr:uid="{00000000-0005-0000-0000-00004C060000}"/>
    <cellStyle name="Komma 3 2 2 2 5" xfId="1783" xr:uid="{00000000-0005-0000-0000-00004D060000}"/>
    <cellStyle name="Komma 3 2 2 2 5 2" xfId="3038" xr:uid="{00000000-0005-0000-0000-00004E060000}"/>
    <cellStyle name="Komma 3 2 2 2 6" xfId="3731" xr:uid="{00000000-0005-0000-0000-00004F060000}"/>
    <cellStyle name="Komma 3 2 2 2 7" xfId="2134" xr:uid="{00000000-0005-0000-0000-000050060000}"/>
    <cellStyle name="Komma 3 2 2 3" xfId="356" xr:uid="{00000000-0005-0000-0000-000051060000}"/>
    <cellStyle name="Komma 3 2 2 3 2" xfId="737" xr:uid="{00000000-0005-0000-0000-000052060000}"/>
    <cellStyle name="Komma 3 2 2 3 2 2" xfId="1479" xr:uid="{00000000-0005-0000-0000-000053060000}"/>
    <cellStyle name="Komma 3 2 2 3 3" xfId="1108" xr:uid="{00000000-0005-0000-0000-000054060000}"/>
    <cellStyle name="Komma 3 2 2 4" xfId="1677" xr:uid="{00000000-0005-0000-0000-000055060000}"/>
    <cellStyle name="Komma 3 2 2 4 2" xfId="2746" xr:uid="{00000000-0005-0000-0000-000056060000}"/>
    <cellStyle name="Komma 3 2 3" xfId="248" xr:uid="{00000000-0005-0000-0000-000057060000}"/>
    <cellStyle name="Komma 3 2 3 2" xfId="471" xr:uid="{00000000-0005-0000-0000-000058060000}"/>
    <cellStyle name="Komma 3 2 3 2 2" xfId="844" xr:uid="{00000000-0005-0000-0000-000059060000}"/>
    <cellStyle name="Komma 3 2 3 2 2 2" xfId="1586" xr:uid="{00000000-0005-0000-0000-00005A060000}"/>
    <cellStyle name="Komma 3 2 3 2 2 2 2" xfId="3558" xr:uid="{00000000-0005-0000-0000-00005B060000}"/>
    <cellStyle name="Komma 3 2 3 2 2 3" xfId="4251" xr:uid="{00000000-0005-0000-0000-00005C060000}"/>
    <cellStyle name="Komma 3 2 3 2 2 4" xfId="2655" xr:uid="{00000000-0005-0000-0000-00005D060000}"/>
    <cellStyle name="Komma 3 2 3 2 3" xfId="1215" xr:uid="{00000000-0005-0000-0000-00005E060000}"/>
    <cellStyle name="Komma 3 2 3 2 3 2" xfId="3211" xr:uid="{00000000-0005-0000-0000-00005F060000}"/>
    <cellStyle name="Komma 3 2 3 2 4" xfId="1957" xr:uid="{00000000-0005-0000-0000-000060060000}"/>
    <cellStyle name="Komma 3 2 3 2 4 2" xfId="3904" xr:uid="{00000000-0005-0000-0000-000061060000}"/>
    <cellStyle name="Komma 3 2 3 2 5" xfId="2307" xr:uid="{00000000-0005-0000-0000-000062060000}"/>
    <cellStyle name="Komma 3 2 3 3" xfId="649" xr:uid="{00000000-0005-0000-0000-000063060000}"/>
    <cellStyle name="Komma 3 2 3 3 2" xfId="1391" xr:uid="{00000000-0005-0000-0000-000064060000}"/>
    <cellStyle name="Komma 3 2 3 3 2 2" xfId="3386" xr:uid="{00000000-0005-0000-0000-000065060000}"/>
    <cellStyle name="Komma 3 2 3 3 3" xfId="4079" xr:uid="{00000000-0005-0000-0000-000066060000}"/>
    <cellStyle name="Komma 3 2 3 3 4" xfId="2482" xr:uid="{00000000-0005-0000-0000-000067060000}"/>
    <cellStyle name="Komma 3 2 3 4" xfId="1020" xr:uid="{00000000-0005-0000-0000-000068060000}"/>
    <cellStyle name="Komma 3 2 3 4 2" xfId="2855" xr:uid="{00000000-0005-0000-0000-000069060000}"/>
    <cellStyle name="Komma 3 2 3 5" xfId="1784" xr:uid="{00000000-0005-0000-0000-00006A060000}"/>
    <cellStyle name="Komma 3 2 3 5 2" xfId="3039" xr:uid="{00000000-0005-0000-0000-00006B060000}"/>
    <cellStyle name="Komma 3 2 3 6" xfId="3732" xr:uid="{00000000-0005-0000-0000-00006C060000}"/>
    <cellStyle name="Komma 3 2 3 7" xfId="2135" xr:uid="{00000000-0005-0000-0000-00006D060000}"/>
    <cellStyle name="Komma 3 2 4" xfId="313" xr:uid="{00000000-0005-0000-0000-00006E060000}"/>
    <cellStyle name="Komma 3 2 4 2" xfId="694" xr:uid="{00000000-0005-0000-0000-00006F060000}"/>
    <cellStyle name="Komma 3 2 4 2 2" xfId="1436" xr:uid="{00000000-0005-0000-0000-000070060000}"/>
    <cellStyle name="Komma 3 2 4 3" xfId="1065" xr:uid="{00000000-0005-0000-0000-000071060000}"/>
    <cellStyle name="Komma 3 2 5" xfId="1634" xr:uid="{00000000-0005-0000-0000-000072060000}"/>
    <cellStyle name="Komma 3 2 5 2" xfId="2702" xr:uid="{00000000-0005-0000-0000-000073060000}"/>
    <cellStyle name="Komma 3 3" xfId="95" xr:uid="{00000000-0005-0000-0000-000074060000}"/>
    <cellStyle name="Komma 3 3 2" xfId="249" xr:uid="{00000000-0005-0000-0000-000075060000}"/>
    <cellStyle name="Komma 3 3 2 2" xfId="472" xr:uid="{00000000-0005-0000-0000-000076060000}"/>
    <cellStyle name="Komma 3 3 2 2 2" xfId="845" xr:uid="{00000000-0005-0000-0000-000077060000}"/>
    <cellStyle name="Komma 3 3 2 2 2 2" xfId="1587" xr:uid="{00000000-0005-0000-0000-000078060000}"/>
    <cellStyle name="Komma 3 3 2 2 2 2 2" xfId="3559" xr:uid="{00000000-0005-0000-0000-000079060000}"/>
    <cellStyle name="Komma 3 3 2 2 2 3" xfId="4252" xr:uid="{00000000-0005-0000-0000-00007A060000}"/>
    <cellStyle name="Komma 3 3 2 2 2 4" xfId="2656" xr:uid="{00000000-0005-0000-0000-00007B060000}"/>
    <cellStyle name="Komma 3 3 2 2 3" xfId="1216" xr:uid="{00000000-0005-0000-0000-00007C060000}"/>
    <cellStyle name="Komma 3 3 2 2 3 2" xfId="3212" xr:uid="{00000000-0005-0000-0000-00007D060000}"/>
    <cellStyle name="Komma 3 3 2 2 4" xfId="1958" xr:uid="{00000000-0005-0000-0000-00007E060000}"/>
    <cellStyle name="Komma 3 3 2 2 4 2" xfId="3905" xr:uid="{00000000-0005-0000-0000-00007F060000}"/>
    <cellStyle name="Komma 3 3 2 2 5" xfId="2308" xr:uid="{00000000-0005-0000-0000-000080060000}"/>
    <cellStyle name="Komma 3 3 2 3" xfId="650" xr:uid="{00000000-0005-0000-0000-000081060000}"/>
    <cellStyle name="Komma 3 3 2 3 2" xfId="1392" xr:uid="{00000000-0005-0000-0000-000082060000}"/>
    <cellStyle name="Komma 3 3 2 3 2 2" xfId="3387" xr:uid="{00000000-0005-0000-0000-000083060000}"/>
    <cellStyle name="Komma 3 3 2 3 3" xfId="4080" xr:uid="{00000000-0005-0000-0000-000084060000}"/>
    <cellStyle name="Komma 3 3 2 3 4" xfId="2483" xr:uid="{00000000-0005-0000-0000-000085060000}"/>
    <cellStyle name="Komma 3 3 2 4" xfId="1021" xr:uid="{00000000-0005-0000-0000-000086060000}"/>
    <cellStyle name="Komma 3 3 2 4 2" xfId="2856" xr:uid="{00000000-0005-0000-0000-000087060000}"/>
    <cellStyle name="Komma 3 3 2 5" xfId="1785" xr:uid="{00000000-0005-0000-0000-000088060000}"/>
    <cellStyle name="Komma 3 3 2 5 2" xfId="3040" xr:uid="{00000000-0005-0000-0000-000089060000}"/>
    <cellStyle name="Komma 3 3 2 6" xfId="3733" xr:uid="{00000000-0005-0000-0000-00008A060000}"/>
    <cellStyle name="Komma 3 3 2 7" xfId="2136" xr:uid="{00000000-0005-0000-0000-00008B060000}"/>
    <cellStyle name="Komma 3 3 3" xfId="357" xr:uid="{00000000-0005-0000-0000-00008C060000}"/>
    <cellStyle name="Komma 3 3 3 2" xfId="738" xr:uid="{00000000-0005-0000-0000-00008D060000}"/>
    <cellStyle name="Komma 3 3 3 2 2" xfId="1480" xr:uid="{00000000-0005-0000-0000-00008E060000}"/>
    <cellStyle name="Komma 3 3 3 3" xfId="1109" xr:uid="{00000000-0005-0000-0000-00008F060000}"/>
    <cellStyle name="Komma 3 3 4" xfId="1678" xr:uid="{00000000-0005-0000-0000-000090060000}"/>
    <cellStyle name="Komma 3 3 4 2" xfId="2747" xr:uid="{00000000-0005-0000-0000-000091060000}"/>
    <cellStyle name="Komma 3 4" xfId="250" xr:uid="{00000000-0005-0000-0000-000092060000}"/>
    <cellStyle name="Komma 3 4 2" xfId="473" xr:uid="{00000000-0005-0000-0000-000093060000}"/>
    <cellStyle name="Komma 3 4 2 2" xfId="846" xr:uid="{00000000-0005-0000-0000-000094060000}"/>
    <cellStyle name="Komma 3 4 2 2 2" xfId="1588" xr:uid="{00000000-0005-0000-0000-000095060000}"/>
    <cellStyle name="Komma 3 4 2 2 2 2" xfId="3560" xr:uid="{00000000-0005-0000-0000-000096060000}"/>
    <cellStyle name="Komma 3 4 2 2 3" xfId="4253" xr:uid="{00000000-0005-0000-0000-000097060000}"/>
    <cellStyle name="Komma 3 4 2 2 4" xfId="2657" xr:uid="{00000000-0005-0000-0000-000098060000}"/>
    <cellStyle name="Komma 3 4 2 3" xfId="1217" xr:uid="{00000000-0005-0000-0000-000099060000}"/>
    <cellStyle name="Komma 3 4 2 3 2" xfId="3213" xr:uid="{00000000-0005-0000-0000-00009A060000}"/>
    <cellStyle name="Komma 3 4 2 4" xfId="1959" xr:uid="{00000000-0005-0000-0000-00009B060000}"/>
    <cellStyle name="Komma 3 4 2 4 2" xfId="3906" xr:uid="{00000000-0005-0000-0000-00009C060000}"/>
    <cellStyle name="Komma 3 4 2 5" xfId="2309" xr:uid="{00000000-0005-0000-0000-00009D060000}"/>
    <cellStyle name="Komma 3 4 3" xfId="651" xr:uid="{00000000-0005-0000-0000-00009E060000}"/>
    <cellStyle name="Komma 3 4 3 2" xfId="1393" xr:uid="{00000000-0005-0000-0000-00009F060000}"/>
    <cellStyle name="Komma 3 4 3 2 2" xfId="3388" xr:uid="{00000000-0005-0000-0000-0000A0060000}"/>
    <cellStyle name="Komma 3 4 3 3" xfId="4081" xr:uid="{00000000-0005-0000-0000-0000A1060000}"/>
    <cellStyle name="Komma 3 4 3 4" xfId="2484" xr:uid="{00000000-0005-0000-0000-0000A2060000}"/>
    <cellStyle name="Komma 3 4 4" xfId="1022" xr:uid="{00000000-0005-0000-0000-0000A3060000}"/>
    <cellStyle name="Komma 3 4 4 2" xfId="2857" xr:uid="{00000000-0005-0000-0000-0000A4060000}"/>
    <cellStyle name="Komma 3 4 5" xfId="1786" xr:uid="{00000000-0005-0000-0000-0000A5060000}"/>
    <cellStyle name="Komma 3 4 5 2" xfId="3041" xr:uid="{00000000-0005-0000-0000-0000A6060000}"/>
    <cellStyle name="Komma 3 4 6" xfId="3734" xr:uid="{00000000-0005-0000-0000-0000A7060000}"/>
    <cellStyle name="Komma 3 4 7" xfId="2137" xr:uid="{00000000-0005-0000-0000-0000A8060000}"/>
    <cellStyle name="Komma 3 5" xfId="312" xr:uid="{00000000-0005-0000-0000-0000A9060000}"/>
    <cellStyle name="Komma 3 5 2" xfId="693" xr:uid="{00000000-0005-0000-0000-0000AA060000}"/>
    <cellStyle name="Komma 3 5 2 2" xfId="1435" xr:uid="{00000000-0005-0000-0000-0000AB060000}"/>
    <cellStyle name="Komma 3 5 3" xfId="1064" xr:uid="{00000000-0005-0000-0000-0000AC060000}"/>
    <cellStyle name="Komma 3 6" xfId="1633" xr:uid="{00000000-0005-0000-0000-0000AD060000}"/>
    <cellStyle name="Komma 3 6 2" xfId="2701" xr:uid="{00000000-0005-0000-0000-0000AE060000}"/>
    <cellStyle name="Komma 3 7" xfId="16" xr:uid="{00000000-0005-0000-0000-0000AF060000}"/>
    <cellStyle name="Komma 4" xfId="10" xr:uid="{00000000-0005-0000-0000-0000B0060000}"/>
    <cellStyle name="Komma 4 2" xfId="96" xr:uid="{00000000-0005-0000-0000-0000B1060000}"/>
    <cellStyle name="Komma 4 2 2" xfId="251" xr:uid="{00000000-0005-0000-0000-0000B2060000}"/>
    <cellStyle name="Komma 4 2 2 2" xfId="474" xr:uid="{00000000-0005-0000-0000-0000B3060000}"/>
    <cellStyle name="Komma 4 2 2 2 2" xfId="847" xr:uid="{00000000-0005-0000-0000-0000B4060000}"/>
    <cellStyle name="Komma 4 2 2 2 2 2" xfId="1589" xr:uid="{00000000-0005-0000-0000-0000B5060000}"/>
    <cellStyle name="Komma 4 2 2 2 2 2 2" xfId="3561" xr:uid="{00000000-0005-0000-0000-0000B6060000}"/>
    <cellStyle name="Komma 4 2 2 2 2 3" xfId="4254" xr:uid="{00000000-0005-0000-0000-0000B7060000}"/>
    <cellStyle name="Komma 4 2 2 2 2 4" xfId="2658" xr:uid="{00000000-0005-0000-0000-0000B8060000}"/>
    <cellStyle name="Komma 4 2 2 2 3" xfId="1218" xr:uid="{00000000-0005-0000-0000-0000B9060000}"/>
    <cellStyle name="Komma 4 2 2 2 3 2" xfId="3214" xr:uid="{00000000-0005-0000-0000-0000BA060000}"/>
    <cellStyle name="Komma 4 2 2 2 4" xfId="1960" xr:uid="{00000000-0005-0000-0000-0000BB060000}"/>
    <cellStyle name="Komma 4 2 2 2 4 2" xfId="3907" xr:uid="{00000000-0005-0000-0000-0000BC060000}"/>
    <cellStyle name="Komma 4 2 2 2 5" xfId="2310" xr:uid="{00000000-0005-0000-0000-0000BD060000}"/>
    <cellStyle name="Komma 4 2 2 3" xfId="652" xr:uid="{00000000-0005-0000-0000-0000BE060000}"/>
    <cellStyle name="Komma 4 2 2 3 2" xfId="1394" xr:uid="{00000000-0005-0000-0000-0000BF060000}"/>
    <cellStyle name="Komma 4 2 2 3 2 2" xfId="3389" xr:uid="{00000000-0005-0000-0000-0000C0060000}"/>
    <cellStyle name="Komma 4 2 2 3 3" xfId="4082" xr:uid="{00000000-0005-0000-0000-0000C1060000}"/>
    <cellStyle name="Komma 4 2 2 3 4" xfId="2485" xr:uid="{00000000-0005-0000-0000-0000C2060000}"/>
    <cellStyle name="Komma 4 2 2 4" xfId="1023" xr:uid="{00000000-0005-0000-0000-0000C3060000}"/>
    <cellStyle name="Komma 4 2 2 4 2" xfId="2858" xr:uid="{00000000-0005-0000-0000-0000C4060000}"/>
    <cellStyle name="Komma 4 2 2 5" xfId="1787" xr:uid="{00000000-0005-0000-0000-0000C5060000}"/>
    <cellStyle name="Komma 4 2 2 5 2" xfId="3042" xr:uid="{00000000-0005-0000-0000-0000C6060000}"/>
    <cellStyle name="Komma 4 2 2 6" xfId="3735" xr:uid="{00000000-0005-0000-0000-0000C7060000}"/>
    <cellStyle name="Komma 4 2 2 7" xfId="2138" xr:uid="{00000000-0005-0000-0000-0000C8060000}"/>
    <cellStyle name="Komma 4 2 3" xfId="358" xr:uid="{00000000-0005-0000-0000-0000C9060000}"/>
    <cellStyle name="Komma 4 2 3 2" xfId="739" xr:uid="{00000000-0005-0000-0000-0000CA060000}"/>
    <cellStyle name="Komma 4 2 3 2 2" xfId="1481" xr:uid="{00000000-0005-0000-0000-0000CB060000}"/>
    <cellStyle name="Komma 4 2 3 3" xfId="1110" xr:uid="{00000000-0005-0000-0000-0000CC060000}"/>
    <cellStyle name="Komma 4 2 4" xfId="1679" xr:uid="{00000000-0005-0000-0000-0000CD060000}"/>
    <cellStyle name="Komma 4 2 4 2" xfId="2748" xr:uid="{00000000-0005-0000-0000-0000CE060000}"/>
    <cellStyle name="Komma 4 3" xfId="252" xr:uid="{00000000-0005-0000-0000-0000CF060000}"/>
    <cellStyle name="Komma 4 3 2" xfId="307" xr:uid="{00000000-0005-0000-0000-0000D0060000}"/>
    <cellStyle name="Komma 4 3 2 2" xfId="513" xr:uid="{00000000-0005-0000-0000-0000D1060000}"/>
    <cellStyle name="Komma 4 3 2 2 2" xfId="884" xr:uid="{00000000-0005-0000-0000-0000D2060000}"/>
    <cellStyle name="Komma 4 3 2 2 2 2" xfId="1626" xr:uid="{00000000-0005-0000-0000-0000D3060000}"/>
    <cellStyle name="Komma 4 3 2 2 3" xfId="1255" xr:uid="{00000000-0005-0000-0000-0000D4060000}"/>
    <cellStyle name="Komma 4 3 2 3" xfId="1824" xr:uid="{00000000-0005-0000-0000-0000D5060000}"/>
    <cellStyle name="Komma 4 3 2 3 2" xfId="2895" xr:uid="{00000000-0005-0000-0000-0000D6060000}"/>
    <cellStyle name="Komma 4 3 3" xfId="475" xr:uid="{00000000-0005-0000-0000-0000D7060000}"/>
    <cellStyle name="Komma 4 3 3 2" xfId="848" xr:uid="{00000000-0005-0000-0000-0000D8060000}"/>
    <cellStyle name="Komma 4 3 3 2 2" xfId="1590" xr:uid="{00000000-0005-0000-0000-0000D9060000}"/>
    <cellStyle name="Komma 4 3 3 2 2 2" xfId="3562" xr:uid="{00000000-0005-0000-0000-0000DA060000}"/>
    <cellStyle name="Komma 4 3 3 2 3" xfId="4255" xr:uid="{00000000-0005-0000-0000-0000DB060000}"/>
    <cellStyle name="Komma 4 3 3 2 4" xfId="2659" xr:uid="{00000000-0005-0000-0000-0000DC060000}"/>
    <cellStyle name="Komma 4 3 3 3" xfId="1219" xr:uid="{00000000-0005-0000-0000-0000DD060000}"/>
    <cellStyle name="Komma 4 3 3 3 2" xfId="3215" xr:uid="{00000000-0005-0000-0000-0000DE060000}"/>
    <cellStyle name="Komma 4 3 3 4" xfId="1961" xr:uid="{00000000-0005-0000-0000-0000DF060000}"/>
    <cellStyle name="Komma 4 3 3 4 2" xfId="3908" xr:uid="{00000000-0005-0000-0000-0000E0060000}"/>
    <cellStyle name="Komma 4 3 3 5" xfId="2311" xr:uid="{00000000-0005-0000-0000-0000E1060000}"/>
    <cellStyle name="Komma 4 3 4" xfId="653" xr:uid="{00000000-0005-0000-0000-0000E2060000}"/>
    <cellStyle name="Komma 4 3 4 2" xfId="1395" xr:uid="{00000000-0005-0000-0000-0000E3060000}"/>
    <cellStyle name="Komma 4 3 4 2 2" xfId="3390" xr:uid="{00000000-0005-0000-0000-0000E4060000}"/>
    <cellStyle name="Komma 4 3 4 3" xfId="4083" xr:uid="{00000000-0005-0000-0000-0000E5060000}"/>
    <cellStyle name="Komma 4 3 4 4" xfId="2486" xr:uid="{00000000-0005-0000-0000-0000E6060000}"/>
    <cellStyle name="Komma 4 3 5" xfId="1024" xr:uid="{00000000-0005-0000-0000-0000E7060000}"/>
    <cellStyle name="Komma 4 3 5 2" xfId="2859" xr:uid="{00000000-0005-0000-0000-0000E8060000}"/>
    <cellStyle name="Komma 4 3 6" xfId="1788" xr:uid="{00000000-0005-0000-0000-0000E9060000}"/>
    <cellStyle name="Komma 4 3 6 2" xfId="3043" xr:uid="{00000000-0005-0000-0000-0000EA060000}"/>
    <cellStyle name="Komma 4 3 7" xfId="3736" xr:uid="{00000000-0005-0000-0000-0000EB060000}"/>
    <cellStyle name="Komma 4 3 8" xfId="2139" xr:uid="{00000000-0005-0000-0000-0000EC060000}"/>
    <cellStyle name="Komma 4 4" xfId="253" xr:uid="{00000000-0005-0000-0000-0000ED060000}"/>
    <cellStyle name="Komma 4 4 2" xfId="476" xr:uid="{00000000-0005-0000-0000-0000EE060000}"/>
    <cellStyle name="Komma 4 4 2 2" xfId="849" xr:uid="{00000000-0005-0000-0000-0000EF060000}"/>
    <cellStyle name="Komma 4 4 2 2 2" xfId="1591" xr:uid="{00000000-0005-0000-0000-0000F0060000}"/>
    <cellStyle name="Komma 4 4 2 2 2 2" xfId="3563" xr:uid="{00000000-0005-0000-0000-0000F1060000}"/>
    <cellStyle name="Komma 4 4 2 2 3" xfId="4256" xr:uid="{00000000-0005-0000-0000-0000F2060000}"/>
    <cellStyle name="Komma 4 4 2 2 4" xfId="2660" xr:uid="{00000000-0005-0000-0000-0000F3060000}"/>
    <cellStyle name="Komma 4 4 2 3" xfId="1220" xr:uid="{00000000-0005-0000-0000-0000F4060000}"/>
    <cellStyle name="Komma 4 4 2 3 2" xfId="3216" xr:uid="{00000000-0005-0000-0000-0000F5060000}"/>
    <cellStyle name="Komma 4 4 2 4" xfId="1962" xr:uid="{00000000-0005-0000-0000-0000F6060000}"/>
    <cellStyle name="Komma 4 4 2 4 2" xfId="3909" xr:uid="{00000000-0005-0000-0000-0000F7060000}"/>
    <cellStyle name="Komma 4 4 2 5" xfId="2312" xr:uid="{00000000-0005-0000-0000-0000F8060000}"/>
    <cellStyle name="Komma 4 4 3" xfId="654" xr:uid="{00000000-0005-0000-0000-0000F9060000}"/>
    <cellStyle name="Komma 4 4 3 2" xfId="1396" xr:uid="{00000000-0005-0000-0000-0000FA060000}"/>
    <cellStyle name="Komma 4 4 3 2 2" xfId="3391" xr:uid="{00000000-0005-0000-0000-0000FB060000}"/>
    <cellStyle name="Komma 4 4 3 3" xfId="4084" xr:uid="{00000000-0005-0000-0000-0000FC060000}"/>
    <cellStyle name="Komma 4 4 3 4" xfId="2487" xr:uid="{00000000-0005-0000-0000-0000FD060000}"/>
    <cellStyle name="Komma 4 4 4" xfId="1025" xr:uid="{00000000-0005-0000-0000-0000FE060000}"/>
    <cellStyle name="Komma 4 4 4 2" xfId="2860" xr:uid="{00000000-0005-0000-0000-0000FF060000}"/>
    <cellStyle name="Komma 4 4 5" xfId="1789" xr:uid="{00000000-0005-0000-0000-000000070000}"/>
    <cellStyle name="Komma 4 4 5 2" xfId="3044" xr:uid="{00000000-0005-0000-0000-000001070000}"/>
    <cellStyle name="Komma 4 4 6" xfId="3737" xr:uid="{00000000-0005-0000-0000-000002070000}"/>
    <cellStyle name="Komma 4 4 7" xfId="2140" xr:uid="{00000000-0005-0000-0000-000003070000}"/>
    <cellStyle name="Komma 4 5" xfId="314" xr:uid="{00000000-0005-0000-0000-000004070000}"/>
    <cellStyle name="Komma 4 5 2" xfId="695" xr:uid="{00000000-0005-0000-0000-000005070000}"/>
    <cellStyle name="Komma 4 5 2 2" xfId="1437" xr:uid="{00000000-0005-0000-0000-000006070000}"/>
    <cellStyle name="Komma 4 5 3" xfId="1066" xr:uid="{00000000-0005-0000-0000-000007070000}"/>
    <cellStyle name="Komma 4 6" xfId="1635" xr:uid="{00000000-0005-0000-0000-000008070000}"/>
    <cellStyle name="Komma 4 6 2" xfId="2703" xr:uid="{00000000-0005-0000-0000-000009070000}"/>
    <cellStyle name="Komma 4 7" xfId="18" xr:uid="{00000000-0005-0000-0000-00000A070000}"/>
    <cellStyle name="Komma 5" xfId="19" xr:uid="{00000000-0005-0000-0000-00000B070000}"/>
    <cellStyle name="Komma 5 2" xfId="97" xr:uid="{00000000-0005-0000-0000-00000C070000}"/>
    <cellStyle name="Komma 5 2 2" xfId="359" xr:uid="{00000000-0005-0000-0000-00000D070000}"/>
    <cellStyle name="Komma 5 2 2 2" xfId="740" xr:uid="{00000000-0005-0000-0000-00000E070000}"/>
    <cellStyle name="Komma 5 2 2 2 2" xfId="1482" xr:uid="{00000000-0005-0000-0000-00000F070000}"/>
    <cellStyle name="Komma 5 2 2 3" xfId="1111" xr:uid="{00000000-0005-0000-0000-000010070000}"/>
    <cellStyle name="Komma 5 2 3" xfId="1680" xr:uid="{00000000-0005-0000-0000-000011070000}"/>
    <cellStyle name="Komma 5 2 3 2" xfId="2749" xr:uid="{00000000-0005-0000-0000-000012070000}"/>
    <cellStyle name="Komma 5 3" xfId="315" xr:uid="{00000000-0005-0000-0000-000013070000}"/>
    <cellStyle name="Komma 5 3 2" xfId="696" xr:uid="{00000000-0005-0000-0000-000014070000}"/>
    <cellStyle name="Komma 5 3 2 2" xfId="1438" xr:uid="{00000000-0005-0000-0000-000015070000}"/>
    <cellStyle name="Komma 5 3 3" xfId="1067" xr:uid="{00000000-0005-0000-0000-000016070000}"/>
    <cellStyle name="Komma 5 4" xfId="1636" xr:uid="{00000000-0005-0000-0000-000017070000}"/>
    <cellStyle name="Komma 5 4 2" xfId="2704" xr:uid="{00000000-0005-0000-0000-000018070000}"/>
    <cellStyle name="Komma 6" xfId="13" xr:uid="{00000000-0005-0000-0000-000019070000}"/>
    <cellStyle name="Komma 6 2" xfId="30" xr:uid="{00000000-0005-0000-0000-00001A070000}"/>
    <cellStyle name="Komma 6 2 2" xfId="320" xr:uid="{00000000-0005-0000-0000-00001B070000}"/>
    <cellStyle name="Komma 6 2 2 2" xfId="701" xr:uid="{00000000-0005-0000-0000-00001C070000}"/>
    <cellStyle name="Komma 6 2 2 2 2" xfId="1443" xr:uid="{00000000-0005-0000-0000-00001D070000}"/>
    <cellStyle name="Komma 6 2 2 3" xfId="1072" xr:uid="{00000000-0005-0000-0000-00001E070000}"/>
    <cellStyle name="Komma 6 2 3" xfId="1641" xr:uid="{00000000-0005-0000-0000-00001F070000}"/>
    <cellStyle name="Komma 6 2 3 2" xfId="2709" xr:uid="{00000000-0005-0000-0000-000020070000}"/>
    <cellStyle name="Komma 6 3" xfId="29" xr:uid="{00000000-0005-0000-0000-000021070000}"/>
    <cellStyle name="Komma 6 3 2" xfId="319" xr:uid="{00000000-0005-0000-0000-000022070000}"/>
    <cellStyle name="Komma 6 3 2 2" xfId="700" xr:uid="{00000000-0005-0000-0000-000023070000}"/>
    <cellStyle name="Komma 6 3 2 2 2" xfId="1442" xr:uid="{00000000-0005-0000-0000-000024070000}"/>
    <cellStyle name="Komma 6 3 2 3" xfId="1071" xr:uid="{00000000-0005-0000-0000-000025070000}"/>
    <cellStyle name="Komma 6 3 3" xfId="1640" xr:uid="{00000000-0005-0000-0000-000026070000}"/>
    <cellStyle name="Komma 6 3 3 2" xfId="2708" xr:uid="{00000000-0005-0000-0000-000027070000}"/>
    <cellStyle name="Komma 6 4" xfId="309" xr:uid="{00000000-0005-0000-0000-000028070000}"/>
    <cellStyle name="Komma 6 4 2" xfId="690" xr:uid="{00000000-0005-0000-0000-000029070000}"/>
    <cellStyle name="Komma 6 4 2 2" xfId="1432" xr:uid="{00000000-0005-0000-0000-00002A070000}"/>
    <cellStyle name="Komma 6 4 3" xfId="1061" xr:uid="{00000000-0005-0000-0000-00002B070000}"/>
    <cellStyle name="Komma 6 5" xfId="1630" xr:uid="{00000000-0005-0000-0000-00002C070000}"/>
    <cellStyle name="Komma 6 5 2" xfId="2698" xr:uid="{00000000-0005-0000-0000-00002D070000}"/>
    <cellStyle name="Komma 7" xfId="98" xr:uid="{00000000-0005-0000-0000-00002E070000}"/>
    <cellStyle name="Komma 7 2" xfId="360" xr:uid="{00000000-0005-0000-0000-00002F070000}"/>
    <cellStyle name="Komma 7 2 2" xfId="741" xr:uid="{00000000-0005-0000-0000-000030070000}"/>
    <cellStyle name="Komma 7 2 2 2" xfId="1483" xr:uid="{00000000-0005-0000-0000-000031070000}"/>
    <cellStyle name="Komma 7 2 3" xfId="1112" xr:uid="{00000000-0005-0000-0000-000032070000}"/>
    <cellStyle name="Komma 7 3" xfId="1681" xr:uid="{00000000-0005-0000-0000-000033070000}"/>
    <cellStyle name="Komma 7 3 2" xfId="2750" xr:uid="{00000000-0005-0000-0000-000034070000}"/>
    <cellStyle name="Komma 8" xfId="308" xr:uid="{00000000-0005-0000-0000-000035070000}"/>
    <cellStyle name="Komma 8 2" xfId="689" xr:uid="{00000000-0005-0000-0000-000036070000}"/>
    <cellStyle name="Komma 8 2 2" xfId="1431" xr:uid="{00000000-0005-0000-0000-000037070000}"/>
    <cellStyle name="Komma 8 3" xfId="1060" xr:uid="{00000000-0005-0000-0000-000038070000}"/>
    <cellStyle name="Komma 9" xfId="12" xr:uid="{00000000-0005-0000-0000-000039070000}"/>
    <cellStyle name="Kontrollcelle 2" xfId="254" xr:uid="{00000000-0005-0000-0000-00003A070000}"/>
    <cellStyle name="Linked Cell" xfId="83" xr:uid="{00000000-0005-0000-0000-00003B070000}"/>
    <cellStyle name="Merknad 2" xfId="99" xr:uid="{00000000-0005-0000-0000-00003C070000}"/>
    <cellStyle name="Merknad 2 2" xfId="100" xr:uid="{00000000-0005-0000-0000-00003D070000}"/>
    <cellStyle name="Merknad 2 2 2" xfId="182" xr:uid="{00000000-0005-0000-0000-00003E070000}"/>
    <cellStyle name="Merknad 2 2 2 2" xfId="426" xr:uid="{00000000-0005-0000-0000-00003F070000}"/>
    <cellStyle name="Merknad 2 2 2 3" xfId="2904" xr:uid="{00000000-0005-0000-0000-000040070000}"/>
    <cellStyle name="Merknad 2 2 2 3 2" xfId="4304" xr:uid="{00000000-0005-0000-0000-000041070000}"/>
    <cellStyle name="Merknad 2 2 3" xfId="362" xr:uid="{00000000-0005-0000-0000-000042070000}"/>
    <cellStyle name="Merknad 2 2 4" xfId="2903" xr:uid="{00000000-0005-0000-0000-000043070000}"/>
    <cellStyle name="Merknad 2 2 4 2" xfId="2002" xr:uid="{00000000-0005-0000-0000-000044070000}"/>
    <cellStyle name="Merknad 2 3" xfId="181" xr:uid="{00000000-0005-0000-0000-000045070000}"/>
    <cellStyle name="Merknad 2 3 2" xfId="425" xr:uid="{00000000-0005-0000-0000-000046070000}"/>
    <cellStyle name="Merknad 2 3 3" xfId="2906" xr:uid="{00000000-0005-0000-0000-000047070000}"/>
    <cellStyle name="Merknad 2 3 3 2" xfId="4299" xr:uid="{00000000-0005-0000-0000-000048070000}"/>
    <cellStyle name="Merknad 2 4" xfId="361" xr:uid="{00000000-0005-0000-0000-000049070000}"/>
    <cellStyle name="Merknad 2 5" xfId="2740" xr:uid="{00000000-0005-0000-0000-00004A070000}"/>
    <cellStyle name="Merknad 2 5 2" xfId="4296" xr:uid="{00000000-0005-0000-0000-00004B070000}"/>
    <cellStyle name="Merknad 3" xfId="101" xr:uid="{00000000-0005-0000-0000-00004C070000}"/>
    <cellStyle name="Merknad 3 2" xfId="183" xr:uid="{00000000-0005-0000-0000-00004D070000}"/>
    <cellStyle name="Merknad 3 2 2" xfId="427" xr:uid="{00000000-0005-0000-0000-00004E070000}"/>
    <cellStyle name="Merknad 3 2 3" xfId="2853" xr:uid="{00000000-0005-0000-0000-00004F070000}"/>
    <cellStyle name="Merknad 3 2 3 2" xfId="4305" xr:uid="{00000000-0005-0000-0000-000050070000}"/>
    <cellStyle name="Merknad 3 3" xfId="363" xr:uid="{00000000-0005-0000-0000-000051070000}"/>
    <cellStyle name="Merknad 3 4" xfId="2901" xr:uid="{00000000-0005-0000-0000-000052070000}"/>
    <cellStyle name="Merknad 3 4 2" xfId="4297" xr:uid="{00000000-0005-0000-0000-000053070000}"/>
    <cellStyle name="Neutral" xfId="84" xr:uid="{00000000-0005-0000-0000-000054070000}"/>
    <cellStyle name="Normal" xfId="0" builtinId="0"/>
    <cellStyle name="Normal 10" xfId="26" xr:uid="{00000000-0005-0000-0000-000056070000}"/>
    <cellStyle name="Normal 10 2" xfId="102" xr:uid="{00000000-0005-0000-0000-000057070000}"/>
    <cellStyle name="Normal 10_Balanse - eiendeler" xfId="103" xr:uid="{00000000-0005-0000-0000-000058070000}"/>
    <cellStyle name="Normal 11" xfId="2000" xr:uid="{00000000-0005-0000-0000-000059070000}"/>
    <cellStyle name="Normal 12" xfId="11" xr:uid="{00000000-0005-0000-0000-00005A070000}"/>
    <cellStyle name="Normal 15 3" xfId="2001" xr:uid="{00000000-0005-0000-0000-00005B070000}"/>
    <cellStyle name="Normal 2" xfId="5" xr:uid="{00000000-0005-0000-0000-00005C070000}"/>
    <cellStyle name="Normal 2 2" xfId="9" xr:uid="{00000000-0005-0000-0000-00005D070000}"/>
    <cellStyle name="Normal 2 2 2" xfId="104" xr:uid="{00000000-0005-0000-0000-00005E070000}"/>
    <cellStyle name="Normal 2 2_Balanse - eiendeler" xfId="105" xr:uid="{00000000-0005-0000-0000-00005F070000}"/>
    <cellStyle name="Normal 2 3" xfId="106" xr:uid="{00000000-0005-0000-0000-000060070000}"/>
    <cellStyle name="Normal 2 3 2" xfId="255" xr:uid="{00000000-0005-0000-0000-000061070000}"/>
    <cellStyle name="Normal 2 3 2 2" xfId="256" xr:uid="{00000000-0005-0000-0000-000062070000}"/>
    <cellStyle name="Normal 2 3 2 2 2" xfId="257" xr:uid="{00000000-0005-0000-0000-000063070000}"/>
    <cellStyle name="Normal 2 3 2 2 2 2" xfId="479" xr:uid="{00000000-0005-0000-0000-000064070000}"/>
    <cellStyle name="Normal 2 3 2 2 2 2 2" xfId="852" xr:uid="{00000000-0005-0000-0000-000065070000}"/>
    <cellStyle name="Normal 2 3 2 2 2 2 2 2" xfId="1594" xr:uid="{00000000-0005-0000-0000-000066070000}"/>
    <cellStyle name="Normal 2 3 2 2 2 2 2 2 2" xfId="3566" xr:uid="{00000000-0005-0000-0000-000067070000}"/>
    <cellStyle name="Normal 2 3 2 2 2 2 2 3" xfId="4259" xr:uid="{00000000-0005-0000-0000-000068070000}"/>
    <cellStyle name="Normal 2 3 2 2 2 2 2 4" xfId="2663" xr:uid="{00000000-0005-0000-0000-000069070000}"/>
    <cellStyle name="Normal 2 3 2 2 2 2 3" xfId="1223" xr:uid="{00000000-0005-0000-0000-00006A070000}"/>
    <cellStyle name="Normal 2 3 2 2 2 2 3 2" xfId="3219" xr:uid="{00000000-0005-0000-0000-00006B070000}"/>
    <cellStyle name="Normal 2 3 2 2 2 2 4" xfId="1965" xr:uid="{00000000-0005-0000-0000-00006C070000}"/>
    <cellStyle name="Normal 2 3 2 2 2 2 4 2" xfId="3912" xr:uid="{00000000-0005-0000-0000-00006D070000}"/>
    <cellStyle name="Normal 2 3 2 2 2 2 5" xfId="2315" xr:uid="{00000000-0005-0000-0000-00006E070000}"/>
    <cellStyle name="Normal 2 3 2 2 2 3" xfId="657" xr:uid="{00000000-0005-0000-0000-00006F070000}"/>
    <cellStyle name="Normal 2 3 2 2 2 3 2" xfId="1399" xr:uid="{00000000-0005-0000-0000-000070070000}"/>
    <cellStyle name="Normal 2 3 2 2 2 3 2 2" xfId="3394" xr:uid="{00000000-0005-0000-0000-000071070000}"/>
    <cellStyle name="Normal 2 3 2 2 2 3 3" xfId="4087" xr:uid="{00000000-0005-0000-0000-000072070000}"/>
    <cellStyle name="Normal 2 3 2 2 2 3 4" xfId="2490" xr:uid="{00000000-0005-0000-0000-000073070000}"/>
    <cellStyle name="Normal 2 3 2 2 2 4" xfId="1028" xr:uid="{00000000-0005-0000-0000-000074070000}"/>
    <cellStyle name="Normal 2 3 2 2 2 4 2" xfId="2863" xr:uid="{00000000-0005-0000-0000-000075070000}"/>
    <cellStyle name="Normal 2 3 2 2 2 5" xfId="1792" xr:uid="{00000000-0005-0000-0000-000076070000}"/>
    <cellStyle name="Normal 2 3 2 2 2 5 2" xfId="3047" xr:uid="{00000000-0005-0000-0000-000077070000}"/>
    <cellStyle name="Normal 2 3 2 2 2 6" xfId="3740" xr:uid="{00000000-0005-0000-0000-000078070000}"/>
    <cellStyle name="Normal 2 3 2 2 2 7" xfId="2143" xr:uid="{00000000-0005-0000-0000-000079070000}"/>
    <cellStyle name="Normal 2 3 2 2 3" xfId="478" xr:uid="{00000000-0005-0000-0000-00007A070000}"/>
    <cellStyle name="Normal 2 3 2 2 3 2" xfId="851" xr:uid="{00000000-0005-0000-0000-00007B070000}"/>
    <cellStyle name="Normal 2 3 2 2 3 2 2" xfId="1593" xr:uid="{00000000-0005-0000-0000-00007C070000}"/>
    <cellStyle name="Normal 2 3 2 2 3 2 2 2" xfId="3565" xr:uid="{00000000-0005-0000-0000-00007D070000}"/>
    <cellStyle name="Normal 2 3 2 2 3 2 3" xfId="4258" xr:uid="{00000000-0005-0000-0000-00007E070000}"/>
    <cellStyle name="Normal 2 3 2 2 3 2 4" xfId="2662" xr:uid="{00000000-0005-0000-0000-00007F070000}"/>
    <cellStyle name="Normal 2 3 2 2 3 3" xfId="1222" xr:uid="{00000000-0005-0000-0000-000080070000}"/>
    <cellStyle name="Normal 2 3 2 2 3 3 2" xfId="3218" xr:uid="{00000000-0005-0000-0000-000081070000}"/>
    <cellStyle name="Normal 2 3 2 2 3 4" xfId="1964" xr:uid="{00000000-0005-0000-0000-000082070000}"/>
    <cellStyle name="Normal 2 3 2 2 3 4 2" xfId="3911" xr:uid="{00000000-0005-0000-0000-000083070000}"/>
    <cellStyle name="Normal 2 3 2 2 3 5" xfId="2314" xr:uid="{00000000-0005-0000-0000-000084070000}"/>
    <cellStyle name="Normal 2 3 2 2 4" xfId="656" xr:uid="{00000000-0005-0000-0000-000085070000}"/>
    <cellStyle name="Normal 2 3 2 2 4 2" xfId="1398" xr:uid="{00000000-0005-0000-0000-000086070000}"/>
    <cellStyle name="Normal 2 3 2 2 4 2 2" xfId="3393" xr:uid="{00000000-0005-0000-0000-000087070000}"/>
    <cellStyle name="Normal 2 3 2 2 4 3" xfId="4086" xr:uid="{00000000-0005-0000-0000-000088070000}"/>
    <cellStyle name="Normal 2 3 2 2 4 4" xfId="2489" xr:uid="{00000000-0005-0000-0000-000089070000}"/>
    <cellStyle name="Normal 2 3 2 2 5" xfId="1027" xr:uid="{00000000-0005-0000-0000-00008A070000}"/>
    <cellStyle name="Normal 2 3 2 2 5 2" xfId="2862" xr:uid="{00000000-0005-0000-0000-00008B070000}"/>
    <cellStyle name="Normal 2 3 2 2 6" xfId="1791" xr:uid="{00000000-0005-0000-0000-00008C070000}"/>
    <cellStyle name="Normal 2 3 2 2 6 2" xfId="3046" xr:uid="{00000000-0005-0000-0000-00008D070000}"/>
    <cellStyle name="Normal 2 3 2 2 7" xfId="3739" xr:uid="{00000000-0005-0000-0000-00008E070000}"/>
    <cellStyle name="Normal 2 3 2 2 8" xfId="2142" xr:uid="{00000000-0005-0000-0000-00008F070000}"/>
    <cellStyle name="Normal 2 3 2 3" xfId="258" xr:uid="{00000000-0005-0000-0000-000090070000}"/>
    <cellStyle name="Normal 2 3 2 3 2" xfId="480" xr:uid="{00000000-0005-0000-0000-000091070000}"/>
    <cellStyle name="Normal 2 3 2 3 2 2" xfId="853" xr:uid="{00000000-0005-0000-0000-000092070000}"/>
    <cellStyle name="Normal 2 3 2 3 2 2 2" xfId="1595" xr:uid="{00000000-0005-0000-0000-000093070000}"/>
    <cellStyle name="Normal 2 3 2 3 2 2 2 2" xfId="3567" xr:uid="{00000000-0005-0000-0000-000094070000}"/>
    <cellStyle name="Normal 2 3 2 3 2 2 3" xfId="4260" xr:uid="{00000000-0005-0000-0000-000095070000}"/>
    <cellStyle name="Normal 2 3 2 3 2 2 4" xfId="2664" xr:uid="{00000000-0005-0000-0000-000096070000}"/>
    <cellStyle name="Normal 2 3 2 3 2 3" xfId="1224" xr:uid="{00000000-0005-0000-0000-000097070000}"/>
    <cellStyle name="Normal 2 3 2 3 2 3 2" xfId="3220" xr:uid="{00000000-0005-0000-0000-000098070000}"/>
    <cellStyle name="Normal 2 3 2 3 2 4" xfId="1966" xr:uid="{00000000-0005-0000-0000-000099070000}"/>
    <cellStyle name="Normal 2 3 2 3 2 4 2" xfId="3913" xr:uid="{00000000-0005-0000-0000-00009A070000}"/>
    <cellStyle name="Normal 2 3 2 3 2 5" xfId="2316" xr:uid="{00000000-0005-0000-0000-00009B070000}"/>
    <cellStyle name="Normal 2 3 2 3 3" xfId="658" xr:uid="{00000000-0005-0000-0000-00009C070000}"/>
    <cellStyle name="Normal 2 3 2 3 3 2" xfId="1400" xr:uid="{00000000-0005-0000-0000-00009D070000}"/>
    <cellStyle name="Normal 2 3 2 3 3 2 2" xfId="3395" xr:uid="{00000000-0005-0000-0000-00009E070000}"/>
    <cellStyle name="Normal 2 3 2 3 3 3" xfId="4088" xr:uid="{00000000-0005-0000-0000-00009F070000}"/>
    <cellStyle name="Normal 2 3 2 3 3 4" xfId="2491" xr:uid="{00000000-0005-0000-0000-0000A0070000}"/>
    <cellStyle name="Normal 2 3 2 3 4" xfId="1029" xr:uid="{00000000-0005-0000-0000-0000A1070000}"/>
    <cellStyle name="Normal 2 3 2 3 4 2" xfId="2864" xr:uid="{00000000-0005-0000-0000-0000A2070000}"/>
    <cellStyle name="Normal 2 3 2 3 5" xfId="1793" xr:uid="{00000000-0005-0000-0000-0000A3070000}"/>
    <cellStyle name="Normal 2 3 2 3 5 2" xfId="3048" xr:uid="{00000000-0005-0000-0000-0000A4070000}"/>
    <cellStyle name="Normal 2 3 2 3 6" xfId="3741" xr:uid="{00000000-0005-0000-0000-0000A5070000}"/>
    <cellStyle name="Normal 2 3 2 3 7" xfId="2144" xr:uid="{00000000-0005-0000-0000-0000A6070000}"/>
    <cellStyle name="Normal 2 3 2 4" xfId="477" xr:uid="{00000000-0005-0000-0000-0000A7070000}"/>
    <cellStyle name="Normal 2 3 2 4 2" xfId="850" xr:uid="{00000000-0005-0000-0000-0000A8070000}"/>
    <cellStyle name="Normal 2 3 2 4 2 2" xfId="1592" xr:uid="{00000000-0005-0000-0000-0000A9070000}"/>
    <cellStyle name="Normal 2 3 2 4 2 2 2" xfId="3564" xr:uid="{00000000-0005-0000-0000-0000AA070000}"/>
    <cellStyle name="Normal 2 3 2 4 2 3" xfId="4257" xr:uid="{00000000-0005-0000-0000-0000AB070000}"/>
    <cellStyle name="Normal 2 3 2 4 2 4" xfId="2661" xr:uid="{00000000-0005-0000-0000-0000AC070000}"/>
    <cellStyle name="Normal 2 3 2 4 3" xfId="1221" xr:uid="{00000000-0005-0000-0000-0000AD070000}"/>
    <cellStyle name="Normal 2 3 2 4 3 2" xfId="3217" xr:uid="{00000000-0005-0000-0000-0000AE070000}"/>
    <cellStyle name="Normal 2 3 2 4 4" xfId="1963" xr:uid="{00000000-0005-0000-0000-0000AF070000}"/>
    <cellStyle name="Normal 2 3 2 4 4 2" xfId="3910" xr:uid="{00000000-0005-0000-0000-0000B0070000}"/>
    <cellStyle name="Normal 2 3 2 4 5" xfId="2313" xr:uid="{00000000-0005-0000-0000-0000B1070000}"/>
    <cellStyle name="Normal 2 3 2 5" xfId="655" xr:uid="{00000000-0005-0000-0000-0000B2070000}"/>
    <cellStyle name="Normal 2 3 2 5 2" xfId="1397" xr:uid="{00000000-0005-0000-0000-0000B3070000}"/>
    <cellStyle name="Normal 2 3 2 5 2 2" xfId="3392" xr:uid="{00000000-0005-0000-0000-0000B4070000}"/>
    <cellStyle name="Normal 2 3 2 5 3" xfId="4085" xr:uid="{00000000-0005-0000-0000-0000B5070000}"/>
    <cellStyle name="Normal 2 3 2 5 4" xfId="2488" xr:uid="{00000000-0005-0000-0000-0000B6070000}"/>
    <cellStyle name="Normal 2 3 2 6" xfId="1026" xr:uid="{00000000-0005-0000-0000-0000B7070000}"/>
    <cellStyle name="Normal 2 3 2 6 2" xfId="2861" xr:uid="{00000000-0005-0000-0000-0000B8070000}"/>
    <cellStyle name="Normal 2 3 2 7" xfId="1790" xr:uid="{00000000-0005-0000-0000-0000B9070000}"/>
    <cellStyle name="Normal 2 3 2 7 2" xfId="3045" xr:uid="{00000000-0005-0000-0000-0000BA070000}"/>
    <cellStyle name="Normal 2 3 2 8" xfId="3738" xr:uid="{00000000-0005-0000-0000-0000BB070000}"/>
    <cellStyle name="Normal 2 3 2 9" xfId="2141" xr:uid="{00000000-0005-0000-0000-0000BC070000}"/>
    <cellStyle name="Normal 2 3 3" xfId="259" xr:uid="{00000000-0005-0000-0000-0000BD070000}"/>
    <cellStyle name="Normal 2 3 3 2" xfId="260" xr:uid="{00000000-0005-0000-0000-0000BE070000}"/>
    <cellStyle name="Normal 2 3 3 2 2" xfId="482" xr:uid="{00000000-0005-0000-0000-0000BF070000}"/>
    <cellStyle name="Normal 2 3 3 2 2 2" xfId="855" xr:uid="{00000000-0005-0000-0000-0000C0070000}"/>
    <cellStyle name="Normal 2 3 3 2 2 2 2" xfId="1597" xr:uid="{00000000-0005-0000-0000-0000C1070000}"/>
    <cellStyle name="Normal 2 3 3 2 2 2 2 2" xfId="3569" xr:uid="{00000000-0005-0000-0000-0000C2070000}"/>
    <cellStyle name="Normal 2 3 3 2 2 2 3" xfId="4262" xr:uid="{00000000-0005-0000-0000-0000C3070000}"/>
    <cellStyle name="Normal 2 3 3 2 2 2 4" xfId="2666" xr:uid="{00000000-0005-0000-0000-0000C4070000}"/>
    <cellStyle name="Normal 2 3 3 2 2 3" xfId="1226" xr:uid="{00000000-0005-0000-0000-0000C5070000}"/>
    <cellStyle name="Normal 2 3 3 2 2 3 2" xfId="3222" xr:uid="{00000000-0005-0000-0000-0000C6070000}"/>
    <cellStyle name="Normal 2 3 3 2 2 4" xfId="1968" xr:uid="{00000000-0005-0000-0000-0000C7070000}"/>
    <cellStyle name="Normal 2 3 3 2 2 4 2" xfId="3915" xr:uid="{00000000-0005-0000-0000-0000C8070000}"/>
    <cellStyle name="Normal 2 3 3 2 2 5" xfId="2318" xr:uid="{00000000-0005-0000-0000-0000C9070000}"/>
    <cellStyle name="Normal 2 3 3 2 3" xfId="660" xr:uid="{00000000-0005-0000-0000-0000CA070000}"/>
    <cellStyle name="Normal 2 3 3 2 3 2" xfId="1402" xr:uid="{00000000-0005-0000-0000-0000CB070000}"/>
    <cellStyle name="Normal 2 3 3 2 3 2 2" xfId="3397" xr:uid="{00000000-0005-0000-0000-0000CC070000}"/>
    <cellStyle name="Normal 2 3 3 2 3 3" xfId="4090" xr:uid="{00000000-0005-0000-0000-0000CD070000}"/>
    <cellStyle name="Normal 2 3 3 2 3 4" xfId="2493" xr:uid="{00000000-0005-0000-0000-0000CE070000}"/>
    <cellStyle name="Normal 2 3 3 2 4" xfId="1031" xr:uid="{00000000-0005-0000-0000-0000CF070000}"/>
    <cellStyle name="Normal 2 3 3 2 4 2" xfId="2866" xr:uid="{00000000-0005-0000-0000-0000D0070000}"/>
    <cellStyle name="Normal 2 3 3 2 5" xfId="1795" xr:uid="{00000000-0005-0000-0000-0000D1070000}"/>
    <cellStyle name="Normal 2 3 3 2 5 2" xfId="3050" xr:uid="{00000000-0005-0000-0000-0000D2070000}"/>
    <cellStyle name="Normal 2 3 3 2 6" xfId="3743" xr:uid="{00000000-0005-0000-0000-0000D3070000}"/>
    <cellStyle name="Normal 2 3 3 2 7" xfId="2146" xr:uid="{00000000-0005-0000-0000-0000D4070000}"/>
    <cellStyle name="Normal 2 3 3 3" xfId="481" xr:uid="{00000000-0005-0000-0000-0000D5070000}"/>
    <cellStyle name="Normal 2 3 3 3 2" xfId="854" xr:uid="{00000000-0005-0000-0000-0000D6070000}"/>
    <cellStyle name="Normal 2 3 3 3 2 2" xfId="1596" xr:uid="{00000000-0005-0000-0000-0000D7070000}"/>
    <cellStyle name="Normal 2 3 3 3 2 2 2" xfId="3568" xr:uid="{00000000-0005-0000-0000-0000D8070000}"/>
    <cellStyle name="Normal 2 3 3 3 2 3" xfId="4261" xr:uid="{00000000-0005-0000-0000-0000D9070000}"/>
    <cellStyle name="Normal 2 3 3 3 2 4" xfId="2665" xr:uid="{00000000-0005-0000-0000-0000DA070000}"/>
    <cellStyle name="Normal 2 3 3 3 3" xfId="1225" xr:uid="{00000000-0005-0000-0000-0000DB070000}"/>
    <cellStyle name="Normal 2 3 3 3 3 2" xfId="3221" xr:uid="{00000000-0005-0000-0000-0000DC070000}"/>
    <cellStyle name="Normal 2 3 3 3 4" xfId="1967" xr:uid="{00000000-0005-0000-0000-0000DD070000}"/>
    <cellStyle name="Normal 2 3 3 3 4 2" xfId="3914" xr:uid="{00000000-0005-0000-0000-0000DE070000}"/>
    <cellStyle name="Normal 2 3 3 3 5" xfId="2317" xr:uid="{00000000-0005-0000-0000-0000DF070000}"/>
    <cellStyle name="Normal 2 3 3 4" xfId="659" xr:uid="{00000000-0005-0000-0000-0000E0070000}"/>
    <cellStyle name="Normal 2 3 3 4 2" xfId="1401" xr:uid="{00000000-0005-0000-0000-0000E1070000}"/>
    <cellStyle name="Normal 2 3 3 4 2 2" xfId="3396" xr:uid="{00000000-0005-0000-0000-0000E2070000}"/>
    <cellStyle name="Normal 2 3 3 4 3" xfId="4089" xr:uid="{00000000-0005-0000-0000-0000E3070000}"/>
    <cellStyle name="Normal 2 3 3 4 4" xfId="2492" xr:uid="{00000000-0005-0000-0000-0000E4070000}"/>
    <cellStyle name="Normal 2 3 3 5" xfId="1030" xr:uid="{00000000-0005-0000-0000-0000E5070000}"/>
    <cellStyle name="Normal 2 3 3 5 2" xfId="2865" xr:uid="{00000000-0005-0000-0000-0000E6070000}"/>
    <cellStyle name="Normal 2 3 3 6" xfId="1794" xr:uid="{00000000-0005-0000-0000-0000E7070000}"/>
    <cellStyle name="Normal 2 3 3 6 2" xfId="3049" xr:uid="{00000000-0005-0000-0000-0000E8070000}"/>
    <cellStyle name="Normal 2 3 3 7" xfId="3742" xr:uid="{00000000-0005-0000-0000-0000E9070000}"/>
    <cellStyle name="Normal 2 3 3 8" xfId="2145" xr:uid="{00000000-0005-0000-0000-0000EA070000}"/>
    <cellStyle name="Normal 2 3 4" xfId="261" xr:uid="{00000000-0005-0000-0000-0000EB070000}"/>
    <cellStyle name="Normal 2 3 4 2" xfId="483" xr:uid="{00000000-0005-0000-0000-0000EC070000}"/>
    <cellStyle name="Normal 2 3 4 2 2" xfId="856" xr:uid="{00000000-0005-0000-0000-0000ED070000}"/>
    <cellStyle name="Normal 2 3 4 2 2 2" xfId="1598" xr:uid="{00000000-0005-0000-0000-0000EE070000}"/>
    <cellStyle name="Normal 2 3 4 2 2 2 2" xfId="3570" xr:uid="{00000000-0005-0000-0000-0000EF070000}"/>
    <cellStyle name="Normal 2 3 4 2 2 3" xfId="4263" xr:uid="{00000000-0005-0000-0000-0000F0070000}"/>
    <cellStyle name="Normal 2 3 4 2 2 4" xfId="2667" xr:uid="{00000000-0005-0000-0000-0000F1070000}"/>
    <cellStyle name="Normal 2 3 4 2 3" xfId="1227" xr:uid="{00000000-0005-0000-0000-0000F2070000}"/>
    <cellStyle name="Normal 2 3 4 2 3 2" xfId="3223" xr:uid="{00000000-0005-0000-0000-0000F3070000}"/>
    <cellStyle name="Normal 2 3 4 2 4" xfId="1969" xr:uid="{00000000-0005-0000-0000-0000F4070000}"/>
    <cellStyle name="Normal 2 3 4 2 4 2" xfId="3916" xr:uid="{00000000-0005-0000-0000-0000F5070000}"/>
    <cellStyle name="Normal 2 3 4 2 5" xfId="2319" xr:uid="{00000000-0005-0000-0000-0000F6070000}"/>
    <cellStyle name="Normal 2 3 4 3" xfId="661" xr:uid="{00000000-0005-0000-0000-0000F7070000}"/>
    <cellStyle name="Normal 2 3 4 3 2" xfId="1403" xr:uid="{00000000-0005-0000-0000-0000F8070000}"/>
    <cellStyle name="Normal 2 3 4 3 2 2" xfId="3398" xr:uid="{00000000-0005-0000-0000-0000F9070000}"/>
    <cellStyle name="Normal 2 3 4 3 3" xfId="4091" xr:uid="{00000000-0005-0000-0000-0000FA070000}"/>
    <cellStyle name="Normal 2 3 4 3 4" xfId="2494" xr:uid="{00000000-0005-0000-0000-0000FB070000}"/>
    <cellStyle name="Normal 2 3 4 4" xfId="1032" xr:uid="{00000000-0005-0000-0000-0000FC070000}"/>
    <cellStyle name="Normal 2 3 4 4 2" xfId="2867" xr:uid="{00000000-0005-0000-0000-0000FD070000}"/>
    <cellStyle name="Normal 2 3 4 5" xfId="1796" xr:uid="{00000000-0005-0000-0000-0000FE070000}"/>
    <cellStyle name="Normal 2 3 4 5 2" xfId="3051" xr:uid="{00000000-0005-0000-0000-0000FF070000}"/>
    <cellStyle name="Normal 2 3 4 6" xfId="3744" xr:uid="{00000000-0005-0000-0000-000000080000}"/>
    <cellStyle name="Normal 2 3 4 7" xfId="2147" xr:uid="{00000000-0005-0000-0000-000001080000}"/>
    <cellStyle name="Normal 2 4" xfId="28" xr:uid="{00000000-0005-0000-0000-000002080000}"/>
    <cellStyle name="Normal 2 4 10" xfId="3602" xr:uid="{00000000-0005-0000-0000-000003080000}"/>
    <cellStyle name="Normal 2 4 11" xfId="2005" xr:uid="{00000000-0005-0000-0000-000004080000}"/>
    <cellStyle name="Normal 2 4 2" xfId="138" xr:uid="{00000000-0005-0000-0000-000005080000}"/>
    <cellStyle name="Normal 2 4 2 2" xfId="262" xr:uid="{00000000-0005-0000-0000-000006080000}"/>
    <cellStyle name="Normal 2 4 2 2 2" xfId="263" xr:uid="{00000000-0005-0000-0000-000007080000}"/>
    <cellStyle name="Normal 2 4 2 2 2 2" xfId="485" xr:uid="{00000000-0005-0000-0000-000008080000}"/>
    <cellStyle name="Normal 2 4 2 2 2 2 2" xfId="858" xr:uid="{00000000-0005-0000-0000-000009080000}"/>
    <cellStyle name="Normal 2 4 2 2 2 2 2 2" xfId="1600" xr:uid="{00000000-0005-0000-0000-00000A080000}"/>
    <cellStyle name="Normal 2 4 2 2 2 2 2 2 2" xfId="3572" xr:uid="{00000000-0005-0000-0000-00000B080000}"/>
    <cellStyle name="Normal 2 4 2 2 2 2 2 3" xfId="4265" xr:uid="{00000000-0005-0000-0000-00000C080000}"/>
    <cellStyle name="Normal 2 4 2 2 2 2 2 4" xfId="2669" xr:uid="{00000000-0005-0000-0000-00000D080000}"/>
    <cellStyle name="Normal 2 4 2 2 2 2 3" xfId="1229" xr:uid="{00000000-0005-0000-0000-00000E080000}"/>
    <cellStyle name="Normal 2 4 2 2 2 2 3 2" xfId="3225" xr:uid="{00000000-0005-0000-0000-00000F080000}"/>
    <cellStyle name="Normal 2 4 2 2 2 2 4" xfId="1971" xr:uid="{00000000-0005-0000-0000-000010080000}"/>
    <cellStyle name="Normal 2 4 2 2 2 2 4 2" xfId="3918" xr:uid="{00000000-0005-0000-0000-000011080000}"/>
    <cellStyle name="Normal 2 4 2 2 2 2 5" xfId="2321" xr:uid="{00000000-0005-0000-0000-000012080000}"/>
    <cellStyle name="Normal 2 4 2 2 2 3" xfId="663" xr:uid="{00000000-0005-0000-0000-000013080000}"/>
    <cellStyle name="Normal 2 4 2 2 2 3 2" xfId="1405" xr:uid="{00000000-0005-0000-0000-000014080000}"/>
    <cellStyle name="Normal 2 4 2 2 2 3 2 2" xfId="3400" xr:uid="{00000000-0005-0000-0000-000015080000}"/>
    <cellStyle name="Normal 2 4 2 2 2 3 3" xfId="4093" xr:uid="{00000000-0005-0000-0000-000016080000}"/>
    <cellStyle name="Normal 2 4 2 2 2 3 4" xfId="2496" xr:uid="{00000000-0005-0000-0000-000017080000}"/>
    <cellStyle name="Normal 2 4 2 2 2 4" xfId="1034" xr:uid="{00000000-0005-0000-0000-000018080000}"/>
    <cellStyle name="Normal 2 4 2 2 2 4 2" xfId="2869" xr:uid="{00000000-0005-0000-0000-000019080000}"/>
    <cellStyle name="Normal 2 4 2 2 2 5" xfId="1798" xr:uid="{00000000-0005-0000-0000-00001A080000}"/>
    <cellStyle name="Normal 2 4 2 2 2 5 2" xfId="3053" xr:uid="{00000000-0005-0000-0000-00001B080000}"/>
    <cellStyle name="Normal 2 4 2 2 2 6" xfId="3746" xr:uid="{00000000-0005-0000-0000-00001C080000}"/>
    <cellStyle name="Normal 2 4 2 2 2 7" xfId="2149" xr:uid="{00000000-0005-0000-0000-00001D080000}"/>
    <cellStyle name="Normal 2 4 2 2 3" xfId="484" xr:uid="{00000000-0005-0000-0000-00001E080000}"/>
    <cellStyle name="Normal 2 4 2 2 3 2" xfId="857" xr:uid="{00000000-0005-0000-0000-00001F080000}"/>
    <cellStyle name="Normal 2 4 2 2 3 2 2" xfId="1599" xr:uid="{00000000-0005-0000-0000-000020080000}"/>
    <cellStyle name="Normal 2 4 2 2 3 2 2 2" xfId="3571" xr:uid="{00000000-0005-0000-0000-000021080000}"/>
    <cellStyle name="Normal 2 4 2 2 3 2 3" xfId="4264" xr:uid="{00000000-0005-0000-0000-000022080000}"/>
    <cellStyle name="Normal 2 4 2 2 3 2 4" xfId="2668" xr:uid="{00000000-0005-0000-0000-000023080000}"/>
    <cellStyle name="Normal 2 4 2 2 3 3" xfId="1228" xr:uid="{00000000-0005-0000-0000-000024080000}"/>
    <cellStyle name="Normal 2 4 2 2 3 3 2" xfId="3224" xr:uid="{00000000-0005-0000-0000-000025080000}"/>
    <cellStyle name="Normal 2 4 2 2 3 4" xfId="1970" xr:uid="{00000000-0005-0000-0000-000026080000}"/>
    <cellStyle name="Normal 2 4 2 2 3 4 2" xfId="3917" xr:uid="{00000000-0005-0000-0000-000027080000}"/>
    <cellStyle name="Normal 2 4 2 2 3 5" xfId="2320" xr:uid="{00000000-0005-0000-0000-000028080000}"/>
    <cellStyle name="Normal 2 4 2 2 4" xfId="662" xr:uid="{00000000-0005-0000-0000-000029080000}"/>
    <cellStyle name="Normal 2 4 2 2 4 2" xfId="1404" xr:uid="{00000000-0005-0000-0000-00002A080000}"/>
    <cellStyle name="Normal 2 4 2 2 4 2 2" xfId="3399" xr:uid="{00000000-0005-0000-0000-00002B080000}"/>
    <cellStyle name="Normal 2 4 2 2 4 3" xfId="4092" xr:uid="{00000000-0005-0000-0000-00002C080000}"/>
    <cellStyle name="Normal 2 4 2 2 4 4" xfId="2495" xr:uid="{00000000-0005-0000-0000-00002D080000}"/>
    <cellStyle name="Normal 2 4 2 2 5" xfId="1033" xr:uid="{00000000-0005-0000-0000-00002E080000}"/>
    <cellStyle name="Normal 2 4 2 2 5 2" xfId="2868" xr:uid="{00000000-0005-0000-0000-00002F080000}"/>
    <cellStyle name="Normal 2 4 2 2 6" xfId="1797" xr:uid="{00000000-0005-0000-0000-000030080000}"/>
    <cellStyle name="Normal 2 4 2 2 6 2" xfId="3052" xr:uid="{00000000-0005-0000-0000-000031080000}"/>
    <cellStyle name="Normal 2 4 2 2 7" xfId="3745" xr:uid="{00000000-0005-0000-0000-000032080000}"/>
    <cellStyle name="Normal 2 4 2 2 8" xfId="2148" xr:uid="{00000000-0005-0000-0000-000033080000}"/>
    <cellStyle name="Normal 2 4 2 3" xfId="264" xr:uid="{00000000-0005-0000-0000-000034080000}"/>
    <cellStyle name="Normal 2 4 2 3 2" xfId="486" xr:uid="{00000000-0005-0000-0000-000035080000}"/>
    <cellStyle name="Normal 2 4 2 3 2 2" xfId="859" xr:uid="{00000000-0005-0000-0000-000036080000}"/>
    <cellStyle name="Normal 2 4 2 3 2 2 2" xfId="1601" xr:uid="{00000000-0005-0000-0000-000037080000}"/>
    <cellStyle name="Normal 2 4 2 3 2 2 2 2" xfId="3573" xr:uid="{00000000-0005-0000-0000-000038080000}"/>
    <cellStyle name="Normal 2 4 2 3 2 2 3" xfId="4266" xr:uid="{00000000-0005-0000-0000-000039080000}"/>
    <cellStyle name="Normal 2 4 2 3 2 2 4" xfId="2670" xr:uid="{00000000-0005-0000-0000-00003A080000}"/>
    <cellStyle name="Normal 2 4 2 3 2 3" xfId="1230" xr:uid="{00000000-0005-0000-0000-00003B080000}"/>
    <cellStyle name="Normal 2 4 2 3 2 3 2" xfId="3226" xr:uid="{00000000-0005-0000-0000-00003C080000}"/>
    <cellStyle name="Normal 2 4 2 3 2 4" xfId="1972" xr:uid="{00000000-0005-0000-0000-00003D080000}"/>
    <cellStyle name="Normal 2 4 2 3 2 4 2" xfId="3919" xr:uid="{00000000-0005-0000-0000-00003E080000}"/>
    <cellStyle name="Normal 2 4 2 3 2 5" xfId="2322" xr:uid="{00000000-0005-0000-0000-00003F080000}"/>
    <cellStyle name="Normal 2 4 2 3 3" xfId="664" xr:uid="{00000000-0005-0000-0000-000040080000}"/>
    <cellStyle name="Normal 2 4 2 3 3 2" xfId="1406" xr:uid="{00000000-0005-0000-0000-000041080000}"/>
    <cellStyle name="Normal 2 4 2 3 3 2 2" xfId="3401" xr:uid="{00000000-0005-0000-0000-000042080000}"/>
    <cellStyle name="Normal 2 4 2 3 3 3" xfId="4094" xr:uid="{00000000-0005-0000-0000-000043080000}"/>
    <cellStyle name="Normal 2 4 2 3 3 4" xfId="2497" xr:uid="{00000000-0005-0000-0000-000044080000}"/>
    <cellStyle name="Normal 2 4 2 3 4" xfId="1035" xr:uid="{00000000-0005-0000-0000-000045080000}"/>
    <cellStyle name="Normal 2 4 2 3 4 2" xfId="2870" xr:uid="{00000000-0005-0000-0000-000046080000}"/>
    <cellStyle name="Normal 2 4 2 3 5" xfId="1799" xr:uid="{00000000-0005-0000-0000-000047080000}"/>
    <cellStyle name="Normal 2 4 2 3 5 2" xfId="3054" xr:uid="{00000000-0005-0000-0000-000048080000}"/>
    <cellStyle name="Normal 2 4 2 3 6" xfId="3747" xr:uid="{00000000-0005-0000-0000-000049080000}"/>
    <cellStyle name="Normal 2 4 2 3 7" xfId="2150" xr:uid="{00000000-0005-0000-0000-00004A080000}"/>
    <cellStyle name="Normal 2 4 2 4" xfId="382" xr:uid="{00000000-0005-0000-0000-00004B080000}"/>
    <cellStyle name="Normal 2 4 2 4 2" xfId="760" xr:uid="{00000000-0005-0000-0000-00004C080000}"/>
    <cellStyle name="Normal 2 4 2 4 2 2" xfId="1502" xr:uid="{00000000-0005-0000-0000-00004D080000}"/>
    <cellStyle name="Normal 2 4 2 4 2 2 2" xfId="3474" xr:uid="{00000000-0005-0000-0000-00004E080000}"/>
    <cellStyle name="Normal 2 4 2 4 2 3" xfId="4167" xr:uid="{00000000-0005-0000-0000-00004F080000}"/>
    <cellStyle name="Normal 2 4 2 4 2 4" xfId="2571" xr:uid="{00000000-0005-0000-0000-000050080000}"/>
    <cellStyle name="Normal 2 4 2 4 3" xfId="1131" xr:uid="{00000000-0005-0000-0000-000051080000}"/>
    <cellStyle name="Normal 2 4 2 4 3 2" xfId="3127" xr:uid="{00000000-0005-0000-0000-000052080000}"/>
    <cellStyle name="Normal 2 4 2 4 4" xfId="1873" xr:uid="{00000000-0005-0000-0000-000053080000}"/>
    <cellStyle name="Normal 2 4 2 4 4 2" xfId="3820" xr:uid="{00000000-0005-0000-0000-000054080000}"/>
    <cellStyle name="Normal 2 4 2 4 5" xfId="2223" xr:uid="{00000000-0005-0000-0000-000055080000}"/>
    <cellStyle name="Normal 2 4 2 5" xfId="565" xr:uid="{00000000-0005-0000-0000-000056080000}"/>
    <cellStyle name="Normal 2 4 2 5 2" xfId="1307" xr:uid="{00000000-0005-0000-0000-000057080000}"/>
    <cellStyle name="Normal 2 4 2 5 2 2" xfId="3302" xr:uid="{00000000-0005-0000-0000-000058080000}"/>
    <cellStyle name="Normal 2 4 2 5 3" xfId="3995" xr:uid="{00000000-0005-0000-0000-000059080000}"/>
    <cellStyle name="Normal 2 4 2 5 4" xfId="2398" xr:uid="{00000000-0005-0000-0000-00005A080000}"/>
    <cellStyle name="Normal 2 4 2 6" xfId="936" xr:uid="{00000000-0005-0000-0000-00005B080000}"/>
    <cellStyle name="Normal 2 4 2 6 2" xfId="2770" xr:uid="{00000000-0005-0000-0000-00005C080000}"/>
    <cellStyle name="Normal 2 4 2 7" xfId="1700" xr:uid="{00000000-0005-0000-0000-00005D080000}"/>
    <cellStyle name="Normal 2 4 2 7 2" xfId="2955" xr:uid="{00000000-0005-0000-0000-00005E080000}"/>
    <cellStyle name="Normal 2 4 2 8" xfId="3648" xr:uid="{00000000-0005-0000-0000-00005F080000}"/>
    <cellStyle name="Normal 2 4 2 9" xfId="2051" xr:uid="{00000000-0005-0000-0000-000060080000}"/>
    <cellStyle name="Normal 2 4 3" xfId="185" xr:uid="{00000000-0005-0000-0000-000061080000}"/>
    <cellStyle name="Normal 2 4 3 2" xfId="265" xr:uid="{00000000-0005-0000-0000-000062080000}"/>
    <cellStyle name="Normal 2 4 3 2 2" xfId="487" xr:uid="{00000000-0005-0000-0000-000063080000}"/>
    <cellStyle name="Normal 2 4 3 2 2 2" xfId="860" xr:uid="{00000000-0005-0000-0000-000064080000}"/>
    <cellStyle name="Normal 2 4 3 2 2 2 2" xfId="1602" xr:uid="{00000000-0005-0000-0000-000065080000}"/>
    <cellStyle name="Normal 2 4 3 2 2 2 2 2" xfId="3574" xr:uid="{00000000-0005-0000-0000-000066080000}"/>
    <cellStyle name="Normal 2 4 3 2 2 2 3" xfId="4267" xr:uid="{00000000-0005-0000-0000-000067080000}"/>
    <cellStyle name="Normal 2 4 3 2 2 2 4" xfId="2671" xr:uid="{00000000-0005-0000-0000-000068080000}"/>
    <cellStyle name="Normal 2 4 3 2 2 3" xfId="1231" xr:uid="{00000000-0005-0000-0000-000069080000}"/>
    <cellStyle name="Normal 2 4 3 2 2 3 2" xfId="3227" xr:uid="{00000000-0005-0000-0000-00006A080000}"/>
    <cellStyle name="Normal 2 4 3 2 2 4" xfId="1973" xr:uid="{00000000-0005-0000-0000-00006B080000}"/>
    <cellStyle name="Normal 2 4 3 2 2 4 2" xfId="3920" xr:uid="{00000000-0005-0000-0000-00006C080000}"/>
    <cellStyle name="Normal 2 4 3 2 2 5" xfId="2323" xr:uid="{00000000-0005-0000-0000-00006D080000}"/>
    <cellStyle name="Normal 2 4 3 2 3" xfId="665" xr:uid="{00000000-0005-0000-0000-00006E080000}"/>
    <cellStyle name="Normal 2 4 3 2 3 2" xfId="1407" xr:uid="{00000000-0005-0000-0000-00006F080000}"/>
    <cellStyle name="Normal 2 4 3 2 3 2 2" xfId="3402" xr:uid="{00000000-0005-0000-0000-000070080000}"/>
    <cellStyle name="Normal 2 4 3 2 3 3" xfId="4095" xr:uid="{00000000-0005-0000-0000-000071080000}"/>
    <cellStyle name="Normal 2 4 3 2 3 4" xfId="2498" xr:uid="{00000000-0005-0000-0000-000072080000}"/>
    <cellStyle name="Normal 2 4 3 2 4" xfId="1036" xr:uid="{00000000-0005-0000-0000-000073080000}"/>
    <cellStyle name="Normal 2 4 3 2 4 2" xfId="2871" xr:uid="{00000000-0005-0000-0000-000074080000}"/>
    <cellStyle name="Normal 2 4 3 2 5" xfId="1800" xr:uid="{00000000-0005-0000-0000-000075080000}"/>
    <cellStyle name="Normal 2 4 3 2 5 2" xfId="3055" xr:uid="{00000000-0005-0000-0000-000076080000}"/>
    <cellStyle name="Normal 2 4 3 2 6" xfId="3748" xr:uid="{00000000-0005-0000-0000-000077080000}"/>
    <cellStyle name="Normal 2 4 3 2 7" xfId="2151" xr:uid="{00000000-0005-0000-0000-000078080000}"/>
    <cellStyle name="Normal 2 4 3 3" xfId="429" xr:uid="{00000000-0005-0000-0000-000079080000}"/>
    <cellStyle name="Normal 2 4 3 3 2" xfId="804" xr:uid="{00000000-0005-0000-0000-00007A080000}"/>
    <cellStyle name="Normal 2 4 3 3 2 2" xfId="1546" xr:uid="{00000000-0005-0000-0000-00007B080000}"/>
    <cellStyle name="Normal 2 4 3 3 2 2 2" xfId="3518" xr:uid="{00000000-0005-0000-0000-00007C080000}"/>
    <cellStyle name="Normal 2 4 3 3 2 3" xfId="4211" xr:uid="{00000000-0005-0000-0000-00007D080000}"/>
    <cellStyle name="Normal 2 4 3 3 2 4" xfId="2615" xr:uid="{00000000-0005-0000-0000-00007E080000}"/>
    <cellStyle name="Normal 2 4 3 3 3" xfId="1175" xr:uid="{00000000-0005-0000-0000-00007F080000}"/>
    <cellStyle name="Normal 2 4 3 3 3 2" xfId="3171" xr:uid="{00000000-0005-0000-0000-000080080000}"/>
    <cellStyle name="Normal 2 4 3 3 4" xfId="1917" xr:uid="{00000000-0005-0000-0000-000081080000}"/>
    <cellStyle name="Normal 2 4 3 3 4 2" xfId="3864" xr:uid="{00000000-0005-0000-0000-000082080000}"/>
    <cellStyle name="Normal 2 4 3 3 5" xfId="2267" xr:uid="{00000000-0005-0000-0000-000083080000}"/>
    <cellStyle name="Normal 2 4 3 4" xfId="609" xr:uid="{00000000-0005-0000-0000-000084080000}"/>
    <cellStyle name="Normal 2 4 3 4 2" xfId="1351" xr:uid="{00000000-0005-0000-0000-000085080000}"/>
    <cellStyle name="Normal 2 4 3 4 2 2" xfId="3346" xr:uid="{00000000-0005-0000-0000-000086080000}"/>
    <cellStyle name="Normal 2 4 3 4 3" xfId="4039" xr:uid="{00000000-0005-0000-0000-000087080000}"/>
    <cellStyle name="Normal 2 4 3 4 4" xfId="2442" xr:uid="{00000000-0005-0000-0000-000088080000}"/>
    <cellStyle name="Normal 2 4 3 5" xfId="980" xr:uid="{00000000-0005-0000-0000-000089080000}"/>
    <cellStyle name="Normal 2 4 3 5 2" xfId="2814" xr:uid="{00000000-0005-0000-0000-00008A080000}"/>
    <cellStyle name="Normal 2 4 3 6" xfId="1744" xr:uid="{00000000-0005-0000-0000-00008B080000}"/>
    <cellStyle name="Normal 2 4 3 6 2" xfId="2999" xr:uid="{00000000-0005-0000-0000-00008C080000}"/>
    <cellStyle name="Normal 2 4 3 7" xfId="3692" xr:uid="{00000000-0005-0000-0000-00008D080000}"/>
    <cellStyle name="Normal 2 4 3 8" xfId="2095" xr:uid="{00000000-0005-0000-0000-00008E080000}"/>
    <cellStyle name="Normal 2 4 4" xfId="266" xr:uid="{00000000-0005-0000-0000-00008F080000}"/>
    <cellStyle name="Normal 2 4 4 2" xfId="488" xr:uid="{00000000-0005-0000-0000-000090080000}"/>
    <cellStyle name="Normal 2 4 4 2 2" xfId="861" xr:uid="{00000000-0005-0000-0000-000091080000}"/>
    <cellStyle name="Normal 2 4 4 2 2 2" xfId="1603" xr:uid="{00000000-0005-0000-0000-000092080000}"/>
    <cellStyle name="Normal 2 4 4 2 2 2 2" xfId="3575" xr:uid="{00000000-0005-0000-0000-000093080000}"/>
    <cellStyle name="Normal 2 4 4 2 2 3" xfId="4268" xr:uid="{00000000-0005-0000-0000-000094080000}"/>
    <cellStyle name="Normal 2 4 4 2 2 4" xfId="2672" xr:uid="{00000000-0005-0000-0000-000095080000}"/>
    <cellStyle name="Normal 2 4 4 2 3" xfId="1232" xr:uid="{00000000-0005-0000-0000-000096080000}"/>
    <cellStyle name="Normal 2 4 4 2 3 2" xfId="3228" xr:uid="{00000000-0005-0000-0000-000097080000}"/>
    <cellStyle name="Normal 2 4 4 2 4" xfId="1974" xr:uid="{00000000-0005-0000-0000-000098080000}"/>
    <cellStyle name="Normal 2 4 4 2 4 2" xfId="3921" xr:uid="{00000000-0005-0000-0000-000099080000}"/>
    <cellStyle name="Normal 2 4 4 2 5" xfId="2324" xr:uid="{00000000-0005-0000-0000-00009A080000}"/>
    <cellStyle name="Normal 2 4 4 3" xfId="666" xr:uid="{00000000-0005-0000-0000-00009B080000}"/>
    <cellStyle name="Normal 2 4 4 3 2" xfId="1408" xr:uid="{00000000-0005-0000-0000-00009C080000}"/>
    <cellStyle name="Normal 2 4 4 3 2 2" xfId="3403" xr:uid="{00000000-0005-0000-0000-00009D080000}"/>
    <cellStyle name="Normal 2 4 4 3 3" xfId="4096" xr:uid="{00000000-0005-0000-0000-00009E080000}"/>
    <cellStyle name="Normal 2 4 4 3 4" xfId="2499" xr:uid="{00000000-0005-0000-0000-00009F080000}"/>
    <cellStyle name="Normal 2 4 4 4" xfId="1037" xr:uid="{00000000-0005-0000-0000-0000A0080000}"/>
    <cellStyle name="Normal 2 4 4 4 2" xfId="2872" xr:uid="{00000000-0005-0000-0000-0000A1080000}"/>
    <cellStyle name="Normal 2 4 4 5" xfId="1801" xr:uid="{00000000-0005-0000-0000-0000A2080000}"/>
    <cellStyle name="Normal 2 4 4 5 2" xfId="3056" xr:uid="{00000000-0005-0000-0000-0000A3080000}"/>
    <cellStyle name="Normal 2 4 4 6" xfId="3749" xr:uid="{00000000-0005-0000-0000-0000A4080000}"/>
    <cellStyle name="Normal 2 4 4 7" xfId="2152" xr:uid="{00000000-0005-0000-0000-0000A5080000}"/>
    <cellStyle name="Normal 2 4 5" xfId="515" xr:uid="{00000000-0005-0000-0000-0000A6080000}"/>
    <cellStyle name="Normal 2 4 5 2" xfId="886" xr:uid="{00000000-0005-0000-0000-0000A7080000}"/>
    <cellStyle name="Normal 2 4 5 2 2" xfId="1628" xr:uid="{00000000-0005-0000-0000-0000A8080000}"/>
    <cellStyle name="Normal 2 4 5 2 2 2" xfId="3599" xr:uid="{00000000-0005-0000-0000-0000A9080000}"/>
    <cellStyle name="Normal 2 4 5 2 3" xfId="4292" xr:uid="{00000000-0005-0000-0000-0000AA080000}"/>
    <cellStyle name="Normal 2 4 5 2 4" xfId="2696" xr:uid="{00000000-0005-0000-0000-0000AB080000}"/>
    <cellStyle name="Normal 2 4 5 3" xfId="1257" xr:uid="{00000000-0005-0000-0000-0000AC080000}"/>
    <cellStyle name="Normal 2 4 5 3 2" xfId="2897" xr:uid="{00000000-0005-0000-0000-0000AD080000}"/>
    <cellStyle name="Normal 2 4 5 4" xfId="1998" xr:uid="{00000000-0005-0000-0000-0000AE080000}"/>
    <cellStyle name="Normal 2 4 5 4 2" xfId="3252" xr:uid="{00000000-0005-0000-0000-0000AF080000}"/>
    <cellStyle name="Normal 2 4 5 5" xfId="3945" xr:uid="{00000000-0005-0000-0000-0000B0080000}"/>
    <cellStyle name="Normal 2 4 5 6" xfId="2348" xr:uid="{00000000-0005-0000-0000-0000B1080000}"/>
    <cellStyle name="Normal 2 4 6" xfId="318" xr:uid="{00000000-0005-0000-0000-0000B2080000}"/>
    <cellStyle name="Normal 2 4 6 2" xfId="699" xr:uid="{00000000-0005-0000-0000-0000B3080000}"/>
    <cellStyle name="Normal 2 4 6 2 2" xfId="1441" xr:uid="{00000000-0005-0000-0000-0000B4080000}"/>
    <cellStyle name="Normal 2 4 6 2 2 2" xfId="3428" xr:uid="{00000000-0005-0000-0000-0000B5080000}"/>
    <cellStyle name="Normal 2 4 6 2 3" xfId="4121" xr:uid="{00000000-0005-0000-0000-0000B6080000}"/>
    <cellStyle name="Normal 2 4 6 2 4" xfId="2524" xr:uid="{00000000-0005-0000-0000-0000B7080000}"/>
    <cellStyle name="Normal 2 4 6 3" xfId="1070" xr:uid="{00000000-0005-0000-0000-0000B8080000}"/>
    <cellStyle name="Normal 2 4 6 3 2" xfId="3081" xr:uid="{00000000-0005-0000-0000-0000B9080000}"/>
    <cellStyle name="Normal 2 4 6 4" xfId="1827" xr:uid="{00000000-0005-0000-0000-0000BA080000}"/>
    <cellStyle name="Normal 2 4 6 4 2" xfId="3774" xr:uid="{00000000-0005-0000-0000-0000BB080000}"/>
    <cellStyle name="Normal 2 4 6 5" xfId="2177" xr:uid="{00000000-0005-0000-0000-0000BC080000}"/>
    <cellStyle name="Normal 2 4 7" xfId="519" xr:uid="{00000000-0005-0000-0000-0000BD080000}"/>
    <cellStyle name="Normal 2 4 7 2" xfId="1261" xr:uid="{00000000-0005-0000-0000-0000BE080000}"/>
    <cellStyle name="Normal 2 4 7 2 2" xfId="3256" xr:uid="{00000000-0005-0000-0000-0000BF080000}"/>
    <cellStyle name="Normal 2 4 7 3" xfId="3949" xr:uid="{00000000-0005-0000-0000-0000C0080000}"/>
    <cellStyle name="Normal 2 4 7 4" xfId="2352" xr:uid="{00000000-0005-0000-0000-0000C1080000}"/>
    <cellStyle name="Normal 2 4 8" xfId="890" xr:uid="{00000000-0005-0000-0000-0000C2080000}"/>
    <cellStyle name="Normal 2 4 8 2" xfId="2707" xr:uid="{00000000-0005-0000-0000-0000C3080000}"/>
    <cellStyle name="Normal 2 4 9" xfId="1639" xr:uid="{00000000-0005-0000-0000-0000C4080000}"/>
    <cellStyle name="Normal 2 4 9 2" xfId="2909" xr:uid="{00000000-0005-0000-0000-0000C5080000}"/>
    <cellStyle name="Normal 2 5" xfId="267" xr:uid="{00000000-0005-0000-0000-0000C6080000}"/>
    <cellStyle name="Normal 2_Balanse - eiendeler" xfId="107" xr:uid="{00000000-0005-0000-0000-0000C7080000}"/>
    <cellStyle name="Normal 3" xfId="20" xr:uid="{00000000-0005-0000-0000-0000C8080000}"/>
    <cellStyle name="Normal 3 2" xfId="21" xr:uid="{00000000-0005-0000-0000-0000C9080000}"/>
    <cellStyle name="Normal 3 2 2" xfId="108" xr:uid="{00000000-0005-0000-0000-0000CA080000}"/>
    <cellStyle name="Normal 3 2_Balanse - eiendeler" xfId="109" xr:uid="{00000000-0005-0000-0000-0000CB080000}"/>
    <cellStyle name="Normal 3 3" xfId="110" xr:uid="{00000000-0005-0000-0000-0000CC080000}"/>
    <cellStyle name="Normal 3 3 2" xfId="268" xr:uid="{00000000-0005-0000-0000-0000CD080000}"/>
    <cellStyle name="Normal 3_Balanse - eiendeler" xfId="111" xr:uid="{00000000-0005-0000-0000-0000CE080000}"/>
    <cellStyle name="Normal 4" xfId="22" xr:uid="{00000000-0005-0000-0000-0000CF080000}"/>
    <cellStyle name="Normal 4 10" xfId="516" xr:uid="{00000000-0005-0000-0000-0000D0080000}"/>
    <cellStyle name="Normal 4 10 2" xfId="1258" xr:uid="{00000000-0005-0000-0000-0000D1080000}"/>
    <cellStyle name="Normal 4 10 2 2" xfId="3253" xr:uid="{00000000-0005-0000-0000-0000D2080000}"/>
    <cellStyle name="Normal 4 10 3" xfId="3946" xr:uid="{00000000-0005-0000-0000-0000D3080000}"/>
    <cellStyle name="Normal 4 10 4" xfId="2349" xr:uid="{00000000-0005-0000-0000-0000D4080000}"/>
    <cellStyle name="Normal 4 11" xfId="887" xr:uid="{00000000-0005-0000-0000-0000D5080000}"/>
    <cellStyle name="Normal 4 11 2" xfId="2705" xr:uid="{00000000-0005-0000-0000-0000D6080000}"/>
    <cellStyle name="Normal 4 12" xfId="1637" xr:uid="{00000000-0005-0000-0000-0000D7080000}"/>
    <cellStyle name="Normal 4 12 2" xfId="2907" xr:uid="{00000000-0005-0000-0000-0000D8080000}"/>
    <cellStyle name="Normal 4 13" xfId="3600" xr:uid="{00000000-0005-0000-0000-0000D9080000}"/>
    <cellStyle name="Normal 4 14" xfId="2003" xr:uid="{00000000-0005-0000-0000-0000DA080000}"/>
    <cellStyle name="Normal 4 2" xfId="32" xr:uid="{00000000-0005-0000-0000-0000DB080000}"/>
    <cellStyle name="Normal 4 2 10" xfId="892" xr:uid="{00000000-0005-0000-0000-0000DC080000}"/>
    <cellStyle name="Normal 4 2 10 2" xfId="2711" xr:uid="{00000000-0005-0000-0000-0000DD080000}"/>
    <cellStyle name="Normal 4 2 11" xfId="1643" xr:uid="{00000000-0005-0000-0000-0000DE080000}"/>
    <cellStyle name="Normal 4 2 11 2" xfId="2911" xr:uid="{00000000-0005-0000-0000-0000DF080000}"/>
    <cellStyle name="Normal 4 2 12" xfId="3604" xr:uid="{00000000-0005-0000-0000-0000E0080000}"/>
    <cellStyle name="Normal 4 2 13" xfId="2007" xr:uid="{00000000-0005-0000-0000-0000E1080000}"/>
    <cellStyle name="Normal 4 2 2" xfId="36" xr:uid="{00000000-0005-0000-0000-0000E2080000}"/>
    <cellStyle name="Normal 4 2 2 2" xfId="112" xr:uid="{00000000-0005-0000-0000-0000E3080000}"/>
    <cellStyle name="Normal 4 2 2 2 2" xfId="167" xr:uid="{00000000-0005-0000-0000-0000E4080000}"/>
    <cellStyle name="Normal 4 2 2 2 2 2" xfId="411" xr:uid="{00000000-0005-0000-0000-0000E5080000}"/>
    <cellStyle name="Normal 4 2 2 2 2 2 2" xfId="789" xr:uid="{00000000-0005-0000-0000-0000E6080000}"/>
    <cellStyle name="Normal 4 2 2 2 2 2 2 2" xfId="1531" xr:uid="{00000000-0005-0000-0000-0000E7080000}"/>
    <cellStyle name="Normal 4 2 2 2 2 2 2 2 2" xfId="3503" xr:uid="{00000000-0005-0000-0000-0000E8080000}"/>
    <cellStyle name="Normal 4 2 2 2 2 2 2 3" xfId="4196" xr:uid="{00000000-0005-0000-0000-0000E9080000}"/>
    <cellStyle name="Normal 4 2 2 2 2 2 2 4" xfId="2600" xr:uid="{00000000-0005-0000-0000-0000EA080000}"/>
    <cellStyle name="Normal 4 2 2 2 2 2 3" xfId="1160" xr:uid="{00000000-0005-0000-0000-0000EB080000}"/>
    <cellStyle name="Normal 4 2 2 2 2 2 3 2" xfId="3156" xr:uid="{00000000-0005-0000-0000-0000EC080000}"/>
    <cellStyle name="Normal 4 2 2 2 2 2 4" xfId="1902" xr:uid="{00000000-0005-0000-0000-0000ED080000}"/>
    <cellStyle name="Normal 4 2 2 2 2 2 4 2" xfId="3849" xr:uid="{00000000-0005-0000-0000-0000EE080000}"/>
    <cellStyle name="Normal 4 2 2 2 2 2 5" xfId="2252" xr:uid="{00000000-0005-0000-0000-0000EF080000}"/>
    <cellStyle name="Normal 4 2 2 2 2 3" xfId="594" xr:uid="{00000000-0005-0000-0000-0000F0080000}"/>
    <cellStyle name="Normal 4 2 2 2 2 3 2" xfId="1336" xr:uid="{00000000-0005-0000-0000-0000F1080000}"/>
    <cellStyle name="Normal 4 2 2 2 2 3 2 2" xfId="3331" xr:uid="{00000000-0005-0000-0000-0000F2080000}"/>
    <cellStyle name="Normal 4 2 2 2 2 3 3" xfId="4024" xr:uid="{00000000-0005-0000-0000-0000F3080000}"/>
    <cellStyle name="Normal 4 2 2 2 2 3 4" xfId="2427" xr:uid="{00000000-0005-0000-0000-0000F4080000}"/>
    <cellStyle name="Normal 4 2 2 2 2 4" xfId="965" xr:uid="{00000000-0005-0000-0000-0000F5080000}"/>
    <cellStyle name="Normal 4 2 2 2 2 4 2" xfId="2799" xr:uid="{00000000-0005-0000-0000-0000F6080000}"/>
    <cellStyle name="Normal 4 2 2 2 2 5" xfId="1729" xr:uid="{00000000-0005-0000-0000-0000F7080000}"/>
    <cellStyle name="Normal 4 2 2 2 2 5 2" xfId="2984" xr:uid="{00000000-0005-0000-0000-0000F8080000}"/>
    <cellStyle name="Normal 4 2 2 2 2 6" xfId="3677" xr:uid="{00000000-0005-0000-0000-0000F9080000}"/>
    <cellStyle name="Normal 4 2 2 2 2 7" xfId="2080" xr:uid="{00000000-0005-0000-0000-0000FA080000}"/>
    <cellStyle name="Normal 4 2 2 2 3" xfId="364" xr:uid="{00000000-0005-0000-0000-0000FB080000}"/>
    <cellStyle name="Normal 4 2 2 2 3 2" xfId="742" xr:uid="{00000000-0005-0000-0000-0000FC080000}"/>
    <cellStyle name="Normal 4 2 2 2 3 2 2" xfId="1484" xr:uid="{00000000-0005-0000-0000-0000FD080000}"/>
    <cellStyle name="Normal 4 2 2 2 3 2 2 2" xfId="3457" xr:uid="{00000000-0005-0000-0000-0000FE080000}"/>
    <cellStyle name="Normal 4 2 2 2 3 2 3" xfId="4150" xr:uid="{00000000-0005-0000-0000-0000FF080000}"/>
    <cellStyle name="Normal 4 2 2 2 3 2 4" xfId="2554" xr:uid="{00000000-0005-0000-0000-000000090000}"/>
    <cellStyle name="Normal 4 2 2 2 3 3" xfId="1113" xr:uid="{00000000-0005-0000-0000-000001090000}"/>
    <cellStyle name="Normal 4 2 2 2 3 3 2" xfId="3110" xr:uid="{00000000-0005-0000-0000-000002090000}"/>
    <cellStyle name="Normal 4 2 2 2 3 4" xfId="1856" xr:uid="{00000000-0005-0000-0000-000003090000}"/>
    <cellStyle name="Normal 4 2 2 2 3 4 2" xfId="3803" xr:uid="{00000000-0005-0000-0000-000004090000}"/>
    <cellStyle name="Normal 4 2 2 2 3 5" xfId="2206" xr:uid="{00000000-0005-0000-0000-000005090000}"/>
    <cellStyle name="Normal 4 2 2 2 4" xfId="548" xr:uid="{00000000-0005-0000-0000-000006090000}"/>
    <cellStyle name="Normal 4 2 2 2 4 2" xfId="1290" xr:uid="{00000000-0005-0000-0000-000007090000}"/>
    <cellStyle name="Normal 4 2 2 2 4 2 2" xfId="3285" xr:uid="{00000000-0005-0000-0000-000008090000}"/>
    <cellStyle name="Normal 4 2 2 2 4 3" xfId="3978" xr:uid="{00000000-0005-0000-0000-000009090000}"/>
    <cellStyle name="Normal 4 2 2 2 4 4" xfId="2381" xr:uid="{00000000-0005-0000-0000-00000A090000}"/>
    <cellStyle name="Normal 4 2 2 2 5" xfId="919" xr:uid="{00000000-0005-0000-0000-00000B090000}"/>
    <cellStyle name="Normal 4 2 2 2 5 2" xfId="2752" xr:uid="{00000000-0005-0000-0000-00000C090000}"/>
    <cellStyle name="Normal 4 2 2 2 6" xfId="1682" xr:uid="{00000000-0005-0000-0000-00000D090000}"/>
    <cellStyle name="Normal 4 2 2 2 6 2" xfId="2938" xr:uid="{00000000-0005-0000-0000-00000E090000}"/>
    <cellStyle name="Normal 4 2 2 2 7" xfId="3631" xr:uid="{00000000-0005-0000-0000-00000F090000}"/>
    <cellStyle name="Normal 4 2 2 2 8" xfId="2034" xr:uid="{00000000-0005-0000-0000-000010090000}"/>
    <cellStyle name="Normal 4 2 2 3" xfId="144" xr:uid="{00000000-0005-0000-0000-000011090000}"/>
    <cellStyle name="Normal 4 2 2 3 2" xfId="388" xr:uid="{00000000-0005-0000-0000-000012090000}"/>
    <cellStyle name="Normal 4 2 2 3 2 2" xfId="766" xr:uid="{00000000-0005-0000-0000-000013090000}"/>
    <cellStyle name="Normal 4 2 2 3 2 2 2" xfId="1508" xr:uid="{00000000-0005-0000-0000-000014090000}"/>
    <cellStyle name="Normal 4 2 2 3 2 2 2 2" xfId="3480" xr:uid="{00000000-0005-0000-0000-000015090000}"/>
    <cellStyle name="Normal 4 2 2 3 2 2 3" xfId="4173" xr:uid="{00000000-0005-0000-0000-000016090000}"/>
    <cellStyle name="Normal 4 2 2 3 2 2 4" xfId="2577" xr:uid="{00000000-0005-0000-0000-000017090000}"/>
    <cellStyle name="Normal 4 2 2 3 2 3" xfId="1137" xr:uid="{00000000-0005-0000-0000-000018090000}"/>
    <cellStyle name="Normal 4 2 2 3 2 3 2" xfId="3133" xr:uid="{00000000-0005-0000-0000-000019090000}"/>
    <cellStyle name="Normal 4 2 2 3 2 4" xfId="1879" xr:uid="{00000000-0005-0000-0000-00001A090000}"/>
    <cellStyle name="Normal 4 2 2 3 2 4 2" xfId="3826" xr:uid="{00000000-0005-0000-0000-00001B090000}"/>
    <cellStyle name="Normal 4 2 2 3 2 5" xfId="2229" xr:uid="{00000000-0005-0000-0000-00001C090000}"/>
    <cellStyle name="Normal 4 2 2 3 3" xfId="571" xr:uid="{00000000-0005-0000-0000-00001D090000}"/>
    <cellStyle name="Normal 4 2 2 3 3 2" xfId="1313" xr:uid="{00000000-0005-0000-0000-00001E090000}"/>
    <cellStyle name="Normal 4 2 2 3 3 2 2" xfId="3308" xr:uid="{00000000-0005-0000-0000-00001F090000}"/>
    <cellStyle name="Normal 4 2 2 3 3 3" xfId="4001" xr:uid="{00000000-0005-0000-0000-000020090000}"/>
    <cellStyle name="Normal 4 2 2 3 3 4" xfId="2404" xr:uid="{00000000-0005-0000-0000-000021090000}"/>
    <cellStyle name="Normal 4 2 2 3 4" xfId="942" xr:uid="{00000000-0005-0000-0000-000022090000}"/>
    <cellStyle name="Normal 4 2 2 3 4 2" xfId="2776" xr:uid="{00000000-0005-0000-0000-000023090000}"/>
    <cellStyle name="Normal 4 2 2 3 5" xfId="1706" xr:uid="{00000000-0005-0000-0000-000024090000}"/>
    <cellStyle name="Normal 4 2 2 3 5 2" xfId="2961" xr:uid="{00000000-0005-0000-0000-000025090000}"/>
    <cellStyle name="Normal 4 2 2 3 6" xfId="3654" xr:uid="{00000000-0005-0000-0000-000026090000}"/>
    <cellStyle name="Normal 4 2 2 3 7" xfId="2057" xr:uid="{00000000-0005-0000-0000-000027090000}"/>
    <cellStyle name="Normal 4 2 2 4" xfId="326" xr:uid="{00000000-0005-0000-0000-000028090000}"/>
    <cellStyle name="Normal 4 2 2 4 2" xfId="707" xr:uid="{00000000-0005-0000-0000-000029090000}"/>
    <cellStyle name="Normal 4 2 2 4 2 2" xfId="1449" xr:uid="{00000000-0005-0000-0000-00002A090000}"/>
    <cellStyle name="Normal 4 2 2 4 2 2 2" xfId="3434" xr:uid="{00000000-0005-0000-0000-00002B090000}"/>
    <cellStyle name="Normal 4 2 2 4 2 3" xfId="4127" xr:uid="{00000000-0005-0000-0000-00002C090000}"/>
    <cellStyle name="Normal 4 2 2 4 2 4" xfId="2530" xr:uid="{00000000-0005-0000-0000-00002D090000}"/>
    <cellStyle name="Normal 4 2 2 4 3" xfId="1078" xr:uid="{00000000-0005-0000-0000-00002E090000}"/>
    <cellStyle name="Normal 4 2 2 4 3 2" xfId="3087" xr:uid="{00000000-0005-0000-0000-00002F090000}"/>
    <cellStyle name="Normal 4 2 2 4 4" xfId="1833" xr:uid="{00000000-0005-0000-0000-000030090000}"/>
    <cellStyle name="Normal 4 2 2 4 4 2" xfId="3780" xr:uid="{00000000-0005-0000-0000-000031090000}"/>
    <cellStyle name="Normal 4 2 2 4 5" xfId="2183" xr:uid="{00000000-0005-0000-0000-000032090000}"/>
    <cellStyle name="Normal 4 2 2 5" xfId="525" xr:uid="{00000000-0005-0000-0000-000033090000}"/>
    <cellStyle name="Normal 4 2 2 5 2" xfId="1267" xr:uid="{00000000-0005-0000-0000-000034090000}"/>
    <cellStyle name="Normal 4 2 2 5 2 2" xfId="3262" xr:uid="{00000000-0005-0000-0000-000035090000}"/>
    <cellStyle name="Normal 4 2 2 5 3" xfId="3955" xr:uid="{00000000-0005-0000-0000-000036090000}"/>
    <cellStyle name="Normal 4 2 2 5 4" xfId="2358" xr:uid="{00000000-0005-0000-0000-000037090000}"/>
    <cellStyle name="Normal 4 2 2 6" xfId="896" xr:uid="{00000000-0005-0000-0000-000038090000}"/>
    <cellStyle name="Normal 4 2 2 6 2" xfId="2715" xr:uid="{00000000-0005-0000-0000-000039090000}"/>
    <cellStyle name="Normal 4 2 2 7" xfId="1647" xr:uid="{00000000-0005-0000-0000-00003A090000}"/>
    <cellStyle name="Normal 4 2 2 7 2" xfId="2915" xr:uid="{00000000-0005-0000-0000-00003B090000}"/>
    <cellStyle name="Normal 4 2 2 8" xfId="3608" xr:uid="{00000000-0005-0000-0000-00003C090000}"/>
    <cellStyle name="Normal 4 2 2 9" xfId="2011" xr:uid="{00000000-0005-0000-0000-00003D090000}"/>
    <cellStyle name="Normal 4 2 3" xfId="40" xr:uid="{00000000-0005-0000-0000-00003E090000}"/>
    <cellStyle name="Normal 4 2 3 2" xfId="148" xr:uid="{00000000-0005-0000-0000-00003F090000}"/>
    <cellStyle name="Normal 4 2 3 2 2" xfId="392" xr:uid="{00000000-0005-0000-0000-000040090000}"/>
    <cellStyle name="Normal 4 2 3 2 2 2" xfId="770" xr:uid="{00000000-0005-0000-0000-000041090000}"/>
    <cellStyle name="Normal 4 2 3 2 2 2 2" xfId="1512" xr:uid="{00000000-0005-0000-0000-000042090000}"/>
    <cellStyle name="Normal 4 2 3 2 2 2 2 2" xfId="3484" xr:uid="{00000000-0005-0000-0000-000043090000}"/>
    <cellStyle name="Normal 4 2 3 2 2 2 3" xfId="4177" xr:uid="{00000000-0005-0000-0000-000044090000}"/>
    <cellStyle name="Normal 4 2 3 2 2 2 4" xfId="2581" xr:uid="{00000000-0005-0000-0000-000045090000}"/>
    <cellStyle name="Normal 4 2 3 2 2 3" xfId="1141" xr:uid="{00000000-0005-0000-0000-000046090000}"/>
    <cellStyle name="Normal 4 2 3 2 2 3 2" xfId="3137" xr:uid="{00000000-0005-0000-0000-000047090000}"/>
    <cellStyle name="Normal 4 2 3 2 2 4" xfId="1883" xr:uid="{00000000-0005-0000-0000-000048090000}"/>
    <cellStyle name="Normal 4 2 3 2 2 4 2" xfId="3830" xr:uid="{00000000-0005-0000-0000-000049090000}"/>
    <cellStyle name="Normal 4 2 3 2 2 5" xfId="2233" xr:uid="{00000000-0005-0000-0000-00004A090000}"/>
    <cellStyle name="Normal 4 2 3 2 3" xfId="575" xr:uid="{00000000-0005-0000-0000-00004B090000}"/>
    <cellStyle name="Normal 4 2 3 2 3 2" xfId="1317" xr:uid="{00000000-0005-0000-0000-00004C090000}"/>
    <cellStyle name="Normal 4 2 3 2 3 2 2" xfId="3312" xr:uid="{00000000-0005-0000-0000-00004D090000}"/>
    <cellStyle name="Normal 4 2 3 2 3 3" xfId="4005" xr:uid="{00000000-0005-0000-0000-00004E090000}"/>
    <cellStyle name="Normal 4 2 3 2 3 4" xfId="2408" xr:uid="{00000000-0005-0000-0000-00004F090000}"/>
    <cellStyle name="Normal 4 2 3 2 4" xfId="946" xr:uid="{00000000-0005-0000-0000-000050090000}"/>
    <cellStyle name="Normal 4 2 3 2 4 2" xfId="2780" xr:uid="{00000000-0005-0000-0000-000051090000}"/>
    <cellStyle name="Normal 4 2 3 2 5" xfId="1710" xr:uid="{00000000-0005-0000-0000-000052090000}"/>
    <cellStyle name="Normal 4 2 3 2 5 2" xfId="2965" xr:uid="{00000000-0005-0000-0000-000053090000}"/>
    <cellStyle name="Normal 4 2 3 2 6" xfId="3658" xr:uid="{00000000-0005-0000-0000-000054090000}"/>
    <cellStyle name="Normal 4 2 3 2 7" xfId="2061" xr:uid="{00000000-0005-0000-0000-000055090000}"/>
    <cellStyle name="Normal 4 2 3 3" xfId="330" xr:uid="{00000000-0005-0000-0000-000056090000}"/>
    <cellStyle name="Normal 4 2 3 3 2" xfId="711" xr:uid="{00000000-0005-0000-0000-000057090000}"/>
    <cellStyle name="Normal 4 2 3 3 2 2" xfId="1453" xr:uid="{00000000-0005-0000-0000-000058090000}"/>
    <cellStyle name="Normal 4 2 3 3 2 2 2" xfId="3438" xr:uid="{00000000-0005-0000-0000-000059090000}"/>
    <cellStyle name="Normal 4 2 3 3 2 3" xfId="4131" xr:uid="{00000000-0005-0000-0000-00005A090000}"/>
    <cellStyle name="Normal 4 2 3 3 2 4" xfId="2534" xr:uid="{00000000-0005-0000-0000-00005B090000}"/>
    <cellStyle name="Normal 4 2 3 3 3" xfId="1082" xr:uid="{00000000-0005-0000-0000-00005C090000}"/>
    <cellStyle name="Normal 4 2 3 3 3 2" xfId="3091" xr:uid="{00000000-0005-0000-0000-00005D090000}"/>
    <cellStyle name="Normal 4 2 3 3 4" xfId="1837" xr:uid="{00000000-0005-0000-0000-00005E090000}"/>
    <cellStyle name="Normal 4 2 3 3 4 2" xfId="3784" xr:uid="{00000000-0005-0000-0000-00005F090000}"/>
    <cellStyle name="Normal 4 2 3 3 5" xfId="2187" xr:uid="{00000000-0005-0000-0000-000060090000}"/>
    <cellStyle name="Normal 4 2 3 4" xfId="529" xr:uid="{00000000-0005-0000-0000-000061090000}"/>
    <cellStyle name="Normal 4 2 3 4 2" xfId="1271" xr:uid="{00000000-0005-0000-0000-000062090000}"/>
    <cellStyle name="Normal 4 2 3 4 2 2" xfId="3266" xr:uid="{00000000-0005-0000-0000-000063090000}"/>
    <cellStyle name="Normal 4 2 3 4 3" xfId="3959" xr:uid="{00000000-0005-0000-0000-000064090000}"/>
    <cellStyle name="Normal 4 2 3 4 4" xfId="2362" xr:uid="{00000000-0005-0000-0000-000065090000}"/>
    <cellStyle name="Normal 4 2 3 5" xfId="900" xr:uid="{00000000-0005-0000-0000-000066090000}"/>
    <cellStyle name="Normal 4 2 3 5 2" xfId="2719" xr:uid="{00000000-0005-0000-0000-000067090000}"/>
    <cellStyle name="Normal 4 2 3 6" xfId="1651" xr:uid="{00000000-0005-0000-0000-000068090000}"/>
    <cellStyle name="Normal 4 2 3 6 2" xfId="2919" xr:uid="{00000000-0005-0000-0000-000069090000}"/>
    <cellStyle name="Normal 4 2 3 7" xfId="3612" xr:uid="{00000000-0005-0000-0000-00006A090000}"/>
    <cellStyle name="Normal 4 2 3 8" xfId="2015" xr:uid="{00000000-0005-0000-0000-00006B090000}"/>
    <cellStyle name="Normal 4 2 4" xfId="125" xr:uid="{00000000-0005-0000-0000-00006C090000}"/>
    <cellStyle name="Normal 4 2 4 2" xfId="171" xr:uid="{00000000-0005-0000-0000-00006D090000}"/>
    <cellStyle name="Normal 4 2 4 2 2" xfId="415" xr:uid="{00000000-0005-0000-0000-00006E090000}"/>
    <cellStyle name="Normal 4 2 4 2 2 2" xfId="793" xr:uid="{00000000-0005-0000-0000-00006F090000}"/>
    <cellStyle name="Normal 4 2 4 2 2 2 2" xfId="1535" xr:uid="{00000000-0005-0000-0000-000070090000}"/>
    <cellStyle name="Normal 4 2 4 2 2 2 2 2" xfId="3507" xr:uid="{00000000-0005-0000-0000-000071090000}"/>
    <cellStyle name="Normal 4 2 4 2 2 2 3" xfId="4200" xr:uid="{00000000-0005-0000-0000-000072090000}"/>
    <cellStyle name="Normal 4 2 4 2 2 2 4" xfId="2604" xr:uid="{00000000-0005-0000-0000-000073090000}"/>
    <cellStyle name="Normal 4 2 4 2 2 3" xfId="1164" xr:uid="{00000000-0005-0000-0000-000074090000}"/>
    <cellStyle name="Normal 4 2 4 2 2 3 2" xfId="3160" xr:uid="{00000000-0005-0000-0000-000075090000}"/>
    <cellStyle name="Normal 4 2 4 2 2 4" xfId="1906" xr:uid="{00000000-0005-0000-0000-000076090000}"/>
    <cellStyle name="Normal 4 2 4 2 2 4 2" xfId="3853" xr:uid="{00000000-0005-0000-0000-000077090000}"/>
    <cellStyle name="Normal 4 2 4 2 2 5" xfId="2256" xr:uid="{00000000-0005-0000-0000-000078090000}"/>
    <cellStyle name="Normal 4 2 4 2 3" xfId="598" xr:uid="{00000000-0005-0000-0000-000079090000}"/>
    <cellStyle name="Normal 4 2 4 2 3 2" xfId="1340" xr:uid="{00000000-0005-0000-0000-00007A090000}"/>
    <cellStyle name="Normal 4 2 4 2 3 2 2" xfId="3335" xr:uid="{00000000-0005-0000-0000-00007B090000}"/>
    <cellStyle name="Normal 4 2 4 2 3 3" xfId="4028" xr:uid="{00000000-0005-0000-0000-00007C090000}"/>
    <cellStyle name="Normal 4 2 4 2 3 4" xfId="2431" xr:uid="{00000000-0005-0000-0000-00007D090000}"/>
    <cellStyle name="Normal 4 2 4 2 4" xfId="969" xr:uid="{00000000-0005-0000-0000-00007E090000}"/>
    <cellStyle name="Normal 4 2 4 2 4 2" xfId="2803" xr:uid="{00000000-0005-0000-0000-00007F090000}"/>
    <cellStyle name="Normal 4 2 4 2 5" xfId="1733" xr:uid="{00000000-0005-0000-0000-000080090000}"/>
    <cellStyle name="Normal 4 2 4 2 5 2" xfId="2988" xr:uid="{00000000-0005-0000-0000-000081090000}"/>
    <cellStyle name="Normal 4 2 4 2 6" xfId="3681" xr:uid="{00000000-0005-0000-0000-000082090000}"/>
    <cellStyle name="Normal 4 2 4 2 7" xfId="2084" xr:uid="{00000000-0005-0000-0000-000083090000}"/>
    <cellStyle name="Normal 4 2 4 3" xfId="369" xr:uid="{00000000-0005-0000-0000-000084090000}"/>
    <cellStyle name="Normal 4 2 4 3 2" xfId="747" xr:uid="{00000000-0005-0000-0000-000085090000}"/>
    <cellStyle name="Normal 4 2 4 3 2 2" xfId="1489" xr:uid="{00000000-0005-0000-0000-000086090000}"/>
    <cellStyle name="Normal 4 2 4 3 2 2 2" xfId="3461" xr:uid="{00000000-0005-0000-0000-000087090000}"/>
    <cellStyle name="Normal 4 2 4 3 2 3" xfId="4154" xr:uid="{00000000-0005-0000-0000-000088090000}"/>
    <cellStyle name="Normal 4 2 4 3 2 4" xfId="2558" xr:uid="{00000000-0005-0000-0000-000089090000}"/>
    <cellStyle name="Normal 4 2 4 3 3" xfId="1118" xr:uid="{00000000-0005-0000-0000-00008A090000}"/>
    <cellStyle name="Normal 4 2 4 3 3 2" xfId="3114" xr:uid="{00000000-0005-0000-0000-00008B090000}"/>
    <cellStyle name="Normal 4 2 4 3 4" xfId="1860" xr:uid="{00000000-0005-0000-0000-00008C090000}"/>
    <cellStyle name="Normal 4 2 4 3 4 2" xfId="3807" xr:uid="{00000000-0005-0000-0000-00008D090000}"/>
    <cellStyle name="Normal 4 2 4 3 5" xfId="2210" xr:uid="{00000000-0005-0000-0000-00008E090000}"/>
    <cellStyle name="Normal 4 2 4 4" xfId="552" xr:uid="{00000000-0005-0000-0000-00008F090000}"/>
    <cellStyle name="Normal 4 2 4 4 2" xfId="1294" xr:uid="{00000000-0005-0000-0000-000090090000}"/>
    <cellStyle name="Normal 4 2 4 4 2 2" xfId="3289" xr:uid="{00000000-0005-0000-0000-000091090000}"/>
    <cellStyle name="Normal 4 2 4 4 3" xfId="3982" xr:uid="{00000000-0005-0000-0000-000092090000}"/>
    <cellStyle name="Normal 4 2 4 4 4" xfId="2385" xr:uid="{00000000-0005-0000-0000-000093090000}"/>
    <cellStyle name="Normal 4 2 4 5" xfId="923" xr:uid="{00000000-0005-0000-0000-000094090000}"/>
    <cellStyle name="Normal 4 2 4 5 2" xfId="2757" xr:uid="{00000000-0005-0000-0000-000095090000}"/>
    <cellStyle name="Normal 4 2 4 6" xfId="1687" xr:uid="{00000000-0005-0000-0000-000096090000}"/>
    <cellStyle name="Normal 4 2 4 6 2" xfId="2942" xr:uid="{00000000-0005-0000-0000-000097090000}"/>
    <cellStyle name="Normal 4 2 4 7" xfId="3635" xr:uid="{00000000-0005-0000-0000-000098090000}"/>
    <cellStyle name="Normal 4 2 4 8" xfId="2038" xr:uid="{00000000-0005-0000-0000-000099090000}"/>
    <cellStyle name="Normal 4 2 5" xfId="128" xr:uid="{00000000-0005-0000-0000-00009A090000}"/>
    <cellStyle name="Normal 4 2 5 2" xfId="174" xr:uid="{00000000-0005-0000-0000-00009B090000}"/>
    <cellStyle name="Normal 4 2 5 2 2" xfId="418" xr:uid="{00000000-0005-0000-0000-00009C090000}"/>
    <cellStyle name="Normal 4 2 5 2 2 2" xfId="796" xr:uid="{00000000-0005-0000-0000-00009D090000}"/>
    <cellStyle name="Normal 4 2 5 2 2 2 2" xfId="1538" xr:uid="{00000000-0005-0000-0000-00009E090000}"/>
    <cellStyle name="Normal 4 2 5 2 2 2 2 2" xfId="3510" xr:uid="{00000000-0005-0000-0000-00009F090000}"/>
    <cellStyle name="Normal 4 2 5 2 2 2 3" xfId="4203" xr:uid="{00000000-0005-0000-0000-0000A0090000}"/>
    <cellStyle name="Normal 4 2 5 2 2 2 4" xfId="2607" xr:uid="{00000000-0005-0000-0000-0000A1090000}"/>
    <cellStyle name="Normal 4 2 5 2 2 3" xfId="1167" xr:uid="{00000000-0005-0000-0000-0000A2090000}"/>
    <cellStyle name="Normal 4 2 5 2 2 3 2" xfId="3163" xr:uid="{00000000-0005-0000-0000-0000A3090000}"/>
    <cellStyle name="Normal 4 2 5 2 2 4" xfId="1909" xr:uid="{00000000-0005-0000-0000-0000A4090000}"/>
    <cellStyle name="Normal 4 2 5 2 2 4 2" xfId="3856" xr:uid="{00000000-0005-0000-0000-0000A5090000}"/>
    <cellStyle name="Normal 4 2 5 2 2 5" xfId="2259" xr:uid="{00000000-0005-0000-0000-0000A6090000}"/>
    <cellStyle name="Normal 4 2 5 2 3" xfId="601" xr:uid="{00000000-0005-0000-0000-0000A7090000}"/>
    <cellStyle name="Normal 4 2 5 2 3 2" xfId="1343" xr:uid="{00000000-0005-0000-0000-0000A8090000}"/>
    <cellStyle name="Normal 4 2 5 2 3 2 2" xfId="3338" xr:uid="{00000000-0005-0000-0000-0000A9090000}"/>
    <cellStyle name="Normal 4 2 5 2 3 3" xfId="4031" xr:uid="{00000000-0005-0000-0000-0000AA090000}"/>
    <cellStyle name="Normal 4 2 5 2 3 4" xfId="2434" xr:uid="{00000000-0005-0000-0000-0000AB090000}"/>
    <cellStyle name="Normal 4 2 5 2 4" xfId="972" xr:uid="{00000000-0005-0000-0000-0000AC090000}"/>
    <cellStyle name="Normal 4 2 5 2 4 2" xfId="2806" xr:uid="{00000000-0005-0000-0000-0000AD090000}"/>
    <cellStyle name="Normal 4 2 5 2 5" xfId="1736" xr:uid="{00000000-0005-0000-0000-0000AE090000}"/>
    <cellStyle name="Normal 4 2 5 2 5 2" xfId="2991" xr:uid="{00000000-0005-0000-0000-0000AF090000}"/>
    <cellStyle name="Normal 4 2 5 2 6" xfId="3684" xr:uid="{00000000-0005-0000-0000-0000B0090000}"/>
    <cellStyle name="Normal 4 2 5 2 7" xfId="2087" xr:uid="{00000000-0005-0000-0000-0000B1090000}"/>
    <cellStyle name="Normal 4 2 5 3" xfId="372" xr:uid="{00000000-0005-0000-0000-0000B2090000}"/>
    <cellStyle name="Normal 4 2 5 3 2" xfId="750" xr:uid="{00000000-0005-0000-0000-0000B3090000}"/>
    <cellStyle name="Normal 4 2 5 3 2 2" xfId="1492" xr:uid="{00000000-0005-0000-0000-0000B4090000}"/>
    <cellStyle name="Normal 4 2 5 3 2 2 2" xfId="3464" xr:uid="{00000000-0005-0000-0000-0000B5090000}"/>
    <cellStyle name="Normal 4 2 5 3 2 3" xfId="4157" xr:uid="{00000000-0005-0000-0000-0000B6090000}"/>
    <cellStyle name="Normal 4 2 5 3 2 4" xfId="2561" xr:uid="{00000000-0005-0000-0000-0000B7090000}"/>
    <cellStyle name="Normal 4 2 5 3 3" xfId="1121" xr:uid="{00000000-0005-0000-0000-0000B8090000}"/>
    <cellStyle name="Normal 4 2 5 3 3 2" xfId="3117" xr:uid="{00000000-0005-0000-0000-0000B9090000}"/>
    <cellStyle name="Normal 4 2 5 3 4" xfId="1863" xr:uid="{00000000-0005-0000-0000-0000BA090000}"/>
    <cellStyle name="Normal 4 2 5 3 4 2" xfId="3810" xr:uid="{00000000-0005-0000-0000-0000BB090000}"/>
    <cellStyle name="Normal 4 2 5 3 5" xfId="2213" xr:uid="{00000000-0005-0000-0000-0000BC090000}"/>
    <cellStyle name="Normal 4 2 5 4" xfId="555" xr:uid="{00000000-0005-0000-0000-0000BD090000}"/>
    <cellStyle name="Normal 4 2 5 4 2" xfId="1297" xr:uid="{00000000-0005-0000-0000-0000BE090000}"/>
    <cellStyle name="Normal 4 2 5 4 2 2" xfId="3292" xr:uid="{00000000-0005-0000-0000-0000BF090000}"/>
    <cellStyle name="Normal 4 2 5 4 3" xfId="3985" xr:uid="{00000000-0005-0000-0000-0000C0090000}"/>
    <cellStyle name="Normal 4 2 5 4 4" xfId="2388" xr:uid="{00000000-0005-0000-0000-0000C1090000}"/>
    <cellStyle name="Normal 4 2 5 5" xfId="926" xr:uid="{00000000-0005-0000-0000-0000C2090000}"/>
    <cellStyle name="Normal 4 2 5 5 2" xfId="2760" xr:uid="{00000000-0005-0000-0000-0000C3090000}"/>
    <cellStyle name="Normal 4 2 5 6" xfId="1690" xr:uid="{00000000-0005-0000-0000-0000C4090000}"/>
    <cellStyle name="Normal 4 2 5 6 2" xfId="2945" xr:uid="{00000000-0005-0000-0000-0000C5090000}"/>
    <cellStyle name="Normal 4 2 5 7" xfId="3638" xr:uid="{00000000-0005-0000-0000-0000C6090000}"/>
    <cellStyle name="Normal 4 2 5 8" xfId="2041" xr:uid="{00000000-0005-0000-0000-0000C7090000}"/>
    <cellStyle name="Normal 4 2 6" xfId="132" xr:uid="{00000000-0005-0000-0000-0000C8090000}"/>
    <cellStyle name="Normal 4 2 6 2" xfId="178" xr:uid="{00000000-0005-0000-0000-0000C9090000}"/>
    <cellStyle name="Normal 4 2 6 2 2" xfId="422" xr:uid="{00000000-0005-0000-0000-0000CA090000}"/>
    <cellStyle name="Normal 4 2 6 2 2 2" xfId="800" xr:uid="{00000000-0005-0000-0000-0000CB090000}"/>
    <cellStyle name="Normal 4 2 6 2 2 2 2" xfId="1542" xr:uid="{00000000-0005-0000-0000-0000CC090000}"/>
    <cellStyle name="Normal 4 2 6 2 2 2 2 2" xfId="3514" xr:uid="{00000000-0005-0000-0000-0000CD090000}"/>
    <cellStyle name="Normal 4 2 6 2 2 2 3" xfId="4207" xr:uid="{00000000-0005-0000-0000-0000CE090000}"/>
    <cellStyle name="Normal 4 2 6 2 2 2 4" xfId="2611" xr:uid="{00000000-0005-0000-0000-0000CF090000}"/>
    <cellStyle name="Normal 4 2 6 2 2 3" xfId="1171" xr:uid="{00000000-0005-0000-0000-0000D0090000}"/>
    <cellStyle name="Normal 4 2 6 2 2 3 2" xfId="3167" xr:uid="{00000000-0005-0000-0000-0000D1090000}"/>
    <cellStyle name="Normal 4 2 6 2 2 4" xfId="1913" xr:uid="{00000000-0005-0000-0000-0000D2090000}"/>
    <cellStyle name="Normal 4 2 6 2 2 4 2" xfId="3860" xr:uid="{00000000-0005-0000-0000-0000D3090000}"/>
    <cellStyle name="Normal 4 2 6 2 2 5" xfId="2263" xr:uid="{00000000-0005-0000-0000-0000D4090000}"/>
    <cellStyle name="Normal 4 2 6 2 3" xfId="605" xr:uid="{00000000-0005-0000-0000-0000D5090000}"/>
    <cellStyle name="Normal 4 2 6 2 3 2" xfId="1347" xr:uid="{00000000-0005-0000-0000-0000D6090000}"/>
    <cellStyle name="Normal 4 2 6 2 3 2 2" xfId="3342" xr:uid="{00000000-0005-0000-0000-0000D7090000}"/>
    <cellStyle name="Normal 4 2 6 2 3 3" xfId="4035" xr:uid="{00000000-0005-0000-0000-0000D8090000}"/>
    <cellStyle name="Normal 4 2 6 2 3 4" xfId="2438" xr:uid="{00000000-0005-0000-0000-0000D9090000}"/>
    <cellStyle name="Normal 4 2 6 2 4" xfId="976" xr:uid="{00000000-0005-0000-0000-0000DA090000}"/>
    <cellStyle name="Normal 4 2 6 2 4 2" xfId="2810" xr:uid="{00000000-0005-0000-0000-0000DB090000}"/>
    <cellStyle name="Normal 4 2 6 2 5" xfId="1740" xr:uid="{00000000-0005-0000-0000-0000DC090000}"/>
    <cellStyle name="Normal 4 2 6 2 5 2" xfId="2995" xr:uid="{00000000-0005-0000-0000-0000DD090000}"/>
    <cellStyle name="Normal 4 2 6 2 6" xfId="3688" xr:uid="{00000000-0005-0000-0000-0000DE090000}"/>
    <cellStyle name="Normal 4 2 6 2 7" xfId="2091" xr:uid="{00000000-0005-0000-0000-0000DF090000}"/>
    <cellStyle name="Normal 4 2 6 3" xfId="376" xr:uid="{00000000-0005-0000-0000-0000E0090000}"/>
    <cellStyle name="Normal 4 2 6 3 2" xfId="754" xr:uid="{00000000-0005-0000-0000-0000E1090000}"/>
    <cellStyle name="Normal 4 2 6 3 2 2" xfId="1496" xr:uid="{00000000-0005-0000-0000-0000E2090000}"/>
    <cellStyle name="Normal 4 2 6 3 2 2 2" xfId="3468" xr:uid="{00000000-0005-0000-0000-0000E3090000}"/>
    <cellStyle name="Normal 4 2 6 3 2 3" xfId="4161" xr:uid="{00000000-0005-0000-0000-0000E4090000}"/>
    <cellStyle name="Normal 4 2 6 3 2 4" xfId="2565" xr:uid="{00000000-0005-0000-0000-0000E5090000}"/>
    <cellStyle name="Normal 4 2 6 3 3" xfId="1125" xr:uid="{00000000-0005-0000-0000-0000E6090000}"/>
    <cellStyle name="Normal 4 2 6 3 3 2" xfId="3121" xr:uid="{00000000-0005-0000-0000-0000E7090000}"/>
    <cellStyle name="Normal 4 2 6 3 4" xfId="1867" xr:uid="{00000000-0005-0000-0000-0000E8090000}"/>
    <cellStyle name="Normal 4 2 6 3 4 2" xfId="3814" xr:uid="{00000000-0005-0000-0000-0000E9090000}"/>
    <cellStyle name="Normal 4 2 6 3 5" xfId="2217" xr:uid="{00000000-0005-0000-0000-0000EA090000}"/>
    <cellStyle name="Normal 4 2 6 4" xfId="559" xr:uid="{00000000-0005-0000-0000-0000EB090000}"/>
    <cellStyle name="Normal 4 2 6 4 2" xfId="1301" xr:uid="{00000000-0005-0000-0000-0000EC090000}"/>
    <cellStyle name="Normal 4 2 6 4 2 2" xfId="3296" xr:uid="{00000000-0005-0000-0000-0000ED090000}"/>
    <cellStyle name="Normal 4 2 6 4 3" xfId="3989" xr:uid="{00000000-0005-0000-0000-0000EE090000}"/>
    <cellStyle name="Normal 4 2 6 4 4" xfId="2392" xr:uid="{00000000-0005-0000-0000-0000EF090000}"/>
    <cellStyle name="Normal 4 2 6 5" xfId="930" xr:uid="{00000000-0005-0000-0000-0000F0090000}"/>
    <cellStyle name="Normal 4 2 6 5 2" xfId="2764" xr:uid="{00000000-0005-0000-0000-0000F1090000}"/>
    <cellStyle name="Normal 4 2 6 6" xfId="1694" xr:uid="{00000000-0005-0000-0000-0000F2090000}"/>
    <cellStyle name="Normal 4 2 6 6 2" xfId="2949" xr:uid="{00000000-0005-0000-0000-0000F3090000}"/>
    <cellStyle name="Normal 4 2 6 7" xfId="3642" xr:uid="{00000000-0005-0000-0000-0000F4090000}"/>
    <cellStyle name="Normal 4 2 6 8" xfId="2045" xr:uid="{00000000-0005-0000-0000-0000F5090000}"/>
    <cellStyle name="Normal 4 2 7" xfId="140" xr:uid="{00000000-0005-0000-0000-0000F6090000}"/>
    <cellStyle name="Normal 4 2 7 2" xfId="384" xr:uid="{00000000-0005-0000-0000-0000F7090000}"/>
    <cellStyle name="Normal 4 2 7 2 2" xfId="762" xr:uid="{00000000-0005-0000-0000-0000F8090000}"/>
    <cellStyle name="Normal 4 2 7 2 2 2" xfId="1504" xr:uid="{00000000-0005-0000-0000-0000F9090000}"/>
    <cellStyle name="Normal 4 2 7 2 2 2 2" xfId="3476" xr:uid="{00000000-0005-0000-0000-0000FA090000}"/>
    <cellStyle name="Normal 4 2 7 2 2 3" xfId="4169" xr:uid="{00000000-0005-0000-0000-0000FB090000}"/>
    <cellStyle name="Normal 4 2 7 2 2 4" xfId="2573" xr:uid="{00000000-0005-0000-0000-0000FC090000}"/>
    <cellStyle name="Normal 4 2 7 2 3" xfId="1133" xr:uid="{00000000-0005-0000-0000-0000FD090000}"/>
    <cellStyle name="Normal 4 2 7 2 3 2" xfId="3129" xr:uid="{00000000-0005-0000-0000-0000FE090000}"/>
    <cellStyle name="Normal 4 2 7 2 4" xfId="1875" xr:uid="{00000000-0005-0000-0000-0000FF090000}"/>
    <cellStyle name="Normal 4 2 7 2 4 2" xfId="3822" xr:uid="{00000000-0005-0000-0000-0000000A0000}"/>
    <cellStyle name="Normal 4 2 7 2 5" xfId="2225" xr:uid="{00000000-0005-0000-0000-0000010A0000}"/>
    <cellStyle name="Normal 4 2 7 3" xfId="567" xr:uid="{00000000-0005-0000-0000-0000020A0000}"/>
    <cellStyle name="Normal 4 2 7 3 2" xfId="1309" xr:uid="{00000000-0005-0000-0000-0000030A0000}"/>
    <cellStyle name="Normal 4 2 7 3 2 2" xfId="3304" xr:uid="{00000000-0005-0000-0000-0000040A0000}"/>
    <cellStyle name="Normal 4 2 7 3 3" xfId="3997" xr:uid="{00000000-0005-0000-0000-0000050A0000}"/>
    <cellStyle name="Normal 4 2 7 3 4" xfId="2400" xr:uid="{00000000-0005-0000-0000-0000060A0000}"/>
    <cellStyle name="Normal 4 2 7 4" xfId="938" xr:uid="{00000000-0005-0000-0000-0000070A0000}"/>
    <cellStyle name="Normal 4 2 7 4 2" xfId="2772" xr:uid="{00000000-0005-0000-0000-0000080A0000}"/>
    <cellStyle name="Normal 4 2 7 5" xfId="1702" xr:uid="{00000000-0005-0000-0000-0000090A0000}"/>
    <cellStyle name="Normal 4 2 7 5 2" xfId="2957" xr:uid="{00000000-0005-0000-0000-00000A0A0000}"/>
    <cellStyle name="Normal 4 2 7 6" xfId="3650" xr:uid="{00000000-0005-0000-0000-00000B0A0000}"/>
    <cellStyle name="Normal 4 2 7 7" xfId="2053" xr:uid="{00000000-0005-0000-0000-00000C0A0000}"/>
    <cellStyle name="Normal 4 2 8" xfId="322" xr:uid="{00000000-0005-0000-0000-00000D0A0000}"/>
    <cellStyle name="Normal 4 2 8 2" xfId="703" xr:uid="{00000000-0005-0000-0000-00000E0A0000}"/>
    <cellStyle name="Normal 4 2 8 2 2" xfId="1445" xr:uid="{00000000-0005-0000-0000-00000F0A0000}"/>
    <cellStyle name="Normal 4 2 8 2 2 2" xfId="3430" xr:uid="{00000000-0005-0000-0000-0000100A0000}"/>
    <cellStyle name="Normal 4 2 8 2 3" xfId="4123" xr:uid="{00000000-0005-0000-0000-0000110A0000}"/>
    <cellStyle name="Normal 4 2 8 2 4" xfId="2526" xr:uid="{00000000-0005-0000-0000-0000120A0000}"/>
    <cellStyle name="Normal 4 2 8 3" xfId="1074" xr:uid="{00000000-0005-0000-0000-0000130A0000}"/>
    <cellStyle name="Normal 4 2 8 3 2" xfId="3083" xr:uid="{00000000-0005-0000-0000-0000140A0000}"/>
    <cellStyle name="Normal 4 2 8 4" xfId="1829" xr:uid="{00000000-0005-0000-0000-0000150A0000}"/>
    <cellStyle name="Normal 4 2 8 4 2" xfId="3776" xr:uid="{00000000-0005-0000-0000-0000160A0000}"/>
    <cellStyle name="Normal 4 2 8 5" xfId="2179" xr:uid="{00000000-0005-0000-0000-0000170A0000}"/>
    <cellStyle name="Normal 4 2 9" xfId="521" xr:uid="{00000000-0005-0000-0000-0000180A0000}"/>
    <cellStyle name="Normal 4 2 9 2" xfId="1263" xr:uid="{00000000-0005-0000-0000-0000190A0000}"/>
    <cellStyle name="Normal 4 2 9 2 2" xfId="3258" xr:uid="{00000000-0005-0000-0000-00001A0A0000}"/>
    <cellStyle name="Normal 4 2 9 3" xfId="3951" xr:uid="{00000000-0005-0000-0000-00001B0A0000}"/>
    <cellStyle name="Normal 4 2 9 4" xfId="2354" xr:uid="{00000000-0005-0000-0000-00001C0A0000}"/>
    <cellStyle name="Normal 4 2_Balanse - eiendeler" xfId="113" xr:uid="{00000000-0005-0000-0000-00001D0A0000}"/>
    <cellStyle name="Normal 4 3" xfId="31" xr:uid="{00000000-0005-0000-0000-00001E0A0000}"/>
    <cellStyle name="Normal 4 3 2" xfId="114" xr:uid="{00000000-0005-0000-0000-00001F0A0000}"/>
    <cellStyle name="Normal 4 3 2 2" xfId="168" xr:uid="{00000000-0005-0000-0000-0000200A0000}"/>
    <cellStyle name="Normal 4 3 2 2 2" xfId="412" xr:uid="{00000000-0005-0000-0000-0000210A0000}"/>
    <cellStyle name="Normal 4 3 2 2 2 2" xfId="790" xr:uid="{00000000-0005-0000-0000-0000220A0000}"/>
    <cellStyle name="Normal 4 3 2 2 2 2 2" xfId="1532" xr:uid="{00000000-0005-0000-0000-0000230A0000}"/>
    <cellStyle name="Normal 4 3 2 2 2 2 2 2" xfId="3504" xr:uid="{00000000-0005-0000-0000-0000240A0000}"/>
    <cellStyle name="Normal 4 3 2 2 2 2 3" xfId="4197" xr:uid="{00000000-0005-0000-0000-0000250A0000}"/>
    <cellStyle name="Normal 4 3 2 2 2 2 4" xfId="2601" xr:uid="{00000000-0005-0000-0000-0000260A0000}"/>
    <cellStyle name="Normal 4 3 2 2 2 3" xfId="1161" xr:uid="{00000000-0005-0000-0000-0000270A0000}"/>
    <cellStyle name="Normal 4 3 2 2 2 3 2" xfId="3157" xr:uid="{00000000-0005-0000-0000-0000280A0000}"/>
    <cellStyle name="Normal 4 3 2 2 2 4" xfId="1903" xr:uid="{00000000-0005-0000-0000-0000290A0000}"/>
    <cellStyle name="Normal 4 3 2 2 2 4 2" xfId="3850" xr:uid="{00000000-0005-0000-0000-00002A0A0000}"/>
    <cellStyle name="Normal 4 3 2 2 2 5" xfId="2253" xr:uid="{00000000-0005-0000-0000-00002B0A0000}"/>
    <cellStyle name="Normal 4 3 2 2 3" xfId="595" xr:uid="{00000000-0005-0000-0000-00002C0A0000}"/>
    <cellStyle name="Normal 4 3 2 2 3 2" xfId="1337" xr:uid="{00000000-0005-0000-0000-00002D0A0000}"/>
    <cellStyle name="Normal 4 3 2 2 3 2 2" xfId="3332" xr:uid="{00000000-0005-0000-0000-00002E0A0000}"/>
    <cellStyle name="Normal 4 3 2 2 3 3" xfId="4025" xr:uid="{00000000-0005-0000-0000-00002F0A0000}"/>
    <cellStyle name="Normal 4 3 2 2 3 4" xfId="2428" xr:uid="{00000000-0005-0000-0000-0000300A0000}"/>
    <cellStyle name="Normal 4 3 2 2 4" xfId="966" xr:uid="{00000000-0005-0000-0000-0000310A0000}"/>
    <cellStyle name="Normal 4 3 2 2 4 2" xfId="2800" xr:uid="{00000000-0005-0000-0000-0000320A0000}"/>
    <cellStyle name="Normal 4 3 2 2 5" xfId="1730" xr:uid="{00000000-0005-0000-0000-0000330A0000}"/>
    <cellStyle name="Normal 4 3 2 2 5 2" xfId="2985" xr:uid="{00000000-0005-0000-0000-0000340A0000}"/>
    <cellStyle name="Normal 4 3 2 2 6" xfId="3678" xr:uid="{00000000-0005-0000-0000-0000350A0000}"/>
    <cellStyle name="Normal 4 3 2 2 7" xfId="2081" xr:uid="{00000000-0005-0000-0000-0000360A0000}"/>
    <cellStyle name="Normal 4 3 2 3" xfId="365" xr:uid="{00000000-0005-0000-0000-0000370A0000}"/>
    <cellStyle name="Normal 4 3 2 3 2" xfId="743" xr:uid="{00000000-0005-0000-0000-0000380A0000}"/>
    <cellStyle name="Normal 4 3 2 3 2 2" xfId="1485" xr:uid="{00000000-0005-0000-0000-0000390A0000}"/>
    <cellStyle name="Normal 4 3 2 3 2 2 2" xfId="3458" xr:uid="{00000000-0005-0000-0000-00003A0A0000}"/>
    <cellStyle name="Normal 4 3 2 3 2 3" xfId="4151" xr:uid="{00000000-0005-0000-0000-00003B0A0000}"/>
    <cellStyle name="Normal 4 3 2 3 2 4" xfId="2555" xr:uid="{00000000-0005-0000-0000-00003C0A0000}"/>
    <cellStyle name="Normal 4 3 2 3 3" xfId="1114" xr:uid="{00000000-0005-0000-0000-00003D0A0000}"/>
    <cellStyle name="Normal 4 3 2 3 3 2" xfId="3111" xr:uid="{00000000-0005-0000-0000-00003E0A0000}"/>
    <cellStyle name="Normal 4 3 2 3 4" xfId="1857" xr:uid="{00000000-0005-0000-0000-00003F0A0000}"/>
    <cellStyle name="Normal 4 3 2 3 4 2" xfId="3804" xr:uid="{00000000-0005-0000-0000-0000400A0000}"/>
    <cellStyle name="Normal 4 3 2 3 5" xfId="2207" xr:uid="{00000000-0005-0000-0000-0000410A0000}"/>
    <cellStyle name="Normal 4 3 2 4" xfId="549" xr:uid="{00000000-0005-0000-0000-0000420A0000}"/>
    <cellStyle name="Normal 4 3 2 4 2" xfId="1291" xr:uid="{00000000-0005-0000-0000-0000430A0000}"/>
    <cellStyle name="Normal 4 3 2 4 2 2" xfId="3286" xr:uid="{00000000-0005-0000-0000-0000440A0000}"/>
    <cellStyle name="Normal 4 3 2 4 3" xfId="3979" xr:uid="{00000000-0005-0000-0000-0000450A0000}"/>
    <cellStyle name="Normal 4 3 2 4 4" xfId="2382" xr:uid="{00000000-0005-0000-0000-0000460A0000}"/>
    <cellStyle name="Normal 4 3 2 5" xfId="920" xr:uid="{00000000-0005-0000-0000-0000470A0000}"/>
    <cellStyle name="Normal 4 3 2 5 2" xfId="2753" xr:uid="{00000000-0005-0000-0000-0000480A0000}"/>
    <cellStyle name="Normal 4 3 2 6" xfId="1683" xr:uid="{00000000-0005-0000-0000-0000490A0000}"/>
    <cellStyle name="Normal 4 3 2 6 2" xfId="2939" xr:uid="{00000000-0005-0000-0000-00004A0A0000}"/>
    <cellStyle name="Normal 4 3 2 7" xfId="3632" xr:uid="{00000000-0005-0000-0000-00004B0A0000}"/>
    <cellStyle name="Normal 4 3 2 8" xfId="2035" xr:uid="{00000000-0005-0000-0000-00004C0A0000}"/>
    <cellStyle name="Normal 4 3 3" xfId="139" xr:uid="{00000000-0005-0000-0000-00004D0A0000}"/>
    <cellStyle name="Normal 4 3 3 2" xfId="383" xr:uid="{00000000-0005-0000-0000-00004E0A0000}"/>
    <cellStyle name="Normal 4 3 3 2 2" xfId="761" xr:uid="{00000000-0005-0000-0000-00004F0A0000}"/>
    <cellStyle name="Normal 4 3 3 2 2 2" xfId="1503" xr:uid="{00000000-0005-0000-0000-0000500A0000}"/>
    <cellStyle name="Normal 4 3 3 2 2 2 2" xfId="3475" xr:uid="{00000000-0005-0000-0000-0000510A0000}"/>
    <cellStyle name="Normal 4 3 3 2 2 3" xfId="4168" xr:uid="{00000000-0005-0000-0000-0000520A0000}"/>
    <cellStyle name="Normal 4 3 3 2 2 4" xfId="2572" xr:uid="{00000000-0005-0000-0000-0000530A0000}"/>
    <cellStyle name="Normal 4 3 3 2 3" xfId="1132" xr:uid="{00000000-0005-0000-0000-0000540A0000}"/>
    <cellStyle name="Normal 4 3 3 2 3 2" xfId="3128" xr:uid="{00000000-0005-0000-0000-0000550A0000}"/>
    <cellStyle name="Normal 4 3 3 2 4" xfId="1874" xr:uid="{00000000-0005-0000-0000-0000560A0000}"/>
    <cellStyle name="Normal 4 3 3 2 4 2" xfId="3821" xr:uid="{00000000-0005-0000-0000-0000570A0000}"/>
    <cellStyle name="Normal 4 3 3 2 5" xfId="2224" xr:uid="{00000000-0005-0000-0000-0000580A0000}"/>
    <cellStyle name="Normal 4 3 3 3" xfId="566" xr:uid="{00000000-0005-0000-0000-0000590A0000}"/>
    <cellStyle name="Normal 4 3 3 3 2" xfId="1308" xr:uid="{00000000-0005-0000-0000-00005A0A0000}"/>
    <cellStyle name="Normal 4 3 3 3 2 2" xfId="3303" xr:uid="{00000000-0005-0000-0000-00005B0A0000}"/>
    <cellStyle name="Normal 4 3 3 3 3" xfId="3996" xr:uid="{00000000-0005-0000-0000-00005C0A0000}"/>
    <cellStyle name="Normal 4 3 3 3 4" xfId="2399" xr:uid="{00000000-0005-0000-0000-00005D0A0000}"/>
    <cellStyle name="Normal 4 3 3 4" xfId="937" xr:uid="{00000000-0005-0000-0000-00005E0A0000}"/>
    <cellStyle name="Normal 4 3 3 4 2" xfId="2771" xr:uid="{00000000-0005-0000-0000-00005F0A0000}"/>
    <cellStyle name="Normal 4 3 3 5" xfId="1701" xr:uid="{00000000-0005-0000-0000-0000600A0000}"/>
    <cellStyle name="Normal 4 3 3 5 2" xfId="2956" xr:uid="{00000000-0005-0000-0000-0000610A0000}"/>
    <cellStyle name="Normal 4 3 3 6" xfId="3649" xr:uid="{00000000-0005-0000-0000-0000620A0000}"/>
    <cellStyle name="Normal 4 3 3 7" xfId="2052" xr:uid="{00000000-0005-0000-0000-0000630A0000}"/>
    <cellStyle name="Normal 4 3 4" xfId="321" xr:uid="{00000000-0005-0000-0000-0000640A0000}"/>
    <cellStyle name="Normal 4 3 4 2" xfId="702" xr:uid="{00000000-0005-0000-0000-0000650A0000}"/>
    <cellStyle name="Normal 4 3 4 2 2" xfId="1444" xr:uid="{00000000-0005-0000-0000-0000660A0000}"/>
    <cellStyle name="Normal 4 3 4 2 2 2" xfId="3429" xr:uid="{00000000-0005-0000-0000-0000670A0000}"/>
    <cellStyle name="Normal 4 3 4 2 3" xfId="4122" xr:uid="{00000000-0005-0000-0000-0000680A0000}"/>
    <cellStyle name="Normal 4 3 4 2 4" xfId="2525" xr:uid="{00000000-0005-0000-0000-0000690A0000}"/>
    <cellStyle name="Normal 4 3 4 3" xfId="1073" xr:uid="{00000000-0005-0000-0000-00006A0A0000}"/>
    <cellStyle name="Normal 4 3 4 3 2" xfId="3082" xr:uid="{00000000-0005-0000-0000-00006B0A0000}"/>
    <cellStyle name="Normal 4 3 4 4" xfId="1828" xr:uid="{00000000-0005-0000-0000-00006C0A0000}"/>
    <cellStyle name="Normal 4 3 4 4 2" xfId="3775" xr:uid="{00000000-0005-0000-0000-00006D0A0000}"/>
    <cellStyle name="Normal 4 3 4 5" xfId="2178" xr:uid="{00000000-0005-0000-0000-00006E0A0000}"/>
    <cellStyle name="Normal 4 3 5" xfId="520" xr:uid="{00000000-0005-0000-0000-00006F0A0000}"/>
    <cellStyle name="Normal 4 3 5 2" xfId="1262" xr:uid="{00000000-0005-0000-0000-0000700A0000}"/>
    <cellStyle name="Normal 4 3 5 2 2" xfId="3257" xr:uid="{00000000-0005-0000-0000-0000710A0000}"/>
    <cellStyle name="Normal 4 3 5 3" xfId="3950" xr:uid="{00000000-0005-0000-0000-0000720A0000}"/>
    <cellStyle name="Normal 4 3 5 4" xfId="2353" xr:uid="{00000000-0005-0000-0000-0000730A0000}"/>
    <cellStyle name="Normal 4 3 6" xfId="891" xr:uid="{00000000-0005-0000-0000-0000740A0000}"/>
    <cellStyle name="Normal 4 3 6 2" xfId="2710" xr:uid="{00000000-0005-0000-0000-0000750A0000}"/>
    <cellStyle name="Normal 4 3 7" xfId="1642" xr:uid="{00000000-0005-0000-0000-0000760A0000}"/>
    <cellStyle name="Normal 4 3 7 2" xfId="2910" xr:uid="{00000000-0005-0000-0000-0000770A0000}"/>
    <cellStyle name="Normal 4 3 8" xfId="3603" xr:uid="{00000000-0005-0000-0000-0000780A0000}"/>
    <cellStyle name="Normal 4 3 9" xfId="2006" xr:uid="{00000000-0005-0000-0000-0000790A0000}"/>
    <cellStyle name="Normal 4 4" xfId="35" xr:uid="{00000000-0005-0000-0000-00007A0A0000}"/>
    <cellStyle name="Normal 4 4 2" xfId="43" xr:uid="{00000000-0005-0000-0000-00007B0A0000}"/>
    <cellStyle name="Normal 4 4 2 2" xfId="151" xr:uid="{00000000-0005-0000-0000-00007C0A0000}"/>
    <cellStyle name="Normal 4 4 2 2 2" xfId="395" xr:uid="{00000000-0005-0000-0000-00007D0A0000}"/>
    <cellStyle name="Normal 4 4 2 2 2 2" xfId="773" xr:uid="{00000000-0005-0000-0000-00007E0A0000}"/>
    <cellStyle name="Normal 4 4 2 2 2 2 2" xfId="1515" xr:uid="{00000000-0005-0000-0000-00007F0A0000}"/>
    <cellStyle name="Normal 4 4 2 2 2 2 2 2" xfId="3487" xr:uid="{00000000-0005-0000-0000-0000800A0000}"/>
    <cellStyle name="Normal 4 4 2 2 2 2 3" xfId="4180" xr:uid="{00000000-0005-0000-0000-0000810A0000}"/>
    <cellStyle name="Normal 4 4 2 2 2 2 4" xfId="2584" xr:uid="{00000000-0005-0000-0000-0000820A0000}"/>
    <cellStyle name="Normal 4 4 2 2 2 3" xfId="1144" xr:uid="{00000000-0005-0000-0000-0000830A0000}"/>
    <cellStyle name="Normal 4 4 2 2 2 3 2" xfId="3140" xr:uid="{00000000-0005-0000-0000-0000840A0000}"/>
    <cellStyle name="Normal 4 4 2 2 2 4" xfId="1886" xr:uid="{00000000-0005-0000-0000-0000850A0000}"/>
    <cellStyle name="Normal 4 4 2 2 2 4 2" xfId="3833" xr:uid="{00000000-0005-0000-0000-0000860A0000}"/>
    <cellStyle name="Normal 4 4 2 2 2 5" xfId="2236" xr:uid="{00000000-0005-0000-0000-0000870A0000}"/>
    <cellStyle name="Normal 4 4 2 2 3" xfId="578" xr:uid="{00000000-0005-0000-0000-0000880A0000}"/>
    <cellStyle name="Normal 4 4 2 2 3 2" xfId="1320" xr:uid="{00000000-0005-0000-0000-0000890A0000}"/>
    <cellStyle name="Normal 4 4 2 2 3 2 2" xfId="3315" xr:uid="{00000000-0005-0000-0000-00008A0A0000}"/>
    <cellStyle name="Normal 4 4 2 2 3 3" xfId="4008" xr:uid="{00000000-0005-0000-0000-00008B0A0000}"/>
    <cellStyle name="Normal 4 4 2 2 3 4" xfId="2411" xr:uid="{00000000-0005-0000-0000-00008C0A0000}"/>
    <cellStyle name="Normal 4 4 2 2 4" xfId="949" xr:uid="{00000000-0005-0000-0000-00008D0A0000}"/>
    <cellStyle name="Normal 4 4 2 2 4 2" xfId="2783" xr:uid="{00000000-0005-0000-0000-00008E0A0000}"/>
    <cellStyle name="Normal 4 4 2 2 5" xfId="1713" xr:uid="{00000000-0005-0000-0000-00008F0A0000}"/>
    <cellStyle name="Normal 4 4 2 2 5 2" xfId="2968" xr:uid="{00000000-0005-0000-0000-0000900A0000}"/>
    <cellStyle name="Normal 4 4 2 2 6" xfId="3661" xr:uid="{00000000-0005-0000-0000-0000910A0000}"/>
    <cellStyle name="Normal 4 4 2 2 7" xfId="2064" xr:uid="{00000000-0005-0000-0000-0000920A0000}"/>
    <cellStyle name="Normal 4 4 2 3" xfId="333" xr:uid="{00000000-0005-0000-0000-0000930A0000}"/>
    <cellStyle name="Normal 4 4 2 3 2" xfId="714" xr:uid="{00000000-0005-0000-0000-0000940A0000}"/>
    <cellStyle name="Normal 4 4 2 3 2 2" xfId="1456" xr:uid="{00000000-0005-0000-0000-0000950A0000}"/>
    <cellStyle name="Normal 4 4 2 3 2 2 2" xfId="3441" xr:uid="{00000000-0005-0000-0000-0000960A0000}"/>
    <cellStyle name="Normal 4 4 2 3 2 3" xfId="4134" xr:uid="{00000000-0005-0000-0000-0000970A0000}"/>
    <cellStyle name="Normal 4 4 2 3 2 4" xfId="2537" xr:uid="{00000000-0005-0000-0000-0000980A0000}"/>
    <cellStyle name="Normal 4 4 2 3 3" xfId="1085" xr:uid="{00000000-0005-0000-0000-0000990A0000}"/>
    <cellStyle name="Normal 4 4 2 3 3 2" xfId="3094" xr:uid="{00000000-0005-0000-0000-00009A0A0000}"/>
    <cellStyle name="Normal 4 4 2 3 4" xfId="1840" xr:uid="{00000000-0005-0000-0000-00009B0A0000}"/>
    <cellStyle name="Normal 4 4 2 3 4 2" xfId="3787" xr:uid="{00000000-0005-0000-0000-00009C0A0000}"/>
    <cellStyle name="Normal 4 4 2 3 5" xfId="2190" xr:uid="{00000000-0005-0000-0000-00009D0A0000}"/>
    <cellStyle name="Normal 4 4 2 4" xfId="532" xr:uid="{00000000-0005-0000-0000-00009E0A0000}"/>
    <cellStyle name="Normal 4 4 2 4 2" xfId="1274" xr:uid="{00000000-0005-0000-0000-00009F0A0000}"/>
    <cellStyle name="Normal 4 4 2 4 2 2" xfId="3269" xr:uid="{00000000-0005-0000-0000-0000A00A0000}"/>
    <cellStyle name="Normal 4 4 2 4 3" xfId="3962" xr:uid="{00000000-0005-0000-0000-0000A10A0000}"/>
    <cellStyle name="Normal 4 4 2 4 4" xfId="2365" xr:uid="{00000000-0005-0000-0000-0000A20A0000}"/>
    <cellStyle name="Normal 4 4 2 5" xfId="903" xr:uid="{00000000-0005-0000-0000-0000A30A0000}"/>
    <cellStyle name="Normal 4 4 2 5 2" xfId="2722" xr:uid="{00000000-0005-0000-0000-0000A40A0000}"/>
    <cellStyle name="Normal 4 4 2 6" xfId="1654" xr:uid="{00000000-0005-0000-0000-0000A50A0000}"/>
    <cellStyle name="Normal 4 4 2 6 2" xfId="2922" xr:uid="{00000000-0005-0000-0000-0000A60A0000}"/>
    <cellStyle name="Normal 4 4 2 7" xfId="3615" xr:uid="{00000000-0005-0000-0000-0000A70A0000}"/>
    <cellStyle name="Normal 4 4 2 8" xfId="2018" xr:uid="{00000000-0005-0000-0000-0000A80A0000}"/>
    <cellStyle name="Normal 4 4 3" xfId="143" xr:uid="{00000000-0005-0000-0000-0000A90A0000}"/>
    <cellStyle name="Normal 4 4 3 2" xfId="387" xr:uid="{00000000-0005-0000-0000-0000AA0A0000}"/>
    <cellStyle name="Normal 4 4 3 2 2" xfId="765" xr:uid="{00000000-0005-0000-0000-0000AB0A0000}"/>
    <cellStyle name="Normal 4 4 3 2 2 2" xfId="1507" xr:uid="{00000000-0005-0000-0000-0000AC0A0000}"/>
    <cellStyle name="Normal 4 4 3 2 2 2 2" xfId="3479" xr:uid="{00000000-0005-0000-0000-0000AD0A0000}"/>
    <cellStyle name="Normal 4 4 3 2 2 3" xfId="4172" xr:uid="{00000000-0005-0000-0000-0000AE0A0000}"/>
    <cellStyle name="Normal 4 4 3 2 2 4" xfId="2576" xr:uid="{00000000-0005-0000-0000-0000AF0A0000}"/>
    <cellStyle name="Normal 4 4 3 2 3" xfId="1136" xr:uid="{00000000-0005-0000-0000-0000B00A0000}"/>
    <cellStyle name="Normal 4 4 3 2 3 2" xfId="3132" xr:uid="{00000000-0005-0000-0000-0000B10A0000}"/>
    <cellStyle name="Normal 4 4 3 2 4" xfId="1878" xr:uid="{00000000-0005-0000-0000-0000B20A0000}"/>
    <cellStyle name="Normal 4 4 3 2 4 2" xfId="3825" xr:uid="{00000000-0005-0000-0000-0000B30A0000}"/>
    <cellStyle name="Normal 4 4 3 2 5" xfId="2228" xr:uid="{00000000-0005-0000-0000-0000B40A0000}"/>
    <cellStyle name="Normal 4 4 3 3" xfId="570" xr:uid="{00000000-0005-0000-0000-0000B50A0000}"/>
    <cellStyle name="Normal 4 4 3 3 2" xfId="1312" xr:uid="{00000000-0005-0000-0000-0000B60A0000}"/>
    <cellStyle name="Normal 4 4 3 3 2 2" xfId="3307" xr:uid="{00000000-0005-0000-0000-0000B70A0000}"/>
    <cellStyle name="Normal 4 4 3 3 3" xfId="4000" xr:uid="{00000000-0005-0000-0000-0000B80A0000}"/>
    <cellStyle name="Normal 4 4 3 3 4" xfId="2403" xr:uid="{00000000-0005-0000-0000-0000B90A0000}"/>
    <cellStyle name="Normal 4 4 3 4" xfId="941" xr:uid="{00000000-0005-0000-0000-0000BA0A0000}"/>
    <cellStyle name="Normal 4 4 3 4 2" xfId="2775" xr:uid="{00000000-0005-0000-0000-0000BB0A0000}"/>
    <cellStyle name="Normal 4 4 3 5" xfId="1705" xr:uid="{00000000-0005-0000-0000-0000BC0A0000}"/>
    <cellStyle name="Normal 4 4 3 5 2" xfId="2960" xr:uid="{00000000-0005-0000-0000-0000BD0A0000}"/>
    <cellStyle name="Normal 4 4 3 6" xfId="3653" xr:uid="{00000000-0005-0000-0000-0000BE0A0000}"/>
    <cellStyle name="Normal 4 4 3 7" xfId="2056" xr:uid="{00000000-0005-0000-0000-0000BF0A0000}"/>
    <cellStyle name="Normal 4 4 4" xfId="325" xr:uid="{00000000-0005-0000-0000-0000C00A0000}"/>
    <cellStyle name="Normal 4 4 4 2" xfId="706" xr:uid="{00000000-0005-0000-0000-0000C10A0000}"/>
    <cellStyle name="Normal 4 4 4 2 2" xfId="1448" xr:uid="{00000000-0005-0000-0000-0000C20A0000}"/>
    <cellStyle name="Normal 4 4 4 2 2 2" xfId="3433" xr:uid="{00000000-0005-0000-0000-0000C30A0000}"/>
    <cellStyle name="Normal 4 4 4 2 3" xfId="4126" xr:uid="{00000000-0005-0000-0000-0000C40A0000}"/>
    <cellStyle name="Normal 4 4 4 2 4" xfId="2529" xr:uid="{00000000-0005-0000-0000-0000C50A0000}"/>
    <cellStyle name="Normal 4 4 4 3" xfId="1077" xr:uid="{00000000-0005-0000-0000-0000C60A0000}"/>
    <cellStyle name="Normal 4 4 4 3 2" xfId="3086" xr:uid="{00000000-0005-0000-0000-0000C70A0000}"/>
    <cellStyle name="Normal 4 4 4 4" xfId="1832" xr:uid="{00000000-0005-0000-0000-0000C80A0000}"/>
    <cellStyle name="Normal 4 4 4 4 2" xfId="3779" xr:uid="{00000000-0005-0000-0000-0000C90A0000}"/>
    <cellStyle name="Normal 4 4 4 5" xfId="2182" xr:uid="{00000000-0005-0000-0000-0000CA0A0000}"/>
    <cellStyle name="Normal 4 4 5" xfId="524" xr:uid="{00000000-0005-0000-0000-0000CB0A0000}"/>
    <cellStyle name="Normal 4 4 5 2" xfId="1266" xr:uid="{00000000-0005-0000-0000-0000CC0A0000}"/>
    <cellStyle name="Normal 4 4 5 2 2" xfId="3261" xr:uid="{00000000-0005-0000-0000-0000CD0A0000}"/>
    <cellStyle name="Normal 4 4 5 3" xfId="3954" xr:uid="{00000000-0005-0000-0000-0000CE0A0000}"/>
    <cellStyle name="Normal 4 4 5 4" xfId="2357" xr:uid="{00000000-0005-0000-0000-0000CF0A0000}"/>
    <cellStyle name="Normal 4 4 6" xfId="895" xr:uid="{00000000-0005-0000-0000-0000D00A0000}"/>
    <cellStyle name="Normal 4 4 6 2" xfId="2714" xr:uid="{00000000-0005-0000-0000-0000D10A0000}"/>
    <cellStyle name="Normal 4 4 7" xfId="1646" xr:uid="{00000000-0005-0000-0000-0000D20A0000}"/>
    <cellStyle name="Normal 4 4 7 2" xfId="2914" xr:uid="{00000000-0005-0000-0000-0000D30A0000}"/>
    <cellStyle name="Normal 4 4 8" xfId="3607" xr:uid="{00000000-0005-0000-0000-0000D40A0000}"/>
    <cellStyle name="Normal 4 4 9" xfId="2010" xr:uid="{00000000-0005-0000-0000-0000D50A0000}"/>
    <cellStyle name="Normal 4 5" xfId="39" xr:uid="{00000000-0005-0000-0000-0000D60A0000}"/>
    <cellStyle name="Normal 4 5 2" xfId="147" xr:uid="{00000000-0005-0000-0000-0000D70A0000}"/>
    <cellStyle name="Normal 4 5 2 2" xfId="391" xr:uid="{00000000-0005-0000-0000-0000D80A0000}"/>
    <cellStyle name="Normal 4 5 2 2 2" xfId="769" xr:uid="{00000000-0005-0000-0000-0000D90A0000}"/>
    <cellStyle name="Normal 4 5 2 2 2 2" xfId="1511" xr:uid="{00000000-0005-0000-0000-0000DA0A0000}"/>
    <cellStyle name="Normal 4 5 2 2 2 2 2" xfId="3483" xr:uid="{00000000-0005-0000-0000-0000DB0A0000}"/>
    <cellStyle name="Normal 4 5 2 2 2 3" xfId="4176" xr:uid="{00000000-0005-0000-0000-0000DC0A0000}"/>
    <cellStyle name="Normal 4 5 2 2 2 4" xfId="2580" xr:uid="{00000000-0005-0000-0000-0000DD0A0000}"/>
    <cellStyle name="Normal 4 5 2 2 3" xfId="1140" xr:uid="{00000000-0005-0000-0000-0000DE0A0000}"/>
    <cellStyle name="Normal 4 5 2 2 3 2" xfId="3136" xr:uid="{00000000-0005-0000-0000-0000DF0A0000}"/>
    <cellStyle name="Normal 4 5 2 2 4" xfId="1882" xr:uid="{00000000-0005-0000-0000-0000E00A0000}"/>
    <cellStyle name="Normal 4 5 2 2 4 2" xfId="3829" xr:uid="{00000000-0005-0000-0000-0000E10A0000}"/>
    <cellStyle name="Normal 4 5 2 2 5" xfId="2232" xr:uid="{00000000-0005-0000-0000-0000E20A0000}"/>
    <cellStyle name="Normal 4 5 2 3" xfId="574" xr:uid="{00000000-0005-0000-0000-0000E30A0000}"/>
    <cellStyle name="Normal 4 5 2 3 2" xfId="1316" xr:uid="{00000000-0005-0000-0000-0000E40A0000}"/>
    <cellStyle name="Normal 4 5 2 3 2 2" xfId="3311" xr:uid="{00000000-0005-0000-0000-0000E50A0000}"/>
    <cellStyle name="Normal 4 5 2 3 3" xfId="4004" xr:uid="{00000000-0005-0000-0000-0000E60A0000}"/>
    <cellStyle name="Normal 4 5 2 3 4" xfId="2407" xr:uid="{00000000-0005-0000-0000-0000E70A0000}"/>
    <cellStyle name="Normal 4 5 2 4" xfId="945" xr:uid="{00000000-0005-0000-0000-0000E80A0000}"/>
    <cellStyle name="Normal 4 5 2 4 2" xfId="2779" xr:uid="{00000000-0005-0000-0000-0000E90A0000}"/>
    <cellStyle name="Normal 4 5 2 5" xfId="1709" xr:uid="{00000000-0005-0000-0000-0000EA0A0000}"/>
    <cellStyle name="Normal 4 5 2 5 2" xfId="2964" xr:uid="{00000000-0005-0000-0000-0000EB0A0000}"/>
    <cellStyle name="Normal 4 5 2 6" xfId="3657" xr:uid="{00000000-0005-0000-0000-0000EC0A0000}"/>
    <cellStyle name="Normal 4 5 2 7" xfId="2060" xr:uid="{00000000-0005-0000-0000-0000ED0A0000}"/>
    <cellStyle name="Normal 4 5 3" xfId="329" xr:uid="{00000000-0005-0000-0000-0000EE0A0000}"/>
    <cellStyle name="Normal 4 5 3 2" xfId="710" xr:uid="{00000000-0005-0000-0000-0000EF0A0000}"/>
    <cellStyle name="Normal 4 5 3 2 2" xfId="1452" xr:uid="{00000000-0005-0000-0000-0000F00A0000}"/>
    <cellStyle name="Normal 4 5 3 2 2 2" xfId="3437" xr:uid="{00000000-0005-0000-0000-0000F10A0000}"/>
    <cellStyle name="Normal 4 5 3 2 3" xfId="4130" xr:uid="{00000000-0005-0000-0000-0000F20A0000}"/>
    <cellStyle name="Normal 4 5 3 2 4" xfId="2533" xr:uid="{00000000-0005-0000-0000-0000F30A0000}"/>
    <cellStyle name="Normal 4 5 3 3" xfId="1081" xr:uid="{00000000-0005-0000-0000-0000F40A0000}"/>
    <cellStyle name="Normal 4 5 3 3 2" xfId="3090" xr:uid="{00000000-0005-0000-0000-0000F50A0000}"/>
    <cellStyle name="Normal 4 5 3 4" xfId="1836" xr:uid="{00000000-0005-0000-0000-0000F60A0000}"/>
    <cellStyle name="Normal 4 5 3 4 2" xfId="3783" xr:uid="{00000000-0005-0000-0000-0000F70A0000}"/>
    <cellStyle name="Normal 4 5 3 5" xfId="2186" xr:uid="{00000000-0005-0000-0000-0000F80A0000}"/>
    <cellStyle name="Normal 4 5 4" xfId="528" xr:uid="{00000000-0005-0000-0000-0000F90A0000}"/>
    <cellStyle name="Normal 4 5 4 2" xfId="1270" xr:uid="{00000000-0005-0000-0000-0000FA0A0000}"/>
    <cellStyle name="Normal 4 5 4 2 2" xfId="3265" xr:uid="{00000000-0005-0000-0000-0000FB0A0000}"/>
    <cellStyle name="Normal 4 5 4 3" xfId="3958" xr:uid="{00000000-0005-0000-0000-0000FC0A0000}"/>
    <cellStyle name="Normal 4 5 4 4" xfId="2361" xr:uid="{00000000-0005-0000-0000-0000FD0A0000}"/>
    <cellStyle name="Normal 4 5 5" xfId="899" xr:uid="{00000000-0005-0000-0000-0000FE0A0000}"/>
    <cellStyle name="Normal 4 5 5 2" xfId="2718" xr:uid="{00000000-0005-0000-0000-0000FF0A0000}"/>
    <cellStyle name="Normal 4 5 6" xfId="1650" xr:uid="{00000000-0005-0000-0000-0000000B0000}"/>
    <cellStyle name="Normal 4 5 6 2" xfId="2918" xr:uid="{00000000-0005-0000-0000-0000010B0000}"/>
    <cellStyle name="Normal 4 5 7" xfId="3611" xr:uid="{00000000-0005-0000-0000-0000020B0000}"/>
    <cellStyle name="Normal 4 5 8" xfId="2014" xr:uid="{00000000-0005-0000-0000-0000030B0000}"/>
    <cellStyle name="Normal 4 6" xfId="127" xr:uid="{00000000-0005-0000-0000-0000040B0000}"/>
    <cellStyle name="Normal 4 6 2" xfId="173" xr:uid="{00000000-0005-0000-0000-0000050B0000}"/>
    <cellStyle name="Normal 4 6 2 2" xfId="417" xr:uid="{00000000-0005-0000-0000-0000060B0000}"/>
    <cellStyle name="Normal 4 6 2 2 2" xfId="795" xr:uid="{00000000-0005-0000-0000-0000070B0000}"/>
    <cellStyle name="Normal 4 6 2 2 2 2" xfId="1537" xr:uid="{00000000-0005-0000-0000-0000080B0000}"/>
    <cellStyle name="Normal 4 6 2 2 2 2 2" xfId="3509" xr:uid="{00000000-0005-0000-0000-0000090B0000}"/>
    <cellStyle name="Normal 4 6 2 2 2 3" xfId="4202" xr:uid="{00000000-0005-0000-0000-00000A0B0000}"/>
    <cellStyle name="Normal 4 6 2 2 2 4" xfId="2606" xr:uid="{00000000-0005-0000-0000-00000B0B0000}"/>
    <cellStyle name="Normal 4 6 2 2 3" xfId="1166" xr:uid="{00000000-0005-0000-0000-00000C0B0000}"/>
    <cellStyle name="Normal 4 6 2 2 3 2" xfId="3162" xr:uid="{00000000-0005-0000-0000-00000D0B0000}"/>
    <cellStyle name="Normal 4 6 2 2 4" xfId="1908" xr:uid="{00000000-0005-0000-0000-00000E0B0000}"/>
    <cellStyle name="Normal 4 6 2 2 4 2" xfId="3855" xr:uid="{00000000-0005-0000-0000-00000F0B0000}"/>
    <cellStyle name="Normal 4 6 2 2 5" xfId="2258" xr:uid="{00000000-0005-0000-0000-0000100B0000}"/>
    <cellStyle name="Normal 4 6 2 3" xfId="600" xr:uid="{00000000-0005-0000-0000-0000110B0000}"/>
    <cellStyle name="Normal 4 6 2 3 2" xfId="1342" xr:uid="{00000000-0005-0000-0000-0000120B0000}"/>
    <cellStyle name="Normal 4 6 2 3 2 2" xfId="3337" xr:uid="{00000000-0005-0000-0000-0000130B0000}"/>
    <cellStyle name="Normal 4 6 2 3 3" xfId="4030" xr:uid="{00000000-0005-0000-0000-0000140B0000}"/>
    <cellStyle name="Normal 4 6 2 3 4" xfId="2433" xr:uid="{00000000-0005-0000-0000-0000150B0000}"/>
    <cellStyle name="Normal 4 6 2 4" xfId="971" xr:uid="{00000000-0005-0000-0000-0000160B0000}"/>
    <cellStyle name="Normal 4 6 2 4 2" xfId="2805" xr:uid="{00000000-0005-0000-0000-0000170B0000}"/>
    <cellStyle name="Normal 4 6 2 5" xfId="1735" xr:uid="{00000000-0005-0000-0000-0000180B0000}"/>
    <cellStyle name="Normal 4 6 2 5 2" xfId="2990" xr:uid="{00000000-0005-0000-0000-0000190B0000}"/>
    <cellStyle name="Normal 4 6 2 6" xfId="3683" xr:uid="{00000000-0005-0000-0000-00001A0B0000}"/>
    <cellStyle name="Normal 4 6 2 7" xfId="2086" xr:uid="{00000000-0005-0000-0000-00001B0B0000}"/>
    <cellStyle name="Normal 4 6 3" xfId="371" xr:uid="{00000000-0005-0000-0000-00001C0B0000}"/>
    <cellStyle name="Normal 4 6 3 2" xfId="749" xr:uid="{00000000-0005-0000-0000-00001D0B0000}"/>
    <cellStyle name="Normal 4 6 3 2 2" xfId="1491" xr:uid="{00000000-0005-0000-0000-00001E0B0000}"/>
    <cellStyle name="Normal 4 6 3 2 2 2" xfId="3463" xr:uid="{00000000-0005-0000-0000-00001F0B0000}"/>
    <cellStyle name="Normal 4 6 3 2 3" xfId="4156" xr:uid="{00000000-0005-0000-0000-0000200B0000}"/>
    <cellStyle name="Normal 4 6 3 2 4" xfId="2560" xr:uid="{00000000-0005-0000-0000-0000210B0000}"/>
    <cellStyle name="Normal 4 6 3 3" xfId="1120" xr:uid="{00000000-0005-0000-0000-0000220B0000}"/>
    <cellStyle name="Normal 4 6 3 3 2" xfId="3116" xr:uid="{00000000-0005-0000-0000-0000230B0000}"/>
    <cellStyle name="Normal 4 6 3 4" xfId="1862" xr:uid="{00000000-0005-0000-0000-0000240B0000}"/>
    <cellStyle name="Normal 4 6 3 4 2" xfId="3809" xr:uid="{00000000-0005-0000-0000-0000250B0000}"/>
    <cellStyle name="Normal 4 6 3 5" xfId="2212" xr:uid="{00000000-0005-0000-0000-0000260B0000}"/>
    <cellStyle name="Normal 4 6 4" xfId="554" xr:uid="{00000000-0005-0000-0000-0000270B0000}"/>
    <cellStyle name="Normal 4 6 4 2" xfId="1296" xr:uid="{00000000-0005-0000-0000-0000280B0000}"/>
    <cellStyle name="Normal 4 6 4 2 2" xfId="3291" xr:uid="{00000000-0005-0000-0000-0000290B0000}"/>
    <cellStyle name="Normal 4 6 4 3" xfId="3984" xr:uid="{00000000-0005-0000-0000-00002A0B0000}"/>
    <cellStyle name="Normal 4 6 4 4" xfId="2387" xr:uid="{00000000-0005-0000-0000-00002B0B0000}"/>
    <cellStyle name="Normal 4 6 5" xfId="925" xr:uid="{00000000-0005-0000-0000-00002C0B0000}"/>
    <cellStyle name="Normal 4 6 5 2" xfId="2759" xr:uid="{00000000-0005-0000-0000-00002D0B0000}"/>
    <cellStyle name="Normal 4 6 6" xfId="1689" xr:uid="{00000000-0005-0000-0000-00002E0B0000}"/>
    <cellStyle name="Normal 4 6 6 2" xfId="2944" xr:uid="{00000000-0005-0000-0000-00002F0B0000}"/>
    <cellStyle name="Normal 4 6 7" xfId="3637" xr:uid="{00000000-0005-0000-0000-0000300B0000}"/>
    <cellStyle name="Normal 4 6 8" xfId="2040" xr:uid="{00000000-0005-0000-0000-0000310B0000}"/>
    <cellStyle name="Normal 4 7" xfId="131" xr:uid="{00000000-0005-0000-0000-0000320B0000}"/>
    <cellStyle name="Normal 4 7 2" xfId="177" xr:uid="{00000000-0005-0000-0000-0000330B0000}"/>
    <cellStyle name="Normal 4 7 2 2" xfId="421" xr:uid="{00000000-0005-0000-0000-0000340B0000}"/>
    <cellStyle name="Normal 4 7 2 2 2" xfId="799" xr:uid="{00000000-0005-0000-0000-0000350B0000}"/>
    <cellStyle name="Normal 4 7 2 2 2 2" xfId="1541" xr:uid="{00000000-0005-0000-0000-0000360B0000}"/>
    <cellStyle name="Normal 4 7 2 2 2 2 2" xfId="3513" xr:uid="{00000000-0005-0000-0000-0000370B0000}"/>
    <cellStyle name="Normal 4 7 2 2 2 3" xfId="4206" xr:uid="{00000000-0005-0000-0000-0000380B0000}"/>
    <cellStyle name="Normal 4 7 2 2 2 4" xfId="2610" xr:uid="{00000000-0005-0000-0000-0000390B0000}"/>
    <cellStyle name="Normal 4 7 2 2 3" xfId="1170" xr:uid="{00000000-0005-0000-0000-00003A0B0000}"/>
    <cellStyle name="Normal 4 7 2 2 3 2" xfId="3166" xr:uid="{00000000-0005-0000-0000-00003B0B0000}"/>
    <cellStyle name="Normal 4 7 2 2 4" xfId="1912" xr:uid="{00000000-0005-0000-0000-00003C0B0000}"/>
    <cellStyle name="Normal 4 7 2 2 4 2" xfId="3859" xr:uid="{00000000-0005-0000-0000-00003D0B0000}"/>
    <cellStyle name="Normal 4 7 2 2 5" xfId="2262" xr:uid="{00000000-0005-0000-0000-00003E0B0000}"/>
    <cellStyle name="Normal 4 7 2 3" xfId="604" xr:uid="{00000000-0005-0000-0000-00003F0B0000}"/>
    <cellStyle name="Normal 4 7 2 3 2" xfId="1346" xr:uid="{00000000-0005-0000-0000-0000400B0000}"/>
    <cellStyle name="Normal 4 7 2 3 2 2" xfId="3341" xr:uid="{00000000-0005-0000-0000-0000410B0000}"/>
    <cellStyle name="Normal 4 7 2 3 3" xfId="4034" xr:uid="{00000000-0005-0000-0000-0000420B0000}"/>
    <cellStyle name="Normal 4 7 2 3 4" xfId="2437" xr:uid="{00000000-0005-0000-0000-0000430B0000}"/>
    <cellStyle name="Normal 4 7 2 4" xfId="975" xr:uid="{00000000-0005-0000-0000-0000440B0000}"/>
    <cellStyle name="Normal 4 7 2 4 2" xfId="2809" xr:uid="{00000000-0005-0000-0000-0000450B0000}"/>
    <cellStyle name="Normal 4 7 2 5" xfId="1739" xr:uid="{00000000-0005-0000-0000-0000460B0000}"/>
    <cellStyle name="Normal 4 7 2 5 2" xfId="2994" xr:uid="{00000000-0005-0000-0000-0000470B0000}"/>
    <cellStyle name="Normal 4 7 2 6" xfId="3687" xr:uid="{00000000-0005-0000-0000-0000480B0000}"/>
    <cellStyle name="Normal 4 7 2 7" xfId="2090" xr:uid="{00000000-0005-0000-0000-0000490B0000}"/>
    <cellStyle name="Normal 4 7 3" xfId="375" xr:uid="{00000000-0005-0000-0000-00004A0B0000}"/>
    <cellStyle name="Normal 4 7 3 2" xfId="753" xr:uid="{00000000-0005-0000-0000-00004B0B0000}"/>
    <cellStyle name="Normal 4 7 3 2 2" xfId="1495" xr:uid="{00000000-0005-0000-0000-00004C0B0000}"/>
    <cellStyle name="Normal 4 7 3 2 2 2" xfId="3467" xr:uid="{00000000-0005-0000-0000-00004D0B0000}"/>
    <cellStyle name="Normal 4 7 3 2 3" xfId="4160" xr:uid="{00000000-0005-0000-0000-00004E0B0000}"/>
    <cellStyle name="Normal 4 7 3 2 4" xfId="2564" xr:uid="{00000000-0005-0000-0000-00004F0B0000}"/>
    <cellStyle name="Normal 4 7 3 3" xfId="1124" xr:uid="{00000000-0005-0000-0000-0000500B0000}"/>
    <cellStyle name="Normal 4 7 3 3 2" xfId="3120" xr:uid="{00000000-0005-0000-0000-0000510B0000}"/>
    <cellStyle name="Normal 4 7 3 4" xfId="1866" xr:uid="{00000000-0005-0000-0000-0000520B0000}"/>
    <cellStyle name="Normal 4 7 3 4 2" xfId="3813" xr:uid="{00000000-0005-0000-0000-0000530B0000}"/>
    <cellStyle name="Normal 4 7 3 5" xfId="2216" xr:uid="{00000000-0005-0000-0000-0000540B0000}"/>
    <cellStyle name="Normal 4 7 4" xfId="558" xr:uid="{00000000-0005-0000-0000-0000550B0000}"/>
    <cellStyle name="Normal 4 7 4 2" xfId="1300" xr:uid="{00000000-0005-0000-0000-0000560B0000}"/>
    <cellStyle name="Normal 4 7 4 2 2" xfId="3295" xr:uid="{00000000-0005-0000-0000-0000570B0000}"/>
    <cellStyle name="Normal 4 7 4 3" xfId="3988" xr:uid="{00000000-0005-0000-0000-0000580B0000}"/>
    <cellStyle name="Normal 4 7 4 4" xfId="2391" xr:uid="{00000000-0005-0000-0000-0000590B0000}"/>
    <cellStyle name="Normal 4 7 5" xfId="929" xr:uid="{00000000-0005-0000-0000-00005A0B0000}"/>
    <cellStyle name="Normal 4 7 5 2" xfId="2763" xr:uid="{00000000-0005-0000-0000-00005B0B0000}"/>
    <cellStyle name="Normal 4 7 6" xfId="1693" xr:uid="{00000000-0005-0000-0000-00005C0B0000}"/>
    <cellStyle name="Normal 4 7 6 2" xfId="2948" xr:uid="{00000000-0005-0000-0000-00005D0B0000}"/>
    <cellStyle name="Normal 4 7 7" xfId="3641" xr:uid="{00000000-0005-0000-0000-00005E0B0000}"/>
    <cellStyle name="Normal 4 7 8" xfId="2044" xr:uid="{00000000-0005-0000-0000-00005F0B0000}"/>
    <cellStyle name="Normal 4 8" xfId="135" xr:uid="{00000000-0005-0000-0000-0000600B0000}"/>
    <cellStyle name="Normal 4 8 2" xfId="379" xr:uid="{00000000-0005-0000-0000-0000610B0000}"/>
    <cellStyle name="Normal 4 8 2 2" xfId="757" xr:uid="{00000000-0005-0000-0000-0000620B0000}"/>
    <cellStyle name="Normal 4 8 2 2 2" xfId="1499" xr:uid="{00000000-0005-0000-0000-0000630B0000}"/>
    <cellStyle name="Normal 4 8 2 2 2 2" xfId="3471" xr:uid="{00000000-0005-0000-0000-0000640B0000}"/>
    <cellStyle name="Normal 4 8 2 2 3" xfId="4164" xr:uid="{00000000-0005-0000-0000-0000650B0000}"/>
    <cellStyle name="Normal 4 8 2 2 4" xfId="2568" xr:uid="{00000000-0005-0000-0000-0000660B0000}"/>
    <cellStyle name="Normal 4 8 2 3" xfId="1128" xr:uid="{00000000-0005-0000-0000-0000670B0000}"/>
    <cellStyle name="Normal 4 8 2 3 2" xfId="3124" xr:uid="{00000000-0005-0000-0000-0000680B0000}"/>
    <cellStyle name="Normal 4 8 2 4" xfId="1870" xr:uid="{00000000-0005-0000-0000-0000690B0000}"/>
    <cellStyle name="Normal 4 8 2 4 2" xfId="3817" xr:uid="{00000000-0005-0000-0000-00006A0B0000}"/>
    <cellStyle name="Normal 4 8 2 5" xfId="2220" xr:uid="{00000000-0005-0000-0000-00006B0B0000}"/>
    <cellStyle name="Normal 4 8 3" xfId="562" xr:uid="{00000000-0005-0000-0000-00006C0B0000}"/>
    <cellStyle name="Normal 4 8 3 2" xfId="1304" xr:uid="{00000000-0005-0000-0000-00006D0B0000}"/>
    <cellStyle name="Normal 4 8 3 2 2" xfId="3299" xr:uid="{00000000-0005-0000-0000-00006E0B0000}"/>
    <cellStyle name="Normal 4 8 3 3" xfId="3992" xr:uid="{00000000-0005-0000-0000-00006F0B0000}"/>
    <cellStyle name="Normal 4 8 3 4" xfId="2395" xr:uid="{00000000-0005-0000-0000-0000700B0000}"/>
    <cellStyle name="Normal 4 8 4" xfId="933" xr:uid="{00000000-0005-0000-0000-0000710B0000}"/>
    <cellStyle name="Normal 4 8 4 2" xfId="2767" xr:uid="{00000000-0005-0000-0000-0000720B0000}"/>
    <cellStyle name="Normal 4 8 5" xfId="1697" xr:uid="{00000000-0005-0000-0000-0000730B0000}"/>
    <cellStyle name="Normal 4 8 5 2" xfId="2952" xr:uid="{00000000-0005-0000-0000-0000740B0000}"/>
    <cellStyle name="Normal 4 8 6" xfId="3645" xr:uid="{00000000-0005-0000-0000-0000750B0000}"/>
    <cellStyle name="Normal 4 8 7" xfId="2048" xr:uid="{00000000-0005-0000-0000-0000760B0000}"/>
    <cellStyle name="Normal 4 9" xfId="316" xr:uid="{00000000-0005-0000-0000-0000770B0000}"/>
    <cellStyle name="Normal 4 9 2" xfId="697" xr:uid="{00000000-0005-0000-0000-0000780B0000}"/>
    <cellStyle name="Normal 4 9 2 2" xfId="1439" xr:uid="{00000000-0005-0000-0000-0000790B0000}"/>
    <cellStyle name="Normal 4 9 2 2 2" xfId="3426" xr:uid="{00000000-0005-0000-0000-00007A0B0000}"/>
    <cellStyle name="Normal 4 9 2 3" xfId="4119" xr:uid="{00000000-0005-0000-0000-00007B0B0000}"/>
    <cellStyle name="Normal 4 9 2 4" xfId="2522" xr:uid="{00000000-0005-0000-0000-00007C0B0000}"/>
    <cellStyle name="Normal 4 9 3" xfId="1068" xr:uid="{00000000-0005-0000-0000-00007D0B0000}"/>
    <cellStyle name="Normal 4 9 3 2" xfId="3079" xr:uid="{00000000-0005-0000-0000-00007E0B0000}"/>
    <cellStyle name="Normal 4 9 4" xfId="1825" xr:uid="{00000000-0005-0000-0000-00007F0B0000}"/>
    <cellStyle name="Normal 4 9 4 2" xfId="3772" xr:uid="{00000000-0005-0000-0000-0000800B0000}"/>
    <cellStyle name="Normal 4 9 5" xfId="2175" xr:uid="{00000000-0005-0000-0000-0000810B0000}"/>
    <cellStyle name="Normal 4_Balanse - eiendeler" xfId="115" xr:uid="{00000000-0005-0000-0000-0000820B0000}"/>
    <cellStyle name="Normal 5" xfId="25" xr:uid="{00000000-0005-0000-0000-0000830B0000}"/>
    <cellStyle name="Normal 5 10" xfId="306" xr:uid="{00000000-0005-0000-0000-0000840B0000}"/>
    <cellStyle name="Normal 5 10 2" xfId="512" xr:uid="{00000000-0005-0000-0000-0000850B0000}"/>
    <cellStyle name="Normal 5 10 2 2" xfId="883" xr:uid="{00000000-0005-0000-0000-0000860B0000}"/>
    <cellStyle name="Normal 5 10 2 2 2" xfId="1625" xr:uid="{00000000-0005-0000-0000-0000870B0000}"/>
    <cellStyle name="Normal 5 10 2 2 2 2" xfId="3597" xr:uid="{00000000-0005-0000-0000-0000880B0000}"/>
    <cellStyle name="Normal 5 10 2 2 3" xfId="4290" xr:uid="{00000000-0005-0000-0000-0000890B0000}"/>
    <cellStyle name="Normal 5 10 2 2 4" xfId="2694" xr:uid="{00000000-0005-0000-0000-00008A0B0000}"/>
    <cellStyle name="Normal 5 10 2 3" xfId="1254" xr:uid="{00000000-0005-0000-0000-00008B0B0000}"/>
    <cellStyle name="Normal 5 10 2 3 2" xfId="3250" xr:uid="{00000000-0005-0000-0000-00008C0B0000}"/>
    <cellStyle name="Normal 5 10 2 4" xfId="1996" xr:uid="{00000000-0005-0000-0000-00008D0B0000}"/>
    <cellStyle name="Normal 5 10 2 4 2" xfId="3943" xr:uid="{00000000-0005-0000-0000-00008E0B0000}"/>
    <cellStyle name="Normal 5 10 2 5" xfId="2346" xr:uid="{00000000-0005-0000-0000-00008F0B0000}"/>
    <cellStyle name="Normal 5 10 3" xfId="688" xr:uid="{00000000-0005-0000-0000-0000900B0000}"/>
    <cellStyle name="Normal 5 10 3 2" xfId="1430" xr:uid="{00000000-0005-0000-0000-0000910B0000}"/>
    <cellStyle name="Normal 5 10 3 2 2" xfId="3425" xr:uid="{00000000-0005-0000-0000-0000920B0000}"/>
    <cellStyle name="Normal 5 10 3 3" xfId="4118" xr:uid="{00000000-0005-0000-0000-0000930B0000}"/>
    <cellStyle name="Normal 5 10 3 4" xfId="2521" xr:uid="{00000000-0005-0000-0000-0000940B0000}"/>
    <cellStyle name="Normal 5 10 4" xfId="1059" xr:uid="{00000000-0005-0000-0000-0000950B0000}"/>
    <cellStyle name="Normal 5 10 4 2" xfId="2894" xr:uid="{00000000-0005-0000-0000-0000960B0000}"/>
    <cellStyle name="Normal 5 10 5" xfId="1823" xr:uid="{00000000-0005-0000-0000-0000970B0000}"/>
    <cellStyle name="Normal 5 10 5 2" xfId="3078" xr:uid="{00000000-0005-0000-0000-0000980B0000}"/>
    <cellStyle name="Normal 5 10 6" xfId="3771" xr:uid="{00000000-0005-0000-0000-0000990B0000}"/>
    <cellStyle name="Normal 5 10 7" xfId="2174" xr:uid="{00000000-0005-0000-0000-00009A0B0000}"/>
    <cellStyle name="Normal 5 11" xfId="317" xr:uid="{00000000-0005-0000-0000-00009B0B0000}"/>
    <cellStyle name="Normal 5 11 2" xfId="698" xr:uid="{00000000-0005-0000-0000-00009C0B0000}"/>
    <cellStyle name="Normal 5 11 2 2" xfId="1440" xr:uid="{00000000-0005-0000-0000-00009D0B0000}"/>
    <cellStyle name="Normal 5 11 2 2 2" xfId="3427" xr:uid="{00000000-0005-0000-0000-00009E0B0000}"/>
    <cellStyle name="Normal 5 11 2 3" xfId="4120" xr:uid="{00000000-0005-0000-0000-00009F0B0000}"/>
    <cellStyle name="Normal 5 11 2 4" xfId="2523" xr:uid="{00000000-0005-0000-0000-0000A00B0000}"/>
    <cellStyle name="Normal 5 11 3" xfId="1069" xr:uid="{00000000-0005-0000-0000-0000A10B0000}"/>
    <cellStyle name="Normal 5 11 3 2" xfId="3080" xr:uid="{00000000-0005-0000-0000-0000A20B0000}"/>
    <cellStyle name="Normal 5 11 4" xfId="1826" xr:uid="{00000000-0005-0000-0000-0000A30B0000}"/>
    <cellStyle name="Normal 5 11 4 2" xfId="3773" xr:uid="{00000000-0005-0000-0000-0000A40B0000}"/>
    <cellStyle name="Normal 5 11 5" xfId="2176" xr:uid="{00000000-0005-0000-0000-0000A50B0000}"/>
    <cellStyle name="Normal 5 12" xfId="517" xr:uid="{00000000-0005-0000-0000-0000A60B0000}"/>
    <cellStyle name="Normal 5 12 2" xfId="1259" xr:uid="{00000000-0005-0000-0000-0000A70B0000}"/>
    <cellStyle name="Normal 5 12 2 2" xfId="3254" xr:uid="{00000000-0005-0000-0000-0000A80B0000}"/>
    <cellStyle name="Normal 5 12 3" xfId="3947" xr:uid="{00000000-0005-0000-0000-0000A90B0000}"/>
    <cellStyle name="Normal 5 12 4" xfId="2350" xr:uid="{00000000-0005-0000-0000-0000AA0B0000}"/>
    <cellStyle name="Normal 5 13" xfId="888" xr:uid="{00000000-0005-0000-0000-0000AB0B0000}"/>
    <cellStyle name="Normal 5 13 2" xfId="2706" xr:uid="{00000000-0005-0000-0000-0000AC0B0000}"/>
    <cellStyle name="Normal 5 14" xfId="1638" xr:uid="{00000000-0005-0000-0000-0000AD0B0000}"/>
    <cellStyle name="Normal 5 14 2" xfId="2908" xr:uid="{00000000-0005-0000-0000-0000AE0B0000}"/>
    <cellStyle name="Normal 5 15" xfId="3601" xr:uid="{00000000-0005-0000-0000-0000AF0B0000}"/>
    <cellStyle name="Normal 5 16" xfId="2004" xr:uid="{00000000-0005-0000-0000-0000B00B0000}"/>
    <cellStyle name="Normal 5 2" xfId="34" xr:uid="{00000000-0005-0000-0000-0000B10B0000}"/>
    <cellStyle name="Normal 5 2 10" xfId="894" xr:uid="{00000000-0005-0000-0000-0000B20B0000}"/>
    <cellStyle name="Normal 5 2 10 2" xfId="2713" xr:uid="{00000000-0005-0000-0000-0000B30B0000}"/>
    <cellStyle name="Normal 5 2 11" xfId="1645" xr:uid="{00000000-0005-0000-0000-0000B40B0000}"/>
    <cellStyle name="Normal 5 2 11 2" xfId="2913" xr:uid="{00000000-0005-0000-0000-0000B50B0000}"/>
    <cellStyle name="Normal 5 2 12" xfId="3606" xr:uid="{00000000-0005-0000-0000-0000B60B0000}"/>
    <cellStyle name="Normal 5 2 13" xfId="2009" xr:uid="{00000000-0005-0000-0000-0000B70B0000}"/>
    <cellStyle name="Normal 5 2 2" xfId="38" xr:uid="{00000000-0005-0000-0000-0000B80B0000}"/>
    <cellStyle name="Normal 5 2 2 2" xfId="116" xr:uid="{00000000-0005-0000-0000-0000B90B0000}"/>
    <cellStyle name="Normal 5 2 2 2 2" xfId="169" xr:uid="{00000000-0005-0000-0000-0000BA0B0000}"/>
    <cellStyle name="Normal 5 2 2 2 2 2" xfId="413" xr:uid="{00000000-0005-0000-0000-0000BB0B0000}"/>
    <cellStyle name="Normal 5 2 2 2 2 2 2" xfId="791" xr:uid="{00000000-0005-0000-0000-0000BC0B0000}"/>
    <cellStyle name="Normal 5 2 2 2 2 2 2 2" xfId="1533" xr:uid="{00000000-0005-0000-0000-0000BD0B0000}"/>
    <cellStyle name="Normal 5 2 2 2 2 2 2 2 2" xfId="3505" xr:uid="{00000000-0005-0000-0000-0000BE0B0000}"/>
    <cellStyle name="Normal 5 2 2 2 2 2 2 3" xfId="4198" xr:uid="{00000000-0005-0000-0000-0000BF0B0000}"/>
    <cellStyle name="Normal 5 2 2 2 2 2 2 4" xfId="2602" xr:uid="{00000000-0005-0000-0000-0000C00B0000}"/>
    <cellStyle name="Normal 5 2 2 2 2 2 3" xfId="1162" xr:uid="{00000000-0005-0000-0000-0000C10B0000}"/>
    <cellStyle name="Normal 5 2 2 2 2 2 3 2" xfId="3158" xr:uid="{00000000-0005-0000-0000-0000C20B0000}"/>
    <cellStyle name="Normal 5 2 2 2 2 2 4" xfId="1904" xr:uid="{00000000-0005-0000-0000-0000C30B0000}"/>
    <cellStyle name="Normal 5 2 2 2 2 2 4 2" xfId="3851" xr:uid="{00000000-0005-0000-0000-0000C40B0000}"/>
    <cellStyle name="Normal 5 2 2 2 2 2 5" xfId="2254" xr:uid="{00000000-0005-0000-0000-0000C50B0000}"/>
    <cellStyle name="Normal 5 2 2 2 2 3" xfId="596" xr:uid="{00000000-0005-0000-0000-0000C60B0000}"/>
    <cellStyle name="Normal 5 2 2 2 2 3 2" xfId="1338" xr:uid="{00000000-0005-0000-0000-0000C70B0000}"/>
    <cellStyle name="Normal 5 2 2 2 2 3 2 2" xfId="3333" xr:uid="{00000000-0005-0000-0000-0000C80B0000}"/>
    <cellStyle name="Normal 5 2 2 2 2 3 3" xfId="4026" xr:uid="{00000000-0005-0000-0000-0000C90B0000}"/>
    <cellStyle name="Normal 5 2 2 2 2 3 4" xfId="2429" xr:uid="{00000000-0005-0000-0000-0000CA0B0000}"/>
    <cellStyle name="Normal 5 2 2 2 2 4" xfId="967" xr:uid="{00000000-0005-0000-0000-0000CB0B0000}"/>
    <cellStyle name="Normal 5 2 2 2 2 4 2" xfId="2801" xr:uid="{00000000-0005-0000-0000-0000CC0B0000}"/>
    <cellStyle name="Normal 5 2 2 2 2 5" xfId="1731" xr:uid="{00000000-0005-0000-0000-0000CD0B0000}"/>
    <cellStyle name="Normal 5 2 2 2 2 5 2" xfId="2986" xr:uid="{00000000-0005-0000-0000-0000CE0B0000}"/>
    <cellStyle name="Normal 5 2 2 2 2 6" xfId="3679" xr:uid="{00000000-0005-0000-0000-0000CF0B0000}"/>
    <cellStyle name="Normal 5 2 2 2 2 7" xfId="2082" xr:uid="{00000000-0005-0000-0000-0000D00B0000}"/>
    <cellStyle name="Normal 5 2 2 2 3" xfId="366" xr:uid="{00000000-0005-0000-0000-0000D10B0000}"/>
    <cellStyle name="Normal 5 2 2 2 3 2" xfId="744" xr:uid="{00000000-0005-0000-0000-0000D20B0000}"/>
    <cellStyle name="Normal 5 2 2 2 3 2 2" xfId="1486" xr:uid="{00000000-0005-0000-0000-0000D30B0000}"/>
    <cellStyle name="Normal 5 2 2 2 3 2 2 2" xfId="3459" xr:uid="{00000000-0005-0000-0000-0000D40B0000}"/>
    <cellStyle name="Normal 5 2 2 2 3 2 3" xfId="4152" xr:uid="{00000000-0005-0000-0000-0000D50B0000}"/>
    <cellStyle name="Normal 5 2 2 2 3 2 4" xfId="2556" xr:uid="{00000000-0005-0000-0000-0000D60B0000}"/>
    <cellStyle name="Normal 5 2 2 2 3 3" xfId="1115" xr:uid="{00000000-0005-0000-0000-0000D70B0000}"/>
    <cellStyle name="Normal 5 2 2 2 3 3 2" xfId="3112" xr:uid="{00000000-0005-0000-0000-0000D80B0000}"/>
    <cellStyle name="Normal 5 2 2 2 3 4" xfId="1858" xr:uid="{00000000-0005-0000-0000-0000D90B0000}"/>
    <cellStyle name="Normal 5 2 2 2 3 4 2" xfId="3805" xr:uid="{00000000-0005-0000-0000-0000DA0B0000}"/>
    <cellStyle name="Normal 5 2 2 2 3 5" xfId="2208" xr:uid="{00000000-0005-0000-0000-0000DB0B0000}"/>
    <cellStyle name="Normal 5 2 2 2 4" xfId="550" xr:uid="{00000000-0005-0000-0000-0000DC0B0000}"/>
    <cellStyle name="Normal 5 2 2 2 4 2" xfId="1292" xr:uid="{00000000-0005-0000-0000-0000DD0B0000}"/>
    <cellStyle name="Normal 5 2 2 2 4 2 2" xfId="3287" xr:uid="{00000000-0005-0000-0000-0000DE0B0000}"/>
    <cellStyle name="Normal 5 2 2 2 4 3" xfId="3980" xr:uid="{00000000-0005-0000-0000-0000DF0B0000}"/>
    <cellStyle name="Normal 5 2 2 2 4 4" xfId="2383" xr:uid="{00000000-0005-0000-0000-0000E00B0000}"/>
    <cellStyle name="Normal 5 2 2 2 5" xfId="921" xr:uid="{00000000-0005-0000-0000-0000E10B0000}"/>
    <cellStyle name="Normal 5 2 2 2 5 2" xfId="2754" xr:uid="{00000000-0005-0000-0000-0000E20B0000}"/>
    <cellStyle name="Normal 5 2 2 2 6" xfId="1684" xr:uid="{00000000-0005-0000-0000-0000E30B0000}"/>
    <cellStyle name="Normal 5 2 2 2 6 2" xfId="2940" xr:uid="{00000000-0005-0000-0000-0000E40B0000}"/>
    <cellStyle name="Normal 5 2 2 2 7" xfId="3633" xr:uid="{00000000-0005-0000-0000-0000E50B0000}"/>
    <cellStyle name="Normal 5 2 2 2 8" xfId="2036" xr:uid="{00000000-0005-0000-0000-0000E60B0000}"/>
    <cellStyle name="Normal 5 2 2 3" xfId="146" xr:uid="{00000000-0005-0000-0000-0000E70B0000}"/>
    <cellStyle name="Normal 5 2 2 3 2" xfId="390" xr:uid="{00000000-0005-0000-0000-0000E80B0000}"/>
    <cellStyle name="Normal 5 2 2 3 2 2" xfId="768" xr:uid="{00000000-0005-0000-0000-0000E90B0000}"/>
    <cellStyle name="Normal 5 2 2 3 2 2 2" xfId="1510" xr:uid="{00000000-0005-0000-0000-0000EA0B0000}"/>
    <cellStyle name="Normal 5 2 2 3 2 2 2 2" xfId="3482" xr:uid="{00000000-0005-0000-0000-0000EB0B0000}"/>
    <cellStyle name="Normal 5 2 2 3 2 2 3" xfId="4175" xr:uid="{00000000-0005-0000-0000-0000EC0B0000}"/>
    <cellStyle name="Normal 5 2 2 3 2 2 4" xfId="2579" xr:uid="{00000000-0005-0000-0000-0000ED0B0000}"/>
    <cellStyle name="Normal 5 2 2 3 2 3" xfId="1139" xr:uid="{00000000-0005-0000-0000-0000EE0B0000}"/>
    <cellStyle name="Normal 5 2 2 3 2 3 2" xfId="3135" xr:uid="{00000000-0005-0000-0000-0000EF0B0000}"/>
    <cellStyle name="Normal 5 2 2 3 2 4" xfId="1881" xr:uid="{00000000-0005-0000-0000-0000F00B0000}"/>
    <cellStyle name="Normal 5 2 2 3 2 4 2" xfId="3828" xr:uid="{00000000-0005-0000-0000-0000F10B0000}"/>
    <cellStyle name="Normal 5 2 2 3 2 5" xfId="2231" xr:uid="{00000000-0005-0000-0000-0000F20B0000}"/>
    <cellStyle name="Normal 5 2 2 3 3" xfId="573" xr:uid="{00000000-0005-0000-0000-0000F30B0000}"/>
    <cellStyle name="Normal 5 2 2 3 3 2" xfId="1315" xr:uid="{00000000-0005-0000-0000-0000F40B0000}"/>
    <cellStyle name="Normal 5 2 2 3 3 2 2" xfId="3310" xr:uid="{00000000-0005-0000-0000-0000F50B0000}"/>
    <cellStyle name="Normal 5 2 2 3 3 3" xfId="4003" xr:uid="{00000000-0005-0000-0000-0000F60B0000}"/>
    <cellStyle name="Normal 5 2 2 3 3 4" xfId="2406" xr:uid="{00000000-0005-0000-0000-0000F70B0000}"/>
    <cellStyle name="Normal 5 2 2 3 4" xfId="944" xr:uid="{00000000-0005-0000-0000-0000F80B0000}"/>
    <cellStyle name="Normal 5 2 2 3 4 2" xfId="2778" xr:uid="{00000000-0005-0000-0000-0000F90B0000}"/>
    <cellStyle name="Normal 5 2 2 3 5" xfId="1708" xr:uid="{00000000-0005-0000-0000-0000FA0B0000}"/>
    <cellStyle name="Normal 5 2 2 3 5 2" xfId="2963" xr:uid="{00000000-0005-0000-0000-0000FB0B0000}"/>
    <cellStyle name="Normal 5 2 2 3 6" xfId="3656" xr:uid="{00000000-0005-0000-0000-0000FC0B0000}"/>
    <cellStyle name="Normal 5 2 2 3 7" xfId="2059" xr:uid="{00000000-0005-0000-0000-0000FD0B0000}"/>
    <cellStyle name="Normal 5 2 2 4" xfId="328" xr:uid="{00000000-0005-0000-0000-0000FE0B0000}"/>
    <cellStyle name="Normal 5 2 2 4 2" xfId="709" xr:uid="{00000000-0005-0000-0000-0000FF0B0000}"/>
    <cellStyle name="Normal 5 2 2 4 2 2" xfId="1451" xr:uid="{00000000-0005-0000-0000-0000000C0000}"/>
    <cellStyle name="Normal 5 2 2 4 2 2 2" xfId="3436" xr:uid="{00000000-0005-0000-0000-0000010C0000}"/>
    <cellStyle name="Normal 5 2 2 4 2 3" xfId="4129" xr:uid="{00000000-0005-0000-0000-0000020C0000}"/>
    <cellStyle name="Normal 5 2 2 4 2 4" xfId="2532" xr:uid="{00000000-0005-0000-0000-0000030C0000}"/>
    <cellStyle name="Normal 5 2 2 4 3" xfId="1080" xr:uid="{00000000-0005-0000-0000-0000040C0000}"/>
    <cellStyle name="Normal 5 2 2 4 3 2" xfId="3089" xr:uid="{00000000-0005-0000-0000-0000050C0000}"/>
    <cellStyle name="Normal 5 2 2 4 4" xfId="1835" xr:uid="{00000000-0005-0000-0000-0000060C0000}"/>
    <cellStyle name="Normal 5 2 2 4 4 2" xfId="3782" xr:uid="{00000000-0005-0000-0000-0000070C0000}"/>
    <cellStyle name="Normal 5 2 2 4 5" xfId="2185" xr:uid="{00000000-0005-0000-0000-0000080C0000}"/>
    <cellStyle name="Normal 5 2 2 5" xfId="527" xr:uid="{00000000-0005-0000-0000-0000090C0000}"/>
    <cellStyle name="Normal 5 2 2 5 2" xfId="1269" xr:uid="{00000000-0005-0000-0000-00000A0C0000}"/>
    <cellStyle name="Normal 5 2 2 5 2 2" xfId="3264" xr:uid="{00000000-0005-0000-0000-00000B0C0000}"/>
    <cellStyle name="Normal 5 2 2 5 3" xfId="3957" xr:uid="{00000000-0005-0000-0000-00000C0C0000}"/>
    <cellStyle name="Normal 5 2 2 5 4" xfId="2360" xr:uid="{00000000-0005-0000-0000-00000D0C0000}"/>
    <cellStyle name="Normal 5 2 2 6" xfId="898" xr:uid="{00000000-0005-0000-0000-00000E0C0000}"/>
    <cellStyle name="Normal 5 2 2 6 2" xfId="2717" xr:uid="{00000000-0005-0000-0000-00000F0C0000}"/>
    <cellStyle name="Normal 5 2 2 7" xfId="1649" xr:uid="{00000000-0005-0000-0000-0000100C0000}"/>
    <cellStyle name="Normal 5 2 2 7 2" xfId="2917" xr:uid="{00000000-0005-0000-0000-0000110C0000}"/>
    <cellStyle name="Normal 5 2 2 8" xfId="3610" xr:uid="{00000000-0005-0000-0000-0000120C0000}"/>
    <cellStyle name="Normal 5 2 2 9" xfId="2013" xr:uid="{00000000-0005-0000-0000-0000130C0000}"/>
    <cellStyle name="Normal 5 2 3" xfId="42" xr:uid="{00000000-0005-0000-0000-0000140C0000}"/>
    <cellStyle name="Normal 5 2 3 2" xfId="48" xr:uid="{00000000-0005-0000-0000-0000150C0000}"/>
    <cellStyle name="Normal 5 2 3 3" xfId="150" xr:uid="{00000000-0005-0000-0000-0000160C0000}"/>
    <cellStyle name="Normal 5 2 3 3 2" xfId="394" xr:uid="{00000000-0005-0000-0000-0000170C0000}"/>
    <cellStyle name="Normal 5 2 3 3 2 2" xfId="772" xr:uid="{00000000-0005-0000-0000-0000180C0000}"/>
    <cellStyle name="Normal 5 2 3 3 2 2 2" xfId="1514" xr:uid="{00000000-0005-0000-0000-0000190C0000}"/>
    <cellStyle name="Normal 5 2 3 3 2 2 2 2" xfId="3486" xr:uid="{00000000-0005-0000-0000-00001A0C0000}"/>
    <cellStyle name="Normal 5 2 3 3 2 2 3" xfId="4179" xr:uid="{00000000-0005-0000-0000-00001B0C0000}"/>
    <cellStyle name="Normal 5 2 3 3 2 2 4" xfId="2583" xr:uid="{00000000-0005-0000-0000-00001C0C0000}"/>
    <cellStyle name="Normal 5 2 3 3 2 3" xfId="1143" xr:uid="{00000000-0005-0000-0000-00001D0C0000}"/>
    <cellStyle name="Normal 5 2 3 3 2 3 2" xfId="3139" xr:uid="{00000000-0005-0000-0000-00001E0C0000}"/>
    <cellStyle name="Normal 5 2 3 3 2 4" xfId="1885" xr:uid="{00000000-0005-0000-0000-00001F0C0000}"/>
    <cellStyle name="Normal 5 2 3 3 2 4 2" xfId="3832" xr:uid="{00000000-0005-0000-0000-0000200C0000}"/>
    <cellStyle name="Normal 5 2 3 3 2 5" xfId="2235" xr:uid="{00000000-0005-0000-0000-0000210C0000}"/>
    <cellStyle name="Normal 5 2 3 3 3" xfId="577" xr:uid="{00000000-0005-0000-0000-0000220C0000}"/>
    <cellStyle name="Normal 5 2 3 3 3 2" xfId="1319" xr:uid="{00000000-0005-0000-0000-0000230C0000}"/>
    <cellStyle name="Normal 5 2 3 3 3 2 2" xfId="3314" xr:uid="{00000000-0005-0000-0000-0000240C0000}"/>
    <cellStyle name="Normal 5 2 3 3 3 3" xfId="4007" xr:uid="{00000000-0005-0000-0000-0000250C0000}"/>
    <cellStyle name="Normal 5 2 3 3 3 4" xfId="2410" xr:uid="{00000000-0005-0000-0000-0000260C0000}"/>
    <cellStyle name="Normal 5 2 3 3 4" xfId="948" xr:uid="{00000000-0005-0000-0000-0000270C0000}"/>
    <cellStyle name="Normal 5 2 3 3 4 2" xfId="2782" xr:uid="{00000000-0005-0000-0000-0000280C0000}"/>
    <cellStyle name="Normal 5 2 3 3 5" xfId="1712" xr:uid="{00000000-0005-0000-0000-0000290C0000}"/>
    <cellStyle name="Normal 5 2 3 3 5 2" xfId="2967" xr:uid="{00000000-0005-0000-0000-00002A0C0000}"/>
    <cellStyle name="Normal 5 2 3 3 6" xfId="3660" xr:uid="{00000000-0005-0000-0000-00002B0C0000}"/>
    <cellStyle name="Normal 5 2 3 3 7" xfId="2063" xr:uid="{00000000-0005-0000-0000-00002C0C0000}"/>
    <cellStyle name="Normal 5 2 3 4" xfId="332" xr:uid="{00000000-0005-0000-0000-00002D0C0000}"/>
    <cellStyle name="Normal 5 2 3 4 2" xfId="713" xr:uid="{00000000-0005-0000-0000-00002E0C0000}"/>
    <cellStyle name="Normal 5 2 3 4 2 2" xfId="1455" xr:uid="{00000000-0005-0000-0000-00002F0C0000}"/>
    <cellStyle name="Normal 5 2 3 4 2 2 2" xfId="3440" xr:uid="{00000000-0005-0000-0000-0000300C0000}"/>
    <cellStyle name="Normal 5 2 3 4 2 3" xfId="4133" xr:uid="{00000000-0005-0000-0000-0000310C0000}"/>
    <cellStyle name="Normal 5 2 3 4 2 4" xfId="2536" xr:uid="{00000000-0005-0000-0000-0000320C0000}"/>
    <cellStyle name="Normal 5 2 3 4 3" xfId="1084" xr:uid="{00000000-0005-0000-0000-0000330C0000}"/>
    <cellStyle name="Normal 5 2 3 4 3 2" xfId="3093" xr:uid="{00000000-0005-0000-0000-0000340C0000}"/>
    <cellStyle name="Normal 5 2 3 4 4" xfId="1839" xr:uid="{00000000-0005-0000-0000-0000350C0000}"/>
    <cellStyle name="Normal 5 2 3 4 4 2" xfId="3786" xr:uid="{00000000-0005-0000-0000-0000360C0000}"/>
    <cellStyle name="Normal 5 2 3 4 5" xfId="2189" xr:uid="{00000000-0005-0000-0000-0000370C0000}"/>
    <cellStyle name="Normal 5 2 3 5" xfId="531" xr:uid="{00000000-0005-0000-0000-0000380C0000}"/>
    <cellStyle name="Normal 5 2 3 5 2" xfId="1273" xr:uid="{00000000-0005-0000-0000-0000390C0000}"/>
    <cellStyle name="Normal 5 2 3 5 2 2" xfId="3268" xr:uid="{00000000-0005-0000-0000-00003A0C0000}"/>
    <cellStyle name="Normal 5 2 3 5 3" xfId="3961" xr:uid="{00000000-0005-0000-0000-00003B0C0000}"/>
    <cellStyle name="Normal 5 2 3 5 4" xfId="2364" xr:uid="{00000000-0005-0000-0000-00003C0C0000}"/>
    <cellStyle name="Normal 5 2 3 6" xfId="902" xr:uid="{00000000-0005-0000-0000-00003D0C0000}"/>
    <cellStyle name="Normal 5 2 3 6 2" xfId="2721" xr:uid="{00000000-0005-0000-0000-00003E0C0000}"/>
    <cellStyle name="Normal 5 2 3 7" xfId="1653" xr:uid="{00000000-0005-0000-0000-00003F0C0000}"/>
    <cellStyle name="Normal 5 2 3 7 2" xfId="2921" xr:uid="{00000000-0005-0000-0000-0000400C0000}"/>
    <cellStyle name="Normal 5 2 3 8" xfId="3614" xr:uid="{00000000-0005-0000-0000-0000410C0000}"/>
    <cellStyle name="Normal 5 2 3 9" xfId="2017" xr:uid="{00000000-0005-0000-0000-0000420C0000}"/>
    <cellStyle name="Normal 5 2 4" xfId="126" xr:uid="{00000000-0005-0000-0000-0000430C0000}"/>
    <cellStyle name="Normal 5 2 4 2" xfId="172" xr:uid="{00000000-0005-0000-0000-0000440C0000}"/>
    <cellStyle name="Normal 5 2 4 2 2" xfId="416" xr:uid="{00000000-0005-0000-0000-0000450C0000}"/>
    <cellStyle name="Normal 5 2 4 2 2 2" xfId="794" xr:uid="{00000000-0005-0000-0000-0000460C0000}"/>
    <cellStyle name="Normal 5 2 4 2 2 2 2" xfId="1536" xr:uid="{00000000-0005-0000-0000-0000470C0000}"/>
    <cellStyle name="Normal 5 2 4 2 2 2 2 2" xfId="3508" xr:uid="{00000000-0005-0000-0000-0000480C0000}"/>
    <cellStyle name="Normal 5 2 4 2 2 2 3" xfId="4201" xr:uid="{00000000-0005-0000-0000-0000490C0000}"/>
    <cellStyle name="Normal 5 2 4 2 2 2 4" xfId="2605" xr:uid="{00000000-0005-0000-0000-00004A0C0000}"/>
    <cellStyle name="Normal 5 2 4 2 2 3" xfId="1165" xr:uid="{00000000-0005-0000-0000-00004B0C0000}"/>
    <cellStyle name="Normal 5 2 4 2 2 3 2" xfId="3161" xr:uid="{00000000-0005-0000-0000-00004C0C0000}"/>
    <cellStyle name="Normal 5 2 4 2 2 4" xfId="1907" xr:uid="{00000000-0005-0000-0000-00004D0C0000}"/>
    <cellStyle name="Normal 5 2 4 2 2 4 2" xfId="3854" xr:uid="{00000000-0005-0000-0000-00004E0C0000}"/>
    <cellStyle name="Normal 5 2 4 2 2 5" xfId="2257" xr:uid="{00000000-0005-0000-0000-00004F0C0000}"/>
    <cellStyle name="Normal 5 2 4 2 3" xfId="599" xr:uid="{00000000-0005-0000-0000-0000500C0000}"/>
    <cellStyle name="Normal 5 2 4 2 3 2" xfId="1341" xr:uid="{00000000-0005-0000-0000-0000510C0000}"/>
    <cellStyle name="Normal 5 2 4 2 3 2 2" xfId="3336" xr:uid="{00000000-0005-0000-0000-0000520C0000}"/>
    <cellStyle name="Normal 5 2 4 2 3 3" xfId="4029" xr:uid="{00000000-0005-0000-0000-0000530C0000}"/>
    <cellStyle name="Normal 5 2 4 2 3 4" xfId="2432" xr:uid="{00000000-0005-0000-0000-0000540C0000}"/>
    <cellStyle name="Normal 5 2 4 2 4" xfId="970" xr:uid="{00000000-0005-0000-0000-0000550C0000}"/>
    <cellStyle name="Normal 5 2 4 2 4 2" xfId="2804" xr:uid="{00000000-0005-0000-0000-0000560C0000}"/>
    <cellStyle name="Normal 5 2 4 2 5" xfId="1734" xr:uid="{00000000-0005-0000-0000-0000570C0000}"/>
    <cellStyle name="Normal 5 2 4 2 5 2" xfId="2989" xr:uid="{00000000-0005-0000-0000-0000580C0000}"/>
    <cellStyle name="Normal 5 2 4 2 6" xfId="3682" xr:uid="{00000000-0005-0000-0000-0000590C0000}"/>
    <cellStyle name="Normal 5 2 4 2 7" xfId="2085" xr:uid="{00000000-0005-0000-0000-00005A0C0000}"/>
    <cellStyle name="Normal 5 2 4 3" xfId="370" xr:uid="{00000000-0005-0000-0000-00005B0C0000}"/>
    <cellStyle name="Normal 5 2 4 3 2" xfId="748" xr:uid="{00000000-0005-0000-0000-00005C0C0000}"/>
    <cellStyle name="Normal 5 2 4 3 2 2" xfId="1490" xr:uid="{00000000-0005-0000-0000-00005D0C0000}"/>
    <cellStyle name="Normal 5 2 4 3 2 2 2" xfId="3462" xr:uid="{00000000-0005-0000-0000-00005E0C0000}"/>
    <cellStyle name="Normal 5 2 4 3 2 3" xfId="4155" xr:uid="{00000000-0005-0000-0000-00005F0C0000}"/>
    <cellStyle name="Normal 5 2 4 3 2 4" xfId="2559" xr:uid="{00000000-0005-0000-0000-0000600C0000}"/>
    <cellStyle name="Normal 5 2 4 3 3" xfId="1119" xr:uid="{00000000-0005-0000-0000-0000610C0000}"/>
    <cellStyle name="Normal 5 2 4 3 3 2" xfId="3115" xr:uid="{00000000-0005-0000-0000-0000620C0000}"/>
    <cellStyle name="Normal 5 2 4 3 4" xfId="1861" xr:uid="{00000000-0005-0000-0000-0000630C0000}"/>
    <cellStyle name="Normal 5 2 4 3 4 2" xfId="3808" xr:uid="{00000000-0005-0000-0000-0000640C0000}"/>
    <cellStyle name="Normal 5 2 4 3 5" xfId="2211" xr:uid="{00000000-0005-0000-0000-0000650C0000}"/>
    <cellStyle name="Normal 5 2 4 4" xfId="553" xr:uid="{00000000-0005-0000-0000-0000660C0000}"/>
    <cellStyle name="Normal 5 2 4 4 2" xfId="1295" xr:uid="{00000000-0005-0000-0000-0000670C0000}"/>
    <cellStyle name="Normal 5 2 4 4 2 2" xfId="3290" xr:uid="{00000000-0005-0000-0000-0000680C0000}"/>
    <cellStyle name="Normal 5 2 4 4 3" xfId="3983" xr:uid="{00000000-0005-0000-0000-0000690C0000}"/>
    <cellStyle name="Normal 5 2 4 4 4" xfId="2386" xr:uid="{00000000-0005-0000-0000-00006A0C0000}"/>
    <cellStyle name="Normal 5 2 4 5" xfId="924" xr:uid="{00000000-0005-0000-0000-00006B0C0000}"/>
    <cellStyle name="Normal 5 2 4 5 2" xfId="2758" xr:uid="{00000000-0005-0000-0000-00006C0C0000}"/>
    <cellStyle name="Normal 5 2 4 6" xfId="1688" xr:uid="{00000000-0005-0000-0000-00006D0C0000}"/>
    <cellStyle name="Normal 5 2 4 6 2" xfId="2943" xr:uid="{00000000-0005-0000-0000-00006E0C0000}"/>
    <cellStyle name="Normal 5 2 4 7" xfId="3636" xr:uid="{00000000-0005-0000-0000-00006F0C0000}"/>
    <cellStyle name="Normal 5 2 4 8" xfId="2039" xr:uid="{00000000-0005-0000-0000-0000700C0000}"/>
    <cellStyle name="Normal 5 2 5" xfId="130" xr:uid="{00000000-0005-0000-0000-0000710C0000}"/>
    <cellStyle name="Normal 5 2 5 2" xfId="176" xr:uid="{00000000-0005-0000-0000-0000720C0000}"/>
    <cellStyle name="Normal 5 2 5 2 2" xfId="420" xr:uid="{00000000-0005-0000-0000-0000730C0000}"/>
    <cellStyle name="Normal 5 2 5 2 2 2" xfId="798" xr:uid="{00000000-0005-0000-0000-0000740C0000}"/>
    <cellStyle name="Normal 5 2 5 2 2 2 2" xfId="1540" xr:uid="{00000000-0005-0000-0000-0000750C0000}"/>
    <cellStyle name="Normal 5 2 5 2 2 2 2 2" xfId="3512" xr:uid="{00000000-0005-0000-0000-0000760C0000}"/>
    <cellStyle name="Normal 5 2 5 2 2 2 3" xfId="4205" xr:uid="{00000000-0005-0000-0000-0000770C0000}"/>
    <cellStyle name="Normal 5 2 5 2 2 2 4" xfId="2609" xr:uid="{00000000-0005-0000-0000-0000780C0000}"/>
    <cellStyle name="Normal 5 2 5 2 2 3" xfId="1169" xr:uid="{00000000-0005-0000-0000-0000790C0000}"/>
    <cellStyle name="Normal 5 2 5 2 2 3 2" xfId="3165" xr:uid="{00000000-0005-0000-0000-00007A0C0000}"/>
    <cellStyle name="Normal 5 2 5 2 2 4" xfId="1911" xr:uid="{00000000-0005-0000-0000-00007B0C0000}"/>
    <cellStyle name="Normal 5 2 5 2 2 4 2" xfId="3858" xr:uid="{00000000-0005-0000-0000-00007C0C0000}"/>
    <cellStyle name="Normal 5 2 5 2 2 5" xfId="2261" xr:uid="{00000000-0005-0000-0000-00007D0C0000}"/>
    <cellStyle name="Normal 5 2 5 2 3" xfId="603" xr:uid="{00000000-0005-0000-0000-00007E0C0000}"/>
    <cellStyle name="Normal 5 2 5 2 3 2" xfId="1345" xr:uid="{00000000-0005-0000-0000-00007F0C0000}"/>
    <cellStyle name="Normal 5 2 5 2 3 2 2" xfId="3340" xr:uid="{00000000-0005-0000-0000-0000800C0000}"/>
    <cellStyle name="Normal 5 2 5 2 3 3" xfId="4033" xr:uid="{00000000-0005-0000-0000-0000810C0000}"/>
    <cellStyle name="Normal 5 2 5 2 3 4" xfId="2436" xr:uid="{00000000-0005-0000-0000-0000820C0000}"/>
    <cellStyle name="Normal 5 2 5 2 4" xfId="974" xr:uid="{00000000-0005-0000-0000-0000830C0000}"/>
    <cellStyle name="Normal 5 2 5 2 4 2" xfId="2808" xr:uid="{00000000-0005-0000-0000-0000840C0000}"/>
    <cellStyle name="Normal 5 2 5 2 5" xfId="1738" xr:uid="{00000000-0005-0000-0000-0000850C0000}"/>
    <cellStyle name="Normal 5 2 5 2 5 2" xfId="2993" xr:uid="{00000000-0005-0000-0000-0000860C0000}"/>
    <cellStyle name="Normal 5 2 5 2 6" xfId="3686" xr:uid="{00000000-0005-0000-0000-0000870C0000}"/>
    <cellStyle name="Normal 5 2 5 2 7" xfId="2089" xr:uid="{00000000-0005-0000-0000-0000880C0000}"/>
    <cellStyle name="Normal 5 2 5 3" xfId="374" xr:uid="{00000000-0005-0000-0000-0000890C0000}"/>
    <cellStyle name="Normal 5 2 5 3 2" xfId="752" xr:uid="{00000000-0005-0000-0000-00008A0C0000}"/>
    <cellStyle name="Normal 5 2 5 3 2 2" xfId="1494" xr:uid="{00000000-0005-0000-0000-00008B0C0000}"/>
    <cellStyle name="Normal 5 2 5 3 2 2 2" xfId="3466" xr:uid="{00000000-0005-0000-0000-00008C0C0000}"/>
    <cellStyle name="Normal 5 2 5 3 2 3" xfId="4159" xr:uid="{00000000-0005-0000-0000-00008D0C0000}"/>
    <cellStyle name="Normal 5 2 5 3 2 4" xfId="2563" xr:uid="{00000000-0005-0000-0000-00008E0C0000}"/>
    <cellStyle name="Normal 5 2 5 3 3" xfId="1123" xr:uid="{00000000-0005-0000-0000-00008F0C0000}"/>
    <cellStyle name="Normal 5 2 5 3 3 2" xfId="3119" xr:uid="{00000000-0005-0000-0000-0000900C0000}"/>
    <cellStyle name="Normal 5 2 5 3 4" xfId="1865" xr:uid="{00000000-0005-0000-0000-0000910C0000}"/>
    <cellStyle name="Normal 5 2 5 3 4 2" xfId="3812" xr:uid="{00000000-0005-0000-0000-0000920C0000}"/>
    <cellStyle name="Normal 5 2 5 3 5" xfId="2215" xr:uid="{00000000-0005-0000-0000-0000930C0000}"/>
    <cellStyle name="Normal 5 2 5 4" xfId="557" xr:uid="{00000000-0005-0000-0000-0000940C0000}"/>
    <cellStyle name="Normal 5 2 5 4 2" xfId="1299" xr:uid="{00000000-0005-0000-0000-0000950C0000}"/>
    <cellStyle name="Normal 5 2 5 4 2 2" xfId="3294" xr:uid="{00000000-0005-0000-0000-0000960C0000}"/>
    <cellStyle name="Normal 5 2 5 4 3" xfId="3987" xr:uid="{00000000-0005-0000-0000-0000970C0000}"/>
    <cellStyle name="Normal 5 2 5 4 4" xfId="2390" xr:uid="{00000000-0005-0000-0000-0000980C0000}"/>
    <cellStyle name="Normal 5 2 5 5" xfId="928" xr:uid="{00000000-0005-0000-0000-0000990C0000}"/>
    <cellStyle name="Normal 5 2 5 5 2" xfId="2762" xr:uid="{00000000-0005-0000-0000-00009A0C0000}"/>
    <cellStyle name="Normal 5 2 5 6" xfId="1692" xr:uid="{00000000-0005-0000-0000-00009B0C0000}"/>
    <cellStyle name="Normal 5 2 5 6 2" xfId="2947" xr:uid="{00000000-0005-0000-0000-00009C0C0000}"/>
    <cellStyle name="Normal 5 2 5 7" xfId="3640" xr:uid="{00000000-0005-0000-0000-00009D0C0000}"/>
    <cellStyle name="Normal 5 2 5 8" xfId="2043" xr:uid="{00000000-0005-0000-0000-00009E0C0000}"/>
    <cellStyle name="Normal 5 2 6" xfId="134" xr:uid="{00000000-0005-0000-0000-00009F0C0000}"/>
    <cellStyle name="Normal 5 2 6 2" xfId="180" xr:uid="{00000000-0005-0000-0000-0000A00C0000}"/>
    <cellStyle name="Normal 5 2 6 2 2" xfId="424" xr:uid="{00000000-0005-0000-0000-0000A10C0000}"/>
    <cellStyle name="Normal 5 2 6 2 2 2" xfId="802" xr:uid="{00000000-0005-0000-0000-0000A20C0000}"/>
    <cellStyle name="Normal 5 2 6 2 2 2 2" xfId="1544" xr:uid="{00000000-0005-0000-0000-0000A30C0000}"/>
    <cellStyle name="Normal 5 2 6 2 2 2 2 2" xfId="3516" xr:uid="{00000000-0005-0000-0000-0000A40C0000}"/>
    <cellStyle name="Normal 5 2 6 2 2 2 3" xfId="4209" xr:uid="{00000000-0005-0000-0000-0000A50C0000}"/>
    <cellStyle name="Normal 5 2 6 2 2 2 4" xfId="2613" xr:uid="{00000000-0005-0000-0000-0000A60C0000}"/>
    <cellStyle name="Normal 5 2 6 2 2 3" xfId="1173" xr:uid="{00000000-0005-0000-0000-0000A70C0000}"/>
    <cellStyle name="Normal 5 2 6 2 2 3 2" xfId="3169" xr:uid="{00000000-0005-0000-0000-0000A80C0000}"/>
    <cellStyle name="Normal 5 2 6 2 2 4" xfId="1915" xr:uid="{00000000-0005-0000-0000-0000A90C0000}"/>
    <cellStyle name="Normal 5 2 6 2 2 4 2" xfId="3862" xr:uid="{00000000-0005-0000-0000-0000AA0C0000}"/>
    <cellStyle name="Normal 5 2 6 2 2 5" xfId="2265" xr:uid="{00000000-0005-0000-0000-0000AB0C0000}"/>
    <cellStyle name="Normal 5 2 6 2 3" xfId="607" xr:uid="{00000000-0005-0000-0000-0000AC0C0000}"/>
    <cellStyle name="Normal 5 2 6 2 3 2" xfId="1349" xr:uid="{00000000-0005-0000-0000-0000AD0C0000}"/>
    <cellStyle name="Normal 5 2 6 2 3 2 2" xfId="3344" xr:uid="{00000000-0005-0000-0000-0000AE0C0000}"/>
    <cellStyle name="Normal 5 2 6 2 3 3" xfId="4037" xr:uid="{00000000-0005-0000-0000-0000AF0C0000}"/>
    <cellStyle name="Normal 5 2 6 2 3 4" xfId="2440" xr:uid="{00000000-0005-0000-0000-0000B00C0000}"/>
    <cellStyle name="Normal 5 2 6 2 4" xfId="978" xr:uid="{00000000-0005-0000-0000-0000B10C0000}"/>
    <cellStyle name="Normal 5 2 6 2 4 2" xfId="2812" xr:uid="{00000000-0005-0000-0000-0000B20C0000}"/>
    <cellStyle name="Normal 5 2 6 2 5" xfId="1742" xr:uid="{00000000-0005-0000-0000-0000B30C0000}"/>
    <cellStyle name="Normal 5 2 6 2 5 2" xfId="2997" xr:uid="{00000000-0005-0000-0000-0000B40C0000}"/>
    <cellStyle name="Normal 5 2 6 2 6" xfId="3690" xr:uid="{00000000-0005-0000-0000-0000B50C0000}"/>
    <cellStyle name="Normal 5 2 6 2 7" xfId="2093" xr:uid="{00000000-0005-0000-0000-0000B60C0000}"/>
    <cellStyle name="Normal 5 2 6 3" xfId="378" xr:uid="{00000000-0005-0000-0000-0000B70C0000}"/>
    <cellStyle name="Normal 5 2 6 3 2" xfId="756" xr:uid="{00000000-0005-0000-0000-0000B80C0000}"/>
    <cellStyle name="Normal 5 2 6 3 2 2" xfId="1498" xr:uid="{00000000-0005-0000-0000-0000B90C0000}"/>
    <cellStyle name="Normal 5 2 6 3 2 2 2" xfId="3470" xr:uid="{00000000-0005-0000-0000-0000BA0C0000}"/>
    <cellStyle name="Normal 5 2 6 3 2 3" xfId="4163" xr:uid="{00000000-0005-0000-0000-0000BB0C0000}"/>
    <cellStyle name="Normal 5 2 6 3 2 4" xfId="2567" xr:uid="{00000000-0005-0000-0000-0000BC0C0000}"/>
    <cellStyle name="Normal 5 2 6 3 3" xfId="1127" xr:uid="{00000000-0005-0000-0000-0000BD0C0000}"/>
    <cellStyle name="Normal 5 2 6 3 3 2" xfId="3123" xr:uid="{00000000-0005-0000-0000-0000BE0C0000}"/>
    <cellStyle name="Normal 5 2 6 3 4" xfId="1869" xr:uid="{00000000-0005-0000-0000-0000BF0C0000}"/>
    <cellStyle name="Normal 5 2 6 3 4 2" xfId="3816" xr:uid="{00000000-0005-0000-0000-0000C00C0000}"/>
    <cellStyle name="Normal 5 2 6 3 5" xfId="2219" xr:uid="{00000000-0005-0000-0000-0000C10C0000}"/>
    <cellStyle name="Normal 5 2 6 4" xfId="561" xr:uid="{00000000-0005-0000-0000-0000C20C0000}"/>
    <cellStyle name="Normal 5 2 6 4 2" xfId="1303" xr:uid="{00000000-0005-0000-0000-0000C30C0000}"/>
    <cellStyle name="Normal 5 2 6 4 2 2" xfId="3298" xr:uid="{00000000-0005-0000-0000-0000C40C0000}"/>
    <cellStyle name="Normal 5 2 6 4 3" xfId="3991" xr:uid="{00000000-0005-0000-0000-0000C50C0000}"/>
    <cellStyle name="Normal 5 2 6 4 4" xfId="2394" xr:uid="{00000000-0005-0000-0000-0000C60C0000}"/>
    <cellStyle name="Normal 5 2 6 5" xfId="932" xr:uid="{00000000-0005-0000-0000-0000C70C0000}"/>
    <cellStyle name="Normal 5 2 6 5 2" xfId="2766" xr:uid="{00000000-0005-0000-0000-0000C80C0000}"/>
    <cellStyle name="Normal 5 2 6 6" xfId="1696" xr:uid="{00000000-0005-0000-0000-0000C90C0000}"/>
    <cellStyle name="Normal 5 2 6 6 2" xfId="2951" xr:uid="{00000000-0005-0000-0000-0000CA0C0000}"/>
    <cellStyle name="Normal 5 2 6 7" xfId="3644" xr:uid="{00000000-0005-0000-0000-0000CB0C0000}"/>
    <cellStyle name="Normal 5 2 6 8" xfId="2047" xr:uid="{00000000-0005-0000-0000-0000CC0C0000}"/>
    <cellStyle name="Normal 5 2 7" xfId="142" xr:uid="{00000000-0005-0000-0000-0000CD0C0000}"/>
    <cellStyle name="Normal 5 2 7 2" xfId="386" xr:uid="{00000000-0005-0000-0000-0000CE0C0000}"/>
    <cellStyle name="Normal 5 2 7 2 2" xfId="764" xr:uid="{00000000-0005-0000-0000-0000CF0C0000}"/>
    <cellStyle name="Normal 5 2 7 2 2 2" xfId="1506" xr:uid="{00000000-0005-0000-0000-0000D00C0000}"/>
    <cellStyle name="Normal 5 2 7 2 2 2 2" xfId="3478" xr:uid="{00000000-0005-0000-0000-0000D10C0000}"/>
    <cellStyle name="Normal 5 2 7 2 2 3" xfId="4171" xr:uid="{00000000-0005-0000-0000-0000D20C0000}"/>
    <cellStyle name="Normal 5 2 7 2 2 4" xfId="2575" xr:uid="{00000000-0005-0000-0000-0000D30C0000}"/>
    <cellStyle name="Normal 5 2 7 2 3" xfId="1135" xr:uid="{00000000-0005-0000-0000-0000D40C0000}"/>
    <cellStyle name="Normal 5 2 7 2 3 2" xfId="3131" xr:uid="{00000000-0005-0000-0000-0000D50C0000}"/>
    <cellStyle name="Normal 5 2 7 2 4" xfId="1877" xr:uid="{00000000-0005-0000-0000-0000D60C0000}"/>
    <cellStyle name="Normal 5 2 7 2 4 2" xfId="3824" xr:uid="{00000000-0005-0000-0000-0000D70C0000}"/>
    <cellStyle name="Normal 5 2 7 2 5" xfId="2227" xr:uid="{00000000-0005-0000-0000-0000D80C0000}"/>
    <cellStyle name="Normal 5 2 7 3" xfId="569" xr:uid="{00000000-0005-0000-0000-0000D90C0000}"/>
    <cellStyle name="Normal 5 2 7 3 2" xfId="1311" xr:uid="{00000000-0005-0000-0000-0000DA0C0000}"/>
    <cellStyle name="Normal 5 2 7 3 2 2" xfId="3306" xr:uid="{00000000-0005-0000-0000-0000DB0C0000}"/>
    <cellStyle name="Normal 5 2 7 3 3" xfId="3999" xr:uid="{00000000-0005-0000-0000-0000DC0C0000}"/>
    <cellStyle name="Normal 5 2 7 3 4" xfId="2402" xr:uid="{00000000-0005-0000-0000-0000DD0C0000}"/>
    <cellStyle name="Normal 5 2 7 4" xfId="940" xr:uid="{00000000-0005-0000-0000-0000DE0C0000}"/>
    <cellStyle name="Normal 5 2 7 4 2" xfId="2774" xr:uid="{00000000-0005-0000-0000-0000DF0C0000}"/>
    <cellStyle name="Normal 5 2 7 5" xfId="1704" xr:uid="{00000000-0005-0000-0000-0000E00C0000}"/>
    <cellStyle name="Normal 5 2 7 5 2" xfId="2959" xr:uid="{00000000-0005-0000-0000-0000E10C0000}"/>
    <cellStyle name="Normal 5 2 7 6" xfId="3652" xr:uid="{00000000-0005-0000-0000-0000E20C0000}"/>
    <cellStyle name="Normal 5 2 7 7" xfId="2055" xr:uid="{00000000-0005-0000-0000-0000E30C0000}"/>
    <cellStyle name="Normal 5 2 8" xfId="324" xr:uid="{00000000-0005-0000-0000-0000E40C0000}"/>
    <cellStyle name="Normal 5 2 8 2" xfId="705" xr:uid="{00000000-0005-0000-0000-0000E50C0000}"/>
    <cellStyle name="Normal 5 2 8 2 2" xfId="1447" xr:uid="{00000000-0005-0000-0000-0000E60C0000}"/>
    <cellStyle name="Normal 5 2 8 2 2 2" xfId="3432" xr:uid="{00000000-0005-0000-0000-0000E70C0000}"/>
    <cellStyle name="Normal 5 2 8 2 3" xfId="4125" xr:uid="{00000000-0005-0000-0000-0000E80C0000}"/>
    <cellStyle name="Normal 5 2 8 2 4" xfId="2528" xr:uid="{00000000-0005-0000-0000-0000E90C0000}"/>
    <cellStyle name="Normal 5 2 8 3" xfId="1076" xr:uid="{00000000-0005-0000-0000-0000EA0C0000}"/>
    <cellStyle name="Normal 5 2 8 3 2" xfId="3085" xr:uid="{00000000-0005-0000-0000-0000EB0C0000}"/>
    <cellStyle name="Normal 5 2 8 4" xfId="1831" xr:uid="{00000000-0005-0000-0000-0000EC0C0000}"/>
    <cellStyle name="Normal 5 2 8 4 2" xfId="3778" xr:uid="{00000000-0005-0000-0000-0000ED0C0000}"/>
    <cellStyle name="Normal 5 2 8 5" xfId="2181" xr:uid="{00000000-0005-0000-0000-0000EE0C0000}"/>
    <cellStyle name="Normal 5 2 9" xfId="523" xr:uid="{00000000-0005-0000-0000-0000EF0C0000}"/>
    <cellStyle name="Normal 5 2 9 2" xfId="1265" xr:uid="{00000000-0005-0000-0000-0000F00C0000}"/>
    <cellStyle name="Normal 5 2 9 2 2" xfId="3260" xr:uid="{00000000-0005-0000-0000-0000F10C0000}"/>
    <cellStyle name="Normal 5 2 9 3" xfId="3953" xr:uid="{00000000-0005-0000-0000-0000F20C0000}"/>
    <cellStyle name="Normal 5 2 9 4" xfId="2356" xr:uid="{00000000-0005-0000-0000-0000F30C0000}"/>
    <cellStyle name="Normal 5 2_Balanse - eiendeler" xfId="117" xr:uid="{00000000-0005-0000-0000-0000F40C0000}"/>
    <cellStyle name="Normal 5 3" xfId="33" xr:uid="{00000000-0005-0000-0000-0000F50C0000}"/>
    <cellStyle name="Normal 5 3 2" xfId="118" xr:uid="{00000000-0005-0000-0000-0000F60C0000}"/>
    <cellStyle name="Normal 5 3 2 2" xfId="170" xr:uid="{00000000-0005-0000-0000-0000F70C0000}"/>
    <cellStyle name="Normal 5 3 2 2 2" xfId="414" xr:uid="{00000000-0005-0000-0000-0000F80C0000}"/>
    <cellStyle name="Normal 5 3 2 2 2 2" xfId="792" xr:uid="{00000000-0005-0000-0000-0000F90C0000}"/>
    <cellStyle name="Normal 5 3 2 2 2 2 2" xfId="1534" xr:uid="{00000000-0005-0000-0000-0000FA0C0000}"/>
    <cellStyle name="Normal 5 3 2 2 2 2 2 2" xfId="3506" xr:uid="{00000000-0005-0000-0000-0000FB0C0000}"/>
    <cellStyle name="Normal 5 3 2 2 2 2 3" xfId="4199" xr:uid="{00000000-0005-0000-0000-0000FC0C0000}"/>
    <cellStyle name="Normal 5 3 2 2 2 2 4" xfId="2603" xr:uid="{00000000-0005-0000-0000-0000FD0C0000}"/>
    <cellStyle name="Normal 5 3 2 2 2 3" xfId="1163" xr:uid="{00000000-0005-0000-0000-0000FE0C0000}"/>
    <cellStyle name="Normal 5 3 2 2 2 3 2" xfId="3159" xr:uid="{00000000-0005-0000-0000-0000FF0C0000}"/>
    <cellStyle name="Normal 5 3 2 2 2 4" xfId="1905" xr:uid="{00000000-0005-0000-0000-0000000D0000}"/>
    <cellStyle name="Normal 5 3 2 2 2 4 2" xfId="3852" xr:uid="{00000000-0005-0000-0000-0000010D0000}"/>
    <cellStyle name="Normal 5 3 2 2 2 5" xfId="2255" xr:uid="{00000000-0005-0000-0000-0000020D0000}"/>
    <cellStyle name="Normal 5 3 2 2 3" xfId="597" xr:uid="{00000000-0005-0000-0000-0000030D0000}"/>
    <cellStyle name="Normal 5 3 2 2 3 2" xfId="1339" xr:uid="{00000000-0005-0000-0000-0000040D0000}"/>
    <cellStyle name="Normal 5 3 2 2 3 2 2" xfId="3334" xr:uid="{00000000-0005-0000-0000-0000050D0000}"/>
    <cellStyle name="Normal 5 3 2 2 3 3" xfId="4027" xr:uid="{00000000-0005-0000-0000-0000060D0000}"/>
    <cellStyle name="Normal 5 3 2 2 3 4" xfId="2430" xr:uid="{00000000-0005-0000-0000-0000070D0000}"/>
    <cellStyle name="Normal 5 3 2 2 4" xfId="968" xr:uid="{00000000-0005-0000-0000-0000080D0000}"/>
    <cellStyle name="Normal 5 3 2 2 4 2" xfId="2802" xr:uid="{00000000-0005-0000-0000-0000090D0000}"/>
    <cellStyle name="Normal 5 3 2 2 5" xfId="1732" xr:uid="{00000000-0005-0000-0000-00000A0D0000}"/>
    <cellStyle name="Normal 5 3 2 2 5 2" xfId="2987" xr:uid="{00000000-0005-0000-0000-00000B0D0000}"/>
    <cellStyle name="Normal 5 3 2 2 6" xfId="3680" xr:uid="{00000000-0005-0000-0000-00000C0D0000}"/>
    <cellStyle name="Normal 5 3 2 2 7" xfId="2083" xr:uid="{00000000-0005-0000-0000-00000D0D0000}"/>
    <cellStyle name="Normal 5 3 2 3" xfId="367" xr:uid="{00000000-0005-0000-0000-00000E0D0000}"/>
    <cellStyle name="Normal 5 3 2 3 2" xfId="745" xr:uid="{00000000-0005-0000-0000-00000F0D0000}"/>
    <cellStyle name="Normal 5 3 2 3 2 2" xfId="1487" xr:uid="{00000000-0005-0000-0000-0000100D0000}"/>
    <cellStyle name="Normal 5 3 2 3 2 2 2" xfId="3460" xr:uid="{00000000-0005-0000-0000-0000110D0000}"/>
    <cellStyle name="Normal 5 3 2 3 2 3" xfId="4153" xr:uid="{00000000-0005-0000-0000-0000120D0000}"/>
    <cellStyle name="Normal 5 3 2 3 2 4" xfId="2557" xr:uid="{00000000-0005-0000-0000-0000130D0000}"/>
    <cellStyle name="Normal 5 3 2 3 3" xfId="1116" xr:uid="{00000000-0005-0000-0000-0000140D0000}"/>
    <cellStyle name="Normal 5 3 2 3 3 2" xfId="3113" xr:uid="{00000000-0005-0000-0000-0000150D0000}"/>
    <cellStyle name="Normal 5 3 2 3 4" xfId="1859" xr:uid="{00000000-0005-0000-0000-0000160D0000}"/>
    <cellStyle name="Normal 5 3 2 3 4 2" xfId="3806" xr:uid="{00000000-0005-0000-0000-0000170D0000}"/>
    <cellStyle name="Normal 5 3 2 3 5" xfId="2209" xr:uid="{00000000-0005-0000-0000-0000180D0000}"/>
    <cellStyle name="Normal 5 3 2 4" xfId="551" xr:uid="{00000000-0005-0000-0000-0000190D0000}"/>
    <cellStyle name="Normal 5 3 2 4 2" xfId="1293" xr:uid="{00000000-0005-0000-0000-00001A0D0000}"/>
    <cellStyle name="Normal 5 3 2 4 2 2" xfId="3288" xr:uid="{00000000-0005-0000-0000-00001B0D0000}"/>
    <cellStyle name="Normal 5 3 2 4 3" xfId="3981" xr:uid="{00000000-0005-0000-0000-00001C0D0000}"/>
    <cellStyle name="Normal 5 3 2 4 4" xfId="2384" xr:uid="{00000000-0005-0000-0000-00001D0D0000}"/>
    <cellStyle name="Normal 5 3 2 5" xfId="922" xr:uid="{00000000-0005-0000-0000-00001E0D0000}"/>
    <cellStyle name="Normal 5 3 2 5 2" xfId="2755" xr:uid="{00000000-0005-0000-0000-00001F0D0000}"/>
    <cellStyle name="Normal 5 3 2 6" xfId="1685" xr:uid="{00000000-0005-0000-0000-0000200D0000}"/>
    <cellStyle name="Normal 5 3 2 6 2" xfId="2941" xr:uid="{00000000-0005-0000-0000-0000210D0000}"/>
    <cellStyle name="Normal 5 3 2 7" xfId="3634" xr:uid="{00000000-0005-0000-0000-0000220D0000}"/>
    <cellStyle name="Normal 5 3 2 8" xfId="2037" xr:uid="{00000000-0005-0000-0000-0000230D0000}"/>
    <cellStyle name="Normal 5 3 3" xfId="141" xr:uid="{00000000-0005-0000-0000-0000240D0000}"/>
    <cellStyle name="Normal 5 3 3 2" xfId="385" xr:uid="{00000000-0005-0000-0000-0000250D0000}"/>
    <cellStyle name="Normal 5 3 3 2 2" xfId="763" xr:uid="{00000000-0005-0000-0000-0000260D0000}"/>
    <cellStyle name="Normal 5 3 3 2 2 2" xfId="1505" xr:uid="{00000000-0005-0000-0000-0000270D0000}"/>
    <cellStyle name="Normal 5 3 3 2 2 2 2" xfId="3477" xr:uid="{00000000-0005-0000-0000-0000280D0000}"/>
    <cellStyle name="Normal 5 3 3 2 2 3" xfId="4170" xr:uid="{00000000-0005-0000-0000-0000290D0000}"/>
    <cellStyle name="Normal 5 3 3 2 2 4" xfId="2574" xr:uid="{00000000-0005-0000-0000-00002A0D0000}"/>
    <cellStyle name="Normal 5 3 3 2 3" xfId="1134" xr:uid="{00000000-0005-0000-0000-00002B0D0000}"/>
    <cellStyle name="Normal 5 3 3 2 3 2" xfId="3130" xr:uid="{00000000-0005-0000-0000-00002C0D0000}"/>
    <cellStyle name="Normal 5 3 3 2 4" xfId="1876" xr:uid="{00000000-0005-0000-0000-00002D0D0000}"/>
    <cellStyle name="Normal 5 3 3 2 4 2" xfId="3823" xr:uid="{00000000-0005-0000-0000-00002E0D0000}"/>
    <cellStyle name="Normal 5 3 3 2 5" xfId="2226" xr:uid="{00000000-0005-0000-0000-00002F0D0000}"/>
    <cellStyle name="Normal 5 3 3 3" xfId="568" xr:uid="{00000000-0005-0000-0000-0000300D0000}"/>
    <cellStyle name="Normal 5 3 3 3 2" xfId="1310" xr:uid="{00000000-0005-0000-0000-0000310D0000}"/>
    <cellStyle name="Normal 5 3 3 3 2 2" xfId="3305" xr:uid="{00000000-0005-0000-0000-0000320D0000}"/>
    <cellStyle name="Normal 5 3 3 3 3" xfId="3998" xr:uid="{00000000-0005-0000-0000-0000330D0000}"/>
    <cellStyle name="Normal 5 3 3 3 4" xfId="2401" xr:uid="{00000000-0005-0000-0000-0000340D0000}"/>
    <cellStyle name="Normal 5 3 3 4" xfId="939" xr:uid="{00000000-0005-0000-0000-0000350D0000}"/>
    <cellStyle name="Normal 5 3 3 4 2" xfId="2773" xr:uid="{00000000-0005-0000-0000-0000360D0000}"/>
    <cellStyle name="Normal 5 3 3 5" xfId="1703" xr:uid="{00000000-0005-0000-0000-0000370D0000}"/>
    <cellStyle name="Normal 5 3 3 5 2" xfId="2958" xr:uid="{00000000-0005-0000-0000-0000380D0000}"/>
    <cellStyle name="Normal 5 3 3 6" xfId="3651" xr:uid="{00000000-0005-0000-0000-0000390D0000}"/>
    <cellStyle name="Normal 5 3 3 7" xfId="2054" xr:uid="{00000000-0005-0000-0000-00003A0D0000}"/>
    <cellStyle name="Normal 5 3 4" xfId="323" xr:uid="{00000000-0005-0000-0000-00003B0D0000}"/>
    <cellStyle name="Normal 5 3 4 2" xfId="704" xr:uid="{00000000-0005-0000-0000-00003C0D0000}"/>
    <cellStyle name="Normal 5 3 4 2 2" xfId="1446" xr:uid="{00000000-0005-0000-0000-00003D0D0000}"/>
    <cellStyle name="Normal 5 3 4 2 2 2" xfId="3431" xr:uid="{00000000-0005-0000-0000-00003E0D0000}"/>
    <cellStyle name="Normal 5 3 4 2 3" xfId="4124" xr:uid="{00000000-0005-0000-0000-00003F0D0000}"/>
    <cellStyle name="Normal 5 3 4 2 4" xfId="2527" xr:uid="{00000000-0005-0000-0000-0000400D0000}"/>
    <cellStyle name="Normal 5 3 4 3" xfId="1075" xr:uid="{00000000-0005-0000-0000-0000410D0000}"/>
    <cellStyle name="Normal 5 3 4 3 2" xfId="3084" xr:uid="{00000000-0005-0000-0000-0000420D0000}"/>
    <cellStyle name="Normal 5 3 4 4" xfId="1830" xr:uid="{00000000-0005-0000-0000-0000430D0000}"/>
    <cellStyle name="Normal 5 3 4 4 2" xfId="3777" xr:uid="{00000000-0005-0000-0000-0000440D0000}"/>
    <cellStyle name="Normal 5 3 4 5" xfId="2180" xr:uid="{00000000-0005-0000-0000-0000450D0000}"/>
    <cellStyle name="Normal 5 3 5" xfId="522" xr:uid="{00000000-0005-0000-0000-0000460D0000}"/>
    <cellStyle name="Normal 5 3 5 2" xfId="1264" xr:uid="{00000000-0005-0000-0000-0000470D0000}"/>
    <cellStyle name="Normal 5 3 5 2 2" xfId="3259" xr:uid="{00000000-0005-0000-0000-0000480D0000}"/>
    <cellStyle name="Normal 5 3 5 3" xfId="3952" xr:uid="{00000000-0005-0000-0000-0000490D0000}"/>
    <cellStyle name="Normal 5 3 5 4" xfId="2355" xr:uid="{00000000-0005-0000-0000-00004A0D0000}"/>
    <cellStyle name="Normal 5 3 6" xfId="893" xr:uid="{00000000-0005-0000-0000-00004B0D0000}"/>
    <cellStyle name="Normal 5 3 6 2" xfId="2712" xr:uid="{00000000-0005-0000-0000-00004C0D0000}"/>
    <cellStyle name="Normal 5 3 7" xfId="1644" xr:uid="{00000000-0005-0000-0000-00004D0D0000}"/>
    <cellStyle name="Normal 5 3 7 2" xfId="2912" xr:uid="{00000000-0005-0000-0000-00004E0D0000}"/>
    <cellStyle name="Normal 5 3 8" xfId="3605" xr:uid="{00000000-0005-0000-0000-00004F0D0000}"/>
    <cellStyle name="Normal 5 3 9" xfId="2008" xr:uid="{00000000-0005-0000-0000-0000500D0000}"/>
    <cellStyle name="Normal 5 4" xfId="37" xr:uid="{00000000-0005-0000-0000-0000510D0000}"/>
    <cellStyle name="Normal 5 4 2" xfId="44" xr:uid="{00000000-0005-0000-0000-0000520D0000}"/>
    <cellStyle name="Normal 5 4 2 2" xfId="152" xr:uid="{00000000-0005-0000-0000-0000530D0000}"/>
    <cellStyle name="Normal 5 4 2 2 2" xfId="396" xr:uid="{00000000-0005-0000-0000-0000540D0000}"/>
    <cellStyle name="Normal 5 4 2 2 2 2" xfId="774" xr:uid="{00000000-0005-0000-0000-0000550D0000}"/>
    <cellStyle name="Normal 5 4 2 2 2 2 2" xfId="1516" xr:uid="{00000000-0005-0000-0000-0000560D0000}"/>
    <cellStyle name="Normal 5 4 2 2 2 2 2 2" xfId="3488" xr:uid="{00000000-0005-0000-0000-0000570D0000}"/>
    <cellStyle name="Normal 5 4 2 2 2 2 3" xfId="4181" xr:uid="{00000000-0005-0000-0000-0000580D0000}"/>
    <cellStyle name="Normal 5 4 2 2 2 2 4" xfId="2585" xr:uid="{00000000-0005-0000-0000-0000590D0000}"/>
    <cellStyle name="Normal 5 4 2 2 2 3" xfId="1145" xr:uid="{00000000-0005-0000-0000-00005A0D0000}"/>
    <cellStyle name="Normal 5 4 2 2 2 3 2" xfId="3141" xr:uid="{00000000-0005-0000-0000-00005B0D0000}"/>
    <cellStyle name="Normal 5 4 2 2 2 4" xfId="1887" xr:uid="{00000000-0005-0000-0000-00005C0D0000}"/>
    <cellStyle name="Normal 5 4 2 2 2 4 2" xfId="3834" xr:uid="{00000000-0005-0000-0000-00005D0D0000}"/>
    <cellStyle name="Normal 5 4 2 2 2 5" xfId="2237" xr:uid="{00000000-0005-0000-0000-00005E0D0000}"/>
    <cellStyle name="Normal 5 4 2 2 3" xfId="579" xr:uid="{00000000-0005-0000-0000-00005F0D0000}"/>
    <cellStyle name="Normal 5 4 2 2 3 2" xfId="1321" xr:uid="{00000000-0005-0000-0000-0000600D0000}"/>
    <cellStyle name="Normal 5 4 2 2 3 2 2" xfId="3316" xr:uid="{00000000-0005-0000-0000-0000610D0000}"/>
    <cellStyle name="Normal 5 4 2 2 3 3" xfId="4009" xr:uid="{00000000-0005-0000-0000-0000620D0000}"/>
    <cellStyle name="Normal 5 4 2 2 3 4" xfId="2412" xr:uid="{00000000-0005-0000-0000-0000630D0000}"/>
    <cellStyle name="Normal 5 4 2 2 4" xfId="950" xr:uid="{00000000-0005-0000-0000-0000640D0000}"/>
    <cellStyle name="Normal 5 4 2 2 4 2" xfId="2784" xr:uid="{00000000-0005-0000-0000-0000650D0000}"/>
    <cellStyle name="Normal 5 4 2 2 5" xfId="1714" xr:uid="{00000000-0005-0000-0000-0000660D0000}"/>
    <cellStyle name="Normal 5 4 2 2 5 2" xfId="2969" xr:uid="{00000000-0005-0000-0000-0000670D0000}"/>
    <cellStyle name="Normal 5 4 2 2 6" xfId="3662" xr:uid="{00000000-0005-0000-0000-0000680D0000}"/>
    <cellStyle name="Normal 5 4 2 2 7" xfId="2065" xr:uid="{00000000-0005-0000-0000-0000690D0000}"/>
    <cellStyle name="Normal 5 4 2 3" xfId="334" xr:uid="{00000000-0005-0000-0000-00006A0D0000}"/>
    <cellStyle name="Normal 5 4 2 3 2" xfId="715" xr:uid="{00000000-0005-0000-0000-00006B0D0000}"/>
    <cellStyle name="Normal 5 4 2 3 2 2" xfId="1457" xr:uid="{00000000-0005-0000-0000-00006C0D0000}"/>
    <cellStyle name="Normal 5 4 2 3 2 2 2" xfId="3442" xr:uid="{00000000-0005-0000-0000-00006D0D0000}"/>
    <cellStyle name="Normal 5 4 2 3 2 3" xfId="4135" xr:uid="{00000000-0005-0000-0000-00006E0D0000}"/>
    <cellStyle name="Normal 5 4 2 3 2 4" xfId="2538" xr:uid="{00000000-0005-0000-0000-00006F0D0000}"/>
    <cellStyle name="Normal 5 4 2 3 3" xfId="1086" xr:uid="{00000000-0005-0000-0000-0000700D0000}"/>
    <cellStyle name="Normal 5 4 2 3 3 2" xfId="3095" xr:uid="{00000000-0005-0000-0000-0000710D0000}"/>
    <cellStyle name="Normal 5 4 2 3 4" xfId="1841" xr:uid="{00000000-0005-0000-0000-0000720D0000}"/>
    <cellStyle name="Normal 5 4 2 3 4 2" xfId="3788" xr:uid="{00000000-0005-0000-0000-0000730D0000}"/>
    <cellStyle name="Normal 5 4 2 3 5" xfId="2191" xr:uid="{00000000-0005-0000-0000-0000740D0000}"/>
    <cellStyle name="Normal 5 4 2 4" xfId="533" xr:uid="{00000000-0005-0000-0000-0000750D0000}"/>
    <cellStyle name="Normal 5 4 2 4 2" xfId="1275" xr:uid="{00000000-0005-0000-0000-0000760D0000}"/>
    <cellStyle name="Normal 5 4 2 4 2 2" xfId="3270" xr:uid="{00000000-0005-0000-0000-0000770D0000}"/>
    <cellStyle name="Normal 5 4 2 4 3" xfId="3963" xr:uid="{00000000-0005-0000-0000-0000780D0000}"/>
    <cellStyle name="Normal 5 4 2 4 4" xfId="2366" xr:uid="{00000000-0005-0000-0000-0000790D0000}"/>
    <cellStyle name="Normal 5 4 2 5" xfId="904" xr:uid="{00000000-0005-0000-0000-00007A0D0000}"/>
    <cellStyle name="Normal 5 4 2 5 2" xfId="2723" xr:uid="{00000000-0005-0000-0000-00007B0D0000}"/>
    <cellStyle name="Normal 5 4 2 6" xfId="1655" xr:uid="{00000000-0005-0000-0000-00007C0D0000}"/>
    <cellStyle name="Normal 5 4 2 6 2" xfId="2923" xr:uid="{00000000-0005-0000-0000-00007D0D0000}"/>
    <cellStyle name="Normal 5 4 2 7" xfId="3616" xr:uid="{00000000-0005-0000-0000-00007E0D0000}"/>
    <cellStyle name="Normal 5 4 2 8" xfId="2019" xr:uid="{00000000-0005-0000-0000-00007F0D0000}"/>
    <cellStyle name="Normal 5 4 3" xfId="145" xr:uid="{00000000-0005-0000-0000-0000800D0000}"/>
    <cellStyle name="Normal 5 4 3 2" xfId="389" xr:uid="{00000000-0005-0000-0000-0000810D0000}"/>
    <cellStyle name="Normal 5 4 3 2 2" xfId="767" xr:uid="{00000000-0005-0000-0000-0000820D0000}"/>
    <cellStyle name="Normal 5 4 3 2 2 2" xfId="1509" xr:uid="{00000000-0005-0000-0000-0000830D0000}"/>
    <cellStyle name="Normal 5 4 3 2 2 2 2" xfId="3481" xr:uid="{00000000-0005-0000-0000-0000840D0000}"/>
    <cellStyle name="Normal 5 4 3 2 2 3" xfId="4174" xr:uid="{00000000-0005-0000-0000-0000850D0000}"/>
    <cellStyle name="Normal 5 4 3 2 2 4" xfId="2578" xr:uid="{00000000-0005-0000-0000-0000860D0000}"/>
    <cellStyle name="Normal 5 4 3 2 3" xfId="1138" xr:uid="{00000000-0005-0000-0000-0000870D0000}"/>
    <cellStyle name="Normal 5 4 3 2 3 2" xfId="3134" xr:uid="{00000000-0005-0000-0000-0000880D0000}"/>
    <cellStyle name="Normal 5 4 3 2 4" xfId="1880" xr:uid="{00000000-0005-0000-0000-0000890D0000}"/>
    <cellStyle name="Normal 5 4 3 2 4 2" xfId="3827" xr:uid="{00000000-0005-0000-0000-00008A0D0000}"/>
    <cellStyle name="Normal 5 4 3 2 5" xfId="2230" xr:uid="{00000000-0005-0000-0000-00008B0D0000}"/>
    <cellStyle name="Normal 5 4 3 3" xfId="572" xr:uid="{00000000-0005-0000-0000-00008C0D0000}"/>
    <cellStyle name="Normal 5 4 3 3 2" xfId="1314" xr:uid="{00000000-0005-0000-0000-00008D0D0000}"/>
    <cellStyle name="Normal 5 4 3 3 2 2" xfId="3309" xr:uid="{00000000-0005-0000-0000-00008E0D0000}"/>
    <cellStyle name="Normal 5 4 3 3 3" xfId="4002" xr:uid="{00000000-0005-0000-0000-00008F0D0000}"/>
    <cellStyle name="Normal 5 4 3 3 4" xfId="2405" xr:uid="{00000000-0005-0000-0000-0000900D0000}"/>
    <cellStyle name="Normal 5 4 3 4" xfId="943" xr:uid="{00000000-0005-0000-0000-0000910D0000}"/>
    <cellStyle name="Normal 5 4 3 4 2" xfId="2777" xr:uid="{00000000-0005-0000-0000-0000920D0000}"/>
    <cellStyle name="Normal 5 4 3 5" xfId="1707" xr:uid="{00000000-0005-0000-0000-0000930D0000}"/>
    <cellStyle name="Normal 5 4 3 5 2" xfId="2962" xr:uid="{00000000-0005-0000-0000-0000940D0000}"/>
    <cellStyle name="Normal 5 4 3 6" xfId="3655" xr:uid="{00000000-0005-0000-0000-0000950D0000}"/>
    <cellStyle name="Normal 5 4 3 7" xfId="2058" xr:uid="{00000000-0005-0000-0000-0000960D0000}"/>
    <cellStyle name="Normal 5 4 4" xfId="327" xr:uid="{00000000-0005-0000-0000-0000970D0000}"/>
    <cellStyle name="Normal 5 4 4 2" xfId="708" xr:uid="{00000000-0005-0000-0000-0000980D0000}"/>
    <cellStyle name="Normal 5 4 4 2 2" xfId="1450" xr:uid="{00000000-0005-0000-0000-0000990D0000}"/>
    <cellStyle name="Normal 5 4 4 2 2 2" xfId="3435" xr:uid="{00000000-0005-0000-0000-00009A0D0000}"/>
    <cellStyle name="Normal 5 4 4 2 3" xfId="4128" xr:uid="{00000000-0005-0000-0000-00009B0D0000}"/>
    <cellStyle name="Normal 5 4 4 2 4" xfId="2531" xr:uid="{00000000-0005-0000-0000-00009C0D0000}"/>
    <cellStyle name="Normal 5 4 4 3" xfId="1079" xr:uid="{00000000-0005-0000-0000-00009D0D0000}"/>
    <cellStyle name="Normal 5 4 4 3 2" xfId="3088" xr:uid="{00000000-0005-0000-0000-00009E0D0000}"/>
    <cellStyle name="Normal 5 4 4 4" xfId="1834" xr:uid="{00000000-0005-0000-0000-00009F0D0000}"/>
    <cellStyle name="Normal 5 4 4 4 2" xfId="3781" xr:uid="{00000000-0005-0000-0000-0000A00D0000}"/>
    <cellStyle name="Normal 5 4 4 5" xfId="2184" xr:uid="{00000000-0005-0000-0000-0000A10D0000}"/>
    <cellStyle name="Normal 5 4 5" xfId="526" xr:uid="{00000000-0005-0000-0000-0000A20D0000}"/>
    <cellStyle name="Normal 5 4 5 2" xfId="1268" xr:uid="{00000000-0005-0000-0000-0000A30D0000}"/>
    <cellStyle name="Normal 5 4 5 2 2" xfId="3263" xr:uid="{00000000-0005-0000-0000-0000A40D0000}"/>
    <cellStyle name="Normal 5 4 5 3" xfId="3956" xr:uid="{00000000-0005-0000-0000-0000A50D0000}"/>
    <cellStyle name="Normal 5 4 5 4" xfId="2359" xr:uid="{00000000-0005-0000-0000-0000A60D0000}"/>
    <cellStyle name="Normal 5 4 6" xfId="897" xr:uid="{00000000-0005-0000-0000-0000A70D0000}"/>
    <cellStyle name="Normal 5 4 6 2" xfId="2716" xr:uid="{00000000-0005-0000-0000-0000A80D0000}"/>
    <cellStyle name="Normal 5 4 7" xfId="1648" xr:uid="{00000000-0005-0000-0000-0000A90D0000}"/>
    <cellStyle name="Normal 5 4 7 2" xfId="2916" xr:uid="{00000000-0005-0000-0000-0000AA0D0000}"/>
    <cellStyle name="Normal 5 4 8" xfId="3609" xr:uid="{00000000-0005-0000-0000-0000AB0D0000}"/>
    <cellStyle name="Normal 5 4 9" xfId="2012" xr:uid="{00000000-0005-0000-0000-0000AC0D0000}"/>
    <cellStyle name="Normal 5 5" xfId="41" xr:uid="{00000000-0005-0000-0000-0000AD0D0000}"/>
    <cellStyle name="Normal 5 5 2" xfId="149" xr:uid="{00000000-0005-0000-0000-0000AE0D0000}"/>
    <cellStyle name="Normal 5 5 2 2" xfId="393" xr:uid="{00000000-0005-0000-0000-0000AF0D0000}"/>
    <cellStyle name="Normal 5 5 2 2 2" xfId="771" xr:uid="{00000000-0005-0000-0000-0000B00D0000}"/>
    <cellStyle name="Normal 5 5 2 2 2 2" xfId="1513" xr:uid="{00000000-0005-0000-0000-0000B10D0000}"/>
    <cellStyle name="Normal 5 5 2 2 2 2 2" xfId="3485" xr:uid="{00000000-0005-0000-0000-0000B20D0000}"/>
    <cellStyle name="Normal 5 5 2 2 2 3" xfId="4178" xr:uid="{00000000-0005-0000-0000-0000B30D0000}"/>
    <cellStyle name="Normal 5 5 2 2 2 4" xfId="2582" xr:uid="{00000000-0005-0000-0000-0000B40D0000}"/>
    <cellStyle name="Normal 5 5 2 2 3" xfId="1142" xr:uid="{00000000-0005-0000-0000-0000B50D0000}"/>
    <cellStyle name="Normal 5 5 2 2 3 2" xfId="3138" xr:uid="{00000000-0005-0000-0000-0000B60D0000}"/>
    <cellStyle name="Normal 5 5 2 2 4" xfId="1884" xr:uid="{00000000-0005-0000-0000-0000B70D0000}"/>
    <cellStyle name="Normal 5 5 2 2 4 2" xfId="3831" xr:uid="{00000000-0005-0000-0000-0000B80D0000}"/>
    <cellStyle name="Normal 5 5 2 2 5" xfId="2234" xr:uid="{00000000-0005-0000-0000-0000B90D0000}"/>
    <cellStyle name="Normal 5 5 2 3" xfId="576" xr:uid="{00000000-0005-0000-0000-0000BA0D0000}"/>
    <cellStyle name="Normal 5 5 2 3 2" xfId="1318" xr:uid="{00000000-0005-0000-0000-0000BB0D0000}"/>
    <cellStyle name="Normal 5 5 2 3 2 2" xfId="3313" xr:uid="{00000000-0005-0000-0000-0000BC0D0000}"/>
    <cellStyle name="Normal 5 5 2 3 3" xfId="4006" xr:uid="{00000000-0005-0000-0000-0000BD0D0000}"/>
    <cellStyle name="Normal 5 5 2 3 4" xfId="2409" xr:uid="{00000000-0005-0000-0000-0000BE0D0000}"/>
    <cellStyle name="Normal 5 5 2 4" xfId="947" xr:uid="{00000000-0005-0000-0000-0000BF0D0000}"/>
    <cellStyle name="Normal 5 5 2 4 2" xfId="2781" xr:uid="{00000000-0005-0000-0000-0000C00D0000}"/>
    <cellStyle name="Normal 5 5 2 5" xfId="1711" xr:uid="{00000000-0005-0000-0000-0000C10D0000}"/>
    <cellStyle name="Normal 5 5 2 5 2" xfId="2966" xr:uid="{00000000-0005-0000-0000-0000C20D0000}"/>
    <cellStyle name="Normal 5 5 2 6" xfId="3659" xr:uid="{00000000-0005-0000-0000-0000C30D0000}"/>
    <cellStyle name="Normal 5 5 2 7" xfId="2062" xr:uid="{00000000-0005-0000-0000-0000C40D0000}"/>
    <cellStyle name="Normal 5 5 3" xfId="331" xr:uid="{00000000-0005-0000-0000-0000C50D0000}"/>
    <cellStyle name="Normal 5 5 3 2" xfId="712" xr:uid="{00000000-0005-0000-0000-0000C60D0000}"/>
    <cellStyle name="Normal 5 5 3 2 2" xfId="1454" xr:uid="{00000000-0005-0000-0000-0000C70D0000}"/>
    <cellStyle name="Normal 5 5 3 2 2 2" xfId="3439" xr:uid="{00000000-0005-0000-0000-0000C80D0000}"/>
    <cellStyle name="Normal 5 5 3 2 3" xfId="4132" xr:uid="{00000000-0005-0000-0000-0000C90D0000}"/>
    <cellStyle name="Normal 5 5 3 2 4" xfId="2535" xr:uid="{00000000-0005-0000-0000-0000CA0D0000}"/>
    <cellStyle name="Normal 5 5 3 3" xfId="1083" xr:uid="{00000000-0005-0000-0000-0000CB0D0000}"/>
    <cellStyle name="Normal 5 5 3 3 2" xfId="3092" xr:uid="{00000000-0005-0000-0000-0000CC0D0000}"/>
    <cellStyle name="Normal 5 5 3 4" xfId="1838" xr:uid="{00000000-0005-0000-0000-0000CD0D0000}"/>
    <cellStyle name="Normal 5 5 3 4 2" xfId="3785" xr:uid="{00000000-0005-0000-0000-0000CE0D0000}"/>
    <cellStyle name="Normal 5 5 3 5" xfId="2188" xr:uid="{00000000-0005-0000-0000-0000CF0D0000}"/>
    <cellStyle name="Normal 5 5 4" xfId="530" xr:uid="{00000000-0005-0000-0000-0000D00D0000}"/>
    <cellStyle name="Normal 5 5 4 2" xfId="1272" xr:uid="{00000000-0005-0000-0000-0000D10D0000}"/>
    <cellStyle name="Normal 5 5 4 2 2" xfId="3267" xr:uid="{00000000-0005-0000-0000-0000D20D0000}"/>
    <cellStyle name="Normal 5 5 4 3" xfId="3960" xr:uid="{00000000-0005-0000-0000-0000D30D0000}"/>
    <cellStyle name="Normal 5 5 4 4" xfId="2363" xr:uid="{00000000-0005-0000-0000-0000D40D0000}"/>
    <cellStyle name="Normal 5 5 5" xfId="901" xr:uid="{00000000-0005-0000-0000-0000D50D0000}"/>
    <cellStyle name="Normal 5 5 5 2" xfId="2720" xr:uid="{00000000-0005-0000-0000-0000D60D0000}"/>
    <cellStyle name="Normal 5 5 6" xfId="1652" xr:uid="{00000000-0005-0000-0000-0000D70D0000}"/>
    <cellStyle name="Normal 5 5 6 2" xfId="2920" xr:uid="{00000000-0005-0000-0000-0000D80D0000}"/>
    <cellStyle name="Normal 5 5 7" xfId="3613" xr:uid="{00000000-0005-0000-0000-0000D90D0000}"/>
    <cellStyle name="Normal 5 5 8" xfId="2016" xr:uid="{00000000-0005-0000-0000-0000DA0D0000}"/>
    <cellStyle name="Normal 5 6" xfId="129" xr:uid="{00000000-0005-0000-0000-0000DB0D0000}"/>
    <cellStyle name="Normal 5 6 2" xfId="175" xr:uid="{00000000-0005-0000-0000-0000DC0D0000}"/>
    <cellStyle name="Normal 5 6 2 2" xfId="419" xr:uid="{00000000-0005-0000-0000-0000DD0D0000}"/>
    <cellStyle name="Normal 5 6 2 2 2" xfId="797" xr:uid="{00000000-0005-0000-0000-0000DE0D0000}"/>
    <cellStyle name="Normal 5 6 2 2 2 2" xfId="1539" xr:uid="{00000000-0005-0000-0000-0000DF0D0000}"/>
    <cellStyle name="Normal 5 6 2 2 2 2 2" xfId="3511" xr:uid="{00000000-0005-0000-0000-0000E00D0000}"/>
    <cellStyle name="Normal 5 6 2 2 2 3" xfId="4204" xr:uid="{00000000-0005-0000-0000-0000E10D0000}"/>
    <cellStyle name="Normal 5 6 2 2 2 4" xfId="2608" xr:uid="{00000000-0005-0000-0000-0000E20D0000}"/>
    <cellStyle name="Normal 5 6 2 2 3" xfId="1168" xr:uid="{00000000-0005-0000-0000-0000E30D0000}"/>
    <cellStyle name="Normal 5 6 2 2 3 2" xfId="3164" xr:uid="{00000000-0005-0000-0000-0000E40D0000}"/>
    <cellStyle name="Normal 5 6 2 2 4" xfId="1910" xr:uid="{00000000-0005-0000-0000-0000E50D0000}"/>
    <cellStyle name="Normal 5 6 2 2 4 2" xfId="3857" xr:uid="{00000000-0005-0000-0000-0000E60D0000}"/>
    <cellStyle name="Normal 5 6 2 2 5" xfId="2260" xr:uid="{00000000-0005-0000-0000-0000E70D0000}"/>
    <cellStyle name="Normal 5 6 2 3" xfId="602" xr:uid="{00000000-0005-0000-0000-0000E80D0000}"/>
    <cellStyle name="Normal 5 6 2 3 2" xfId="1344" xr:uid="{00000000-0005-0000-0000-0000E90D0000}"/>
    <cellStyle name="Normal 5 6 2 3 2 2" xfId="3339" xr:uid="{00000000-0005-0000-0000-0000EA0D0000}"/>
    <cellStyle name="Normal 5 6 2 3 3" xfId="4032" xr:uid="{00000000-0005-0000-0000-0000EB0D0000}"/>
    <cellStyle name="Normal 5 6 2 3 4" xfId="2435" xr:uid="{00000000-0005-0000-0000-0000EC0D0000}"/>
    <cellStyle name="Normal 5 6 2 4" xfId="973" xr:uid="{00000000-0005-0000-0000-0000ED0D0000}"/>
    <cellStyle name="Normal 5 6 2 4 2" xfId="2807" xr:uid="{00000000-0005-0000-0000-0000EE0D0000}"/>
    <cellStyle name="Normal 5 6 2 5" xfId="1737" xr:uid="{00000000-0005-0000-0000-0000EF0D0000}"/>
    <cellStyle name="Normal 5 6 2 5 2" xfId="2992" xr:uid="{00000000-0005-0000-0000-0000F00D0000}"/>
    <cellStyle name="Normal 5 6 2 6" xfId="3685" xr:uid="{00000000-0005-0000-0000-0000F10D0000}"/>
    <cellStyle name="Normal 5 6 2 7" xfId="2088" xr:uid="{00000000-0005-0000-0000-0000F20D0000}"/>
    <cellStyle name="Normal 5 6 3" xfId="373" xr:uid="{00000000-0005-0000-0000-0000F30D0000}"/>
    <cellStyle name="Normal 5 6 3 2" xfId="751" xr:uid="{00000000-0005-0000-0000-0000F40D0000}"/>
    <cellStyle name="Normal 5 6 3 2 2" xfId="1493" xr:uid="{00000000-0005-0000-0000-0000F50D0000}"/>
    <cellStyle name="Normal 5 6 3 2 2 2" xfId="3465" xr:uid="{00000000-0005-0000-0000-0000F60D0000}"/>
    <cellStyle name="Normal 5 6 3 2 3" xfId="4158" xr:uid="{00000000-0005-0000-0000-0000F70D0000}"/>
    <cellStyle name="Normal 5 6 3 2 4" xfId="2562" xr:uid="{00000000-0005-0000-0000-0000F80D0000}"/>
    <cellStyle name="Normal 5 6 3 3" xfId="1122" xr:uid="{00000000-0005-0000-0000-0000F90D0000}"/>
    <cellStyle name="Normal 5 6 3 3 2" xfId="3118" xr:uid="{00000000-0005-0000-0000-0000FA0D0000}"/>
    <cellStyle name="Normal 5 6 3 4" xfId="1864" xr:uid="{00000000-0005-0000-0000-0000FB0D0000}"/>
    <cellStyle name="Normal 5 6 3 4 2" xfId="3811" xr:uid="{00000000-0005-0000-0000-0000FC0D0000}"/>
    <cellStyle name="Normal 5 6 3 5" xfId="2214" xr:uid="{00000000-0005-0000-0000-0000FD0D0000}"/>
    <cellStyle name="Normal 5 6 4" xfId="556" xr:uid="{00000000-0005-0000-0000-0000FE0D0000}"/>
    <cellStyle name="Normal 5 6 4 2" xfId="1298" xr:uid="{00000000-0005-0000-0000-0000FF0D0000}"/>
    <cellStyle name="Normal 5 6 4 2 2" xfId="3293" xr:uid="{00000000-0005-0000-0000-0000000E0000}"/>
    <cellStyle name="Normal 5 6 4 3" xfId="3986" xr:uid="{00000000-0005-0000-0000-0000010E0000}"/>
    <cellStyle name="Normal 5 6 4 4" xfId="2389" xr:uid="{00000000-0005-0000-0000-0000020E0000}"/>
    <cellStyle name="Normal 5 6 5" xfId="927" xr:uid="{00000000-0005-0000-0000-0000030E0000}"/>
    <cellStyle name="Normal 5 6 5 2" xfId="2761" xr:uid="{00000000-0005-0000-0000-0000040E0000}"/>
    <cellStyle name="Normal 5 6 6" xfId="1691" xr:uid="{00000000-0005-0000-0000-0000050E0000}"/>
    <cellStyle name="Normal 5 6 6 2" xfId="2946" xr:uid="{00000000-0005-0000-0000-0000060E0000}"/>
    <cellStyle name="Normal 5 6 7" xfId="3639" xr:uid="{00000000-0005-0000-0000-0000070E0000}"/>
    <cellStyle name="Normal 5 6 8" xfId="2042" xr:uid="{00000000-0005-0000-0000-0000080E0000}"/>
    <cellStyle name="Normal 5 7" xfId="133" xr:uid="{00000000-0005-0000-0000-0000090E0000}"/>
    <cellStyle name="Normal 5 7 2" xfId="179" xr:uid="{00000000-0005-0000-0000-00000A0E0000}"/>
    <cellStyle name="Normal 5 7 2 2" xfId="423" xr:uid="{00000000-0005-0000-0000-00000B0E0000}"/>
    <cellStyle name="Normal 5 7 2 2 2" xfId="801" xr:uid="{00000000-0005-0000-0000-00000C0E0000}"/>
    <cellStyle name="Normal 5 7 2 2 2 2" xfId="1543" xr:uid="{00000000-0005-0000-0000-00000D0E0000}"/>
    <cellStyle name="Normal 5 7 2 2 2 2 2" xfId="3515" xr:uid="{00000000-0005-0000-0000-00000E0E0000}"/>
    <cellStyle name="Normal 5 7 2 2 2 3" xfId="4208" xr:uid="{00000000-0005-0000-0000-00000F0E0000}"/>
    <cellStyle name="Normal 5 7 2 2 2 4" xfId="2612" xr:uid="{00000000-0005-0000-0000-0000100E0000}"/>
    <cellStyle name="Normal 5 7 2 2 3" xfId="1172" xr:uid="{00000000-0005-0000-0000-0000110E0000}"/>
    <cellStyle name="Normal 5 7 2 2 3 2" xfId="3168" xr:uid="{00000000-0005-0000-0000-0000120E0000}"/>
    <cellStyle name="Normal 5 7 2 2 4" xfId="1914" xr:uid="{00000000-0005-0000-0000-0000130E0000}"/>
    <cellStyle name="Normal 5 7 2 2 4 2" xfId="3861" xr:uid="{00000000-0005-0000-0000-0000140E0000}"/>
    <cellStyle name="Normal 5 7 2 2 5" xfId="2264" xr:uid="{00000000-0005-0000-0000-0000150E0000}"/>
    <cellStyle name="Normal 5 7 2 3" xfId="606" xr:uid="{00000000-0005-0000-0000-0000160E0000}"/>
    <cellStyle name="Normal 5 7 2 3 2" xfId="1348" xr:uid="{00000000-0005-0000-0000-0000170E0000}"/>
    <cellStyle name="Normal 5 7 2 3 2 2" xfId="3343" xr:uid="{00000000-0005-0000-0000-0000180E0000}"/>
    <cellStyle name="Normal 5 7 2 3 3" xfId="4036" xr:uid="{00000000-0005-0000-0000-0000190E0000}"/>
    <cellStyle name="Normal 5 7 2 3 4" xfId="2439" xr:uid="{00000000-0005-0000-0000-00001A0E0000}"/>
    <cellStyle name="Normal 5 7 2 4" xfId="977" xr:uid="{00000000-0005-0000-0000-00001B0E0000}"/>
    <cellStyle name="Normal 5 7 2 4 2" xfId="2811" xr:uid="{00000000-0005-0000-0000-00001C0E0000}"/>
    <cellStyle name="Normal 5 7 2 5" xfId="1741" xr:uid="{00000000-0005-0000-0000-00001D0E0000}"/>
    <cellStyle name="Normal 5 7 2 5 2" xfId="2996" xr:uid="{00000000-0005-0000-0000-00001E0E0000}"/>
    <cellStyle name="Normal 5 7 2 6" xfId="3689" xr:uid="{00000000-0005-0000-0000-00001F0E0000}"/>
    <cellStyle name="Normal 5 7 2 7" xfId="2092" xr:uid="{00000000-0005-0000-0000-0000200E0000}"/>
    <cellStyle name="Normal 5 7 3" xfId="377" xr:uid="{00000000-0005-0000-0000-0000210E0000}"/>
    <cellStyle name="Normal 5 7 3 2" xfId="755" xr:uid="{00000000-0005-0000-0000-0000220E0000}"/>
    <cellStyle name="Normal 5 7 3 2 2" xfId="1497" xr:uid="{00000000-0005-0000-0000-0000230E0000}"/>
    <cellStyle name="Normal 5 7 3 2 2 2" xfId="3469" xr:uid="{00000000-0005-0000-0000-0000240E0000}"/>
    <cellStyle name="Normal 5 7 3 2 3" xfId="4162" xr:uid="{00000000-0005-0000-0000-0000250E0000}"/>
    <cellStyle name="Normal 5 7 3 2 4" xfId="2566" xr:uid="{00000000-0005-0000-0000-0000260E0000}"/>
    <cellStyle name="Normal 5 7 3 3" xfId="1126" xr:uid="{00000000-0005-0000-0000-0000270E0000}"/>
    <cellStyle name="Normal 5 7 3 3 2" xfId="3122" xr:uid="{00000000-0005-0000-0000-0000280E0000}"/>
    <cellStyle name="Normal 5 7 3 4" xfId="1868" xr:uid="{00000000-0005-0000-0000-0000290E0000}"/>
    <cellStyle name="Normal 5 7 3 4 2" xfId="3815" xr:uid="{00000000-0005-0000-0000-00002A0E0000}"/>
    <cellStyle name="Normal 5 7 3 5" xfId="2218" xr:uid="{00000000-0005-0000-0000-00002B0E0000}"/>
    <cellStyle name="Normal 5 7 4" xfId="560" xr:uid="{00000000-0005-0000-0000-00002C0E0000}"/>
    <cellStyle name="Normal 5 7 4 2" xfId="1302" xr:uid="{00000000-0005-0000-0000-00002D0E0000}"/>
    <cellStyle name="Normal 5 7 4 2 2" xfId="3297" xr:uid="{00000000-0005-0000-0000-00002E0E0000}"/>
    <cellStyle name="Normal 5 7 4 3" xfId="3990" xr:uid="{00000000-0005-0000-0000-00002F0E0000}"/>
    <cellStyle name="Normal 5 7 4 4" xfId="2393" xr:uid="{00000000-0005-0000-0000-0000300E0000}"/>
    <cellStyle name="Normal 5 7 5" xfId="931" xr:uid="{00000000-0005-0000-0000-0000310E0000}"/>
    <cellStyle name="Normal 5 7 5 2" xfId="2765" xr:uid="{00000000-0005-0000-0000-0000320E0000}"/>
    <cellStyle name="Normal 5 7 6" xfId="1695" xr:uid="{00000000-0005-0000-0000-0000330E0000}"/>
    <cellStyle name="Normal 5 7 6 2" xfId="2950" xr:uid="{00000000-0005-0000-0000-0000340E0000}"/>
    <cellStyle name="Normal 5 7 7" xfId="3643" xr:uid="{00000000-0005-0000-0000-0000350E0000}"/>
    <cellStyle name="Normal 5 7 8" xfId="2046" xr:uid="{00000000-0005-0000-0000-0000360E0000}"/>
    <cellStyle name="Normal 5 8" xfId="136" xr:uid="{00000000-0005-0000-0000-0000370E0000}"/>
    <cellStyle name="Normal 5 8 2" xfId="380" xr:uid="{00000000-0005-0000-0000-0000380E0000}"/>
    <cellStyle name="Normal 5 8 2 2" xfId="758" xr:uid="{00000000-0005-0000-0000-0000390E0000}"/>
    <cellStyle name="Normal 5 8 2 2 2" xfId="1500" xr:uid="{00000000-0005-0000-0000-00003A0E0000}"/>
    <cellStyle name="Normal 5 8 2 2 2 2" xfId="3472" xr:uid="{00000000-0005-0000-0000-00003B0E0000}"/>
    <cellStyle name="Normal 5 8 2 2 3" xfId="4165" xr:uid="{00000000-0005-0000-0000-00003C0E0000}"/>
    <cellStyle name="Normal 5 8 2 2 4" xfId="2569" xr:uid="{00000000-0005-0000-0000-00003D0E0000}"/>
    <cellStyle name="Normal 5 8 2 3" xfId="1129" xr:uid="{00000000-0005-0000-0000-00003E0E0000}"/>
    <cellStyle name="Normal 5 8 2 3 2" xfId="3125" xr:uid="{00000000-0005-0000-0000-00003F0E0000}"/>
    <cellStyle name="Normal 5 8 2 4" xfId="1871" xr:uid="{00000000-0005-0000-0000-0000400E0000}"/>
    <cellStyle name="Normal 5 8 2 4 2" xfId="3818" xr:uid="{00000000-0005-0000-0000-0000410E0000}"/>
    <cellStyle name="Normal 5 8 2 5" xfId="2221" xr:uid="{00000000-0005-0000-0000-0000420E0000}"/>
    <cellStyle name="Normal 5 8 3" xfId="563" xr:uid="{00000000-0005-0000-0000-0000430E0000}"/>
    <cellStyle name="Normal 5 8 3 2" xfId="1305" xr:uid="{00000000-0005-0000-0000-0000440E0000}"/>
    <cellStyle name="Normal 5 8 3 2 2" xfId="3300" xr:uid="{00000000-0005-0000-0000-0000450E0000}"/>
    <cellStyle name="Normal 5 8 3 3" xfId="3993" xr:uid="{00000000-0005-0000-0000-0000460E0000}"/>
    <cellStyle name="Normal 5 8 3 4" xfId="2396" xr:uid="{00000000-0005-0000-0000-0000470E0000}"/>
    <cellStyle name="Normal 5 8 4" xfId="934" xr:uid="{00000000-0005-0000-0000-0000480E0000}"/>
    <cellStyle name="Normal 5 8 4 2" xfId="2768" xr:uid="{00000000-0005-0000-0000-0000490E0000}"/>
    <cellStyle name="Normal 5 8 5" xfId="1698" xr:uid="{00000000-0005-0000-0000-00004A0E0000}"/>
    <cellStyle name="Normal 5 8 5 2" xfId="2953" xr:uid="{00000000-0005-0000-0000-00004B0E0000}"/>
    <cellStyle name="Normal 5 8 6" xfId="3646" xr:uid="{00000000-0005-0000-0000-00004C0E0000}"/>
    <cellStyle name="Normal 5 8 7" xfId="2049" xr:uid="{00000000-0005-0000-0000-00004D0E0000}"/>
    <cellStyle name="Normal 5 9" xfId="305" xr:uid="{00000000-0005-0000-0000-00004E0E0000}"/>
    <cellStyle name="Normal 5 9 2" xfId="511" xr:uid="{00000000-0005-0000-0000-00004F0E0000}"/>
    <cellStyle name="Normal 5 9 2 2" xfId="882" xr:uid="{00000000-0005-0000-0000-0000500E0000}"/>
    <cellStyle name="Normal 5 9 2 2 2" xfId="1624" xr:uid="{00000000-0005-0000-0000-0000510E0000}"/>
    <cellStyle name="Normal 5 9 2 2 2 2" xfId="3596" xr:uid="{00000000-0005-0000-0000-0000520E0000}"/>
    <cellStyle name="Normal 5 9 2 2 3" xfId="4289" xr:uid="{00000000-0005-0000-0000-0000530E0000}"/>
    <cellStyle name="Normal 5 9 2 2 4" xfId="2693" xr:uid="{00000000-0005-0000-0000-0000540E0000}"/>
    <cellStyle name="Normal 5 9 2 3" xfId="1253" xr:uid="{00000000-0005-0000-0000-0000550E0000}"/>
    <cellStyle name="Normal 5 9 2 3 2" xfId="3249" xr:uid="{00000000-0005-0000-0000-0000560E0000}"/>
    <cellStyle name="Normal 5 9 2 4" xfId="1995" xr:uid="{00000000-0005-0000-0000-0000570E0000}"/>
    <cellStyle name="Normal 5 9 2 4 2" xfId="3942" xr:uid="{00000000-0005-0000-0000-0000580E0000}"/>
    <cellStyle name="Normal 5 9 2 5" xfId="2345" xr:uid="{00000000-0005-0000-0000-0000590E0000}"/>
    <cellStyle name="Normal 5 9 3" xfId="687" xr:uid="{00000000-0005-0000-0000-00005A0E0000}"/>
    <cellStyle name="Normal 5 9 3 2" xfId="1429" xr:uid="{00000000-0005-0000-0000-00005B0E0000}"/>
    <cellStyle name="Normal 5 9 3 2 2" xfId="3424" xr:uid="{00000000-0005-0000-0000-00005C0E0000}"/>
    <cellStyle name="Normal 5 9 3 3" xfId="4117" xr:uid="{00000000-0005-0000-0000-00005D0E0000}"/>
    <cellStyle name="Normal 5 9 3 4" xfId="2520" xr:uid="{00000000-0005-0000-0000-00005E0E0000}"/>
    <cellStyle name="Normal 5 9 4" xfId="1058" xr:uid="{00000000-0005-0000-0000-00005F0E0000}"/>
    <cellStyle name="Normal 5 9 4 2" xfId="2893" xr:uid="{00000000-0005-0000-0000-0000600E0000}"/>
    <cellStyle name="Normal 5 9 5" xfId="1822" xr:uid="{00000000-0005-0000-0000-0000610E0000}"/>
    <cellStyle name="Normal 5 9 5 2" xfId="3077" xr:uid="{00000000-0005-0000-0000-0000620E0000}"/>
    <cellStyle name="Normal 5 9 6" xfId="3770" xr:uid="{00000000-0005-0000-0000-0000630E0000}"/>
    <cellStyle name="Normal 5 9 7" xfId="2173" xr:uid="{00000000-0005-0000-0000-0000640E0000}"/>
    <cellStyle name="Normal 5_Balanse - eiendeler" xfId="119" xr:uid="{00000000-0005-0000-0000-0000650E0000}"/>
    <cellStyle name="Normal 57" xfId="1999" xr:uid="{00000000-0005-0000-0000-0000660E0000}"/>
    <cellStyle name="Normal 6" xfId="47" xr:uid="{00000000-0005-0000-0000-0000670E0000}"/>
    <cellStyle name="Normal 6 10" xfId="2020" xr:uid="{00000000-0005-0000-0000-0000680E0000}"/>
    <cellStyle name="Normal 6 2" xfId="120" xr:uid="{00000000-0005-0000-0000-0000690E0000}"/>
    <cellStyle name="Normal 6 2 2" xfId="269" xr:uid="{00000000-0005-0000-0000-00006A0E0000}"/>
    <cellStyle name="Normal 6 2 2 2" xfId="270" xr:uid="{00000000-0005-0000-0000-00006B0E0000}"/>
    <cellStyle name="Normal 6 2 2 2 2" xfId="490" xr:uid="{00000000-0005-0000-0000-00006C0E0000}"/>
    <cellStyle name="Normal 6 2 2 2 2 2" xfId="863" xr:uid="{00000000-0005-0000-0000-00006D0E0000}"/>
    <cellStyle name="Normal 6 2 2 2 2 2 2" xfId="1605" xr:uid="{00000000-0005-0000-0000-00006E0E0000}"/>
    <cellStyle name="Normal 6 2 2 2 2 2 2 2" xfId="3577" xr:uid="{00000000-0005-0000-0000-00006F0E0000}"/>
    <cellStyle name="Normal 6 2 2 2 2 2 3" xfId="4270" xr:uid="{00000000-0005-0000-0000-0000700E0000}"/>
    <cellStyle name="Normal 6 2 2 2 2 2 4" xfId="2674" xr:uid="{00000000-0005-0000-0000-0000710E0000}"/>
    <cellStyle name="Normal 6 2 2 2 2 3" xfId="1234" xr:uid="{00000000-0005-0000-0000-0000720E0000}"/>
    <cellStyle name="Normal 6 2 2 2 2 3 2" xfId="3230" xr:uid="{00000000-0005-0000-0000-0000730E0000}"/>
    <cellStyle name="Normal 6 2 2 2 2 4" xfId="1976" xr:uid="{00000000-0005-0000-0000-0000740E0000}"/>
    <cellStyle name="Normal 6 2 2 2 2 4 2" xfId="3923" xr:uid="{00000000-0005-0000-0000-0000750E0000}"/>
    <cellStyle name="Normal 6 2 2 2 2 5" xfId="2326" xr:uid="{00000000-0005-0000-0000-0000760E0000}"/>
    <cellStyle name="Normal 6 2 2 2 3" xfId="668" xr:uid="{00000000-0005-0000-0000-0000770E0000}"/>
    <cellStyle name="Normal 6 2 2 2 3 2" xfId="1410" xr:uid="{00000000-0005-0000-0000-0000780E0000}"/>
    <cellStyle name="Normal 6 2 2 2 3 2 2" xfId="3405" xr:uid="{00000000-0005-0000-0000-0000790E0000}"/>
    <cellStyle name="Normal 6 2 2 2 3 3" xfId="4098" xr:uid="{00000000-0005-0000-0000-00007A0E0000}"/>
    <cellStyle name="Normal 6 2 2 2 3 4" xfId="2501" xr:uid="{00000000-0005-0000-0000-00007B0E0000}"/>
    <cellStyle name="Normal 6 2 2 2 4" xfId="1039" xr:uid="{00000000-0005-0000-0000-00007C0E0000}"/>
    <cellStyle name="Normal 6 2 2 2 4 2" xfId="2874" xr:uid="{00000000-0005-0000-0000-00007D0E0000}"/>
    <cellStyle name="Normal 6 2 2 2 5" xfId="1803" xr:uid="{00000000-0005-0000-0000-00007E0E0000}"/>
    <cellStyle name="Normal 6 2 2 2 5 2" xfId="3058" xr:uid="{00000000-0005-0000-0000-00007F0E0000}"/>
    <cellStyle name="Normal 6 2 2 2 6" xfId="3751" xr:uid="{00000000-0005-0000-0000-0000800E0000}"/>
    <cellStyle name="Normal 6 2 2 2 7" xfId="2154" xr:uid="{00000000-0005-0000-0000-0000810E0000}"/>
    <cellStyle name="Normal 6 2 2 3" xfId="489" xr:uid="{00000000-0005-0000-0000-0000820E0000}"/>
    <cellStyle name="Normal 6 2 2 3 2" xfId="862" xr:uid="{00000000-0005-0000-0000-0000830E0000}"/>
    <cellStyle name="Normal 6 2 2 3 2 2" xfId="1604" xr:uid="{00000000-0005-0000-0000-0000840E0000}"/>
    <cellStyle name="Normal 6 2 2 3 2 2 2" xfId="3576" xr:uid="{00000000-0005-0000-0000-0000850E0000}"/>
    <cellStyle name="Normal 6 2 2 3 2 3" xfId="4269" xr:uid="{00000000-0005-0000-0000-0000860E0000}"/>
    <cellStyle name="Normal 6 2 2 3 2 4" xfId="2673" xr:uid="{00000000-0005-0000-0000-0000870E0000}"/>
    <cellStyle name="Normal 6 2 2 3 3" xfId="1233" xr:uid="{00000000-0005-0000-0000-0000880E0000}"/>
    <cellStyle name="Normal 6 2 2 3 3 2" xfId="3229" xr:uid="{00000000-0005-0000-0000-0000890E0000}"/>
    <cellStyle name="Normal 6 2 2 3 4" xfId="1975" xr:uid="{00000000-0005-0000-0000-00008A0E0000}"/>
    <cellStyle name="Normal 6 2 2 3 4 2" xfId="3922" xr:uid="{00000000-0005-0000-0000-00008B0E0000}"/>
    <cellStyle name="Normal 6 2 2 3 5" xfId="2325" xr:uid="{00000000-0005-0000-0000-00008C0E0000}"/>
    <cellStyle name="Normal 6 2 2 4" xfId="667" xr:uid="{00000000-0005-0000-0000-00008D0E0000}"/>
    <cellStyle name="Normal 6 2 2 4 2" xfId="1409" xr:uid="{00000000-0005-0000-0000-00008E0E0000}"/>
    <cellStyle name="Normal 6 2 2 4 2 2" xfId="3404" xr:uid="{00000000-0005-0000-0000-00008F0E0000}"/>
    <cellStyle name="Normal 6 2 2 4 3" xfId="4097" xr:uid="{00000000-0005-0000-0000-0000900E0000}"/>
    <cellStyle name="Normal 6 2 2 4 4" xfId="2500" xr:uid="{00000000-0005-0000-0000-0000910E0000}"/>
    <cellStyle name="Normal 6 2 2 5" xfId="1038" xr:uid="{00000000-0005-0000-0000-0000920E0000}"/>
    <cellStyle name="Normal 6 2 2 5 2" xfId="2873" xr:uid="{00000000-0005-0000-0000-0000930E0000}"/>
    <cellStyle name="Normal 6 2 2 6" xfId="1802" xr:uid="{00000000-0005-0000-0000-0000940E0000}"/>
    <cellStyle name="Normal 6 2 2 6 2" xfId="3057" xr:uid="{00000000-0005-0000-0000-0000950E0000}"/>
    <cellStyle name="Normal 6 2 2 7" xfId="3750" xr:uid="{00000000-0005-0000-0000-0000960E0000}"/>
    <cellStyle name="Normal 6 2 2 8" xfId="2153" xr:uid="{00000000-0005-0000-0000-0000970E0000}"/>
    <cellStyle name="Normal 6 2 3" xfId="271" xr:uid="{00000000-0005-0000-0000-0000980E0000}"/>
    <cellStyle name="Normal 6 2 3 2" xfId="491" xr:uid="{00000000-0005-0000-0000-0000990E0000}"/>
    <cellStyle name="Normal 6 2 3 2 2" xfId="864" xr:uid="{00000000-0005-0000-0000-00009A0E0000}"/>
    <cellStyle name="Normal 6 2 3 2 2 2" xfId="1606" xr:uid="{00000000-0005-0000-0000-00009B0E0000}"/>
    <cellStyle name="Normal 6 2 3 2 2 2 2" xfId="3578" xr:uid="{00000000-0005-0000-0000-00009C0E0000}"/>
    <cellStyle name="Normal 6 2 3 2 2 3" xfId="4271" xr:uid="{00000000-0005-0000-0000-00009D0E0000}"/>
    <cellStyle name="Normal 6 2 3 2 2 4" xfId="2675" xr:uid="{00000000-0005-0000-0000-00009E0E0000}"/>
    <cellStyle name="Normal 6 2 3 2 3" xfId="1235" xr:uid="{00000000-0005-0000-0000-00009F0E0000}"/>
    <cellStyle name="Normal 6 2 3 2 3 2" xfId="3231" xr:uid="{00000000-0005-0000-0000-0000A00E0000}"/>
    <cellStyle name="Normal 6 2 3 2 4" xfId="1977" xr:uid="{00000000-0005-0000-0000-0000A10E0000}"/>
    <cellStyle name="Normal 6 2 3 2 4 2" xfId="3924" xr:uid="{00000000-0005-0000-0000-0000A20E0000}"/>
    <cellStyle name="Normal 6 2 3 2 5" xfId="2327" xr:uid="{00000000-0005-0000-0000-0000A30E0000}"/>
    <cellStyle name="Normal 6 2 3 3" xfId="669" xr:uid="{00000000-0005-0000-0000-0000A40E0000}"/>
    <cellStyle name="Normal 6 2 3 3 2" xfId="1411" xr:uid="{00000000-0005-0000-0000-0000A50E0000}"/>
    <cellStyle name="Normal 6 2 3 3 2 2" xfId="3406" xr:uid="{00000000-0005-0000-0000-0000A60E0000}"/>
    <cellStyle name="Normal 6 2 3 3 3" xfId="4099" xr:uid="{00000000-0005-0000-0000-0000A70E0000}"/>
    <cellStyle name="Normal 6 2 3 3 4" xfId="2502" xr:uid="{00000000-0005-0000-0000-0000A80E0000}"/>
    <cellStyle name="Normal 6 2 3 4" xfId="1040" xr:uid="{00000000-0005-0000-0000-0000A90E0000}"/>
    <cellStyle name="Normal 6 2 3 4 2" xfId="2875" xr:uid="{00000000-0005-0000-0000-0000AA0E0000}"/>
    <cellStyle name="Normal 6 2 3 5" xfId="1804" xr:uid="{00000000-0005-0000-0000-0000AB0E0000}"/>
    <cellStyle name="Normal 6 2 3 5 2" xfId="3059" xr:uid="{00000000-0005-0000-0000-0000AC0E0000}"/>
    <cellStyle name="Normal 6 2 3 6" xfId="3752" xr:uid="{00000000-0005-0000-0000-0000AD0E0000}"/>
    <cellStyle name="Normal 6 2 3 7" xfId="2155" xr:uid="{00000000-0005-0000-0000-0000AE0E0000}"/>
    <cellStyle name="Normal 6 3" xfId="153" xr:uid="{00000000-0005-0000-0000-0000AF0E0000}"/>
    <cellStyle name="Normal 6 3 2" xfId="272" xr:uid="{00000000-0005-0000-0000-0000B00E0000}"/>
    <cellStyle name="Normal 6 3 2 2" xfId="492" xr:uid="{00000000-0005-0000-0000-0000B10E0000}"/>
    <cellStyle name="Normal 6 3 2 2 2" xfId="865" xr:uid="{00000000-0005-0000-0000-0000B20E0000}"/>
    <cellStyle name="Normal 6 3 2 2 2 2" xfId="1607" xr:uid="{00000000-0005-0000-0000-0000B30E0000}"/>
    <cellStyle name="Normal 6 3 2 2 2 2 2" xfId="3579" xr:uid="{00000000-0005-0000-0000-0000B40E0000}"/>
    <cellStyle name="Normal 6 3 2 2 2 3" xfId="4272" xr:uid="{00000000-0005-0000-0000-0000B50E0000}"/>
    <cellStyle name="Normal 6 3 2 2 2 4" xfId="2676" xr:uid="{00000000-0005-0000-0000-0000B60E0000}"/>
    <cellStyle name="Normal 6 3 2 2 3" xfId="1236" xr:uid="{00000000-0005-0000-0000-0000B70E0000}"/>
    <cellStyle name="Normal 6 3 2 2 3 2" xfId="3232" xr:uid="{00000000-0005-0000-0000-0000B80E0000}"/>
    <cellStyle name="Normal 6 3 2 2 4" xfId="1978" xr:uid="{00000000-0005-0000-0000-0000B90E0000}"/>
    <cellStyle name="Normal 6 3 2 2 4 2" xfId="3925" xr:uid="{00000000-0005-0000-0000-0000BA0E0000}"/>
    <cellStyle name="Normal 6 3 2 2 5" xfId="2328" xr:uid="{00000000-0005-0000-0000-0000BB0E0000}"/>
    <cellStyle name="Normal 6 3 2 3" xfId="670" xr:uid="{00000000-0005-0000-0000-0000BC0E0000}"/>
    <cellStyle name="Normal 6 3 2 3 2" xfId="1412" xr:uid="{00000000-0005-0000-0000-0000BD0E0000}"/>
    <cellStyle name="Normal 6 3 2 3 2 2" xfId="3407" xr:uid="{00000000-0005-0000-0000-0000BE0E0000}"/>
    <cellStyle name="Normal 6 3 2 3 3" xfId="4100" xr:uid="{00000000-0005-0000-0000-0000BF0E0000}"/>
    <cellStyle name="Normal 6 3 2 3 4" xfId="2503" xr:uid="{00000000-0005-0000-0000-0000C00E0000}"/>
    <cellStyle name="Normal 6 3 2 4" xfId="1041" xr:uid="{00000000-0005-0000-0000-0000C10E0000}"/>
    <cellStyle name="Normal 6 3 2 4 2" xfId="2876" xr:uid="{00000000-0005-0000-0000-0000C20E0000}"/>
    <cellStyle name="Normal 6 3 2 5" xfId="1805" xr:uid="{00000000-0005-0000-0000-0000C30E0000}"/>
    <cellStyle name="Normal 6 3 2 5 2" xfId="3060" xr:uid="{00000000-0005-0000-0000-0000C40E0000}"/>
    <cellStyle name="Normal 6 3 2 6" xfId="3753" xr:uid="{00000000-0005-0000-0000-0000C50E0000}"/>
    <cellStyle name="Normal 6 3 2 7" xfId="2156" xr:uid="{00000000-0005-0000-0000-0000C60E0000}"/>
    <cellStyle name="Normal 6 3 3" xfId="397" xr:uid="{00000000-0005-0000-0000-0000C70E0000}"/>
    <cellStyle name="Normal 6 3 3 2" xfId="775" xr:uid="{00000000-0005-0000-0000-0000C80E0000}"/>
    <cellStyle name="Normal 6 3 3 2 2" xfId="1517" xr:uid="{00000000-0005-0000-0000-0000C90E0000}"/>
    <cellStyle name="Normal 6 3 3 2 2 2" xfId="3489" xr:uid="{00000000-0005-0000-0000-0000CA0E0000}"/>
    <cellStyle name="Normal 6 3 3 2 3" xfId="4182" xr:uid="{00000000-0005-0000-0000-0000CB0E0000}"/>
    <cellStyle name="Normal 6 3 3 2 4" xfId="2586" xr:uid="{00000000-0005-0000-0000-0000CC0E0000}"/>
    <cellStyle name="Normal 6 3 3 3" xfId="1146" xr:uid="{00000000-0005-0000-0000-0000CD0E0000}"/>
    <cellStyle name="Normal 6 3 3 3 2" xfId="3142" xr:uid="{00000000-0005-0000-0000-0000CE0E0000}"/>
    <cellStyle name="Normal 6 3 3 4" xfId="1888" xr:uid="{00000000-0005-0000-0000-0000CF0E0000}"/>
    <cellStyle name="Normal 6 3 3 4 2" xfId="3835" xr:uid="{00000000-0005-0000-0000-0000D00E0000}"/>
    <cellStyle name="Normal 6 3 3 5" xfId="2238" xr:uid="{00000000-0005-0000-0000-0000D10E0000}"/>
    <cellStyle name="Normal 6 3 4" xfId="580" xr:uid="{00000000-0005-0000-0000-0000D20E0000}"/>
    <cellStyle name="Normal 6 3 4 2" xfId="1322" xr:uid="{00000000-0005-0000-0000-0000D30E0000}"/>
    <cellStyle name="Normal 6 3 4 2 2" xfId="3317" xr:uid="{00000000-0005-0000-0000-0000D40E0000}"/>
    <cellStyle name="Normal 6 3 4 3" xfId="4010" xr:uid="{00000000-0005-0000-0000-0000D50E0000}"/>
    <cellStyle name="Normal 6 3 4 4" xfId="2413" xr:uid="{00000000-0005-0000-0000-0000D60E0000}"/>
    <cellStyle name="Normal 6 3 5" xfId="951" xr:uid="{00000000-0005-0000-0000-0000D70E0000}"/>
    <cellStyle name="Normal 6 3 5 2" xfId="2785" xr:uid="{00000000-0005-0000-0000-0000D80E0000}"/>
    <cellStyle name="Normal 6 3 6" xfId="1715" xr:uid="{00000000-0005-0000-0000-0000D90E0000}"/>
    <cellStyle name="Normal 6 3 6 2" xfId="2970" xr:uid="{00000000-0005-0000-0000-0000DA0E0000}"/>
    <cellStyle name="Normal 6 3 7" xfId="3663" xr:uid="{00000000-0005-0000-0000-0000DB0E0000}"/>
    <cellStyle name="Normal 6 3 8" xfId="2066" xr:uid="{00000000-0005-0000-0000-0000DC0E0000}"/>
    <cellStyle name="Normal 6 4" xfId="273" xr:uid="{00000000-0005-0000-0000-0000DD0E0000}"/>
    <cellStyle name="Normal 6 4 2" xfId="493" xr:uid="{00000000-0005-0000-0000-0000DE0E0000}"/>
    <cellStyle name="Normal 6 4 2 2" xfId="866" xr:uid="{00000000-0005-0000-0000-0000DF0E0000}"/>
    <cellStyle name="Normal 6 4 2 2 2" xfId="1608" xr:uid="{00000000-0005-0000-0000-0000E00E0000}"/>
    <cellStyle name="Normal 6 4 2 2 2 2" xfId="3580" xr:uid="{00000000-0005-0000-0000-0000E10E0000}"/>
    <cellStyle name="Normal 6 4 2 2 3" xfId="4273" xr:uid="{00000000-0005-0000-0000-0000E20E0000}"/>
    <cellStyle name="Normal 6 4 2 2 4" xfId="2677" xr:uid="{00000000-0005-0000-0000-0000E30E0000}"/>
    <cellStyle name="Normal 6 4 2 3" xfId="1237" xr:uid="{00000000-0005-0000-0000-0000E40E0000}"/>
    <cellStyle name="Normal 6 4 2 3 2" xfId="3233" xr:uid="{00000000-0005-0000-0000-0000E50E0000}"/>
    <cellStyle name="Normal 6 4 2 4" xfId="1979" xr:uid="{00000000-0005-0000-0000-0000E60E0000}"/>
    <cellStyle name="Normal 6 4 2 4 2" xfId="3926" xr:uid="{00000000-0005-0000-0000-0000E70E0000}"/>
    <cellStyle name="Normal 6 4 2 5" xfId="2329" xr:uid="{00000000-0005-0000-0000-0000E80E0000}"/>
    <cellStyle name="Normal 6 4 3" xfId="671" xr:uid="{00000000-0005-0000-0000-0000E90E0000}"/>
    <cellStyle name="Normal 6 4 3 2" xfId="1413" xr:uid="{00000000-0005-0000-0000-0000EA0E0000}"/>
    <cellStyle name="Normal 6 4 3 2 2" xfId="3408" xr:uid="{00000000-0005-0000-0000-0000EB0E0000}"/>
    <cellStyle name="Normal 6 4 3 3" xfId="4101" xr:uid="{00000000-0005-0000-0000-0000EC0E0000}"/>
    <cellStyle name="Normal 6 4 3 4" xfId="2504" xr:uid="{00000000-0005-0000-0000-0000ED0E0000}"/>
    <cellStyle name="Normal 6 4 4" xfId="1042" xr:uid="{00000000-0005-0000-0000-0000EE0E0000}"/>
    <cellStyle name="Normal 6 4 4 2" xfId="2877" xr:uid="{00000000-0005-0000-0000-0000EF0E0000}"/>
    <cellStyle name="Normal 6 4 5" xfId="1806" xr:uid="{00000000-0005-0000-0000-0000F00E0000}"/>
    <cellStyle name="Normal 6 4 5 2" xfId="3061" xr:uid="{00000000-0005-0000-0000-0000F10E0000}"/>
    <cellStyle name="Normal 6 4 6" xfId="3754" xr:uid="{00000000-0005-0000-0000-0000F20E0000}"/>
    <cellStyle name="Normal 6 4 7" xfId="2157" xr:uid="{00000000-0005-0000-0000-0000F30E0000}"/>
    <cellStyle name="Normal 6 5" xfId="337" xr:uid="{00000000-0005-0000-0000-0000F40E0000}"/>
    <cellStyle name="Normal 6 5 2" xfId="718" xr:uid="{00000000-0005-0000-0000-0000F50E0000}"/>
    <cellStyle name="Normal 6 5 2 2" xfId="1460" xr:uid="{00000000-0005-0000-0000-0000F60E0000}"/>
    <cellStyle name="Normal 6 5 2 2 2" xfId="3443" xr:uid="{00000000-0005-0000-0000-0000F70E0000}"/>
    <cellStyle name="Normal 6 5 2 3" xfId="4136" xr:uid="{00000000-0005-0000-0000-0000F80E0000}"/>
    <cellStyle name="Normal 6 5 2 4" xfId="2539" xr:uid="{00000000-0005-0000-0000-0000F90E0000}"/>
    <cellStyle name="Normal 6 5 3" xfId="1089" xr:uid="{00000000-0005-0000-0000-0000FA0E0000}"/>
    <cellStyle name="Normal 6 5 3 2" xfId="3096" xr:uid="{00000000-0005-0000-0000-0000FB0E0000}"/>
    <cellStyle name="Normal 6 5 4" xfId="1842" xr:uid="{00000000-0005-0000-0000-0000FC0E0000}"/>
    <cellStyle name="Normal 6 5 4 2" xfId="3789" xr:uid="{00000000-0005-0000-0000-0000FD0E0000}"/>
    <cellStyle name="Normal 6 5 5" xfId="2192" xr:uid="{00000000-0005-0000-0000-0000FE0E0000}"/>
    <cellStyle name="Normal 6 6" xfId="534" xr:uid="{00000000-0005-0000-0000-0000FF0E0000}"/>
    <cellStyle name="Normal 6 6 2" xfId="1276" xr:uid="{00000000-0005-0000-0000-0000000F0000}"/>
    <cellStyle name="Normal 6 6 2 2" xfId="3271" xr:uid="{00000000-0005-0000-0000-0000010F0000}"/>
    <cellStyle name="Normal 6 6 3" xfId="3964" xr:uid="{00000000-0005-0000-0000-0000020F0000}"/>
    <cellStyle name="Normal 6 6 4" xfId="2367" xr:uid="{00000000-0005-0000-0000-0000030F0000}"/>
    <cellStyle name="Normal 6 7" xfId="905" xr:uid="{00000000-0005-0000-0000-0000040F0000}"/>
    <cellStyle name="Normal 6 7 2" xfId="2726" xr:uid="{00000000-0005-0000-0000-0000050F0000}"/>
    <cellStyle name="Normal 6 8" xfId="1658" xr:uid="{00000000-0005-0000-0000-0000060F0000}"/>
    <cellStyle name="Normal 6 8 2" xfId="2924" xr:uid="{00000000-0005-0000-0000-0000070F0000}"/>
    <cellStyle name="Normal 6 9" xfId="3617" xr:uid="{00000000-0005-0000-0000-0000080F0000}"/>
    <cellStyle name="Normal 6_Balanse - eiendeler" xfId="121" xr:uid="{00000000-0005-0000-0000-0000090F0000}"/>
    <cellStyle name="Normal 60 2" xfId="2899" xr:uid="{00000000-0005-0000-0000-00000A0F0000}"/>
    <cellStyle name="Normal 7" xfId="274" xr:uid="{00000000-0005-0000-0000-00000B0F0000}"/>
    <cellStyle name="Normal 7 10" xfId="2158" xr:uid="{00000000-0005-0000-0000-00000C0F0000}"/>
    <cellStyle name="Normal 7 2" xfId="275" xr:uid="{00000000-0005-0000-0000-00000D0F0000}"/>
    <cellStyle name="Normal 7 2 2" xfId="276" xr:uid="{00000000-0005-0000-0000-00000E0F0000}"/>
    <cellStyle name="Normal 7 2 2 2" xfId="277" xr:uid="{00000000-0005-0000-0000-00000F0F0000}"/>
    <cellStyle name="Normal 7 2 2 2 2" xfId="497" xr:uid="{00000000-0005-0000-0000-0000100F0000}"/>
    <cellStyle name="Normal 7 2 2 2 2 2" xfId="870" xr:uid="{00000000-0005-0000-0000-0000110F0000}"/>
    <cellStyle name="Normal 7 2 2 2 2 2 2" xfId="1612" xr:uid="{00000000-0005-0000-0000-0000120F0000}"/>
    <cellStyle name="Normal 7 2 2 2 2 2 2 2" xfId="3584" xr:uid="{00000000-0005-0000-0000-0000130F0000}"/>
    <cellStyle name="Normal 7 2 2 2 2 2 3" xfId="4277" xr:uid="{00000000-0005-0000-0000-0000140F0000}"/>
    <cellStyle name="Normal 7 2 2 2 2 2 4" xfId="2681" xr:uid="{00000000-0005-0000-0000-0000150F0000}"/>
    <cellStyle name="Normal 7 2 2 2 2 3" xfId="1241" xr:uid="{00000000-0005-0000-0000-0000160F0000}"/>
    <cellStyle name="Normal 7 2 2 2 2 3 2" xfId="3237" xr:uid="{00000000-0005-0000-0000-0000170F0000}"/>
    <cellStyle name="Normal 7 2 2 2 2 4" xfId="1983" xr:uid="{00000000-0005-0000-0000-0000180F0000}"/>
    <cellStyle name="Normal 7 2 2 2 2 4 2" xfId="3930" xr:uid="{00000000-0005-0000-0000-0000190F0000}"/>
    <cellStyle name="Normal 7 2 2 2 2 5" xfId="2333" xr:uid="{00000000-0005-0000-0000-00001A0F0000}"/>
    <cellStyle name="Normal 7 2 2 2 3" xfId="675" xr:uid="{00000000-0005-0000-0000-00001B0F0000}"/>
    <cellStyle name="Normal 7 2 2 2 3 2" xfId="1417" xr:uid="{00000000-0005-0000-0000-00001C0F0000}"/>
    <cellStyle name="Normal 7 2 2 2 3 2 2" xfId="3412" xr:uid="{00000000-0005-0000-0000-00001D0F0000}"/>
    <cellStyle name="Normal 7 2 2 2 3 3" xfId="4105" xr:uid="{00000000-0005-0000-0000-00001E0F0000}"/>
    <cellStyle name="Normal 7 2 2 2 3 4" xfId="2508" xr:uid="{00000000-0005-0000-0000-00001F0F0000}"/>
    <cellStyle name="Normal 7 2 2 2 4" xfId="1046" xr:uid="{00000000-0005-0000-0000-0000200F0000}"/>
    <cellStyle name="Normal 7 2 2 2 4 2" xfId="2881" xr:uid="{00000000-0005-0000-0000-0000210F0000}"/>
    <cellStyle name="Normal 7 2 2 2 5" xfId="1810" xr:uid="{00000000-0005-0000-0000-0000220F0000}"/>
    <cellStyle name="Normal 7 2 2 2 5 2" xfId="3065" xr:uid="{00000000-0005-0000-0000-0000230F0000}"/>
    <cellStyle name="Normal 7 2 2 2 6" xfId="3758" xr:uid="{00000000-0005-0000-0000-0000240F0000}"/>
    <cellStyle name="Normal 7 2 2 2 7" xfId="2161" xr:uid="{00000000-0005-0000-0000-0000250F0000}"/>
    <cellStyle name="Normal 7 2 2 3" xfId="496" xr:uid="{00000000-0005-0000-0000-0000260F0000}"/>
    <cellStyle name="Normal 7 2 2 3 2" xfId="869" xr:uid="{00000000-0005-0000-0000-0000270F0000}"/>
    <cellStyle name="Normal 7 2 2 3 2 2" xfId="1611" xr:uid="{00000000-0005-0000-0000-0000280F0000}"/>
    <cellStyle name="Normal 7 2 2 3 2 2 2" xfId="3583" xr:uid="{00000000-0005-0000-0000-0000290F0000}"/>
    <cellStyle name="Normal 7 2 2 3 2 3" xfId="4276" xr:uid="{00000000-0005-0000-0000-00002A0F0000}"/>
    <cellStyle name="Normal 7 2 2 3 2 4" xfId="2680" xr:uid="{00000000-0005-0000-0000-00002B0F0000}"/>
    <cellStyle name="Normal 7 2 2 3 3" xfId="1240" xr:uid="{00000000-0005-0000-0000-00002C0F0000}"/>
    <cellStyle name="Normal 7 2 2 3 3 2" xfId="3236" xr:uid="{00000000-0005-0000-0000-00002D0F0000}"/>
    <cellStyle name="Normal 7 2 2 3 4" xfId="1982" xr:uid="{00000000-0005-0000-0000-00002E0F0000}"/>
    <cellStyle name="Normal 7 2 2 3 4 2" xfId="3929" xr:uid="{00000000-0005-0000-0000-00002F0F0000}"/>
    <cellStyle name="Normal 7 2 2 3 5" xfId="2332" xr:uid="{00000000-0005-0000-0000-0000300F0000}"/>
    <cellStyle name="Normal 7 2 2 4" xfId="674" xr:uid="{00000000-0005-0000-0000-0000310F0000}"/>
    <cellStyle name="Normal 7 2 2 4 2" xfId="1416" xr:uid="{00000000-0005-0000-0000-0000320F0000}"/>
    <cellStyle name="Normal 7 2 2 4 2 2" xfId="3411" xr:uid="{00000000-0005-0000-0000-0000330F0000}"/>
    <cellStyle name="Normal 7 2 2 4 3" xfId="4104" xr:uid="{00000000-0005-0000-0000-0000340F0000}"/>
    <cellStyle name="Normal 7 2 2 4 4" xfId="2507" xr:uid="{00000000-0005-0000-0000-0000350F0000}"/>
    <cellStyle name="Normal 7 2 2 5" xfId="1045" xr:uid="{00000000-0005-0000-0000-0000360F0000}"/>
    <cellStyle name="Normal 7 2 2 5 2" xfId="2880" xr:uid="{00000000-0005-0000-0000-0000370F0000}"/>
    <cellStyle name="Normal 7 2 2 6" xfId="1809" xr:uid="{00000000-0005-0000-0000-0000380F0000}"/>
    <cellStyle name="Normal 7 2 2 6 2" xfId="3064" xr:uid="{00000000-0005-0000-0000-0000390F0000}"/>
    <cellStyle name="Normal 7 2 2 7" xfId="3757" xr:uid="{00000000-0005-0000-0000-00003A0F0000}"/>
    <cellStyle name="Normal 7 2 2 8" xfId="2160" xr:uid="{00000000-0005-0000-0000-00003B0F0000}"/>
    <cellStyle name="Normal 7 2 3" xfId="278" xr:uid="{00000000-0005-0000-0000-00003C0F0000}"/>
    <cellStyle name="Normal 7 2 3 2" xfId="498" xr:uid="{00000000-0005-0000-0000-00003D0F0000}"/>
    <cellStyle name="Normal 7 2 3 2 2" xfId="871" xr:uid="{00000000-0005-0000-0000-00003E0F0000}"/>
    <cellStyle name="Normal 7 2 3 2 2 2" xfId="1613" xr:uid="{00000000-0005-0000-0000-00003F0F0000}"/>
    <cellStyle name="Normal 7 2 3 2 2 2 2" xfId="3585" xr:uid="{00000000-0005-0000-0000-0000400F0000}"/>
    <cellStyle name="Normal 7 2 3 2 2 3" xfId="4278" xr:uid="{00000000-0005-0000-0000-0000410F0000}"/>
    <cellStyle name="Normal 7 2 3 2 2 4" xfId="2682" xr:uid="{00000000-0005-0000-0000-0000420F0000}"/>
    <cellStyle name="Normal 7 2 3 2 3" xfId="1242" xr:uid="{00000000-0005-0000-0000-0000430F0000}"/>
    <cellStyle name="Normal 7 2 3 2 3 2" xfId="3238" xr:uid="{00000000-0005-0000-0000-0000440F0000}"/>
    <cellStyle name="Normal 7 2 3 2 4" xfId="1984" xr:uid="{00000000-0005-0000-0000-0000450F0000}"/>
    <cellStyle name="Normal 7 2 3 2 4 2" xfId="3931" xr:uid="{00000000-0005-0000-0000-0000460F0000}"/>
    <cellStyle name="Normal 7 2 3 2 5" xfId="2334" xr:uid="{00000000-0005-0000-0000-0000470F0000}"/>
    <cellStyle name="Normal 7 2 3 3" xfId="676" xr:uid="{00000000-0005-0000-0000-0000480F0000}"/>
    <cellStyle name="Normal 7 2 3 3 2" xfId="1418" xr:uid="{00000000-0005-0000-0000-0000490F0000}"/>
    <cellStyle name="Normal 7 2 3 3 2 2" xfId="3413" xr:uid="{00000000-0005-0000-0000-00004A0F0000}"/>
    <cellStyle name="Normal 7 2 3 3 3" xfId="4106" xr:uid="{00000000-0005-0000-0000-00004B0F0000}"/>
    <cellStyle name="Normal 7 2 3 3 4" xfId="2509" xr:uid="{00000000-0005-0000-0000-00004C0F0000}"/>
    <cellStyle name="Normal 7 2 3 4" xfId="1047" xr:uid="{00000000-0005-0000-0000-00004D0F0000}"/>
    <cellStyle name="Normal 7 2 3 4 2" xfId="2882" xr:uid="{00000000-0005-0000-0000-00004E0F0000}"/>
    <cellStyle name="Normal 7 2 3 5" xfId="1811" xr:uid="{00000000-0005-0000-0000-00004F0F0000}"/>
    <cellStyle name="Normal 7 2 3 5 2" xfId="3066" xr:uid="{00000000-0005-0000-0000-0000500F0000}"/>
    <cellStyle name="Normal 7 2 3 6" xfId="3759" xr:uid="{00000000-0005-0000-0000-0000510F0000}"/>
    <cellStyle name="Normal 7 2 3 7" xfId="2162" xr:uid="{00000000-0005-0000-0000-0000520F0000}"/>
    <cellStyle name="Normal 7 2 4" xfId="495" xr:uid="{00000000-0005-0000-0000-0000530F0000}"/>
    <cellStyle name="Normal 7 2 4 2" xfId="868" xr:uid="{00000000-0005-0000-0000-0000540F0000}"/>
    <cellStyle name="Normal 7 2 4 2 2" xfId="1610" xr:uid="{00000000-0005-0000-0000-0000550F0000}"/>
    <cellStyle name="Normal 7 2 4 2 2 2" xfId="3582" xr:uid="{00000000-0005-0000-0000-0000560F0000}"/>
    <cellStyle name="Normal 7 2 4 2 3" xfId="4275" xr:uid="{00000000-0005-0000-0000-0000570F0000}"/>
    <cellStyle name="Normal 7 2 4 2 4" xfId="2679" xr:uid="{00000000-0005-0000-0000-0000580F0000}"/>
    <cellStyle name="Normal 7 2 4 3" xfId="1239" xr:uid="{00000000-0005-0000-0000-0000590F0000}"/>
    <cellStyle name="Normal 7 2 4 3 2" xfId="3235" xr:uid="{00000000-0005-0000-0000-00005A0F0000}"/>
    <cellStyle name="Normal 7 2 4 4" xfId="1981" xr:uid="{00000000-0005-0000-0000-00005B0F0000}"/>
    <cellStyle name="Normal 7 2 4 4 2" xfId="3928" xr:uid="{00000000-0005-0000-0000-00005C0F0000}"/>
    <cellStyle name="Normal 7 2 4 5" xfId="2331" xr:uid="{00000000-0005-0000-0000-00005D0F0000}"/>
    <cellStyle name="Normal 7 2 5" xfId="673" xr:uid="{00000000-0005-0000-0000-00005E0F0000}"/>
    <cellStyle name="Normal 7 2 5 2" xfId="1415" xr:uid="{00000000-0005-0000-0000-00005F0F0000}"/>
    <cellStyle name="Normal 7 2 5 2 2" xfId="3410" xr:uid="{00000000-0005-0000-0000-0000600F0000}"/>
    <cellStyle name="Normal 7 2 5 3" xfId="4103" xr:uid="{00000000-0005-0000-0000-0000610F0000}"/>
    <cellStyle name="Normal 7 2 5 4" xfId="2506" xr:uid="{00000000-0005-0000-0000-0000620F0000}"/>
    <cellStyle name="Normal 7 2 6" xfId="1044" xr:uid="{00000000-0005-0000-0000-0000630F0000}"/>
    <cellStyle name="Normal 7 2 6 2" xfId="2879" xr:uid="{00000000-0005-0000-0000-0000640F0000}"/>
    <cellStyle name="Normal 7 2 7" xfId="1808" xr:uid="{00000000-0005-0000-0000-0000650F0000}"/>
    <cellStyle name="Normal 7 2 7 2" xfId="3063" xr:uid="{00000000-0005-0000-0000-0000660F0000}"/>
    <cellStyle name="Normal 7 2 8" xfId="3756" xr:uid="{00000000-0005-0000-0000-0000670F0000}"/>
    <cellStyle name="Normal 7 2 9" xfId="2159" xr:uid="{00000000-0005-0000-0000-0000680F0000}"/>
    <cellStyle name="Normal 7 3" xfId="279" xr:uid="{00000000-0005-0000-0000-0000690F0000}"/>
    <cellStyle name="Normal 7 3 2" xfId="280" xr:uid="{00000000-0005-0000-0000-00006A0F0000}"/>
    <cellStyle name="Normal 7 3 2 2" xfId="500" xr:uid="{00000000-0005-0000-0000-00006B0F0000}"/>
    <cellStyle name="Normal 7 3 2 2 2" xfId="873" xr:uid="{00000000-0005-0000-0000-00006C0F0000}"/>
    <cellStyle name="Normal 7 3 2 2 2 2" xfId="1615" xr:uid="{00000000-0005-0000-0000-00006D0F0000}"/>
    <cellStyle name="Normal 7 3 2 2 2 2 2" xfId="3587" xr:uid="{00000000-0005-0000-0000-00006E0F0000}"/>
    <cellStyle name="Normal 7 3 2 2 2 3" xfId="4280" xr:uid="{00000000-0005-0000-0000-00006F0F0000}"/>
    <cellStyle name="Normal 7 3 2 2 2 4" xfId="2684" xr:uid="{00000000-0005-0000-0000-0000700F0000}"/>
    <cellStyle name="Normal 7 3 2 2 3" xfId="1244" xr:uid="{00000000-0005-0000-0000-0000710F0000}"/>
    <cellStyle name="Normal 7 3 2 2 3 2" xfId="3240" xr:uid="{00000000-0005-0000-0000-0000720F0000}"/>
    <cellStyle name="Normal 7 3 2 2 4" xfId="1986" xr:uid="{00000000-0005-0000-0000-0000730F0000}"/>
    <cellStyle name="Normal 7 3 2 2 4 2" xfId="3933" xr:uid="{00000000-0005-0000-0000-0000740F0000}"/>
    <cellStyle name="Normal 7 3 2 2 5" xfId="2336" xr:uid="{00000000-0005-0000-0000-0000750F0000}"/>
    <cellStyle name="Normal 7 3 2 3" xfId="678" xr:uid="{00000000-0005-0000-0000-0000760F0000}"/>
    <cellStyle name="Normal 7 3 2 3 2" xfId="1420" xr:uid="{00000000-0005-0000-0000-0000770F0000}"/>
    <cellStyle name="Normal 7 3 2 3 2 2" xfId="3415" xr:uid="{00000000-0005-0000-0000-0000780F0000}"/>
    <cellStyle name="Normal 7 3 2 3 3" xfId="4108" xr:uid="{00000000-0005-0000-0000-0000790F0000}"/>
    <cellStyle name="Normal 7 3 2 3 4" xfId="2511" xr:uid="{00000000-0005-0000-0000-00007A0F0000}"/>
    <cellStyle name="Normal 7 3 2 4" xfId="1049" xr:uid="{00000000-0005-0000-0000-00007B0F0000}"/>
    <cellStyle name="Normal 7 3 2 4 2" xfId="2884" xr:uid="{00000000-0005-0000-0000-00007C0F0000}"/>
    <cellStyle name="Normal 7 3 2 5" xfId="1813" xr:uid="{00000000-0005-0000-0000-00007D0F0000}"/>
    <cellStyle name="Normal 7 3 2 5 2" xfId="3068" xr:uid="{00000000-0005-0000-0000-00007E0F0000}"/>
    <cellStyle name="Normal 7 3 2 6" xfId="3761" xr:uid="{00000000-0005-0000-0000-00007F0F0000}"/>
    <cellStyle name="Normal 7 3 2 7" xfId="2164" xr:uid="{00000000-0005-0000-0000-0000800F0000}"/>
    <cellStyle name="Normal 7 3 3" xfId="499" xr:uid="{00000000-0005-0000-0000-0000810F0000}"/>
    <cellStyle name="Normal 7 3 3 2" xfId="872" xr:uid="{00000000-0005-0000-0000-0000820F0000}"/>
    <cellStyle name="Normal 7 3 3 2 2" xfId="1614" xr:uid="{00000000-0005-0000-0000-0000830F0000}"/>
    <cellStyle name="Normal 7 3 3 2 2 2" xfId="3586" xr:uid="{00000000-0005-0000-0000-0000840F0000}"/>
    <cellStyle name="Normal 7 3 3 2 3" xfId="4279" xr:uid="{00000000-0005-0000-0000-0000850F0000}"/>
    <cellStyle name="Normal 7 3 3 2 4" xfId="2683" xr:uid="{00000000-0005-0000-0000-0000860F0000}"/>
    <cellStyle name="Normal 7 3 3 3" xfId="1243" xr:uid="{00000000-0005-0000-0000-0000870F0000}"/>
    <cellStyle name="Normal 7 3 3 3 2" xfId="3239" xr:uid="{00000000-0005-0000-0000-0000880F0000}"/>
    <cellStyle name="Normal 7 3 3 4" xfId="1985" xr:uid="{00000000-0005-0000-0000-0000890F0000}"/>
    <cellStyle name="Normal 7 3 3 4 2" xfId="3932" xr:uid="{00000000-0005-0000-0000-00008A0F0000}"/>
    <cellStyle name="Normal 7 3 3 5" xfId="2335" xr:uid="{00000000-0005-0000-0000-00008B0F0000}"/>
    <cellStyle name="Normal 7 3 4" xfId="677" xr:uid="{00000000-0005-0000-0000-00008C0F0000}"/>
    <cellStyle name="Normal 7 3 4 2" xfId="1419" xr:uid="{00000000-0005-0000-0000-00008D0F0000}"/>
    <cellStyle name="Normal 7 3 4 2 2" xfId="3414" xr:uid="{00000000-0005-0000-0000-00008E0F0000}"/>
    <cellStyle name="Normal 7 3 4 3" xfId="4107" xr:uid="{00000000-0005-0000-0000-00008F0F0000}"/>
    <cellStyle name="Normal 7 3 4 4" xfId="2510" xr:uid="{00000000-0005-0000-0000-0000900F0000}"/>
    <cellStyle name="Normal 7 3 5" xfId="1048" xr:uid="{00000000-0005-0000-0000-0000910F0000}"/>
    <cellStyle name="Normal 7 3 5 2" xfId="2883" xr:uid="{00000000-0005-0000-0000-0000920F0000}"/>
    <cellStyle name="Normal 7 3 6" xfId="1812" xr:uid="{00000000-0005-0000-0000-0000930F0000}"/>
    <cellStyle name="Normal 7 3 6 2" xfId="3067" xr:uid="{00000000-0005-0000-0000-0000940F0000}"/>
    <cellStyle name="Normal 7 3 7" xfId="3760" xr:uid="{00000000-0005-0000-0000-0000950F0000}"/>
    <cellStyle name="Normal 7 3 8" xfId="2163" xr:uid="{00000000-0005-0000-0000-0000960F0000}"/>
    <cellStyle name="Normal 7 4" xfId="281" xr:uid="{00000000-0005-0000-0000-0000970F0000}"/>
    <cellStyle name="Normal 7 4 2" xfId="501" xr:uid="{00000000-0005-0000-0000-0000980F0000}"/>
    <cellStyle name="Normal 7 4 2 2" xfId="874" xr:uid="{00000000-0005-0000-0000-0000990F0000}"/>
    <cellStyle name="Normal 7 4 2 2 2" xfId="1616" xr:uid="{00000000-0005-0000-0000-00009A0F0000}"/>
    <cellStyle name="Normal 7 4 2 2 2 2" xfId="3588" xr:uid="{00000000-0005-0000-0000-00009B0F0000}"/>
    <cellStyle name="Normal 7 4 2 2 3" xfId="4281" xr:uid="{00000000-0005-0000-0000-00009C0F0000}"/>
    <cellStyle name="Normal 7 4 2 2 4" xfId="2685" xr:uid="{00000000-0005-0000-0000-00009D0F0000}"/>
    <cellStyle name="Normal 7 4 2 3" xfId="1245" xr:uid="{00000000-0005-0000-0000-00009E0F0000}"/>
    <cellStyle name="Normal 7 4 2 3 2" xfId="3241" xr:uid="{00000000-0005-0000-0000-00009F0F0000}"/>
    <cellStyle name="Normal 7 4 2 4" xfId="1987" xr:uid="{00000000-0005-0000-0000-0000A00F0000}"/>
    <cellStyle name="Normal 7 4 2 4 2" xfId="3934" xr:uid="{00000000-0005-0000-0000-0000A10F0000}"/>
    <cellStyle name="Normal 7 4 2 5" xfId="2337" xr:uid="{00000000-0005-0000-0000-0000A20F0000}"/>
    <cellStyle name="Normal 7 4 3" xfId="679" xr:uid="{00000000-0005-0000-0000-0000A30F0000}"/>
    <cellStyle name="Normal 7 4 3 2" xfId="1421" xr:uid="{00000000-0005-0000-0000-0000A40F0000}"/>
    <cellStyle name="Normal 7 4 3 2 2" xfId="3416" xr:uid="{00000000-0005-0000-0000-0000A50F0000}"/>
    <cellStyle name="Normal 7 4 3 3" xfId="4109" xr:uid="{00000000-0005-0000-0000-0000A60F0000}"/>
    <cellStyle name="Normal 7 4 3 4" xfId="2512" xr:uid="{00000000-0005-0000-0000-0000A70F0000}"/>
    <cellStyle name="Normal 7 4 4" xfId="1050" xr:uid="{00000000-0005-0000-0000-0000A80F0000}"/>
    <cellStyle name="Normal 7 4 4 2" xfId="2885" xr:uid="{00000000-0005-0000-0000-0000A90F0000}"/>
    <cellStyle name="Normal 7 4 5" xfId="1814" xr:uid="{00000000-0005-0000-0000-0000AA0F0000}"/>
    <cellStyle name="Normal 7 4 5 2" xfId="3069" xr:uid="{00000000-0005-0000-0000-0000AB0F0000}"/>
    <cellStyle name="Normal 7 4 6" xfId="3762" xr:uid="{00000000-0005-0000-0000-0000AC0F0000}"/>
    <cellStyle name="Normal 7 4 7" xfId="2165" xr:uid="{00000000-0005-0000-0000-0000AD0F0000}"/>
    <cellStyle name="Normal 7 5" xfId="494" xr:uid="{00000000-0005-0000-0000-0000AE0F0000}"/>
    <cellStyle name="Normal 7 5 2" xfId="867" xr:uid="{00000000-0005-0000-0000-0000AF0F0000}"/>
    <cellStyle name="Normal 7 5 2 2" xfId="1609" xr:uid="{00000000-0005-0000-0000-0000B00F0000}"/>
    <cellStyle name="Normal 7 5 2 2 2" xfId="3581" xr:uid="{00000000-0005-0000-0000-0000B10F0000}"/>
    <cellStyle name="Normal 7 5 2 3" xfId="4274" xr:uid="{00000000-0005-0000-0000-0000B20F0000}"/>
    <cellStyle name="Normal 7 5 2 4" xfId="2678" xr:uid="{00000000-0005-0000-0000-0000B30F0000}"/>
    <cellStyle name="Normal 7 5 3" xfId="1238" xr:uid="{00000000-0005-0000-0000-0000B40F0000}"/>
    <cellStyle name="Normal 7 5 3 2" xfId="3234" xr:uid="{00000000-0005-0000-0000-0000B50F0000}"/>
    <cellStyle name="Normal 7 5 4" xfId="1980" xr:uid="{00000000-0005-0000-0000-0000B60F0000}"/>
    <cellStyle name="Normal 7 5 4 2" xfId="3927" xr:uid="{00000000-0005-0000-0000-0000B70F0000}"/>
    <cellStyle name="Normal 7 5 5" xfId="2330" xr:uid="{00000000-0005-0000-0000-0000B80F0000}"/>
    <cellStyle name="Normal 7 6" xfId="672" xr:uid="{00000000-0005-0000-0000-0000B90F0000}"/>
    <cellStyle name="Normal 7 6 2" xfId="1414" xr:uid="{00000000-0005-0000-0000-0000BA0F0000}"/>
    <cellStyle name="Normal 7 6 2 2" xfId="3409" xr:uid="{00000000-0005-0000-0000-0000BB0F0000}"/>
    <cellStyle name="Normal 7 6 3" xfId="4102" xr:uid="{00000000-0005-0000-0000-0000BC0F0000}"/>
    <cellStyle name="Normal 7 6 4" xfId="2505" xr:uid="{00000000-0005-0000-0000-0000BD0F0000}"/>
    <cellStyle name="Normal 7 7" xfId="1043" xr:uid="{00000000-0005-0000-0000-0000BE0F0000}"/>
    <cellStyle name="Normal 7 7 2" xfId="2878" xr:uid="{00000000-0005-0000-0000-0000BF0F0000}"/>
    <cellStyle name="Normal 7 8" xfId="1807" xr:uid="{00000000-0005-0000-0000-0000C00F0000}"/>
    <cellStyle name="Normal 7 8 2" xfId="3062" xr:uid="{00000000-0005-0000-0000-0000C10F0000}"/>
    <cellStyle name="Normal 7 9" xfId="3755" xr:uid="{00000000-0005-0000-0000-0000C20F0000}"/>
    <cellStyle name="Normal 8" xfId="282" xr:uid="{00000000-0005-0000-0000-0000C30F0000}"/>
    <cellStyle name="Normal 9" xfId="283" xr:uid="{00000000-0005-0000-0000-0000C40F0000}"/>
    <cellStyle name="Normal 9 10" xfId="2166" xr:uid="{00000000-0005-0000-0000-0000C50F0000}"/>
    <cellStyle name="Normal 9 2" xfId="284" xr:uid="{00000000-0005-0000-0000-0000C60F0000}"/>
    <cellStyle name="Normal 9 2 2" xfId="285" xr:uid="{00000000-0005-0000-0000-0000C70F0000}"/>
    <cellStyle name="Normal 9 2 2 2" xfId="504" xr:uid="{00000000-0005-0000-0000-0000C80F0000}"/>
    <cellStyle name="Normal 9 2 2 2 2" xfId="877" xr:uid="{00000000-0005-0000-0000-0000C90F0000}"/>
    <cellStyle name="Normal 9 2 2 2 2 2" xfId="1619" xr:uid="{00000000-0005-0000-0000-0000CA0F0000}"/>
    <cellStyle name="Normal 9 2 2 2 2 2 2" xfId="3591" xr:uid="{00000000-0005-0000-0000-0000CB0F0000}"/>
    <cellStyle name="Normal 9 2 2 2 2 3" xfId="4284" xr:uid="{00000000-0005-0000-0000-0000CC0F0000}"/>
    <cellStyle name="Normal 9 2 2 2 2 4" xfId="2688" xr:uid="{00000000-0005-0000-0000-0000CD0F0000}"/>
    <cellStyle name="Normal 9 2 2 2 3" xfId="1248" xr:uid="{00000000-0005-0000-0000-0000CE0F0000}"/>
    <cellStyle name="Normal 9 2 2 2 3 2" xfId="3244" xr:uid="{00000000-0005-0000-0000-0000CF0F0000}"/>
    <cellStyle name="Normal 9 2 2 2 4" xfId="1990" xr:uid="{00000000-0005-0000-0000-0000D00F0000}"/>
    <cellStyle name="Normal 9 2 2 2 4 2" xfId="3937" xr:uid="{00000000-0005-0000-0000-0000D10F0000}"/>
    <cellStyle name="Normal 9 2 2 2 5" xfId="2340" xr:uid="{00000000-0005-0000-0000-0000D20F0000}"/>
    <cellStyle name="Normal 9 2 2 3" xfId="682" xr:uid="{00000000-0005-0000-0000-0000D30F0000}"/>
    <cellStyle name="Normal 9 2 2 3 2" xfId="1424" xr:uid="{00000000-0005-0000-0000-0000D40F0000}"/>
    <cellStyle name="Normal 9 2 2 3 2 2" xfId="3419" xr:uid="{00000000-0005-0000-0000-0000D50F0000}"/>
    <cellStyle name="Normal 9 2 2 3 3" xfId="4112" xr:uid="{00000000-0005-0000-0000-0000D60F0000}"/>
    <cellStyle name="Normal 9 2 2 3 4" xfId="2515" xr:uid="{00000000-0005-0000-0000-0000D70F0000}"/>
    <cellStyle name="Normal 9 2 2 4" xfId="1053" xr:uid="{00000000-0005-0000-0000-0000D80F0000}"/>
    <cellStyle name="Normal 9 2 2 4 2" xfId="2888" xr:uid="{00000000-0005-0000-0000-0000D90F0000}"/>
    <cellStyle name="Normal 9 2 2 5" xfId="1817" xr:uid="{00000000-0005-0000-0000-0000DA0F0000}"/>
    <cellStyle name="Normal 9 2 2 5 2" xfId="3072" xr:uid="{00000000-0005-0000-0000-0000DB0F0000}"/>
    <cellStyle name="Normal 9 2 2 6" xfId="3765" xr:uid="{00000000-0005-0000-0000-0000DC0F0000}"/>
    <cellStyle name="Normal 9 2 2 7" xfId="2168" xr:uid="{00000000-0005-0000-0000-0000DD0F0000}"/>
    <cellStyle name="Normal 9 2 3" xfId="286" xr:uid="{00000000-0005-0000-0000-0000DE0F0000}"/>
    <cellStyle name="Normal 9 2 3 2" xfId="304" xr:uid="{00000000-0005-0000-0000-0000DF0F0000}"/>
    <cellStyle name="Normal 9 2 3 2 2" xfId="510" xr:uid="{00000000-0005-0000-0000-0000E00F0000}"/>
    <cellStyle name="Normal 9 2 3 2 2 2" xfId="881" xr:uid="{00000000-0005-0000-0000-0000E10F0000}"/>
    <cellStyle name="Normal 9 2 3 2 2 2 2" xfId="1623" xr:uid="{00000000-0005-0000-0000-0000E20F0000}"/>
    <cellStyle name="Normal 9 2 3 2 2 2 2 2" xfId="3595" xr:uid="{00000000-0005-0000-0000-0000E30F0000}"/>
    <cellStyle name="Normal 9 2 3 2 2 2 3" xfId="4288" xr:uid="{00000000-0005-0000-0000-0000E40F0000}"/>
    <cellStyle name="Normal 9 2 3 2 2 2 4" xfId="2692" xr:uid="{00000000-0005-0000-0000-0000E50F0000}"/>
    <cellStyle name="Normal 9 2 3 2 2 3" xfId="1252" xr:uid="{00000000-0005-0000-0000-0000E60F0000}"/>
    <cellStyle name="Normal 9 2 3 2 2 3 2" xfId="3248" xr:uid="{00000000-0005-0000-0000-0000E70F0000}"/>
    <cellStyle name="Normal 9 2 3 2 2 4" xfId="1994" xr:uid="{00000000-0005-0000-0000-0000E80F0000}"/>
    <cellStyle name="Normal 9 2 3 2 2 4 2" xfId="3941" xr:uid="{00000000-0005-0000-0000-0000E90F0000}"/>
    <cellStyle name="Normal 9 2 3 2 2 5" xfId="2344" xr:uid="{00000000-0005-0000-0000-0000EA0F0000}"/>
    <cellStyle name="Normal 9 2 3 2 3" xfId="686" xr:uid="{00000000-0005-0000-0000-0000EB0F0000}"/>
    <cellStyle name="Normal 9 2 3 2 3 2" xfId="1428" xr:uid="{00000000-0005-0000-0000-0000EC0F0000}"/>
    <cellStyle name="Normal 9 2 3 2 3 2 2" xfId="3423" xr:uid="{00000000-0005-0000-0000-0000ED0F0000}"/>
    <cellStyle name="Normal 9 2 3 2 3 3" xfId="4116" xr:uid="{00000000-0005-0000-0000-0000EE0F0000}"/>
    <cellStyle name="Normal 9 2 3 2 3 4" xfId="2519" xr:uid="{00000000-0005-0000-0000-0000EF0F0000}"/>
    <cellStyle name="Normal 9 2 3 2 4" xfId="1057" xr:uid="{00000000-0005-0000-0000-0000F00F0000}"/>
    <cellStyle name="Normal 9 2 3 2 4 2" xfId="2892" xr:uid="{00000000-0005-0000-0000-0000F10F0000}"/>
    <cellStyle name="Normal 9 2 3 2 5" xfId="1821" xr:uid="{00000000-0005-0000-0000-0000F20F0000}"/>
    <cellStyle name="Normal 9 2 3 2 5 2" xfId="3076" xr:uid="{00000000-0005-0000-0000-0000F30F0000}"/>
    <cellStyle name="Normal 9 2 3 2 6" xfId="3769" xr:uid="{00000000-0005-0000-0000-0000F40F0000}"/>
    <cellStyle name="Normal 9 2 3 2 7" xfId="2172" xr:uid="{00000000-0005-0000-0000-0000F50F0000}"/>
    <cellStyle name="Normal 9 2 3 3" xfId="505" xr:uid="{00000000-0005-0000-0000-0000F60F0000}"/>
    <cellStyle name="Normal 9 2 3 3 2" xfId="878" xr:uid="{00000000-0005-0000-0000-0000F70F0000}"/>
    <cellStyle name="Normal 9 2 3 3 2 2" xfId="1620" xr:uid="{00000000-0005-0000-0000-0000F80F0000}"/>
    <cellStyle name="Normal 9 2 3 3 2 2 2" xfId="3592" xr:uid="{00000000-0005-0000-0000-0000F90F0000}"/>
    <cellStyle name="Normal 9 2 3 3 2 3" xfId="4285" xr:uid="{00000000-0005-0000-0000-0000FA0F0000}"/>
    <cellStyle name="Normal 9 2 3 3 2 4" xfId="2689" xr:uid="{00000000-0005-0000-0000-0000FB0F0000}"/>
    <cellStyle name="Normal 9 2 3 3 3" xfId="1249" xr:uid="{00000000-0005-0000-0000-0000FC0F0000}"/>
    <cellStyle name="Normal 9 2 3 3 3 2" xfId="3245" xr:uid="{00000000-0005-0000-0000-0000FD0F0000}"/>
    <cellStyle name="Normal 9 2 3 3 4" xfId="1991" xr:uid="{00000000-0005-0000-0000-0000FE0F0000}"/>
    <cellStyle name="Normal 9 2 3 3 4 2" xfId="3938" xr:uid="{00000000-0005-0000-0000-0000FF0F0000}"/>
    <cellStyle name="Normal 9 2 3 3 5" xfId="2341" xr:uid="{00000000-0005-0000-0000-000000100000}"/>
    <cellStyle name="Normal 9 2 3 4" xfId="683" xr:uid="{00000000-0005-0000-0000-000001100000}"/>
    <cellStyle name="Normal 9 2 3 4 2" xfId="1425" xr:uid="{00000000-0005-0000-0000-000002100000}"/>
    <cellStyle name="Normal 9 2 3 4 2 2" xfId="3420" xr:uid="{00000000-0005-0000-0000-000003100000}"/>
    <cellStyle name="Normal 9 2 3 4 3" xfId="4113" xr:uid="{00000000-0005-0000-0000-000004100000}"/>
    <cellStyle name="Normal 9 2 3 4 4" xfId="2516" xr:uid="{00000000-0005-0000-0000-000005100000}"/>
    <cellStyle name="Normal 9 2 3 5" xfId="1054" xr:uid="{00000000-0005-0000-0000-000006100000}"/>
    <cellStyle name="Normal 9 2 3 5 2" xfId="2889" xr:uid="{00000000-0005-0000-0000-000007100000}"/>
    <cellStyle name="Normal 9 2 3 6" xfId="1818" xr:uid="{00000000-0005-0000-0000-000008100000}"/>
    <cellStyle name="Normal 9 2 3 6 2" xfId="3073" xr:uid="{00000000-0005-0000-0000-000009100000}"/>
    <cellStyle name="Normal 9 2 3 7" xfId="3766" xr:uid="{00000000-0005-0000-0000-00000A100000}"/>
    <cellStyle name="Normal 9 2 3 8" xfId="2169" xr:uid="{00000000-0005-0000-0000-00000B100000}"/>
    <cellStyle name="Normal 9 2 4" xfId="503" xr:uid="{00000000-0005-0000-0000-00000C100000}"/>
    <cellStyle name="Normal 9 2 4 2" xfId="876" xr:uid="{00000000-0005-0000-0000-00000D100000}"/>
    <cellStyle name="Normal 9 2 4 2 2" xfId="1618" xr:uid="{00000000-0005-0000-0000-00000E100000}"/>
    <cellStyle name="Normal 9 2 4 2 2 2" xfId="3590" xr:uid="{00000000-0005-0000-0000-00000F100000}"/>
    <cellStyle name="Normal 9 2 4 2 3" xfId="4283" xr:uid="{00000000-0005-0000-0000-000010100000}"/>
    <cellStyle name="Normal 9 2 4 2 4" xfId="2687" xr:uid="{00000000-0005-0000-0000-000011100000}"/>
    <cellStyle name="Normal 9 2 4 3" xfId="1247" xr:uid="{00000000-0005-0000-0000-000012100000}"/>
    <cellStyle name="Normal 9 2 4 3 2" xfId="3243" xr:uid="{00000000-0005-0000-0000-000013100000}"/>
    <cellStyle name="Normal 9 2 4 4" xfId="1989" xr:uid="{00000000-0005-0000-0000-000014100000}"/>
    <cellStyle name="Normal 9 2 4 4 2" xfId="3936" xr:uid="{00000000-0005-0000-0000-000015100000}"/>
    <cellStyle name="Normal 9 2 4 5" xfId="2339" xr:uid="{00000000-0005-0000-0000-000016100000}"/>
    <cellStyle name="Normal 9 2 5" xfId="681" xr:uid="{00000000-0005-0000-0000-000017100000}"/>
    <cellStyle name="Normal 9 2 5 2" xfId="1423" xr:uid="{00000000-0005-0000-0000-000018100000}"/>
    <cellStyle name="Normal 9 2 5 2 2" xfId="3418" xr:uid="{00000000-0005-0000-0000-000019100000}"/>
    <cellStyle name="Normal 9 2 5 3" xfId="4111" xr:uid="{00000000-0005-0000-0000-00001A100000}"/>
    <cellStyle name="Normal 9 2 5 4" xfId="2514" xr:uid="{00000000-0005-0000-0000-00001B100000}"/>
    <cellStyle name="Normal 9 2 6" xfId="1052" xr:uid="{00000000-0005-0000-0000-00001C100000}"/>
    <cellStyle name="Normal 9 2 6 2" xfId="2887" xr:uid="{00000000-0005-0000-0000-00001D100000}"/>
    <cellStyle name="Normal 9 2 7" xfId="1816" xr:uid="{00000000-0005-0000-0000-00001E100000}"/>
    <cellStyle name="Normal 9 2 7 2" xfId="3071" xr:uid="{00000000-0005-0000-0000-00001F100000}"/>
    <cellStyle name="Normal 9 2 8" xfId="3764" xr:uid="{00000000-0005-0000-0000-000020100000}"/>
    <cellStyle name="Normal 9 2 9" xfId="2167" xr:uid="{00000000-0005-0000-0000-000021100000}"/>
    <cellStyle name="Normal 9 3" xfId="287" xr:uid="{00000000-0005-0000-0000-000022100000}"/>
    <cellStyle name="Normal 9 3 2" xfId="506" xr:uid="{00000000-0005-0000-0000-000023100000}"/>
    <cellStyle name="Normal 9 3 2 2" xfId="879" xr:uid="{00000000-0005-0000-0000-000024100000}"/>
    <cellStyle name="Normal 9 3 2 2 2" xfId="1621" xr:uid="{00000000-0005-0000-0000-000025100000}"/>
    <cellStyle name="Normal 9 3 2 2 2 2" xfId="3593" xr:uid="{00000000-0005-0000-0000-000026100000}"/>
    <cellStyle name="Normal 9 3 2 2 3" xfId="4286" xr:uid="{00000000-0005-0000-0000-000027100000}"/>
    <cellStyle name="Normal 9 3 2 2 4" xfId="2690" xr:uid="{00000000-0005-0000-0000-000028100000}"/>
    <cellStyle name="Normal 9 3 2 3" xfId="1250" xr:uid="{00000000-0005-0000-0000-000029100000}"/>
    <cellStyle name="Normal 9 3 2 3 2" xfId="3246" xr:uid="{00000000-0005-0000-0000-00002A100000}"/>
    <cellStyle name="Normal 9 3 2 4" xfId="1992" xr:uid="{00000000-0005-0000-0000-00002B100000}"/>
    <cellStyle name="Normal 9 3 2 4 2" xfId="3939" xr:uid="{00000000-0005-0000-0000-00002C100000}"/>
    <cellStyle name="Normal 9 3 2 5" xfId="2342" xr:uid="{00000000-0005-0000-0000-00002D100000}"/>
    <cellStyle name="Normal 9 3 3" xfId="684" xr:uid="{00000000-0005-0000-0000-00002E100000}"/>
    <cellStyle name="Normal 9 3 3 2" xfId="1426" xr:uid="{00000000-0005-0000-0000-00002F100000}"/>
    <cellStyle name="Normal 9 3 3 2 2" xfId="3421" xr:uid="{00000000-0005-0000-0000-000030100000}"/>
    <cellStyle name="Normal 9 3 3 3" xfId="4114" xr:uid="{00000000-0005-0000-0000-000031100000}"/>
    <cellStyle name="Normal 9 3 3 4" xfId="2517" xr:uid="{00000000-0005-0000-0000-000032100000}"/>
    <cellStyle name="Normal 9 3 4" xfId="1055" xr:uid="{00000000-0005-0000-0000-000033100000}"/>
    <cellStyle name="Normal 9 3 4 2" xfId="2890" xr:uid="{00000000-0005-0000-0000-000034100000}"/>
    <cellStyle name="Normal 9 3 5" xfId="1819" xr:uid="{00000000-0005-0000-0000-000035100000}"/>
    <cellStyle name="Normal 9 3 5 2" xfId="3074" xr:uid="{00000000-0005-0000-0000-000036100000}"/>
    <cellStyle name="Normal 9 3 6" xfId="3767" xr:uid="{00000000-0005-0000-0000-000037100000}"/>
    <cellStyle name="Normal 9 3 7" xfId="2170" xr:uid="{00000000-0005-0000-0000-000038100000}"/>
    <cellStyle name="Normal 9 4" xfId="288" xr:uid="{00000000-0005-0000-0000-000039100000}"/>
    <cellStyle name="Normal 9 4 2" xfId="507" xr:uid="{00000000-0005-0000-0000-00003A100000}"/>
    <cellStyle name="Normal 9 4 2 2" xfId="880" xr:uid="{00000000-0005-0000-0000-00003B100000}"/>
    <cellStyle name="Normal 9 4 2 2 2" xfId="1622" xr:uid="{00000000-0005-0000-0000-00003C100000}"/>
    <cellStyle name="Normal 9 4 2 2 2 2" xfId="3594" xr:uid="{00000000-0005-0000-0000-00003D100000}"/>
    <cellStyle name="Normal 9 4 2 2 3" xfId="4287" xr:uid="{00000000-0005-0000-0000-00003E100000}"/>
    <cellStyle name="Normal 9 4 2 2 4" xfId="2691" xr:uid="{00000000-0005-0000-0000-00003F100000}"/>
    <cellStyle name="Normal 9 4 2 3" xfId="1251" xr:uid="{00000000-0005-0000-0000-000040100000}"/>
    <cellStyle name="Normal 9 4 2 3 2" xfId="3247" xr:uid="{00000000-0005-0000-0000-000041100000}"/>
    <cellStyle name="Normal 9 4 2 4" xfId="1993" xr:uid="{00000000-0005-0000-0000-000042100000}"/>
    <cellStyle name="Normal 9 4 2 4 2" xfId="3940" xr:uid="{00000000-0005-0000-0000-000043100000}"/>
    <cellStyle name="Normal 9 4 2 5" xfId="2343" xr:uid="{00000000-0005-0000-0000-000044100000}"/>
    <cellStyle name="Normal 9 4 3" xfId="685" xr:uid="{00000000-0005-0000-0000-000045100000}"/>
    <cellStyle name="Normal 9 4 3 2" xfId="1427" xr:uid="{00000000-0005-0000-0000-000046100000}"/>
    <cellStyle name="Normal 9 4 3 2 2" xfId="3422" xr:uid="{00000000-0005-0000-0000-000047100000}"/>
    <cellStyle name="Normal 9 4 3 3" xfId="4115" xr:uid="{00000000-0005-0000-0000-000048100000}"/>
    <cellStyle name="Normal 9 4 3 4" xfId="2518" xr:uid="{00000000-0005-0000-0000-000049100000}"/>
    <cellStyle name="Normal 9 4 4" xfId="1056" xr:uid="{00000000-0005-0000-0000-00004A100000}"/>
    <cellStyle name="Normal 9 4 4 2" xfId="2891" xr:uid="{00000000-0005-0000-0000-00004B100000}"/>
    <cellStyle name="Normal 9 4 5" xfId="1820" xr:uid="{00000000-0005-0000-0000-00004C100000}"/>
    <cellStyle name="Normal 9 4 5 2" xfId="3075" xr:uid="{00000000-0005-0000-0000-00004D100000}"/>
    <cellStyle name="Normal 9 4 6" xfId="3768" xr:uid="{00000000-0005-0000-0000-00004E100000}"/>
    <cellStyle name="Normal 9 4 7" xfId="2171" xr:uid="{00000000-0005-0000-0000-00004F100000}"/>
    <cellStyle name="Normal 9 5" xfId="502" xr:uid="{00000000-0005-0000-0000-000050100000}"/>
    <cellStyle name="Normal 9 5 2" xfId="875" xr:uid="{00000000-0005-0000-0000-000051100000}"/>
    <cellStyle name="Normal 9 5 2 2" xfId="1617" xr:uid="{00000000-0005-0000-0000-000052100000}"/>
    <cellStyle name="Normal 9 5 2 2 2" xfId="3589" xr:uid="{00000000-0005-0000-0000-000053100000}"/>
    <cellStyle name="Normal 9 5 2 3" xfId="4282" xr:uid="{00000000-0005-0000-0000-000054100000}"/>
    <cellStyle name="Normal 9 5 2 4" xfId="2686" xr:uid="{00000000-0005-0000-0000-000055100000}"/>
    <cellStyle name="Normal 9 5 3" xfId="1246" xr:uid="{00000000-0005-0000-0000-000056100000}"/>
    <cellStyle name="Normal 9 5 3 2" xfId="3242" xr:uid="{00000000-0005-0000-0000-000057100000}"/>
    <cellStyle name="Normal 9 5 4" xfId="1988" xr:uid="{00000000-0005-0000-0000-000058100000}"/>
    <cellStyle name="Normal 9 5 4 2" xfId="3935" xr:uid="{00000000-0005-0000-0000-000059100000}"/>
    <cellStyle name="Normal 9 5 5" xfId="2338" xr:uid="{00000000-0005-0000-0000-00005A100000}"/>
    <cellStyle name="Normal 9 6" xfId="680" xr:uid="{00000000-0005-0000-0000-00005B100000}"/>
    <cellStyle name="Normal 9 6 2" xfId="1422" xr:uid="{00000000-0005-0000-0000-00005C100000}"/>
    <cellStyle name="Normal 9 6 2 2" xfId="3417" xr:uid="{00000000-0005-0000-0000-00005D100000}"/>
    <cellStyle name="Normal 9 6 3" xfId="4110" xr:uid="{00000000-0005-0000-0000-00005E100000}"/>
    <cellStyle name="Normal 9 6 4" xfId="2513" xr:uid="{00000000-0005-0000-0000-00005F100000}"/>
    <cellStyle name="Normal 9 7" xfId="1051" xr:uid="{00000000-0005-0000-0000-000060100000}"/>
    <cellStyle name="Normal 9 7 2" xfId="2886" xr:uid="{00000000-0005-0000-0000-000061100000}"/>
    <cellStyle name="Normal 9 8" xfId="1815" xr:uid="{00000000-0005-0000-0000-000062100000}"/>
    <cellStyle name="Normal 9 8 2" xfId="3070" xr:uid="{00000000-0005-0000-0000-000063100000}"/>
    <cellStyle name="Normal 9 9" xfId="3763" xr:uid="{00000000-0005-0000-0000-000064100000}"/>
    <cellStyle name="Note" xfId="85" xr:uid="{00000000-0005-0000-0000-000065100000}"/>
    <cellStyle name="Note 2" xfId="166" xr:uid="{00000000-0005-0000-0000-000066100000}"/>
    <cellStyle name="Note 2 2" xfId="410" xr:uid="{00000000-0005-0000-0000-000067100000}"/>
    <cellStyle name="Note 2 2 2" xfId="788" xr:uid="{00000000-0005-0000-0000-000068100000}"/>
    <cellStyle name="Note 2 2 2 2" xfId="1530" xr:uid="{00000000-0005-0000-0000-000069100000}"/>
    <cellStyle name="Note 2 2 2 2 2" xfId="3502" xr:uid="{00000000-0005-0000-0000-00006A100000}"/>
    <cellStyle name="Note 2 2 2 3" xfId="4195" xr:uid="{00000000-0005-0000-0000-00006B100000}"/>
    <cellStyle name="Note 2 2 2 4" xfId="2599" xr:uid="{00000000-0005-0000-0000-00006C100000}"/>
    <cellStyle name="Note 2 2 3" xfId="1159" xr:uid="{00000000-0005-0000-0000-00006D100000}"/>
    <cellStyle name="Note 2 2 3 2" xfId="3155" xr:uid="{00000000-0005-0000-0000-00006E100000}"/>
    <cellStyle name="Note 2 2 4" xfId="1901" xr:uid="{00000000-0005-0000-0000-00006F100000}"/>
    <cellStyle name="Note 2 2 4 2" xfId="3848" xr:uid="{00000000-0005-0000-0000-000070100000}"/>
    <cellStyle name="Note 2 2 5" xfId="2251" xr:uid="{00000000-0005-0000-0000-000071100000}"/>
    <cellStyle name="Note 2 3" xfId="593" xr:uid="{00000000-0005-0000-0000-000072100000}"/>
    <cellStyle name="Note 2 3 2" xfId="1335" xr:uid="{00000000-0005-0000-0000-000073100000}"/>
    <cellStyle name="Note 2 3 2 2" xfId="3330" xr:uid="{00000000-0005-0000-0000-000074100000}"/>
    <cellStyle name="Note 2 3 3" xfId="4023" xr:uid="{00000000-0005-0000-0000-000075100000}"/>
    <cellStyle name="Note 2 3 4" xfId="2426" xr:uid="{00000000-0005-0000-0000-000076100000}"/>
    <cellStyle name="Note 2 4" xfId="964" xr:uid="{00000000-0005-0000-0000-000077100000}"/>
    <cellStyle name="Note 2 4 2" xfId="2798" xr:uid="{00000000-0005-0000-0000-000078100000}"/>
    <cellStyle name="Note 2 5" xfId="1728" xr:uid="{00000000-0005-0000-0000-000079100000}"/>
    <cellStyle name="Note 2 5 2" xfId="2983" xr:uid="{00000000-0005-0000-0000-00007A100000}"/>
    <cellStyle name="Note 2 6" xfId="3676" xr:uid="{00000000-0005-0000-0000-00007B100000}"/>
    <cellStyle name="Note 2 7" xfId="2079" xr:uid="{00000000-0005-0000-0000-00007C100000}"/>
    <cellStyle name="Note 3" xfId="352" xr:uid="{00000000-0005-0000-0000-00007D100000}"/>
    <cellStyle name="Note 3 2" xfId="733" xr:uid="{00000000-0005-0000-0000-00007E100000}"/>
    <cellStyle name="Note 3 2 2" xfId="1475" xr:uid="{00000000-0005-0000-0000-00007F100000}"/>
    <cellStyle name="Note 3 2 2 2" xfId="3456" xr:uid="{00000000-0005-0000-0000-000080100000}"/>
    <cellStyle name="Note 3 2 3" xfId="4149" xr:uid="{00000000-0005-0000-0000-000081100000}"/>
    <cellStyle name="Note 3 2 4" xfId="2553" xr:uid="{00000000-0005-0000-0000-000082100000}"/>
    <cellStyle name="Note 3 3" xfId="1104" xr:uid="{00000000-0005-0000-0000-000083100000}"/>
    <cellStyle name="Note 3 3 2" xfId="3109" xr:uid="{00000000-0005-0000-0000-000084100000}"/>
    <cellStyle name="Note 3 4" xfId="1855" xr:uid="{00000000-0005-0000-0000-000085100000}"/>
    <cellStyle name="Note 3 4 2" xfId="3802" xr:uid="{00000000-0005-0000-0000-000086100000}"/>
    <cellStyle name="Note 3 5" xfId="2205" xr:uid="{00000000-0005-0000-0000-000087100000}"/>
    <cellStyle name="Note 4" xfId="547" xr:uid="{00000000-0005-0000-0000-000088100000}"/>
    <cellStyle name="Note 4 2" xfId="1289" xr:uid="{00000000-0005-0000-0000-000089100000}"/>
    <cellStyle name="Note 4 2 2" xfId="3284" xr:uid="{00000000-0005-0000-0000-00008A100000}"/>
    <cellStyle name="Note 4 3" xfId="3977" xr:uid="{00000000-0005-0000-0000-00008B100000}"/>
    <cellStyle name="Note 4 4" xfId="2380" xr:uid="{00000000-0005-0000-0000-00008C100000}"/>
    <cellStyle name="Note 5" xfId="918" xr:uid="{00000000-0005-0000-0000-00008D100000}"/>
    <cellStyle name="Note 5 2" xfId="2742" xr:uid="{00000000-0005-0000-0000-00008E100000}"/>
    <cellStyle name="Note 6" xfId="1673" xr:uid="{00000000-0005-0000-0000-00008F100000}"/>
    <cellStyle name="Note 6 2" xfId="2937" xr:uid="{00000000-0005-0000-0000-000090100000}"/>
    <cellStyle name="Note 7" xfId="3630" xr:uid="{00000000-0005-0000-0000-000091100000}"/>
    <cellStyle name="Note 8" xfId="2033" xr:uid="{00000000-0005-0000-0000-000092100000}"/>
    <cellStyle name="Nøytral 2" xfId="289" xr:uid="{00000000-0005-0000-0000-000093100000}"/>
    <cellStyle name="Output" xfId="86" xr:uid="{00000000-0005-0000-0000-000094100000}"/>
    <cellStyle name="Overskrift 1 2" xfId="290" xr:uid="{00000000-0005-0000-0000-000095100000}"/>
    <cellStyle name="Overskrift 2 2" xfId="291" xr:uid="{00000000-0005-0000-0000-000096100000}"/>
    <cellStyle name="Overskrift 3 2" xfId="292" xr:uid="{00000000-0005-0000-0000-000097100000}"/>
    <cellStyle name="Overskrift 4 2" xfId="293" xr:uid="{00000000-0005-0000-0000-000098100000}"/>
    <cellStyle name="Prosent 2" xfId="3" xr:uid="{00000000-0005-0000-0000-00009A100000}"/>
    <cellStyle name="Prosent 2 2" xfId="122" xr:uid="{00000000-0005-0000-0000-00009B100000}"/>
    <cellStyle name="Prosent 2 3" xfId="23" xr:uid="{00000000-0005-0000-0000-00009C100000}"/>
    <cellStyle name="Prosent 3" xfId="24" xr:uid="{00000000-0005-0000-0000-00009D100000}"/>
    <cellStyle name="Prosent 3 2" xfId="123" xr:uid="{00000000-0005-0000-0000-00009E100000}"/>
    <cellStyle name="Title" xfId="87" xr:uid="{00000000-0005-0000-0000-00009F100000}"/>
    <cellStyle name="Tittel 2" xfId="294" xr:uid="{00000000-0005-0000-0000-0000A0100000}"/>
    <cellStyle name="Total" xfId="88" xr:uid="{00000000-0005-0000-0000-0000A1100000}"/>
    <cellStyle name="Totalt 2" xfId="295" xr:uid="{00000000-0005-0000-0000-0000A2100000}"/>
    <cellStyle name="Totalt 2 2" xfId="508" xr:uid="{00000000-0005-0000-0000-0000A3100000}"/>
    <cellStyle name="Totalt 2 2 2" xfId="4294" xr:uid="{00000000-0005-0000-0000-0000A4100000}"/>
    <cellStyle name="Totalt 2 3" xfId="2751" xr:uid="{00000000-0005-0000-0000-0000A5100000}"/>
    <cellStyle name="Totalt 2 3 2" xfId="2552" xr:uid="{00000000-0005-0000-0000-0000A6100000}"/>
    <cellStyle name="Totalt 2 4" xfId="4306" xr:uid="{00000000-0005-0000-0000-0000A7100000}"/>
    <cellStyle name="Tusenskille 2" xfId="4" xr:uid="{00000000-0005-0000-0000-0000A8100000}"/>
    <cellStyle name="Tusenskille 2 2" xfId="8" xr:uid="{00000000-0005-0000-0000-0000A9100000}"/>
    <cellStyle name="Tusenskille 2 2 2" xfId="368" xr:uid="{00000000-0005-0000-0000-0000AA100000}"/>
    <cellStyle name="Tusenskille 2 2 2 2" xfId="746" xr:uid="{00000000-0005-0000-0000-0000AB100000}"/>
    <cellStyle name="Tusenskille 2 2 2 2 2" xfId="1488" xr:uid="{00000000-0005-0000-0000-0000AC100000}"/>
    <cellStyle name="Tusenskille 2 2 2 3" xfId="1117" xr:uid="{00000000-0005-0000-0000-0000AD100000}"/>
    <cellStyle name="Tusenskille 2 2 3" xfId="1686" xr:uid="{00000000-0005-0000-0000-0000AE100000}"/>
    <cellStyle name="Tusenskille 2 2 3 2" xfId="2756" xr:uid="{00000000-0005-0000-0000-0000AF100000}"/>
    <cellStyle name="Tusenskille 2 2 4" xfId="124" xr:uid="{00000000-0005-0000-0000-0000B0100000}"/>
    <cellStyle name="Tusenskille 2 3" xfId="338" xr:uid="{00000000-0005-0000-0000-0000B1100000}"/>
    <cellStyle name="Tusenskille 2 3 2" xfId="719" xr:uid="{00000000-0005-0000-0000-0000B2100000}"/>
    <cellStyle name="Tusenskille 2 3 2 2" xfId="1461" xr:uid="{00000000-0005-0000-0000-0000B3100000}"/>
    <cellStyle name="Tusenskille 2 3 3" xfId="1090" xr:uid="{00000000-0005-0000-0000-0000B4100000}"/>
    <cellStyle name="Tusenskille 2 4" xfId="1659" xr:uid="{00000000-0005-0000-0000-0000B5100000}"/>
    <cellStyle name="Tusenskille 2 4 2" xfId="2727" xr:uid="{00000000-0005-0000-0000-0000B6100000}"/>
    <cellStyle name="Tusenskille 2 5" xfId="49" xr:uid="{00000000-0005-0000-0000-0000B7100000}"/>
    <cellStyle name="Tusenskille 3" xfId="45" xr:uid="{00000000-0005-0000-0000-0000B8100000}"/>
    <cellStyle name="Tusenskille 3 2" xfId="335" xr:uid="{00000000-0005-0000-0000-0000B9100000}"/>
    <cellStyle name="Tusenskille 3 2 2" xfId="716" xr:uid="{00000000-0005-0000-0000-0000BA100000}"/>
    <cellStyle name="Tusenskille 3 2 2 2" xfId="1458" xr:uid="{00000000-0005-0000-0000-0000BB100000}"/>
    <cellStyle name="Tusenskille 3 2 3" xfId="1087" xr:uid="{00000000-0005-0000-0000-0000BC100000}"/>
    <cellStyle name="Tusenskille 3 3" xfId="1656" xr:uid="{00000000-0005-0000-0000-0000BD100000}"/>
    <cellStyle name="Tusenskille 3 3 2" xfId="2724" xr:uid="{00000000-0005-0000-0000-0000BE100000}"/>
    <cellStyle name="Tusenskille 4" xfId="46" xr:uid="{00000000-0005-0000-0000-0000BF100000}"/>
    <cellStyle name="Tusenskille 4 2" xfId="336" xr:uid="{00000000-0005-0000-0000-0000C0100000}"/>
    <cellStyle name="Tusenskille 4 2 2" xfId="717" xr:uid="{00000000-0005-0000-0000-0000C1100000}"/>
    <cellStyle name="Tusenskille 4 2 2 2" xfId="1459" xr:uid="{00000000-0005-0000-0000-0000C2100000}"/>
    <cellStyle name="Tusenskille 4 2 3" xfId="1088" xr:uid="{00000000-0005-0000-0000-0000C3100000}"/>
    <cellStyle name="Tusenskille 4 3" xfId="1657" xr:uid="{00000000-0005-0000-0000-0000C4100000}"/>
    <cellStyle name="Tusenskille 4 3 2" xfId="2725" xr:uid="{00000000-0005-0000-0000-0000C5100000}"/>
    <cellStyle name="Utdata 2" xfId="296" xr:uid="{00000000-0005-0000-0000-0000C6100000}"/>
    <cellStyle name="Utdata 2 2" xfId="509" xr:uid="{00000000-0005-0000-0000-0000C7100000}"/>
    <cellStyle name="Utdata 2 2 2" xfId="4293" xr:uid="{00000000-0005-0000-0000-0000C8100000}"/>
    <cellStyle name="Utdata 2 3" xfId="2902" xr:uid="{00000000-0005-0000-0000-0000C9100000}"/>
    <cellStyle name="Utdata 2 3 2" xfId="4298" xr:uid="{00000000-0005-0000-0000-0000CA100000}"/>
    <cellStyle name="Utdata 2 4" xfId="4302" xr:uid="{00000000-0005-0000-0000-0000CB100000}"/>
    <cellStyle name="Uthevingsfarge1 2" xfId="297" xr:uid="{00000000-0005-0000-0000-0000CC100000}"/>
    <cellStyle name="Uthevingsfarge2 2" xfId="298" xr:uid="{00000000-0005-0000-0000-0000CD100000}"/>
    <cellStyle name="Uthevingsfarge3 2" xfId="299" xr:uid="{00000000-0005-0000-0000-0000CE100000}"/>
    <cellStyle name="Uthevingsfarge4 2" xfId="300" xr:uid="{00000000-0005-0000-0000-0000CF100000}"/>
    <cellStyle name="Uthevingsfarge5 2" xfId="301" xr:uid="{00000000-0005-0000-0000-0000D0100000}"/>
    <cellStyle name="Uthevingsfarge6 2" xfId="302" xr:uid="{00000000-0005-0000-0000-0000D1100000}"/>
    <cellStyle name="Varseltekst 2" xfId="303" xr:uid="{00000000-0005-0000-0000-0000D2100000}"/>
    <cellStyle name="Warning Text" xfId="89"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74"/>
  <sheetViews>
    <sheetView topLeftCell="A21" workbookViewId="0">
      <selection activeCell="G21" sqref="G21"/>
    </sheetView>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25" t="s">
        <v>621</v>
      </c>
      <c r="B2" s="4"/>
      <c r="C2" s="5"/>
    </row>
    <row r="3" spans="1:3" x14ac:dyDescent="0.25">
      <c r="A3" s="6"/>
      <c r="B3" s="7"/>
      <c r="C3" s="3"/>
    </row>
    <row r="4" spans="1:3" ht="14.45" customHeight="1" x14ac:dyDescent="0.25">
      <c r="A4" s="472" t="s">
        <v>622</v>
      </c>
      <c r="B4" s="472"/>
      <c r="C4" s="472"/>
    </row>
    <row r="5" spans="1:3" x14ac:dyDescent="0.25">
      <c r="A5" s="472"/>
      <c r="B5" s="472"/>
      <c r="C5" s="472"/>
    </row>
    <row r="6" spans="1:3" x14ac:dyDescent="0.25">
      <c r="A6" s="8"/>
      <c r="B6" s="8"/>
      <c r="C6" s="8"/>
    </row>
    <row r="7" spans="1:3" x14ac:dyDescent="0.25">
      <c r="A7" s="313" t="s">
        <v>623</v>
      </c>
      <c r="B7" s="9"/>
      <c r="C7" s="9"/>
    </row>
    <row r="8" spans="1:3" x14ac:dyDescent="0.25">
      <c r="A8" s="473" t="s">
        <v>624</v>
      </c>
      <c r="B8" s="474"/>
      <c r="C8" s="474"/>
    </row>
    <row r="9" spans="1:3" x14ac:dyDescent="0.25">
      <c r="A9" s="474"/>
      <c r="B9" s="474"/>
      <c r="C9" s="474"/>
    </row>
    <row r="10" spans="1:3" x14ac:dyDescent="0.25">
      <c r="A10" s="474"/>
      <c r="B10" s="474"/>
      <c r="C10" s="474"/>
    </row>
    <row r="11" spans="1:3" x14ac:dyDescent="0.25">
      <c r="A11" s="474"/>
      <c r="B11" s="474"/>
      <c r="C11" s="474"/>
    </row>
    <row r="12" spans="1:3" ht="16.5" customHeight="1" x14ac:dyDescent="0.25">
      <c r="A12" s="474"/>
      <c r="B12" s="474"/>
      <c r="C12" s="474"/>
    </row>
    <row r="13" spans="1:3" x14ac:dyDescent="0.25">
      <c r="A13" s="11"/>
      <c r="B13" s="11"/>
      <c r="C13" s="11"/>
    </row>
    <row r="14" spans="1:3" x14ac:dyDescent="0.25">
      <c r="A14" s="313" t="s">
        <v>625</v>
      </c>
      <c r="B14" s="9"/>
      <c r="C14" s="3"/>
    </row>
    <row r="15" spans="1:3" x14ac:dyDescent="0.25">
      <c r="A15" s="473" t="s">
        <v>626</v>
      </c>
      <c r="B15" s="474"/>
      <c r="C15" s="474"/>
    </row>
    <row r="16" spans="1:3" x14ac:dyDescent="0.25">
      <c r="A16" s="474"/>
      <c r="B16" s="474"/>
      <c r="C16" s="474"/>
    </row>
    <row r="17" spans="1:3" x14ac:dyDescent="0.25">
      <c r="A17" s="474"/>
      <c r="B17" s="474"/>
      <c r="C17" s="474"/>
    </row>
    <row r="18" spans="1:3" x14ac:dyDescent="0.25">
      <c r="A18" s="474"/>
      <c r="B18" s="474"/>
      <c r="C18" s="474"/>
    </row>
    <row r="19" spans="1:3" x14ac:dyDescent="0.25">
      <c r="A19" s="474"/>
      <c r="B19" s="474"/>
      <c r="C19" s="474"/>
    </row>
    <row r="20" spans="1:3" x14ac:dyDescent="0.25">
      <c r="A20" s="474"/>
      <c r="B20" s="474"/>
      <c r="C20" s="474"/>
    </row>
    <row r="21" spans="1:3" x14ac:dyDescent="0.25">
      <c r="A21" s="12"/>
      <c r="B21" s="9"/>
      <c r="C21" s="3"/>
    </row>
    <row r="22" spans="1:3" x14ac:dyDescent="0.25">
      <c r="A22" s="313" t="s">
        <v>0</v>
      </c>
      <c r="B22" s="9"/>
      <c r="C22" s="3"/>
    </row>
    <row r="23" spans="1:3" x14ac:dyDescent="0.25">
      <c r="A23" s="473" t="s">
        <v>627</v>
      </c>
      <c r="B23" s="474"/>
      <c r="C23" s="474"/>
    </row>
    <row r="24" spans="1:3" x14ac:dyDescent="0.25">
      <c r="A24" s="474"/>
      <c r="B24" s="474"/>
      <c r="C24" s="474"/>
    </row>
    <row r="25" spans="1:3" x14ac:dyDescent="0.25">
      <c r="A25" s="474"/>
      <c r="B25" s="474"/>
      <c r="C25" s="474"/>
    </row>
    <row r="26" spans="1:3" x14ac:dyDescent="0.25">
      <c r="A26" s="474"/>
      <c r="B26" s="474"/>
      <c r="C26" s="474"/>
    </row>
    <row r="27" spans="1:3" x14ac:dyDescent="0.25">
      <c r="A27" s="474"/>
      <c r="B27" s="474"/>
      <c r="C27" s="474"/>
    </row>
    <row r="28" spans="1:3" x14ac:dyDescent="0.25">
      <c r="A28" s="474"/>
      <c r="B28" s="474"/>
      <c r="C28" s="474"/>
    </row>
    <row r="29" spans="1:3" x14ac:dyDescent="0.25">
      <c r="A29" s="10"/>
      <c r="B29" s="9"/>
      <c r="C29" s="3"/>
    </row>
    <row r="30" spans="1:3" x14ac:dyDescent="0.25">
      <c r="A30" s="473" t="s">
        <v>628</v>
      </c>
      <c r="B30" s="475"/>
      <c r="C30" s="475"/>
    </row>
    <row r="31" spans="1:3" x14ac:dyDescent="0.25">
      <c r="A31" s="475"/>
      <c r="B31" s="475"/>
      <c r="C31" s="475"/>
    </row>
    <row r="32" spans="1:3" x14ac:dyDescent="0.25">
      <c r="A32" s="475"/>
      <c r="B32" s="475"/>
      <c r="C32" s="475"/>
    </row>
    <row r="33" spans="1:3" x14ac:dyDescent="0.25">
      <c r="A33" s="12"/>
      <c r="B33" s="9"/>
      <c r="C33" s="3"/>
    </row>
    <row r="34" spans="1:3" x14ac:dyDescent="0.25">
      <c r="A34" s="313" t="s">
        <v>629</v>
      </c>
      <c r="B34" s="9"/>
      <c r="C34" s="3"/>
    </row>
    <row r="35" spans="1:3" x14ac:dyDescent="0.25">
      <c r="A35" s="477" t="s">
        <v>630</v>
      </c>
      <c r="B35" s="475"/>
      <c r="C35" s="475"/>
    </row>
    <row r="36" spans="1:3" x14ac:dyDescent="0.25">
      <c r="A36" s="475"/>
      <c r="B36" s="475"/>
      <c r="C36" s="475"/>
    </row>
    <row r="37" spans="1:3" x14ac:dyDescent="0.25">
      <c r="A37" s="475"/>
      <c r="B37" s="475"/>
      <c r="C37" s="475"/>
    </row>
    <row r="38" spans="1:3" x14ac:dyDescent="0.25">
      <c r="A38" s="475"/>
      <c r="B38" s="475"/>
      <c r="C38" s="475"/>
    </row>
    <row r="39" spans="1:3" x14ac:dyDescent="0.25">
      <c r="A39" s="475"/>
      <c r="B39" s="475"/>
      <c r="C39" s="475"/>
    </row>
    <row r="40" spans="1:3" x14ac:dyDescent="0.25">
      <c r="A40" s="475"/>
      <c r="B40" s="475"/>
      <c r="C40" s="475"/>
    </row>
    <row r="41" spans="1:3" x14ac:dyDescent="0.25">
      <c r="A41" s="12"/>
      <c r="B41" s="9"/>
      <c r="C41" s="3"/>
    </row>
    <row r="42" spans="1:3" x14ac:dyDescent="0.25">
      <c r="A42" s="313" t="s">
        <v>631</v>
      </c>
      <c r="B42" s="9"/>
      <c r="C42" s="3"/>
    </row>
    <row r="43" spans="1:3" x14ac:dyDescent="0.25">
      <c r="A43" s="473" t="s">
        <v>632</v>
      </c>
      <c r="B43" s="475"/>
      <c r="C43" s="475"/>
    </row>
    <row r="44" spans="1:3" x14ac:dyDescent="0.25">
      <c r="A44" s="473"/>
      <c r="B44" s="475"/>
      <c r="C44" s="475"/>
    </row>
    <row r="45" spans="1:3" x14ac:dyDescent="0.25">
      <c r="A45" s="475"/>
      <c r="B45" s="475"/>
      <c r="C45" s="475"/>
    </row>
    <row r="46" spans="1:3" x14ac:dyDescent="0.25">
      <c r="A46" s="10"/>
      <c r="B46" s="9"/>
      <c r="C46" s="3"/>
    </row>
    <row r="47" spans="1:3" x14ac:dyDescent="0.25">
      <c r="A47" s="473" t="s">
        <v>633</v>
      </c>
      <c r="B47" s="475"/>
      <c r="C47" s="475"/>
    </row>
    <row r="48" spans="1:3" x14ac:dyDescent="0.25">
      <c r="A48" s="475"/>
      <c r="B48" s="475"/>
      <c r="C48" s="475"/>
    </row>
    <row r="49" spans="1:3" x14ac:dyDescent="0.25">
      <c r="A49" s="475"/>
      <c r="B49" s="475"/>
      <c r="C49" s="475"/>
    </row>
    <row r="50" spans="1:3" x14ac:dyDescent="0.25">
      <c r="A50" s="475"/>
      <c r="B50" s="475"/>
      <c r="C50" s="475"/>
    </row>
    <row r="51" spans="1:3" x14ac:dyDescent="0.25">
      <c r="A51" s="475"/>
      <c r="B51" s="475"/>
      <c r="C51" s="475"/>
    </row>
    <row r="52" spans="1:3" x14ac:dyDescent="0.25">
      <c r="A52" s="475"/>
      <c r="B52" s="475"/>
      <c r="C52" s="475"/>
    </row>
    <row r="53" spans="1:3" x14ac:dyDescent="0.25">
      <c r="A53" s="475"/>
      <c r="B53" s="475"/>
      <c r="C53" s="475"/>
    </row>
    <row r="54" spans="1:3" x14ac:dyDescent="0.25">
      <c r="A54" s="475"/>
      <c r="B54" s="475"/>
      <c r="C54" s="475"/>
    </row>
    <row r="55" spans="1:3" x14ac:dyDescent="0.25">
      <c r="A55" s="26"/>
      <c r="B55" s="26"/>
      <c r="C55" s="26"/>
    </row>
    <row r="56" spans="1:3" x14ac:dyDescent="0.25">
      <c r="A56" s="313" t="s">
        <v>634</v>
      </c>
      <c r="B56" s="9"/>
      <c r="C56" s="3"/>
    </row>
    <row r="57" spans="1:3" x14ac:dyDescent="0.25">
      <c r="A57" s="473" t="s">
        <v>635</v>
      </c>
      <c r="B57" s="475"/>
      <c r="C57" s="475"/>
    </row>
    <row r="58" spans="1:3" x14ac:dyDescent="0.25">
      <c r="A58" s="475"/>
      <c r="B58" s="475"/>
      <c r="C58" s="475"/>
    </row>
    <row r="59" spans="1:3" x14ac:dyDescent="0.25">
      <c r="A59" s="475"/>
      <c r="B59" s="475"/>
      <c r="C59" s="475"/>
    </row>
    <row r="60" spans="1:3" x14ac:dyDescent="0.25">
      <c r="A60" s="475"/>
      <c r="B60" s="475"/>
      <c r="C60" s="475"/>
    </row>
    <row r="61" spans="1:3" x14ac:dyDescent="0.25">
      <c r="A61" s="12"/>
      <c r="B61" s="9"/>
      <c r="C61" s="3"/>
    </row>
    <row r="62" spans="1:3" x14ac:dyDescent="0.25">
      <c r="A62" s="313" t="s">
        <v>636</v>
      </c>
      <c r="B62" s="9"/>
      <c r="C62" s="3"/>
    </row>
    <row r="63" spans="1:3" x14ac:dyDescent="0.25">
      <c r="A63" s="473" t="s">
        <v>637</v>
      </c>
      <c r="B63" s="478"/>
      <c r="C63" s="478"/>
    </row>
    <row r="64" spans="1:3" x14ac:dyDescent="0.25">
      <c r="A64" s="478"/>
      <c r="B64" s="478"/>
      <c r="C64" s="478"/>
    </row>
    <row r="65" spans="1:3" x14ac:dyDescent="0.25">
      <c r="A65" s="478"/>
      <c r="B65" s="478"/>
      <c r="C65" s="478"/>
    </row>
    <row r="66" spans="1:3" x14ac:dyDescent="0.25">
      <c r="A66" s="478"/>
      <c r="B66" s="478"/>
      <c r="C66" s="478"/>
    </row>
    <row r="67" spans="1:3" x14ac:dyDescent="0.25">
      <c r="A67" s="13"/>
      <c r="B67" s="13"/>
      <c r="C67" s="13"/>
    </row>
    <row r="68" spans="1:3" x14ac:dyDescent="0.25">
      <c r="A68" s="313" t="s">
        <v>2</v>
      </c>
      <c r="B68" s="9"/>
      <c r="C68" s="3"/>
    </row>
    <row r="69" spans="1:3" ht="14.45" customHeight="1" x14ac:dyDescent="0.25">
      <c r="A69" s="476" t="s">
        <v>639</v>
      </c>
      <c r="B69" s="476"/>
      <c r="C69" s="476"/>
    </row>
    <row r="70" spans="1:3" x14ac:dyDescent="0.25">
      <c r="A70" s="476"/>
      <c r="B70" s="476"/>
      <c r="C70" s="476"/>
    </row>
    <row r="71" spans="1:3" x14ac:dyDescent="0.25">
      <c r="A71" s="12" t="s">
        <v>3</v>
      </c>
      <c r="B71" s="9"/>
      <c r="C71" s="3"/>
    </row>
    <row r="72" spans="1:3" ht="15.75" customHeight="1" x14ac:dyDescent="0.25">
      <c r="A72" s="313" t="s">
        <v>638</v>
      </c>
      <c r="B72" s="9"/>
      <c r="C72" s="3"/>
    </row>
    <row r="73" spans="1:3" x14ac:dyDescent="0.25">
      <c r="A73" s="476" t="s">
        <v>640</v>
      </c>
      <c r="B73" s="476"/>
      <c r="C73" s="476"/>
    </row>
    <row r="74" spans="1:3" x14ac:dyDescent="0.25">
      <c r="A74" s="476"/>
      <c r="B74" s="476"/>
      <c r="C74" s="476"/>
    </row>
  </sheetData>
  <mergeCells count="12">
    <mergeCell ref="A69:C70"/>
    <mergeCell ref="A73:C74"/>
    <mergeCell ref="A35:C40"/>
    <mergeCell ref="A43:C45"/>
    <mergeCell ref="A47:C54"/>
    <mergeCell ref="A57:C60"/>
    <mergeCell ref="A63:C66"/>
    <mergeCell ref="A4:C5"/>
    <mergeCell ref="A8:C12"/>
    <mergeCell ref="A15:C20"/>
    <mergeCell ref="A23:C28"/>
    <mergeCell ref="A30:C32"/>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L13" sqref="L13"/>
    </sheetView>
  </sheetViews>
  <sheetFormatPr baseColWidth="10" defaultColWidth="11.42578125" defaultRowHeight="12.75" x14ac:dyDescent="0.2"/>
  <cols>
    <col min="1" max="1" width="51" style="22" customWidth="1"/>
    <col min="2" max="2" width="10.5703125" style="22" customWidth="1"/>
    <col min="3" max="3" width="14" style="22" customWidth="1"/>
    <col min="4" max="4" width="12.42578125" style="22" customWidth="1"/>
    <col min="5" max="5" width="13.42578125" style="22" customWidth="1"/>
    <col min="6" max="6" width="12.5703125" style="22" customWidth="1"/>
    <col min="7" max="8" width="14.5703125" style="22" customWidth="1"/>
    <col min="9" max="9" width="13.42578125" style="22" customWidth="1"/>
    <col min="10" max="10" width="10.5703125" style="22" customWidth="1"/>
    <col min="11" max="16384" width="11.42578125" style="22"/>
  </cols>
  <sheetData>
    <row r="2" spans="1:11" x14ac:dyDescent="0.2">
      <c r="A2" s="218" t="str">
        <f>Resultatregnskap!A1</f>
        <v>Fagskolens navn: Pilot Flight Academy AS</v>
      </c>
    </row>
    <row r="4" spans="1:11" x14ac:dyDescent="0.2">
      <c r="A4" s="218" t="s">
        <v>495</v>
      </c>
      <c r="B4" s="218"/>
      <c r="C4" s="218"/>
      <c r="D4" s="218"/>
      <c r="E4" s="218"/>
      <c r="F4" s="218"/>
      <c r="G4" s="218"/>
      <c r="H4" s="218"/>
      <c r="I4" s="218"/>
      <c r="J4" s="218"/>
    </row>
    <row r="5" spans="1:11" x14ac:dyDescent="0.2">
      <c r="A5" s="251" t="s">
        <v>5</v>
      </c>
      <c r="B5" s="251"/>
    </row>
    <row r="6" spans="1:11" ht="25.5" x14ac:dyDescent="0.2">
      <c r="A6" s="252"/>
      <c r="B6" s="252" t="s">
        <v>69</v>
      </c>
      <c r="C6" s="253" t="s">
        <v>496</v>
      </c>
      <c r="D6" s="253" t="s">
        <v>497</v>
      </c>
      <c r="E6" s="253" t="s">
        <v>77</v>
      </c>
      <c r="F6" s="253" t="s">
        <v>498</v>
      </c>
      <c r="G6" s="253" t="s">
        <v>499</v>
      </c>
      <c r="H6" s="253" t="s">
        <v>500</v>
      </c>
      <c r="I6" s="252" t="s">
        <v>501</v>
      </c>
      <c r="J6" s="254" t="s">
        <v>502</v>
      </c>
    </row>
    <row r="7" spans="1:11" ht="15" customHeight="1" x14ac:dyDescent="0.2">
      <c r="A7" s="255" t="str">
        <f>'Note 7'!A6</f>
        <v>Anskaffelseskost 31.12.2023</v>
      </c>
      <c r="B7" s="404"/>
      <c r="C7" s="404"/>
      <c r="D7" s="404"/>
      <c r="E7" s="404"/>
      <c r="F7" s="404"/>
      <c r="G7" s="404"/>
      <c r="H7" s="404">
        <v>46003</v>
      </c>
      <c r="I7" s="356">
        <f t="shared" ref="I7:I17" si="0">SUM(B7:H7)</f>
        <v>46003</v>
      </c>
      <c r="J7" s="255" t="s">
        <v>503</v>
      </c>
      <c r="K7" s="256"/>
    </row>
    <row r="8" spans="1:11" ht="15" customHeight="1" x14ac:dyDescent="0.2">
      <c r="A8" s="255" t="str">
        <f>'Note 7'!A7</f>
        <v xml:space="preserve"> + tilgang pr. 31.12.2024 (+)</v>
      </c>
      <c r="B8" s="404"/>
      <c r="C8" s="404"/>
      <c r="D8" s="404"/>
      <c r="E8" s="404"/>
      <c r="F8" s="404"/>
      <c r="G8" s="404"/>
      <c r="H8" s="404">
        <v>86</v>
      </c>
      <c r="I8" s="356">
        <f t="shared" si="0"/>
        <v>86</v>
      </c>
      <c r="J8" s="255" t="s">
        <v>504</v>
      </c>
    </row>
    <row r="9" spans="1:11" ht="15" customHeight="1" x14ac:dyDescent="0.2">
      <c r="A9" s="255" t="str">
        <f>'Note 7'!A8</f>
        <v xml:space="preserve"> - avgang pr. 31.12.2024 (-)</v>
      </c>
      <c r="B9" s="404"/>
      <c r="C9" s="404"/>
      <c r="D9" s="404"/>
      <c r="E9" s="404"/>
      <c r="F9" s="404"/>
      <c r="G9" s="404"/>
      <c r="H9" s="404"/>
      <c r="I9" s="356">
        <f t="shared" si="0"/>
        <v>0</v>
      </c>
      <c r="J9" s="255" t="s">
        <v>505</v>
      </c>
    </row>
    <row r="10" spans="1:11" ht="15" customHeight="1" x14ac:dyDescent="0.2">
      <c r="A10" s="255" t="str">
        <f>'Note 7'!A9</f>
        <v xml:space="preserve"> +/- fra eiendel under utførelse til annen gruppe (+/-)</v>
      </c>
      <c r="B10" s="404"/>
      <c r="C10" s="404"/>
      <c r="D10" s="404"/>
      <c r="E10" s="404"/>
      <c r="F10" s="404"/>
      <c r="G10" s="404"/>
      <c r="H10" s="404"/>
      <c r="I10" s="356">
        <f t="shared" si="0"/>
        <v>0</v>
      </c>
      <c r="J10" s="255" t="s">
        <v>506</v>
      </c>
    </row>
    <row r="11" spans="1:11" ht="15" customHeight="1" x14ac:dyDescent="0.2">
      <c r="A11" s="257" t="str">
        <f>'Note 7'!A10</f>
        <v>Anskaffelseskost 31.12.2024</v>
      </c>
      <c r="B11" s="405">
        <f>SUBTOTAL(9,B7:B10)</f>
        <v>0</v>
      </c>
      <c r="C11" s="405">
        <f t="shared" ref="C11:H11" si="1">SUBTOTAL(9,C7:C10)</f>
        <v>0</v>
      </c>
      <c r="D11" s="405">
        <f t="shared" si="1"/>
        <v>0</v>
      </c>
      <c r="E11" s="405">
        <f t="shared" si="1"/>
        <v>0</v>
      </c>
      <c r="F11" s="405">
        <f>SUBTOTAL(9,F7:F10)</f>
        <v>0</v>
      </c>
      <c r="G11" s="405">
        <f t="shared" si="1"/>
        <v>0</v>
      </c>
      <c r="H11" s="405">
        <f t="shared" si="1"/>
        <v>46089</v>
      </c>
      <c r="I11" s="405">
        <f t="shared" si="0"/>
        <v>46089</v>
      </c>
      <c r="J11" s="258" t="s">
        <v>507</v>
      </c>
    </row>
    <row r="12" spans="1:11" ht="15" customHeight="1" x14ac:dyDescent="0.2">
      <c r="A12" s="255" t="str">
        <f>'Note 7'!A11</f>
        <v xml:space="preserve"> - akkumulerte nedskrivninger pr. 31.12.2023 (-)</v>
      </c>
      <c r="B12" s="356"/>
      <c r="C12" s="356"/>
      <c r="D12" s="356"/>
      <c r="E12" s="356"/>
      <c r="F12" s="356"/>
      <c r="G12" s="356"/>
      <c r="H12" s="356">
        <v>-34699</v>
      </c>
      <c r="I12" s="356">
        <f t="shared" si="0"/>
        <v>-34699</v>
      </c>
      <c r="J12" s="255" t="s">
        <v>508</v>
      </c>
    </row>
    <row r="13" spans="1:11" ht="15" customHeight="1" x14ac:dyDescent="0.2">
      <c r="A13" s="255" t="str">
        <f>'Note 7'!A12</f>
        <v xml:space="preserve"> - nedskrivninger pr. 31.12.2024 (-)</v>
      </c>
      <c r="B13" s="356"/>
      <c r="C13" s="356"/>
      <c r="D13" s="356"/>
      <c r="E13" s="356"/>
      <c r="F13" s="356"/>
      <c r="G13" s="356"/>
      <c r="H13" s="356"/>
      <c r="I13" s="356">
        <f t="shared" si="0"/>
        <v>0</v>
      </c>
      <c r="J13" s="255" t="s">
        <v>509</v>
      </c>
    </row>
    <row r="14" spans="1:11" ht="15" customHeight="1" x14ac:dyDescent="0.2">
      <c r="A14" s="255" t="str">
        <f>'Note 7'!A13</f>
        <v xml:space="preserve"> - akkumulerte avskrivninger pr. 31.12.2023 (-)</v>
      </c>
      <c r="B14" s="356"/>
      <c r="C14" s="356"/>
      <c r="D14" s="356"/>
      <c r="E14" s="356"/>
      <c r="F14" s="356"/>
      <c r="G14" s="356"/>
      <c r="H14" s="356"/>
      <c r="I14" s="356">
        <f t="shared" si="0"/>
        <v>0</v>
      </c>
      <c r="J14" s="255" t="s">
        <v>510</v>
      </c>
    </row>
    <row r="15" spans="1:11" ht="15" customHeight="1" x14ac:dyDescent="0.2">
      <c r="A15" s="255" t="str">
        <f>'Note 7'!A14</f>
        <v xml:space="preserve"> - ordinære avskrivninger pr. 31.12.2024 (-)</v>
      </c>
      <c r="B15" s="356"/>
      <c r="C15" s="356"/>
      <c r="D15" s="356"/>
      <c r="E15" s="356"/>
      <c r="F15" s="356"/>
      <c r="G15" s="356"/>
      <c r="H15" s="356">
        <v>-2860</v>
      </c>
      <c r="I15" s="356">
        <f t="shared" si="0"/>
        <v>-2860</v>
      </c>
      <c r="J15" s="255" t="s">
        <v>511</v>
      </c>
    </row>
    <row r="16" spans="1:11" ht="15" customHeight="1" x14ac:dyDescent="0.2">
      <c r="A16" s="255" t="str">
        <f>'Note 7'!A15</f>
        <v xml:space="preserve"> + akkumulert avskrivning avgang pr. 31.12.2024 (+)</v>
      </c>
      <c r="B16" s="356"/>
      <c r="C16" s="356"/>
      <c r="D16" s="356"/>
      <c r="E16" s="356"/>
      <c r="F16" s="356"/>
      <c r="G16" s="356"/>
      <c r="H16" s="356"/>
      <c r="I16" s="356">
        <f t="shared" si="0"/>
        <v>0</v>
      </c>
      <c r="J16" s="255" t="s">
        <v>512</v>
      </c>
    </row>
    <row r="17" spans="1:10" ht="15" customHeight="1" x14ac:dyDescent="0.2">
      <c r="A17" s="257" t="str">
        <f>'Note 7'!A16</f>
        <v>Balanseført verdi 31.12.2024</v>
      </c>
      <c r="B17" s="405">
        <f t="shared" ref="B17:G17" si="2">SUBTOTAL(9,B7:B16)</f>
        <v>0</v>
      </c>
      <c r="C17" s="405">
        <f t="shared" si="2"/>
        <v>0</v>
      </c>
      <c r="D17" s="405">
        <f t="shared" si="2"/>
        <v>0</v>
      </c>
      <c r="E17" s="405">
        <f t="shared" si="2"/>
        <v>0</v>
      </c>
      <c r="F17" s="405">
        <f>SUBTOTAL(9,F7:F16)</f>
        <v>0</v>
      </c>
      <c r="G17" s="405">
        <f t="shared" si="2"/>
        <v>0</v>
      </c>
      <c r="H17" s="405">
        <f>SUBTOTAL(9,H7:H16)</f>
        <v>8530</v>
      </c>
      <c r="I17" s="405">
        <f t="shared" si="0"/>
        <v>8530</v>
      </c>
      <c r="J17" s="258" t="s">
        <v>513</v>
      </c>
    </row>
    <row r="19" spans="1:10" x14ac:dyDescent="0.2">
      <c r="A19" s="499" t="s">
        <v>494</v>
      </c>
      <c r="B19" s="499"/>
      <c r="C19" s="499"/>
      <c r="D19" s="499"/>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
  <sheetViews>
    <sheetView workbookViewId="0">
      <selection activeCell="G25" sqref="G25"/>
    </sheetView>
  </sheetViews>
  <sheetFormatPr baseColWidth="10" defaultColWidth="17.42578125" defaultRowHeight="15.75" customHeight="1" x14ac:dyDescent="0.2"/>
  <cols>
    <col min="1" max="1" width="43.42578125" style="35" customWidth="1"/>
    <col min="2" max="3" width="15.5703125" style="245" customWidth="1"/>
    <col min="4" max="4" width="13.5703125" style="280" customWidth="1"/>
    <col min="5" max="5" width="10.5703125" style="35" customWidth="1"/>
    <col min="6" max="6" width="13.42578125" style="35" bestFit="1" customWidth="1"/>
    <col min="7" max="7" width="41.28515625" style="35" bestFit="1" customWidth="1"/>
    <col min="8" max="16384" width="17.42578125" style="35"/>
  </cols>
  <sheetData>
    <row r="1" spans="1:6" ht="12.75" x14ac:dyDescent="0.2">
      <c r="A1" s="218" t="str">
        <f>Resultatregnskap!A1</f>
        <v>Fagskolens navn: Pilot Flight Academy AS</v>
      </c>
      <c r="B1" s="215"/>
      <c r="C1" s="215"/>
      <c r="D1" s="259"/>
      <c r="E1" s="221"/>
      <c r="F1" s="221"/>
    </row>
    <row r="2" spans="1:6" ht="12" customHeight="1" x14ac:dyDescent="0.2">
      <c r="A2" s="221"/>
      <c r="B2" s="215"/>
      <c r="C2" s="216"/>
      <c r="D2" s="259"/>
      <c r="E2" s="221"/>
      <c r="F2" s="221"/>
    </row>
    <row r="3" spans="1:6" ht="15" customHeight="1" x14ac:dyDescent="0.2">
      <c r="A3" s="260" t="s">
        <v>514</v>
      </c>
      <c r="B3" s="261"/>
      <c r="C3" s="189"/>
      <c r="D3" s="189"/>
      <c r="E3" s="188"/>
      <c r="F3" s="221"/>
    </row>
    <row r="4" spans="1:6" ht="15" customHeight="1" x14ac:dyDescent="0.2">
      <c r="A4" s="262" t="s">
        <v>5</v>
      </c>
      <c r="B4" s="261"/>
      <c r="C4" s="189"/>
      <c r="D4" s="192"/>
      <c r="E4" s="188"/>
      <c r="F4" s="221"/>
    </row>
    <row r="5" spans="1:6" ht="15.75" customHeight="1" x14ac:dyDescent="0.2">
      <c r="A5" s="263" t="s">
        <v>106</v>
      </c>
      <c r="B5" s="264">
        <f>Resultatregnskap!C6</f>
        <v>45657</v>
      </c>
      <c r="C5" s="265">
        <f>Resultatregnskap!D6</f>
        <v>45291</v>
      </c>
      <c r="D5" s="197" t="s">
        <v>7</v>
      </c>
      <c r="E5" s="266"/>
      <c r="F5" s="221"/>
    </row>
    <row r="6" spans="1:6" ht="15.75" customHeight="1" x14ac:dyDescent="0.2">
      <c r="A6" s="267" t="s">
        <v>515</v>
      </c>
      <c r="B6" s="384">
        <v>1930</v>
      </c>
      <c r="C6" s="384">
        <v>3515</v>
      </c>
      <c r="D6" s="202" t="s">
        <v>516</v>
      </c>
      <c r="E6" s="188"/>
      <c r="F6" s="221"/>
    </row>
    <row r="7" spans="1:6" ht="15.75" customHeight="1" x14ac:dyDescent="0.2">
      <c r="A7" s="267" t="s">
        <v>517</v>
      </c>
      <c r="B7" s="382">
        <v>-1420</v>
      </c>
      <c r="C7" s="382">
        <v>-1374</v>
      </c>
      <c r="D7" s="202" t="s">
        <v>518</v>
      </c>
      <c r="E7" s="188"/>
      <c r="F7" s="221"/>
    </row>
    <row r="8" spans="1:6" ht="15.75" customHeight="1" x14ac:dyDescent="0.2">
      <c r="A8" s="268" t="s">
        <v>519</v>
      </c>
      <c r="B8" s="407">
        <f>SUM(B6:B7)</f>
        <v>510</v>
      </c>
      <c r="C8" s="408">
        <f>SUM(C6:C7)</f>
        <v>2141</v>
      </c>
      <c r="D8" s="202" t="s">
        <v>520</v>
      </c>
      <c r="E8" s="188"/>
      <c r="F8" s="221"/>
    </row>
    <row r="9" spans="1:6" ht="15.75" customHeight="1" x14ac:dyDescent="0.2">
      <c r="A9" s="269"/>
      <c r="B9" s="234"/>
      <c r="C9" s="234"/>
      <c r="D9" s="187"/>
      <c r="E9" s="188"/>
      <c r="F9" s="221"/>
    </row>
    <row r="10" spans="1:6" ht="15.75" customHeight="1" x14ac:dyDescent="0.2">
      <c r="A10" s="263" t="s">
        <v>108</v>
      </c>
      <c r="B10" s="264">
        <f>Resultatregnskap!C6</f>
        <v>45657</v>
      </c>
      <c r="C10" s="265">
        <f>Resultatregnskap!D6</f>
        <v>45291</v>
      </c>
      <c r="D10" s="270" t="s">
        <v>7</v>
      </c>
      <c r="E10" s="188"/>
      <c r="F10" s="221"/>
    </row>
    <row r="11" spans="1:6" ht="15.75" customHeight="1" x14ac:dyDescent="0.2">
      <c r="A11" s="271" t="s">
        <v>521</v>
      </c>
      <c r="B11" s="384">
        <v>5648</v>
      </c>
      <c r="C11" s="406">
        <v>3389</v>
      </c>
      <c r="D11" s="272" t="s">
        <v>522</v>
      </c>
      <c r="E11" s="188"/>
      <c r="F11" s="221"/>
    </row>
    <row r="12" spans="1:6" ht="15.75" customHeight="1" x14ac:dyDescent="0.2">
      <c r="A12" s="273" t="s">
        <v>517</v>
      </c>
      <c r="B12" s="409">
        <v>0</v>
      </c>
      <c r="C12" s="411">
        <v>0</v>
      </c>
      <c r="D12" s="274" t="s">
        <v>523</v>
      </c>
      <c r="E12" s="188"/>
      <c r="F12" s="221"/>
    </row>
    <row r="13" spans="1:6" ht="15.75" customHeight="1" x14ac:dyDescent="0.2">
      <c r="A13" s="275" t="s">
        <v>524</v>
      </c>
      <c r="B13" s="383">
        <f>SUM(B11:B12)</f>
        <v>5648</v>
      </c>
      <c r="C13" s="384">
        <f>SUM(C11:C12)</f>
        <v>3389</v>
      </c>
      <c r="D13" s="272" t="s">
        <v>525</v>
      </c>
      <c r="E13" s="188"/>
      <c r="F13" s="221"/>
    </row>
    <row r="14" spans="1:6" ht="15.75" customHeight="1" x14ac:dyDescent="0.2">
      <c r="A14" s="188"/>
      <c r="B14" s="189"/>
      <c r="C14" s="189"/>
      <c r="D14" s="214"/>
      <c r="E14" s="188"/>
      <c r="F14" s="221"/>
    </row>
    <row r="15" spans="1:6" ht="15.75" customHeight="1" x14ac:dyDescent="0.2">
      <c r="A15" s="15" t="s">
        <v>526</v>
      </c>
      <c r="B15" s="15"/>
      <c r="C15" s="15"/>
      <c r="D15" s="15"/>
      <c r="E15" s="188"/>
      <c r="F15" s="221"/>
    </row>
    <row r="16" spans="1:6" ht="15.75" customHeight="1" x14ac:dyDescent="0.2">
      <c r="A16" s="262" t="s">
        <v>5</v>
      </c>
      <c r="B16" s="36"/>
      <c r="C16" s="36"/>
      <c r="D16" s="36"/>
      <c r="E16" s="188"/>
      <c r="F16" s="221"/>
    </row>
    <row r="17" spans="1:6" ht="15.75" customHeight="1" x14ac:dyDescent="0.2">
      <c r="A17" s="61"/>
      <c r="B17" s="264">
        <f>Resultatregnskap!C6</f>
        <v>45657</v>
      </c>
      <c r="C17" s="265">
        <f>Resultatregnskap!D6</f>
        <v>45291</v>
      </c>
      <c r="D17" s="276" t="s">
        <v>7</v>
      </c>
      <c r="E17" s="188"/>
      <c r="F17" s="221"/>
    </row>
    <row r="18" spans="1:6" ht="15.75" customHeight="1" x14ac:dyDescent="0.2">
      <c r="A18" s="271" t="s">
        <v>527</v>
      </c>
      <c r="B18" s="410">
        <v>5270</v>
      </c>
      <c r="C18" s="410">
        <v>6707</v>
      </c>
      <c r="D18" s="277" t="s">
        <v>528</v>
      </c>
      <c r="E18" s="278"/>
      <c r="F18" s="221"/>
    </row>
    <row r="19" spans="1:6" ht="15.75" customHeight="1" x14ac:dyDescent="0.2">
      <c r="A19" s="271" t="s">
        <v>529</v>
      </c>
      <c r="B19" s="410">
        <v>0</v>
      </c>
      <c r="C19" s="410">
        <v>0</v>
      </c>
      <c r="D19" s="277" t="s">
        <v>530</v>
      </c>
      <c r="E19" s="278"/>
      <c r="F19" s="221"/>
    </row>
    <row r="20" spans="1:6" ht="15.75" customHeight="1" x14ac:dyDescent="0.2">
      <c r="A20" s="279" t="s">
        <v>531</v>
      </c>
      <c r="B20" s="410">
        <v>80675</v>
      </c>
      <c r="C20" s="410">
        <v>59817</v>
      </c>
      <c r="D20" s="277" t="s">
        <v>532</v>
      </c>
      <c r="E20" s="188"/>
      <c r="F20" s="221"/>
    </row>
    <row r="21" spans="1:6" ht="15.75" customHeight="1" x14ac:dyDescent="0.2">
      <c r="A21" s="279" t="s">
        <v>287</v>
      </c>
      <c r="B21" s="383">
        <f>SUM(B18:B20)</f>
        <v>85945</v>
      </c>
      <c r="C21" s="384">
        <f>SUM(C18:C20)</f>
        <v>66524</v>
      </c>
      <c r="D21" s="272" t="s">
        <v>533</v>
      </c>
      <c r="E21" s="188"/>
      <c r="F21" s="221"/>
    </row>
    <row r="22" spans="1:6" ht="15.75" customHeight="1" x14ac:dyDescent="0.2">
      <c r="A22" s="36"/>
      <c r="B22" s="36"/>
      <c r="C22" s="36"/>
      <c r="D22" s="36"/>
      <c r="E22" s="75"/>
      <c r="F22" s="221"/>
    </row>
    <row r="23" spans="1:6" ht="55.5" customHeight="1" x14ac:dyDescent="0.2">
      <c r="A23" s="500" t="s">
        <v>534</v>
      </c>
      <c r="B23" s="501"/>
      <c r="C23" s="501"/>
      <c r="D23" s="501"/>
      <c r="E23" s="75"/>
      <c r="F23" s="221"/>
    </row>
    <row r="24" spans="1:6" ht="15.75" customHeight="1" x14ac:dyDescent="0.2">
      <c r="A24" s="502"/>
      <c r="B24" s="502"/>
      <c r="C24" s="502"/>
      <c r="D24" s="502"/>
      <c r="E24" s="75"/>
      <c r="F24" s="221"/>
    </row>
    <row r="25" spans="1:6" ht="15.75" customHeight="1" x14ac:dyDescent="0.2">
      <c r="A25" s="32"/>
      <c r="B25" s="50"/>
      <c r="C25" s="50"/>
      <c r="D25" s="214"/>
      <c r="E25" s="75"/>
      <c r="F25" s="221"/>
    </row>
    <row r="26" spans="1:6" ht="15.75" customHeight="1" x14ac:dyDescent="0.2">
      <c r="A26" s="75"/>
      <c r="B26" s="50"/>
      <c r="C26" s="50"/>
      <c r="D26" s="214"/>
      <c r="E26" s="75"/>
      <c r="F26" s="221"/>
    </row>
    <row r="27" spans="1:6" ht="15.75" customHeight="1" x14ac:dyDescent="0.2">
      <c r="F27" s="221"/>
    </row>
    <row r="28" spans="1:6" ht="15.75" customHeight="1" x14ac:dyDescent="0.2">
      <c r="F28" s="221"/>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21"/>
  <sheetViews>
    <sheetView workbookViewId="0">
      <selection activeCell="F7" sqref="F7"/>
    </sheetView>
  </sheetViews>
  <sheetFormatPr baseColWidth="10" defaultColWidth="11.42578125" defaultRowHeight="12.75" x14ac:dyDescent="0.2"/>
  <cols>
    <col min="1" max="1" width="34.42578125" style="22" customWidth="1"/>
    <col min="2" max="4" width="15.5703125" style="22" customWidth="1"/>
    <col min="5" max="5" width="7.5703125" style="22" customWidth="1"/>
    <col min="6" max="6" width="11.42578125" style="22"/>
    <col min="7" max="7" width="38" style="22" customWidth="1"/>
    <col min="8" max="8" width="15.140625" style="22" bestFit="1" customWidth="1"/>
    <col min="9" max="9" width="12.85546875" style="22" bestFit="1" customWidth="1"/>
    <col min="10" max="10" width="14.5703125" style="22" bestFit="1" customWidth="1"/>
    <col min="11" max="16384" width="11.42578125" style="22"/>
  </cols>
  <sheetData>
    <row r="2" spans="1:11" ht="15" x14ac:dyDescent="0.25">
      <c r="A2" s="281" t="str">
        <f>'Note 9 og 10'!A1</f>
        <v>Fagskolens navn: Pilot Flight Academy AS</v>
      </c>
      <c r="B2" s="281"/>
      <c r="C2" s="281"/>
      <c r="D2" s="281"/>
      <c r="E2" s="23"/>
      <c r="F2" s="23"/>
      <c r="G2" s="23"/>
    </row>
    <row r="4" spans="1:11" x14ac:dyDescent="0.2">
      <c r="A4" s="218" t="s">
        <v>535</v>
      </c>
      <c r="B4" s="218"/>
      <c r="C4" s="218"/>
      <c r="D4" s="218"/>
    </row>
    <row r="5" spans="1:11" ht="15" x14ac:dyDescent="0.25">
      <c r="A5" s="282" t="s">
        <v>5</v>
      </c>
      <c r="B5" s="218"/>
      <c r="C5" s="218"/>
      <c r="D5" s="218"/>
    </row>
    <row r="6" spans="1:11" ht="15" x14ac:dyDescent="0.25">
      <c r="A6" s="283"/>
      <c r="B6" s="284">
        <f>Resultatregnskap!C6</f>
        <v>45657</v>
      </c>
      <c r="C6" s="285">
        <f>Resultatregnskap!D6</f>
        <v>45291</v>
      </c>
      <c r="D6" s="286" t="s">
        <v>7</v>
      </c>
      <c r="E6" s="287"/>
    </row>
    <row r="7" spans="1:11" ht="15" x14ac:dyDescent="0.25">
      <c r="A7" s="288" t="s">
        <v>536</v>
      </c>
      <c r="B7" s="412">
        <v>-3522</v>
      </c>
      <c r="C7" s="416">
        <v>-3995</v>
      </c>
      <c r="D7" s="289" t="s">
        <v>537</v>
      </c>
    </row>
    <row r="8" spans="1:11" ht="15" x14ac:dyDescent="0.25">
      <c r="A8" s="288" t="s">
        <v>538</v>
      </c>
      <c r="B8" s="412">
        <v>0</v>
      </c>
      <c r="C8" s="416">
        <v>0</v>
      </c>
      <c r="D8" s="289" t="s">
        <v>539</v>
      </c>
    </row>
    <row r="9" spans="1:11" ht="15" x14ac:dyDescent="0.25">
      <c r="A9" s="288" t="s">
        <v>540</v>
      </c>
      <c r="B9" s="412">
        <v>0</v>
      </c>
      <c r="C9" s="416">
        <v>0</v>
      </c>
      <c r="D9" s="289" t="s">
        <v>541</v>
      </c>
    </row>
    <row r="10" spans="1:11" ht="15" x14ac:dyDescent="0.25">
      <c r="A10" s="288" t="s">
        <v>542</v>
      </c>
      <c r="B10" s="412">
        <v>-3789</v>
      </c>
      <c r="C10" s="416">
        <v>-11991</v>
      </c>
      <c r="D10" s="289" t="s">
        <v>543</v>
      </c>
    </row>
    <row r="11" spans="1:11" ht="17.25" x14ac:dyDescent="0.25">
      <c r="A11" s="290" t="s">
        <v>544</v>
      </c>
      <c r="B11" s="412">
        <v>-24520</v>
      </c>
      <c r="C11" s="416">
        <v>-24574</v>
      </c>
      <c r="D11" s="289" t="s">
        <v>545</v>
      </c>
    </row>
    <row r="12" spans="1:11" ht="15" x14ac:dyDescent="0.25">
      <c r="A12" s="288" t="s">
        <v>546</v>
      </c>
      <c r="B12" s="412"/>
      <c r="C12" s="416">
        <v>0</v>
      </c>
      <c r="D12" s="289" t="s">
        <v>547</v>
      </c>
    </row>
    <row r="13" spans="1:11" ht="15" x14ac:dyDescent="0.25">
      <c r="A13" s="291" t="s">
        <v>548</v>
      </c>
      <c r="B13" s="412">
        <f>SUBTOTAL(9,B7:B12)</f>
        <v>-31831</v>
      </c>
      <c r="C13" s="412">
        <f>SUBTOTAL(9,C7:C12)</f>
        <v>-40560</v>
      </c>
      <c r="D13" s="292" t="s">
        <v>549</v>
      </c>
    </row>
    <row r="14" spans="1:11" ht="15" x14ac:dyDescent="0.25">
      <c r="A14" s="23"/>
      <c r="B14" s="23"/>
      <c r="C14" s="23"/>
    </row>
    <row r="15" spans="1:11" s="37" customFormat="1" ht="49.5" customHeight="1" x14ac:dyDescent="0.25">
      <c r="A15" s="503" t="s">
        <v>550</v>
      </c>
      <c r="B15" s="504"/>
      <c r="C15" s="504"/>
      <c r="D15" s="504"/>
      <c r="F15" s="22"/>
      <c r="G15" s="22"/>
      <c r="H15" s="22"/>
      <c r="I15" s="22"/>
      <c r="J15" s="22"/>
      <c r="K15" s="22"/>
    </row>
    <row r="17" spans="1:3" x14ac:dyDescent="0.2">
      <c r="A17" s="22" t="s">
        <v>656</v>
      </c>
      <c r="B17" s="413">
        <v>45657</v>
      </c>
      <c r="C17" s="413">
        <v>45291</v>
      </c>
    </row>
    <row r="18" spans="1:3" x14ac:dyDescent="0.2">
      <c r="A18" s="22" t="s">
        <v>659</v>
      </c>
      <c r="B18" s="414">
        <f>725+3</f>
        <v>728</v>
      </c>
      <c r="C18" s="414">
        <v>0</v>
      </c>
    </row>
    <row r="19" spans="1:3" x14ac:dyDescent="0.2">
      <c r="A19" s="22" t="s">
        <v>657</v>
      </c>
      <c r="B19" s="414">
        <v>23383</v>
      </c>
      <c r="C19" s="414">
        <v>23957</v>
      </c>
    </row>
    <row r="20" spans="1:3" x14ac:dyDescent="0.2">
      <c r="A20" s="22" t="s">
        <v>658</v>
      </c>
      <c r="B20" s="414">
        <v>409</v>
      </c>
      <c r="C20" s="414">
        <v>617</v>
      </c>
    </row>
    <row r="21" spans="1:3" x14ac:dyDescent="0.2">
      <c r="A21" s="22" t="s">
        <v>287</v>
      </c>
      <c r="B21" s="415">
        <f>+SUM(B18:B20)</f>
        <v>24520</v>
      </c>
      <c r="C21" s="415">
        <f>+SUM(C18:C20)</f>
        <v>24574</v>
      </c>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tabSelected="1" topLeftCell="A3" zoomScaleNormal="100" workbookViewId="0">
      <selection activeCell="H15" sqref="H15"/>
    </sheetView>
  </sheetViews>
  <sheetFormatPr baseColWidth="10" defaultColWidth="11.42578125" defaultRowHeight="12.75" x14ac:dyDescent="0.2"/>
  <cols>
    <col min="1" max="1" width="27.42578125" style="22" customWidth="1"/>
    <col min="2" max="2" width="19" style="22" customWidth="1"/>
    <col min="3" max="3" width="13.5703125" style="22" customWidth="1"/>
    <col min="4" max="4" width="19" style="22" customWidth="1"/>
    <col min="5" max="5" width="13.5703125" style="22" customWidth="1"/>
    <col min="6" max="6" width="20" style="22" customWidth="1"/>
    <col min="7" max="8" width="13.5703125" style="22" customWidth="1"/>
    <col min="9" max="9" width="15.28515625" style="22" customWidth="1"/>
    <col min="10" max="10" width="7.7109375" style="22" customWidth="1"/>
    <col min="11" max="11" width="11.42578125" style="22"/>
    <col min="12" max="12" width="25" style="22" bestFit="1" customWidth="1"/>
    <col min="13" max="13" width="15.140625" style="22" bestFit="1" customWidth="1"/>
    <col min="14" max="14" width="13.28515625" style="22" bestFit="1" customWidth="1"/>
    <col min="15" max="15" width="14.7109375" style="22" bestFit="1" customWidth="1"/>
    <col min="16" max="16384" width="11.42578125" style="22"/>
  </cols>
  <sheetData>
    <row r="2" spans="1:10" x14ac:dyDescent="0.2">
      <c r="A2" s="511" t="s">
        <v>551</v>
      </c>
      <c r="B2" s="511"/>
      <c r="C2" s="511"/>
      <c r="D2" s="511"/>
      <c r="E2" s="511"/>
      <c r="F2" s="511"/>
      <c r="G2" s="511"/>
      <c r="H2" s="511"/>
    </row>
    <row r="4" spans="1:10" x14ac:dyDescent="0.2">
      <c r="A4" s="218" t="s">
        <v>552</v>
      </c>
      <c r="B4" s="218"/>
      <c r="C4" s="218"/>
      <c r="D4" s="218"/>
      <c r="E4" s="218"/>
      <c r="F4" s="218"/>
      <c r="G4" s="218"/>
      <c r="H4" s="218"/>
    </row>
    <row r="5" spans="1:10" x14ac:dyDescent="0.2">
      <c r="A5" s="251" t="s">
        <v>5</v>
      </c>
      <c r="B5" s="218"/>
      <c r="C5" s="218"/>
      <c r="D5" s="218"/>
      <c r="E5" s="218"/>
      <c r="F5" s="218"/>
      <c r="G5" s="218"/>
      <c r="H5" s="218"/>
    </row>
    <row r="7" spans="1:10" x14ac:dyDescent="0.2">
      <c r="A7" s="294"/>
      <c r="B7" s="512" t="s">
        <v>553</v>
      </c>
      <c r="C7" s="513"/>
      <c r="D7" s="512" t="s">
        <v>554</v>
      </c>
      <c r="E7" s="513"/>
      <c r="F7" s="505" t="s">
        <v>555</v>
      </c>
      <c r="G7" s="506"/>
      <c r="H7" s="507"/>
      <c r="I7" s="295"/>
    </row>
    <row r="8" spans="1:10" x14ac:dyDescent="0.2">
      <c r="B8" s="514"/>
      <c r="C8" s="515"/>
      <c r="D8" s="514"/>
      <c r="E8" s="515"/>
      <c r="F8" s="508"/>
      <c r="G8" s="509"/>
      <c r="H8" s="510"/>
      <c r="I8" s="255"/>
    </row>
    <row r="9" spans="1:10" ht="26.25" customHeight="1" x14ac:dyDescent="0.2">
      <c r="B9" s="227" t="s">
        <v>556</v>
      </c>
      <c r="C9" s="227" t="s">
        <v>557</v>
      </c>
      <c r="D9" s="227" t="s">
        <v>556</v>
      </c>
      <c r="E9" s="227" t="s">
        <v>557</v>
      </c>
      <c r="F9" s="227" t="s">
        <v>556</v>
      </c>
      <c r="G9" s="227" t="s">
        <v>557</v>
      </c>
      <c r="H9" s="296" t="s">
        <v>558</v>
      </c>
      <c r="I9" s="257" t="s">
        <v>7</v>
      </c>
      <c r="J9" s="266"/>
    </row>
    <row r="10" spans="1:10" x14ac:dyDescent="0.2">
      <c r="A10" s="22" t="s">
        <v>134</v>
      </c>
      <c r="B10" s="417">
        <v>308</v>
      </c>
      <c r="C10" s="418">
        <v>0</v>
      </c>
      <c r="D10" s="417">
        <v>0</v>
      </c>
      <c r="E10" s="418">
        <v>0</v>
      </c>
      <c r="F10" s="417">
        <f t="shared" ref="F10:G14" si="0">B10+D10</f>
        <v>308</v>
      </c>
      <c r="G10" s="418">
        <f t="shared" si="0"/>
        <v>0</v>
      </c>
      <c r="H10" s="356">
        <f>SUBTOTAL(9,F10:G10)</f>
        <v>308</v>
      </c>
      <c r="I10" s="255" t="s">
        <v>559</v>
      </c>
    </row>
    <row r="11" spans="1:10" x14ac:dyDescent="0.2">
      <c r="A11" s="22" t="s">
        <v>136</v>
      </c>
      <c r="B11" s="417">
        <v>19792</v>
      </c>
      <c r="C11" s="418">
        <v>0</v>
      </c>
      <c r="D11" s="417">
        <v>0</v>
      </c>
      <c r="E11" s="418">
        <v>0</v>
      </c>
      <c r="F11" s="417">
        <f t="shared" si="0"/>
        <v>19792</v>
      </c>
      <c r="G11" s="418">
        <f t="shared" si="0"/>
        <v>0</v>
      </c>
      <c r="H11" s="356">
        <f>SUBTOTAL(9,F11:G11)</f>
        <v>19792</v>
      </c>
      <c r="I11" s="255" t="s">
        <v>560</v>
      </c>
    </row>
    <row r="12" spans="1:10" x14ac:dyDescent="0.2">
      <c r="A12" s="22" t="s">
        <v>138</v>
      </c>
      <c r="B12" s="417">
        <v>15000</v>
      </c>
      <c r="C12" s="418">
        <v>0</v>
      </c>
      <c r="D12" s="469">
        <v>179</v>
      </c>
      <c r="E12" s="418">
        <v>0</v>
      </c>
      <c r="F12" s="417">
        <f t="shared" si="0"/>
        <v>15179</v>
      </c>
      <c r="G12" s="418">
        <f t="shared" si="0"/>
        <v>0</v>
      </c>
      <c r="H12" s="356">
        <f>SUBTOTAL(9,F12:G12)</f>
        <v>15179</v>
      </c>
      <c r="I12" s="255" t="s">
        <v>561</v>
      </c>
    </row>
    <row r="13" spans="1:10" x14ac:dyDescent="0.2">
      <c r="A13" s="22" t="s">
        <v>562</v>
      </c>
      <c r="B13" s="417">
        <v>0</v>
      </c>
      <c r="C13" s="418">
        <v>0</v>
      </c>
      <c r="D13" s="417">
        <v>0</v>
      </c>
      <c r="E13" s="418">
        <v>0</v>
      </c>
      <c r="F13" s="417">
        <f t="shared" si="0"/>
        <v>0</v>
      </c>
      <c r="G13" s="418">
        <f t="shared" si="0"/>
        <v>0</v>
      </c>
      <c r="H13" s="356">
        <f>SUBTOTAL(9,F13:G13)</f>
        <v>0</v>
      </c>
      <c r="I13" s="255" t="s">
        <v>563</v>
      </c>
    </row>
    <row r="14" spans="1:10" x14ac:dyDescent="0.2">
      <c r="A14" s="22" t="s">
        <v>146</v>
      </c>
      <c r="B14" s="417">
        <v>-136697</v>
      </c>
      <c r="C14" s="418">
        <v>0</v>
      </c>
      <c r="D14" s="417">
        <v>-20374</v>
      </c>
      <c r="E14" s="418">
        <v>-2127</v>
      </c>
      <c r="F14" s="417">
        <f>B14+D14</f>
        <v>-157071</v>
      </c>
      <c r="G14" s="419">
        <f t="shared" si="0"/>
        <v>-2127</v>
      </c>
      <c r="H14" s="356">
        <f>SUBTOTAL(9,F14:G14)</f>
        <v>-159198</v>
      </c>
      <c r="I14" s="297" t="s">
        <v>564</v>
      </c>
    </row>
    <row r="15" spans="1:10" x14ac:dyDescent="0.2">
      <c r="A15" s="298" t="s">
        <v>501</v>
      </c>
      <c r="B15" s="420">
        <f>SUBTOTAL(9,B10:B14)</f>
        <v>-101597</v>
      </c>
      <c r="C15" s="421">
        <f>SUBTOTAL(9,C10:C14)</f>
        <v>0</v>
      </c>
      <c r="D15" s="420">
        <f>SUBTOTAL(9,D10:D14)</f>
        <v>-20195</v>
      </c>
      <c r="E15" s="421">
        <f>SUBTOTAL(9,E10:E14)</f>
        <v>-2127</v>
      </c>
      <c r="F15" s="420">
        <f>SUBTOTAL(9,F10:F14)</f>
        <v>-121792</v>
      </c>
      <c r="G15" s="422">
        <f>C15+E15</f>
        <v>-2127</v>
      </c>
      <c r="H15" s="405">
        <f>SUM(H10:H14)</f>
        <v>-123919</v>
      </c>
      <c r="I15" s="258" t="s">
        <v>565</v>
      </c>
    </row>
    <row r="17" spans="1:9" x14ac:dyDescent="0.2">
      <c r="A17" s="293"/>
    </row>
    <row r="18" spans="1:9" ht="108.6" customHeight="1" x14ac:dyDescent="0.2">
      <c r="A18" s="516" t="s">
        <v>566</v>
      </c>
      <c r="B18" s="516"/>
      <c r="C18" s="516"/>
      <c r="D18" s="516"/>
      <c r="E18" s="516"/>
      <c r="F18" s="516"/>
      <c r="G18" s="516"/>
      <c r="H18" s="516"/>
      <c r="I18" s="516"/>
    </row>
    <row r="19" spans="1:9" x14ac:dyDescent="0.2">
      <c r="D19" s="293"/>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9" zoomScaleNormal="100" workbookViewId="0">
      <selection activeCell="B34" sqref="B34"/>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 min="11" max="11" width="43.85546875" customWidth="1"/>
    <col min="12" max="12" width="17.42578125" customWidth="1"/>
    <col min="13" max="13" width="17.28515625" customWidth="1"/>
    <col min="14" max="14" width="16.7109375" customWidth="1"/>
    <col min="15" max="15" width="18" customWidth="1"/>
    <col min="16" max="16" width="15.5703125" customWidth="1"/>
  </cols>
  <sheetData>
    <row r="1" spans="1:5" ht="15" customHeight="1" x14ac:dyDescent="0.25">
      <c r="A1" s="15" t="str">
        <f>Resultatregnskap!A1</f>
        <v>Fagskolens navn: Pilot Flight Academy AS</v>
      </c>
      <c r="B1" s="15"/>
      <c r="C1" s="15"/>
      <c r="D1" s="15"/>
      <c r="E1" s="15"/>
    </row>
    <row r="2" spans="1:5" ht="15" customHeight="1" x14ac:dyDescent="0.25">
      <c r="A2" s="14"/>
      <c r="B2" s="14"/>
      <c r="C2" s="14"/>
      <c r="D2" s="14"/>
      <c r="E2" s="14"/>
    </row>
    <row r="3" spans="1:5" ht="15" customHeight="1" x14ac:dyDescent="0.25">
      <c r="A3" s="518" t="s">
        <v>567</v>
      </c>
      <c r="B3" s="518"/>
      <c r="C3" s="518"/>
      <c r="D3" s="518"/>
      <c r="E3" s="21"/>
    </row>
    <row r="4" spans="1:5" x14ac:dyDescent="0.25">
      <c r="A4" s="130" t="s">
        <v>5</v>
      </c>
      <c r="B4" s="14"/>
      <c r="C4" s="14"/>
      <c r="D4" s="14"/>
      <c r="E4" s="14"/>
    </row>
    <row r="5" spans="1:5" ht="25.5" x14ac:dyDescent="0.25">
      <c r="A5" s="41"/>
      <c r="B5" s="42" t="s">
        <v>556</v>
      </c>
      <c r="C5" s="43" t="s">
        <v>568</v>
      </c>
      <c r="D5" s="43" t="s">
        <v>569</v>
      </c>
      <c r="E5" s="40" t="s">
        <v>7</v>
      </c>
    </row>
    <row r="6" spans="1:5" x14ac:dyDescent="0.25">
      <c r="A6" s="16" t="s">
        <v>8</v>
      </c>
      <c r="B6" s="423"/>
      <c r="C6" s="424"/>
      <c r="D6" s="425"/>
      <c r="E6" s="19"/>
    </row>
    <row r="7" spans="1:5" x14ac:dyDescent="0.25">
      <c r="A7" s="17" t="s">
        <v>11</v>
      </c>
      <c r="B7" s="426">
        <f>+Resultatregnskap!C9</f>
        <v>0</v>
      </c>
      <c r="C7" s="427"/>
      <c r="D7" s="428"/>
      <c r="E7" s="20" t="s">
        <v>570</v>
      </c>
    </row>
    <row r="8" spans="1:5" x14ac:dyDescent="0.25">
      <c r="A8" s="17" t="s">
        <v>9</v>
      </c>
      <c r="B8" s="470">
        <v>81269</v>
      </c>
      <c r="C8" s="429"/>
      <c r="D8" s="430"/>
      <c r="E8" s="20" t="s">
        <v>571</v>
      </c>
    </row>
    <row r="9" spans="1:5" x14ac:dyDescent="0.25">
      <c r="A9" s="299" t="s">
        <v>15</v>
      </c>
      <c r="B9" s="426">
        <v>1331</v>
      </c>
      <c r="C9" s="426">
        <v>1356</v>
      </c>
      <c r="D9" s="426">
        <v>7268</v>
      </c>
      <c r="E9" s="20" t="s">
        <v>572</v>
      </c>
    </row>
    <row r="10" spans="1:5" x14ac:dyDescent="0.25">
      <c r="A10" s="300" t="s">
        <v>17</v>
      </c>
      <c r="B10" s="431">
        <f>SUM(B7:B9)</f>
        <v>82600</v>
      </c>
      <c r="C10" s="432">
        <f>SUM(C8:C9)</f>
        <v>1356</v>
      </c>
      <c r="D10" s="433">
        <f>SUM(D8:D9)</f>
        <v>7268</v>
      </c>
      <c r="E10" s="301" t="s">
        <v>573</v>
      </c>
    </row>
    <row r="11" spans="1:5" x14ac:dyDescent="0.25">
      <c r="A11" s="302"/>
      <c r="B11" s="426"/>
      <c r="C11" s="429"/>
      <c r="D11" s="430"/>
      <c r="E11" s="20"/>
    </row>
    <row r="12" spans="1:5" x14ac:dyDescent="0.25">
      <c r="A12" s="303" t="s">
        <v>19</v>
      </c>
      <c r="B12" s="426"/>
      <c r="C12" s="429"/>
      <c r="D12" s="430"/>
      <c r="E12" s="20"/>
    </row>
    <row r="13" spans="1:5" x14ac:dyDescent="0.25">
      <c r="A13" s="304" t="s">
        <v>20</v>
      </c>
      <c r="B13" s="426">
        <v>29795</v>
      </c>
      <c r="C13" s="426">
        <v>489</v>
      </c>
      <c r="D13" s="426">
        <v>2622</v>
      </c>
      <c r="E13" s="20" t="s">
        <v>574</v>
      </c>
    </row>
    <row r="14" spans="1:5" x14ac:dyDescent="0.25">
      <c r="A14" s="304" t="s">
        <v>22</v>
      </c>
      <c r="B14" s="426">
        <v>35988</v>
      </c>
      <c r="C14" s="426">
        <v>591</v>
      </c>
      <c r="D14" s="426">
        <v>3167</v>
      </c>
      <c r="E14" s="20" t="s">
        <v>575</v>
      </c>
    </row>
    <row r="15" spans="1:5" x14ac:dyDescent="0.25">
      <c r="A15" s="304" t="s">
        <v>24</v>
      </c>
      <c r="B15" s="426">
        <v>2590</v>
      </c>
      <c r="C15" s="426">
        <v>43</v>
      </c>
      <c r="D15" s="426">
        <v>228</v>
      </c>
      <c r="E15" s="20" t="s">
        <v>576</v>
      </c>
    </row>
    <row r="16" spans="1:5" x14ac:dyDescent="0.25">
      <c r="A16" s="304" t="s">
        <v>26</v>
      </c>
      <c r="B16" s="426">
        <f>+Resultatregnskap!C18</f>
        <v>0</v>
      </c>
      <c r="C16" s="426">
        <v>0</v>
      </c>
      <c r="D16" s="426">
        <f>+Resultatregnskap!C18</f>
        <v>0</v>
      </c>
      <c r="E16" s="20" t="s">
        <v>577</v>
      </c>
    </row>
    <row r="17" spans="1:5" x14ac:dyDescent="0.25">
      <c r="A17" s="299" t="s">
        <v>28</v>
      </c>
      <c r="B17" s="426">
        <v>29173</v>
      </c>
      <c r="C17" s="426">
        <v>478</v>
      </c>
      <c r="D17" s="426">
        <v>2567</v>
      </c>
      <c r="E17" s="20" t="s">
        <v>578</v>
      </c>
    </row>
    <row r="18" spans="1:5" x14ac:dyDescent="0.25">
      <c r="A18" s="300" t="s">
        <v>30</v>
      </c>
      <c r="B18" s="431">
        <f>SUM(B13:B17)</f>
        <v>97546</v>
      </c>
      <c r="C18" s="432">
        <f>SUM(C13:C17)</f>
        <v>1601</v>
      </c>
      <c r="D18" s="433">
        <f>SUM(D13:D17)</f>
        <v>8584</v>
      </c>
      <c r="E18" s="301" t="s">
        <v>579</v>
      </c>
    </row>
    <row r="19" spans="1:5" x14ac:dyDescent="0.25">
      <c r="A19" s="302"/>
      <c r="B19" s="426"/>
      <c r="C19" s="429"/>
      <c r="D19" s="430"/>
      <c r="E19" s="20"/>
    </row>
    <row r="20" spans="1:5" x14ac:dyDescent="0.25">
      <c r="A20" s="300" t="s">
        <v>32</v>
      </c>
      <c r="B20" s="434">
        <f>B10-B18</f>
        <v>-14946</v>
      </c>
      <c r="C20" s="435">
        <f>C10-C18</f>
        <v>-245</v>
      </c>
      <c r="D20" s="436">
        <f>D10-D18</f>
        <v>-1316</v>
      </c>
      <c r="E20" s="305" t="s">
        <v>580</v>
      </c>
    </row>
    <row r="21" spans="1:5" x14ac:dyDescent="0.25">
      <c r="A21" s="302"/>
      <c r="B21" s="426"/>
      <c r="C21" s="429"/>
      <c r="D21" s="430"/>
      <c r="E21" s="20"/>
    </row>
    <row r="22" spans="1:5" x14ac:dyDescent="0.25">
      <c r="A22" s="16" t="s">
        <v>34</v>
      </c>
      <c r="B22" s="426"/>
      <c r="C22" s="429"/>
      <c r="D22" s="430"/>
      <c r="E22" s="20"/>
    </row>
    <row r="23" spans="1:5" x14ac:dyDescent="0.25">
      <c r="A23" s="304" t="s">
        <v>35</v>
      </c>
      <c r="B23" s="426">
        <v>292</v>
      </c>
      <c r="C23" s="426">
        <v>5</v>
      </c>
      <c r="D23" s="426">
        <v>26</v>
      </c>
      <c r="E23" s="20" t="s">
        <v>581</v>
      </c>
    </row>
    <row r="24" spans="1:5" x14ac:dyDescent="0.25">
      <c r="A24" s="299" t="s">
        <v>37</v>
      </c>
      <c r="B24" s="426">
        <v>5766</v>
      </c>
      <c r="C24" s="426">
        <v>95</v>
      </c>
      <c r="D24" s="426">
        <v>507</v>
      </c>
      <c r="E24" s="20" t="s">
        <v>582</v>
      </c>
    </row>
    <row r="25" spans="1:5" x14ac:dyDescent="0.25">
      <c r="A25" s="306" t="s">
        <v>39</v>
      </c>
      <c r="B25" s="431">
        <f>B23-B24</f>
        <v>-5474</v>
      </c>
      <c r="C25" s="432">
        <f>C23-C24</f>
        <v>-90</v>
      </c>
      <c r="D25" s="433">
        <f>D23-D24</f>
        <v>-481</v>
      </c>
      <c r="E25" s="301" t="s">
        <v>583</v>
      </c>
    </row>
    <row r="26" spans="1:5" x14ac:dyDescent="0.25">
      <c r="A26" s="307"/>
      <c r="B26" s="426"/>
      <c r="C26" s="429"/>
      <c r="D26" s="430"/>
      <c r="E26" s="20"/>
    </row>
    <row r="27" spans="1:5" x14ac:dyDescent="0.25">
      <c r="A27" s="306" t="s">
        <v>41</v>
      </c>
      <c r="B27" s="431">
        <f>B20+B25-1</f>
        <v>-20421</v>
      </c>
      <c r="C27" s="432">
        <f>C20+C25</f>
        <v>-335</v>
      </c>
      <c r="D27" s="433">
        <f>D20+D25</f>
        <v>-1797</v>
      </c>
      <c r="E27" s="301" t="s">
        <v>584</v>
      </c>
    </row>
    <row r="28" spans="1:5" x14ac:dyDescent="0.25">
      <c r="A28" s="302"/>
      <c r="B28" s="426"/>
      <c r="C28" s="429"/>
      <c r="D28" s="430"/>
      <c r="E28" s="20"/>
    </row>
    <row r="29" spans="1:5" x14ac:dyDescent="0.25">
      <c r="A29" s="304" t="s">
        <v>43</v>
      </c>
      <c r="B29" s="426">
        <v>-45</v>
      </c>
      <c r="C29" s="426">
        <v>-1</v>
      </c>
      <c r="D29" s="426">
        <v>-4</v>
      </c>
      <c r="E29" s="20" t="s">
        <v>585</v>
      </c>
    </row>
    <row r="30" spans="1:5" x14ac:dyDescent="0.25">
      <c r="A30" s="308"/>
      <c r="B30" s="426"/>
      <c r="C30" s="429"/>
      <c r="D30" s="430"/>
      <c r="E30" s="20"/>
    </row>
    <row r="31" spans="1:5" x14ac:dyDescent="0.25">
      <c r="A31" s="306" t="s">
        <v>45</v>
      </c>
      <c r="B31" s="431">
        <f>B27-B29</f>
        <v>-20376</v>
      </c>
      <c r="C31" s="471">
        <f>C27-C29</f>
        <v>-334</v>
      </c>
      <c r="D31" s="433">
        <f>D27-D29</f>
        <v>-1793</v>
      </c>
      <c r="E31" s="301" t="s">
        <v>586</v>
      </c>
    </row>
    <row r="32" spans="1:5" x14ac:dyDescent="0.25">
      <c r="A32" s="302"/>
      <c r="B32" s="426"/>
      <c r="C32" s="429"/>
      <c r="D32" s="430"/>
      <c r="E32" s="20"/>
    </row>
    <row r="33" spans="1:8" x14ac:dyDescent="0.25">
      <c r="A33" s="16" t="s">
        <v>587</v>
      </c>
      <c r="B33" s="426"/>
      <c r="C33" s="429"/>
      <c r="D33" s="430"/>
      <c r="E33" s="20"/>
    </row>
    <row r="34" spans="1:8" x14ac:dyDescent="0.25">
      <c r="A34" s="304" t="s">
        <v>48</v>
      </c>
      <c r="B34" s="426">
        <v>-20376</v>
      </c>
      <c r="C34" s="426">
        <v>-334</v>
      </c>
      <c r="D34" s="426">
        <v>-1793</v>
      </c>
      <c r="E34" s="20" t="s">
        <v>588</v>
      </c>
    </row>
    <row r="35" spans="1:8" x14ac:dyDescent="0.25">
      <c r="A35" s="304" t="s">
        <v>50</v>
      </c>
      <c r="B35" s="426">
        <f>+Resultatregnskap!C37</f>
        <v>0</v>
      </c>
      <c r="C35" s="429">
        <v>0</v>
      </c>
      <c r="D35" s="430">
        <v>0</v>
      </c>
      <c r="E35" s="20" t="s">
        <v>589</v>
      </c>
    </row>
    <row r="36" spans="1:8" x14ac:dyDescent="0.25">
      <c r="A36" s="299" t="s">
        <v>52</v>
      </c>
      <c r="B36" s="426">
        <f>+Resultatregnskap!C38</f>
        <v>0</v>
      </c>
      <c r="C36" s="429">
        <v>0</v>
      </c>
      <c r="D36" s="430">
        <v>0</v>
      </c>
      <c r="E36" s="20" t="s">
        <v>590</v>
      </c>
    </row>
    <row r="37" spans="1:8" x14ac:dyDescent="0.25">
      <c r="A37" s="300" t="s">
        <v>54</v>
      </c>
      <c r="B37" s="431">
        <f>SUM(B34:B36)</f>
        <v>-20376</v>
      </c>
      <c r="C37" s="431">
        <f t="shared" ref="C37:D37" si="0">SUM(C34:C36)</f>
        <v>-334</v>
      </c>
      <c r="D37" s="431">
        <f t="shared" si="0"/>
        <v>-1793</v>
      </c>
      <c r="E37" s="301" t="s">
        <v>591</v>
      </c>
    </row>
    <row r="38" spans="1:8" x14ac:dyDescent="0.25">
      <c r="A38" s="44"/>
      <c r="B38" s="15"/>
      <c r="C38" s="15"/>
      <c r="D38" s="15"/>
      <c r="E38" s="15"/>
    </row>
    <row r="39" spans="1:8" ht="47.45" customHeight="1" x14ac:dyDescent="0.25">
      <c r="A39" s="45" t="s">
        <v>592</v>
      </c>
      <c r="B39" s="519" t="s">
        <v>660</v>
      </c>
      <c r="C39" s="520"/>
      <c r="D39" s="520"/>
      <c r="E39" s="521"/>
    </row>
    <row r="40" spans="1:8" ht="42.6" customHeight="1" x14ac:dyDescent="0.25">
      <c r="A40" s="45" t="s">
        <v>593</v>
      </c>
      <c r="B40" s="522" t="s">
        <v>661</v>
      </c>
      <c r="C40" s="523"/>
      <c r="D40" s="523"/>
      <c r="E40" s="524"/>
      <c r="G40" s="46"/>
    </row>
    <row r="41" spans="1:8" x14ac:dyDescent="0.25">
      <c r="A41" s="44"/>
      <c r="B41" s="15"/>
      <c r="C41" s="15"/>
      <c r="D41" s="15"/>
      <c r="E41" s="15"/>
    </row>
    <row r="42" spans="1:8" ht="187.5" customHeight="1" x14ac:dyDescent="0.25">
      <c r="A42" s="517" t="s">
        <v>594</v>
      </c>
      <c r="B42" s="517"/>
      <c r="C42" s="517"/>
      <c r="D42" s="517"/>
      <c r="E42" s="517"/>
      <c r="F42" s="517"/>
      <c r="G42" s="517"/>
      <c r="H42" s="517"/>
    </row>
  </sheetData>
  <mergeCells count="4">
    <mergeCell ref="A42:H42"/>
    <mergeCell ref="A3:D3"/>
    <mergeCell ref="B39:E39"/>
    <mergeCell ref="B40:E40"/>
  </mergeCells>
  <dataValidations disablePrompts="1" count="2">
    <dataValidation type="custom" errorStyle="warning" allowBlank="1" showInputMessage="1" showErrorMessage="1" errorTitle="OBS!" error="Husk å skriv en kort beskrivelse av andre studietilbud i celle B39" sqref="C8" xr:uid="{56187ED9-E7B0-4941-B940-952887BEBF48}">
      <formula1>0</formula1>
    </dataValidation>
    <dataValidation type="custom" errorStyle="warning" allowBlank="1" showInputMessage="1" showErrorMessage="1" errorTitle="OBS!" error="Husk å skrive en kort beskrivelse av annen virksomhet i celle B40" sqref="D8"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B32" sqref="B32"/>
    </sheetView>
  </sheetViews>
  <sheetFormatPr baseColWidth="10" defaultColWidth="11.42578125" defaultRowHeight="14.25" x14ac:dyDescent="0.2"/>
  <cols>
    <col min="1" max="1" width="59.42578125" style="391" customWidth="1"/>
    <col min="2" max="3" width="12.5703125" style="437" customWidth="1"/>
    <col min="4" max="16384" width="11.42578125" style="391"/>
  </cols>
  <sheetData>
    <row r="1" spans="1:6" ht="15" x14ac:dyDescent="0.25">
      <c r="A1" s="1" t="str">
        <f>Resultatregnskap!A1</f>
        <v>Fagskolens navn: Pilot Flight Academy AS</v>
      </c>
    </row>
    <row r="2" spans="1:6" ht="15" x14ac:dyDescent="0.25">
      <c r="A2" s="2"/>
    </row>
    <row r="3" spans="1:6" ht="15" x14ac:dyDescent="0.25">
      <c r="A3" s="453" t="s">
        <v>595</v>
      </c>
      <c r="B3" s="438"/>
    </row>
    <row r="4" spans="1:6" ht="15" x14ac:dyDescent="0.25">
      <c r="A4" s="454"/>
      <c r="B4" s="438"/>
    </row>
    <row r="5" spans="1:6" ht="15" x14ac:dyDescent="0.25">
      <c r="A5" s="26" t="s">
        <v>596</v>
      </c>
      <c r="B5" s="50"/>
    </row>
    <row r="6" spans="1:6" ht="15" x14ac:dyDescent="0.25">
      <c r="A6" s="26" t="s">
        <v>597</v>
      </c>
      <c r="B6" s="50"/>
      <c r="E6" s="437"/>
      <c r="F6" s="439"/>
    </row>
    <row r="7" spans="1:6" ht="15" customHeight="1" x14ac:dyDescent="0.25">
      <c r="A7" s="455"/>
      <c r="B7" s="525" t="s">
        <v>598</v>
      </c>
      <c r="C7" s="526"/>
    </row>
    <row r="8" spans="1:6" ht="15" customHeight="1" x14ac:dyDescent="0.25">
      <c r="A8" s="456" t="s">
        <v>599</v>
      </c>
      <c r="B8" s="462">
        <f>Resultatregnskap!C6</f>
        <v>45657</v>
      </c>
      <c r="C8" s="463">
        <f>Resultatregnskap!D6</f>
        <v>45291</v>
      </c>
      <c r="D8" s="440"/>
    </row>
    <row r="9" spans="1:6" ht="15" x14ac:dyDescent="0.25">
      <c r="A9" s="457" t="s">
        <v>8</v>
      </c>
      <c r="B9" s="441">
        <f>Resultatregnskap!C12</f>
        <v>91224</v>
      </c>
      <c r="C9" s="442">
        <f>Resultatregnskap!D12</f>
        <v>90668</v>
      </c>
    </row>
    <row r="10" spans="1:6" ht="15" x14ac:dyDescent="0.25">
      <c r="A10" s="458" t="s">
        <v>600</v>
      </c>
      <c r="B10" s="441">
        <f>Resultatregnskap!C9</f>
        <v>0</v>
      </c>
      <c r="C10" s="442">
        <f>Resultatregnskap!D9</f>
        <v>0</v>
      </c>
    </row>
    <row r="11" spans="1:6" ht="15" x14ac:dyDescent="0.25">
      <c r="A11" s="458" t="s">
        <v>601</v>
      </c>
      <c r="B11" s="441">
        <f>'Note 1 og 2'!B29</f>
        <v>81269</v>
      </c>
      <c r="C11" s="441">
        <f>'Note 1 og 2'!C29</f>
        <v>79198</v>
      </c>
      <c r="D11" s="440"/>
    </row>
    <row r="12" spans="1:6" ht="15" x14ac:dyDescent="0.25">
      <c r="A12" s="457" t="s">
        <v>22</v>
      </c>
      <c r="B12" s="441">
        <f>Resultatregnskap!C16</f>
        <v>39745</v>
      </c>
      <c r="C12" s="442">
        <f>Resultatregnskap!D16</f>
        <v>49090</v>
      </c>
      <c r="D12" s="440"/>
    </row>
    <row r="13" spans="1:6" ht="15" x14ac:dyDescent="0.25">
      <c r="A13" s="457" t="s">
        <v>602</v>
      </c>
      <c r="B13" s="441">
        <f>Resultatregnskap!C20-Resultatregnskap!C16</f>
        <v>67985</v>
      </c>
      <c r="C13" s="442">
        <f>Resultatregnskap!D20-Resultatregnskap!D16</f>
        <v>79101</v>
      </c>
    </row>
    <row r="14" spans="1:6" ht="15" x14ac:dyDescent="0.25">
      <c r="A14" s="457" t="s">
        <v>30</v>
      </c>
      <c r="B14" s="441">
        <f>Resultatregnskap!C20</f>
        <v>107730</v>
      </c>
      <c r="C14" s="442">
        <f>Resultatregnskap!D20</f>
        <v>128191</v>
      </c>
    </row>
    <row r="15" spans="1:6" ht="15" x14ac:dyDescent="0.25">
      <c r="A15" s="457" t="s">
        <v>32</v>
      </c>
      <c r="B15" s="441">
        <f>Resultatregnskap!C22</f>
        <v>-16506</v>
      </c>
      <c r="C15" s="442">
        <f>Resultatregnskap!D22</f>
        <v>-37523</v>
      </c>
    </row>
    <row r="16" spans="1:6" ht="15" x14ac:dyDescent="0.25">
      <c r="A16" s="457" t="s">
        <v>603</v>
      </c>
      <c r="B16" s="441">
        <f>Resultatregnskap!C33</f>
        <v>-22501</v>
      </c>
      <c r="C16" s="442">
        <f>Resultatregnskap!D33</f>
        <v>-41422</v>
      </c>
    </row>
    <row r="17" spans="1:3" ht="15" x14ac:dyDescent="0.25">
      <c r="A17" s="459"/>
      <c r="B17" s="443"/>
      <c r="C17" s="444"/>
    </row>
    <row r="18" spans="1:3" ht="15" x14ac:dyDescent="0.25">
      <c r="A18" s="460" t="s">
        <v>604</v>
      </c>
      <c r="B18" s="443"/>
      <c r="C18" s="444"/>
    </row>
    <row r="19" spans="1:3" ht="15" x14ac:dyDescent="0.25">
      <c r="A19" s="457" t="s">
        <v>605</v>
      </c>
      <c r="B19" s="445">
        <f>('Balanse - eiendeler'!C11)+('Balanse - eiendeler'!C19)+('Balanse - eiendeler'!C29)</f>
        <v>8560</v>
      </c>
      <c r="C19" s="446">
        <f>('Balanse - eiendeler'!D11)+('Balanse - eiendeler'!D19)+('Balanse - eiendeler'!D29)</f>
        <v>11334</v>
      </c>
    </row>
    <row r="20" spans="1:3" ht="15" x14ac:dyDescent="0.25">
      <c r="A20" s="457" t="s">
        <v>606</v>
      </c>
      <c r="B20" s="445">
        <f>('Balanse - eiendeler'!C35)+('Balanse - eiendeler'!C40)+('Balanse - eiendeler'!C46)+('Balanse - eiendeler'!C51)</f>
        <v>9041</v>
      </c>
      <c r="C20" s="446">
        <f>('Balanse - eiendeler'!D35)+('Balanse - eiendeler'!D40)+('Balanse - eiendeler'!D46)+('Balanse - eiendeler'!D51)</f>
        <v>11034</v>
      </c>
    </row>
    <row r="21" spans="1:3" ht="15" x14ac:dyDescent="0.25">
      <c r="A21" s="457" t="s">
        <v>607</v>
      </c>
      <c r="B21" s="445">
        <f>'Balanse - eiendeler'!C53</f>
        <v>17601</v>
      </c>
      <c r="C21" s="446">
        <f>'Balanse - eiendeler'!D53</f>
        <v>22368</v>
      </c>
    </row>
    <row r="22" spans="1:3" ht="15" x14ac:dyDescent="0.25">
      <c r="A22" s="457" t="s">
        <v>608</v>
      </c>
      <c r="B22" s="445">
        <f>'Balanse - egenkapital og gjeld'!C20</f>
        <v>-123920</v>
      </c>
      <c r="C22" s="446">
        <f>'Balanse - egenkapital og gjeld'!D20</f>
        <v>-101597</v>
      </c>
    </row>
    <row r="23" spans="1:3" ht="15" x14ac:dyDescent="0.25">
      <c r="A23" s="457" t="s">
        <v>609</v>
      </c>
      <c r="B23" s="445">
        <f>('Balanse - egenkapital og gjeld'!C38)+('Balanse - egenkapital og gjeld'!C30)</f>
        <v>85945</v>
      </c>
      <c r="C23" s="446">
        <f>('Balanse - egenkapital og gjeld'!D38)+('Balanse - egenkapital og gjeld'!D30)</f>
        <v>66524</v>
      </c>
    </row>
    <row r="24" spans="1:3" ht="15" x14ac:dyDescent="0.25">
      <c r="A24" s="457" t="s">
        <v>610</v>
      </c>
      <c r="B24" s="445">
        <f>'Balanse - egenkapital og gjeld'!C47</f>
        <v>55576</v>
      </c>
      <c r="C24" s="446">
        <f>'Balanse - egenkapital og gjeld'!D47</f>
        <v>57441</v>
      </c>
    </row>
    <row r="25" spans="1:3" ht="15" x14ac:dyDescent="0.25">
      <c r="A25" s="457" t="s">
        <v>611</v>
      </c>
      <c r="B25" s="445">
        <f>'Balanse - egenkapital og gjeld'!C51</f>
        <v>17601</v>
      </c>
      <c r="C25" s="446">
        <f>'Balanse - egenkapital og gjeld'!D51</f>
        <v>22368</v>
      </c>
    </row>
    <row r="26" spans="1:3" ht="15" x14ac:dyDescent="0.25">
      <c r="A26" s="461"/>
      <c r="B26" s="447"/>
      <c r="C26" s="448"/>
    </row>
    <row r="27" spans="1:3" ht="15" x14ac:dyDescent="0.25">
      <c r="A27" s="461"/>
      <c r="B27" s="449"/>
      <c r="C27" s="450"/>
    </row>
    <row r="28" spans="1:3" ht="15" x14ac:dyDescent="0.25">
      <c r="A28" s="460" t="s">
        <v>612</v>
      </c>
      <c r="B28" s="451"/>
      <c r="C28" s="452"/>
    </row>
    <row r="29" spans="1:3" ht="15" x14ac:dyDescent="0.25">
      <c r="A29" s="457" t="s">
        <v>613</v>
      </c>
      <c r="B29" s="445">
        <f>B12/B14</f>
        <v>0.36893158822983385</v>
      </c>
      <c r="C29" s="446">
        <f>C12/C14</f>
        <v>0.38294420045088967</v>
      </c>
    </row>
    <row r="30" spans="1:3" ht="15" x14ac:dyDescent="0.25">
      <c r="A30" s="457" t="s">
        <v>614</v>
      </c>
      <c r="B30" s="445">
        <f>B15/B9</f>
        <v>-0.18093922651933703</v>
      </c>
      <c r="C30" s="446">
        <f>C15/C9</f>
        <v>-0.41385053160982926</v>
      </c>
    </row>
    <row r="31" spans="1:3" ht="15" x14ac:dyDescent="0.25">
      <c r="A31" s="457" t="s">
        <v>615</v>
      </c>
      <c r="B31" s="445">
        <f>B20/B24</f>
        <v>0.16267813444652368</v>
      </c>
      <c r="C31" s="446">
        <f>C20/C24</f>
        <v>0.19209275604533346</v>
      </c>
    </row>
    <row r="32" spans="1:3" ht="15" x14ac:dyDescent="0.25">
      <c r="A32" s="457" t="s">
        <v>616</v>
      </c>
      <c r="B32" s="445">
        <f>B20-B24</f>
        <v>-46535</v>
      </c>
      <c r="C32" s="446">
        <f>C20-C24</f>
        <v>-46407</v>
      </c>
    </row>
    <row r="33" spans="1:4" ht="15" x14ac:dyDescent="0.25">
      <c r="A33" s="457" t="s">
        <v>617</v>
      </c>
      <c r="B33" s="445">
        <f>B22/B25</f>
        <v>-7.0405090619851141</v>
      </c>
      <c r="C33" s="446">
        <f>C22/C25</f>
        <v>-4.5420690271816877</v>
      </c>
    </row>
    <row r="34" spans="1:4" ht="15" x14ac:dyDescent="0.25">
      <c r="A34" s="457" t="s">
        <v>618</v>
      </c>
      <c r="B34" s="445">
        <f>B24/B22</f>
        <v>-0.44848289218850873</v>
      </c>
      <c r="C34" s="446">
        <f>C24/C22</f>
        <v>-0.56538086754530148</v>
      </c>
    </row>
    <row r="35" spans="1:4" ht="15" x14ac:dyDescent="0.25">
      <c r="A35" s="457" t="s">
        <v>619</v>
      </c>
      <c r="B35" s="445">
        <f>B10/B9</f>
        <v>0</v>
      </c>
      <c r="C35" s="446">
        <f>C10/C9</f>
        <v>0</v>
      </c>
    </row>
    <row r="36" spans="1:4" ht="15" x14ac:dyDescent="0.25">
      <c r="A36" s="457" t="s">
        <v>620</v>
      </c>
      <c r="B36" s="441">
        <f>B11/B9</f>
        <v>0.89087301587301593</v>
      </c>
      <c r="C36" s="442">
        <f>C11/C9</f>
        <v>0.87349450743371426</v>
      </c>
      <c r="D36" s="440"/>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2578125" defaultRowHeight="15" x14ac:dyDescent="0.25"/>
  <cols>
    <col min="1" max="16384" width="11.42578125" style="2"/>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F41"/>
  <sheetViews>
    <sheetView topLeftCell="A4" zoomScaleNormal="100" workbookViewId="0">
      <selection activeCell="C39" sqref="C39"/>
    </sheetView>
  </sheetViews>
  <sheetFormatPr baseColWidth="10" defaultColWidth="11.42578125" defaultRowHeight="12.75" x14ac:dyDescent="0.2"/>
  <cols>
    <col min="1" max="1" width="36.85546875" style="30" customWidth="1"/>
    <col min="2" max="2" width="7.140625" style="30" customWidth="1"/>
    <col min="3" max="3" width="13.5703125" style="29" customWidth="1"/>
    <col min="4" max="4" width="13" style="29" customWidth="1"/>
    <col min="5" max="5" width="13.85546875" style="30" customWidth="1"/>
    <col min="6" max="16384" width="11.42578125" style="30"/>
  </cols>
  <sheetData>
    <row r="1" spans="1:6" x14ac:dyDescent="0.2">
      <c r="A1" s="48" t="s">
        <v>641</v>
      </c>
      <c r="B1" s="48"/>
      <c r="C1" s="49"/>
      <c r="D1" s="50"/>
    </row>
    <row r="2" spans="1:6" x14ac:dyDescent="0.2">
      <c r="A2" s="51" t="s">
        <v>642</v>
      </c>
      <c r="B2" s="48"/>
      <c r="C2" s="49"/>
      <c r="D2" s="50"/>
    </row>
    <row r="3" spans="1:6" x14ac:dyDescent="0.2">
      <c r="A3" s="51" t="s">
        <v>4</v>
      </c>
      <c r="B3" s="48"/>
      <c r="C3" s="49"/>
      <c r="D3" s="50"/>
    </row>
    <row r="4" spans="1:6" x14ac:dyDescent="0.2">
      <c r="A4" s="52" t="s">
        <v>5</v>
      </c>
      <c r="B4" s="53"/>
      <c r="C4" s="479"/>
      <c r="D4" s="479"/>
    </row>
    <row r="5" spans="1:6" x14ac:dyDescent="0.2">
      <c r="A5" s="52"/>
      <c r="B5" s="54"/>
      <c r="C5" s="55"/>
      <c r="D5" s="55"/>
      <c r="E5" s="56"/>
    </row>
    <row r="6" spans="1:6" x14ac:dyDescent="0.2">
      <c r="A6" s="57"/>
      <c r="B6" s="58" t="s">
        <v>6</v>
      </c>
      <c r="C6" s="59">
        <v>45657</v>
      </c>
      <c r="D6" s="60">
        <v>45291</v>
      </c>
      <c r="E6" s="61" t="s">
        <v>7</v>
      </c>
    </row>
    <row r="7" spans="1:6" x14ac:dyDescent="0.2">
      <c r="A7" s="62" t="s">
        <v>8</v>
      </c>
      <c r="B7" s="63"/>
      <c r="C7" s="64"/>
      <c r="D7" s="65"/>
      <c r="E7" s="66"/>
    </row>
    <row r="8" spans="1:6" x14ac:dyDescent="0.2">
      <c r="A8" s="67" t="s">
        <v>9</v>
      </c>
      <c r="B8" s="63">
        <v>1</v>
      </c>
      <c r="C8" s="314">
        <v>81269</v>
      </c>
      <c r="D8" s="321">
        <v>79198</v>
      </c>
      <c r="E8" s="68" t="s">
        <v>10</v>
      </c>
      <c r="F8" s="31"/>
    </row>
    <row r="9" spans="1:6" x14ac:dyDescent="0.2">
      <c r="A9" s="67" t="s">
        <v>11</v>
      </c>
      <c r="B9" s="63"/>
      <c r="C9" s="314">
        <v>0</v>
      </c>
      <c r="D9" s="321">
        <v>0</v>
      </c>
      <c r="E9" s="68" t="s">
        <v>12</v>
      </c>
      <c r="F9" s="32"/>
    </row>
    <row r="10" spans="1:6" x14ac:dyDescent="0.2">
      <c r="A10" s="67" t="s">
        <v>13</v>
      </c>
      <c r="B10" s="63"/>
      <c r="C10" s="314">
        <v>0</v>
      </c>
      <c r="D10" s="321">
        <v>0</v>
      </c>
      <c r="E10" s="68" t="s">
        <v>14</v>
      </c>
      <c r="F10" s="33"/>
    </row>
    <row r="11" spans="1:6" x14ac:dyDescent="0.2">
      <c r="A11" s="67" t="s">
        <v>15</v>
      </c>
      <c r="B11" s="63">
        <v>1</v>
      </c>
      <c r="C11" s="314">
        <v>9955</v>
      </c>
      <c r="D11" s="321">
        <v>11470</v>
      </c>
      <c r="E11" s="68" t="s">
        <v>16</v>
      </c>
      <c r="F11" s="33"/>
    </row>
    <row r="12" spans="1:6" x14ac:dyDescent="0.2">
      <c r="A12" s="69" t="s">
        <v>17</v>
      </c>
      <c r="B12" s="70"/>
      <c r="C12" s="315">
        <f>SUBTOTAL(9,C8:C11)</f>
        <v>91224</v>
      </c>
      <c r="D12" s="322">
        <f>SUBTOTAL(9,D8:D11)</f>
        <v>90668</v>
      </c>
      <c r="E12" s="61" t="s">
        <v>18</v>
      </c>
    </row>
    <row r="13" spans="1:6" x14ac:dyDescent="0.2">
      <c r="A13" s="71"/>
      <c r="B13" s="63"/>
      <c r="C13" s="316"/>
      <c r="D13" s="323"/>
      <c r="E13" s="66"/>
    </row>
    <row r="14" spans="1:6" x14ac:dyDescent="0.2">
      <c r="A14" s="72" t="s">
        <v>19</v>
      </c>
      <c r="B14" s="63"/>
      <c r="C14" s="316"/>
      <c r="D14" s="323"/>
      <c r="E14" s="66"/>
    </row>
    <row r="15" spans="1:6" x14ac:dyDescent="0.2">
      <c r="A15" s="67" t="s">
        <v>20</v>
      </c>
      <c r="B15" s="63">
        <v>5</v>
      </c>
      <c r="C15" s="314">
        <v>32906</v>
      </c>
      <c r="D15" s="321">
        <v>40989</v>
      </c>
      <c r="E15" s="68" t="s">
        <v>21</v>
      </c>
    </row>
    <row r="16" spans="1:6" x14ac:dyDescent="0.2">
      <c r="A16" s="67" t="s">
        <v>22</v>
      </c>
      <c r="B16" s="73">
        <v>2</v>
      </c>
      <c r="C16" s="314">
        <v>39745</v>
      </c>
      <c r="D16" s="321">
        <v>49090</v>
      </c>
      <c r="E16" s="68" t="s">
        <v>23</v>
      </c>
    </row>
    <row r="17" spans="1:5" x14ac:dyDescent="0.2">
      <c r="A17" s="67" t="s">
        <v>24</v>
      </c>
      <c r="B17" s="63">
        <v>7.8</v>
      </c>
      <c r="C17" s="314">
        <v>2860</v>
      </c>
      <c r="D17" s="321">
        <v>3765</v>
      </c>
      <c r="E17" s="68" t="s">
        <v>25</v>
      </c>
    </row>
    <row r="18" spans="1:5" x14ac:dyDescent="0.2">
      <c r="A18" s="67" t="s">
        <v>26</v>
      </c>
      <c r="B18" s="63">
        <v>7.8</v>
      </c>
      <c r="C18" s="314">
        <v>0</v>
      </c>
      <c r="D18" s="321">
        <v>0</v>
      </c>
      <c r="E18" s="68" t="s">
        <v>27</v>
      </c>
    </row>
    <row r="19" spans="1:5" x14ac:dyDescent="0.2">
      <c r="A19" s="67" t="s">
        <v>28</v>
      </c>
      <c r="B19" s="63">
        <v>3.5</v>
      </c>
      <c r="C19" s="314">
        <v>32219</v>
      </c>
      <c r="D19" s="321">
        <v>34347</v>
      </c>
      <c r="E19" s="68" t="s">
        <v>29</v>
      </c>
    </row>
    <row r="20" spans="1:5" x14ac:dyDescent="0.2">
      <c r="A20" s="74" t="s">
        <v>30</v>
      </c>
      <c r="B20" s="70"/>
      <c r="C20" s="315">
        <f>SUBTOTAL(9,C15:C19)</f>
        <v>107730</v>
      </c>
      <c r="D20" s="322">
        <f>SUBTOTAL(9,D15:D19)</f>
        <v>128191</v>
      </c>
      <c r="E20" s="61" t="s">
        <v>31</v>
      </c>
    </row>
    <row r="21" spans="1:5" x14ac:dyDescent="0.2">
      <c r="A21" s="71"/>
      <c r="B21" s="63"/>
      <c r="C21" s="316"/>
      <c r="D21" s="323"/>
      <c r="E21" s="66"/>
    </row>
    <row r="22" spans="1:5" x14ac:dyDescent="0.2">
      <c r="A22" s="74" t="s">
        <v>32</v>
      </c>
      <c r="B22" s="70"/>
      <c r="C22" s="318">
        <f>C12-C20</f>
        <v>-16506</v>
      </c>
      <c r="D22" s="324">
        <f>D12-D20</f>
        <v>-37523</v>
      </c>
      <c r="E22" s="61" t="s">
        <v>33</v>
      </c>
    </row>
    <row r="23" spans="1:5" x14ac:dyDescent="0.2">
      <c r="A23" s="71"/>
      <c r="B23" s="63"/>
      <c r="C23" s="316"/>
      <c r="D23" s="323"/>
      <c r="E23" s="66"/>
    </row>
    <row r="24" spans="1:5" x14ac:dyDescent="0.2">
      <c r="A24" s="62" t="s">
        <v>34</v>
      </c>
      <c r="B24" s="63"/>
      <c r="C24" s="316"/>
      <c r="D24" s="323"/>
      <c r="E24" s="66"/>
    </row>
    <row r="25" spans="1:5" x14ac:dyDescent="0.2">
      <c r="A25" s="67" t="s">
        <v>35</v>
      </c>
      <c r="B25" s="63"/>
      <c r="C25" s="317">
        <v>323</v>
      </c>
      <c r="D25" s="325">
        <v>226</v>
      </c>
      <c r="E25" s="68" t="s">
        <v>36</v>
      </c>
    </row>
    <row r="26" spans="1:5" x14ac:dyDescent="0.2">
      <c r="A26" s="67" t="s">
        <v>37</v>
      </c>
      <c r="B26" s="63"/>
      <c r="C26" s="317">
        <v>6368</v>
      </c>
      <c r="D26" s="325">
        <v>4125</v>
      </c>
      <c r="E26" s="68" t="s">
        <v>38</v>
      </c>
    </row>
    <row r="27" spans="1:5" x14ac:dyDescent="0.2">
      <c r="A27" s="74" t="s">
        <v>39</v>
      </c>
      <c r="B27" s="70"/>
      <c r="C27" s="318">
        <f>C25-C26</f>
        <v>-6045</v>
      </c>
      <c r="D27" s="324">
        <f>D25-D26</f>
        <v>-3899</v>
      </c>
      <c r="E27" s="61" t="s">
        <v>40</v>
      </c>
    </row>
    <row r="28" spans="1:5" x14ac:dyDescent="0.2">
      <c r="A28" s="71"/>
      <c r="B28" s="63"/>
      <c r="C28" s="316"/>
      <c r="D28" s="323"/>
      <c r="E28" s="66"/>
    </row>
    <row r="29" spans="1:5" x14ac:dyDescent="0.2">
      <c r="A29" s="74" t="s">
        <v>41</v>
      </c>
      <c r="B29" s="70"/>
      <c r="C29" s="318">
        <f>C22+C27</f>
        <v>-22551</v>
      </c>
      <c r="D29" s="324">
        <f>D22+D27</f>
        <v>-41422</v>
      </c>
      <c r="E29" s="61" t="s">
        <v>42</v>
      </c>
    </row>
    <row r="30" spans="1:5" x14ac:dyDescent="0.2">
      <c r="A30" s="71"/>
      <c r="B30" s="63"/>
      <c r="C30" s="316"/>
      <c r="D30" s="323"/>
      <c r="E30" s="66"/>
    </row>
    <row r="31" spans="1:5" x14ac:dyDescent="0.2">
      <c r="A31" s="67" t="s">
        <v>43</v>
      </c>
      <c r="B31" s="63"/>
      <c r="C31" s="319">
        <v>-50</v>
      </c>
      <c r="D31" s="321">
        <v>0</v>
      </c>
      <c r="E31" s="68" t="s">
        <v>44</v>
      </c>
    </row>
    <row r="32" spans="1:5" x14ac:dyDescent="0.2">
      <c r="A32" s="71"/>
      <c r="B32" s="63"/>
      <c r="C32" s="320"/>
      <c r="D32" s="326"/>
      <c r="E32" s="66"/>
    </row>
    <row r="33" spans="1:5" x14ac:dyDescent="0.2">
      <c r="A33" s="74" t="s">
        <v>45</v>
      </c>
      <c r="B33" s="70"/>
      <c r="C33" s="318">
        <f>C29-C31</f>
        <v>-22501</v>
      </c>
      <c r="D33" s="324">
        <f>D29-D31</f>
        <v>-41422</v>
      </c>
      <c r="E33" s="61" t="s">
        <v>46</v>
      </c>
    </row>
    <row r="34" spans="1:5" x14ac:dyDescent="0.2">
      <c r="A34" s="71"/>
      <c r="B34" s="63"/>
      <c r="C34" s="316"/>
      <c r="D34" s="323"/>
      <c r="E34" s="66"/>
    </row>
    <row r="35" spans="1:5" x14ac:dyDescent="0.2">
      <c r="A35" s="62" t="s">
        <v>47</v>
      </c>
      <c r="B35" s="63"/>
      <c r="C35" s="316"/>
      <c r="D35" s="323"/>
      <c r="E35" s="66"/>
    </row>
    <row r="36" spans="1:5" x14ac:dyDescent="0.2">
      <c r="A36" s="67" t="s">
        <v>48</v>
      </c>
      <c r="B36" s="63"/>
      <c r="C36" s="316">
        <v>-22501</v>
      </c>
      <c r="D36" s="323">
        <v>-41422</v>
      </c>
      <c r="E36" s="68" t="s">
        <v>49</v>
      </c>
    </row>
    <row r="37" spans="1:5" x14ac:dyDescent="0.2">
      <c r="A37" s="67" t="s">
        <v>50</v>
      </c>
      <c r="B37" s="63"/>
      <c r="C37" s="316"/>
      <c r="D37" s="323"/>
      <c r="E37" s="68" t="s">
        <v>51</v>
      </c>
    </row>
    <row r="38" spans="1:5" x14ac:dyDescent="0.2">
      <c r="A38" s="67" t="s">
        <v>52</v>
      </c>
      <c r="B38" s="63"/>
      <c r="C38" s="314"/>
      <c r="D38" s="321"/>
      <c r="E38" s="68" t="s">
        <v>53</v>
      </c>
    </row>
    <row r="39" spans="1:5" x14ac:dyDescent="0.2">
      <c r="A39" s="74" t="s">
        <v>54</v>
      </c>
      <c r="B39" s="70"/>
      <c r="C39" s="318">
        <f>SUBTOTAL(9,C36:C38)</f>
        <v>-22501</v>
      </c>
      <c r="D39" s="324">
        <f>SUBTOTAL(9,D36:D38)</f>
        <v>-41422</v>
      </c>
      <c r="E39" s="61" t="s">
        <v>55</v>
      </c>
    </row>
    <row r="41" spans="1:5" s="38" customFormat="1" ht="93.75" customHeight="1" x14ac:dyDescent="0.2">
      <c r="A41" s="480" t="s">
        <v>56</v>
      </c>
      <c r="B41" s="480"/>
      <c r="C41" s="480"/>
      <c r="D41" s="480"/>
      <c r="E41" s="480"/>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F55"/>
  <sheetViews>
    <sheetView topLeftCell="A17" zoomScaleNormal="100" workbookViewId="0">
      <selection activeCell="C53" sqref="C53"/>
    </sheetView>
  </sheetViews>
  <sheetFormatPr baseColWidth="10" defaultColWidth="11.42578125" defaultRowHeight="12.75" x14ac:dyDescent="0.2"/>
  <cols>
    <col min="1" max="1" width="52.85546875" style="30" bestFit="1" customWidth="1"/>
    <col min="2" max="2" width="8" style="92" customWidth="1"/>
    <col min="3" max="4" width="14.5703125" style="29" customWidth="1"/>
    <col min="5" max="5" width="13.5703125" style="30" customWidth="1"/>
    <col min="6" max="16384" width="11.42578125" style="30"/>
  </cols>
  <sheetData>
    <row r="1" spans="1:5" ht="16.5" customHeight="1" x14ac:dyDescent="0.2">
      <c r="A1" s="15" t="str">
        <f>Resultatregnskap!A1</f>
        <v>Fagskolens navn: Pilot Flight Academy AS</v>
      </c>
      <c r="B1" s="48"/>
      <c r="C1" s="48"/>
      <c r="D1" s="75"/>
      <c r="E1" s="75"/>
    </row>
    <row r="2" spans="1:5" ht="16.5" customHeight="1" x14ac:dyDescent="0.2">
      <c r="A2" s="15" t="s">
        <v>57</v>
      </c>
      <c r="B2" s="48"/>
      <c r="C2" s="48"/>
      <c r="D2" s="75"/>
      <c r="E2" s="75"/>
    </row>
    <row r="3" spans="1:5" ht="16.5" customHeight="1" x14ac:dyDescent="0.2">
      <c r="A3" s="52" t="s">
        <v>5</v>
      </c>
      <c r="B3" s="48"/>
      <c r="C3" s="48"/>
      <c r="D3" s="75"/>
      <c r="E3" s="75"/>
    </row>
    <row r="4" spans="1:5" ht="16.5" customHeight="1" x14ac:dyDescent="0.2">
      <c r="A4" s="76"/>
      <c r="B4" s="77"/>
      <c r="C4" s="77"/>
      <c r="D4" s="78"/>
      <c r="E4" s="75"/>
    </row>
    <row r="5" spans="1:5" ht="16.350000000000001" customHeight="1" x14ac:dyDescent="0.2">
      <c r="A5" s="79"/>
      <c r="B5" s="80" t="s">
        <v>6</v>
      </c>
      <c r="C5" s="59">
        <f>Resultatregnskap!C6</f>
        <v>45657</v>
      </c>
      <c r="D5" s="59">
        <f>Resultatregnskap!D6</f>
        <v>45291</v>
      </c>
      <c r="E5" s="81" t="s">
        <v>7</v>
      </c>
    </row>
    <row r="6" spans="1:5" x14ac:dyDescent="0.2">
      <c r="A6" s="82" t="s">
        <v>58</v>
      </c>
      <c r="B6" s="83"/>
      <c r="C6" s="338"/>
      <c r="D6" s="34"/>
      <c r="E6" s="84"/>
    </row>
    <row r="7" spans="1:5" x14ac:dyDescent="0.2">
      <c r="A7" s="82" t="s">
        <v>59</v>
      </c>
      <c r="B7" s="83"/>
      <c r="C7" s="338"/>
      <c r="D7" s="34"/>
      <c r="E7" s="84"/>
    </row>
    <row r="8" spans="1:5" x14ac:dyDescent="0.2">
      <c r="A8" s="85" t="s">
        <v>60</v>
      </c>
      <c r="B8" s="83">
        <v>7</v>
      </c>
      <c r="C8" s="338">
        <v>25</v>
      </c>
      <c r="D8" s="333">
        <v>25</v>
      </c>
      <c r="E8" s="86" t="s">
        <v>61</v>
      </c>
    </row>
    <row r="9" spans="1:5" x14ac:dyDescent="0.2">
      <c r="A9" s="85" t="s">
        <v>62</v>
      </c>
      <c r="B9" s="83"/>
      <c r="C9" s="338">
        <v>0</v>
      </c>
      <c r="D9" s="333">
        <v>0</v>
      </c>
      <c r="E9" s="86" t="s">
        <v>63</v>
      </c>
    </row>
    <row r="10" spans="1:5" x14ac:dyDescent="0.2">
      <c r="A10" s="85" t="s">
        <v>64</v>
      </c>
      <c r="B10" s="83"/>
      <c r="C10" s="338">
        <v>0</v>
      </c>
      <c r="D10" s="333">
        <v>0</v>
      </c>
      <c r="E10" s="86" t="s">
        <v>65</v>
      </c>
    </row>
    <row r="11" spans="1:5" x14ac:dyDescent="0.2">
      <c r="A11" s="87" t="s">
        <v>66</v>
      </c>
      <c r="B11" s="88"/>
      <c r="C11" s="339">
        <f>SUBTOTAL(9,C8:C10)</f>
        <v>25</v>
      </c>
      <c r="D11" s="334">
        <f>SUBTOTAL(9,D8:D10)</f>
        <v>25</v>
      </c>
      <c r="E11" s="89" t="s">
        <v>67</v>
      </c>
    </row>
    <row r="12" spans="1:5" x14ac:dyDescent="0.2">
      <c r="A12" s="90"/>
      <c r="B12" s="83"/>
      <c r="C12" s="338"/>
      <c r="D12" s="333"/>
      <c r="E12" s="84"/>
    </row>
    <row r="13" spans="1:5" x14ac:dyDescent="0.2">
      <c r="A13" s="82" t="s">
        <v>68</v>
      </c>
      <c r="B13" s="83"/>
      <c r="C13" s="338"/>
      <c r="D13" s="333"/>
      <c r="E13" s="84"/>
    </row>
    <row r="14" spans="1:5" x14ac:dyDescent="0.2">
      <c r="A14" s="85" t="s">
        <v>69</v>
      </c>
      <c r="B14" s="83"/>
      <c r="C14" s="338">
        <v>0</v>
      </c>
      <c r="D14" s="333">
        <v>0</v>
      </c>
      <c r="E14" s="86" t="s">
        <v>70</v>
      </c>
    </row>
    <row r="15" spans="1:5" x14ac:dyDescent="0.2">
      <c r="A15" s="85" t="s">
        <v>71</v>
      </c>
      <c r="B15" s="83"/>
      <c r="C15" s="338">
        <v>0</v>
      </c>
      <c r="D15" s="333">
        <v>0</v>
      </c>
      <c r="E15" s="86" t="s">
        <v>72</v>
      </c>
    </row>
    <row r="16" spans="1:5" x14ac:dyDescent="0.2">
      <c r="A16" s="85" t="s">
        <v>73</v>
      </c>
      <c r="B16" s="83">
        <v>8</v>
      </c>
      <c r="C16" s="338">
        <v>8530</v>
      </c>
      <c r="D16" s="333">
        <v>11304</v>
      </c>
      <c r="E16" s="86" t="s">
        <v>74</v>
      </c>
    </row>
    <row r="17" spans="1:6" x14ac:dyDescent="0.2">
      <c r="A17" s="85" t="s">
        <v>75</v>
      </c>
      <c r="B17" s="83"/>
      <c r="C17" s="338">
        <v>0</v>
      </c>
      <c r="D17" s="333">
        <v>0</v>
      </c>
      <c r="E17" s="86" t="s">
        <v>76</v>
      </c>
    </row>
    <row r="18" spans="1:6" x14ac:dyDescent="0.2">
      <c r="A18" s="85" t="s">
        <v>77</v>
      </c>
      <c r="B18" s="83"/>
      <c r="C18" s="338">
        <v>0</v>
      </c>
      <c r="D18" s="333">
        <v>0</v>
      </c>
      <c r="E18" s="86" t="s">
        <v>78</v>
      </c>
    </row>
    <row r="19" spans="1:6" x14ac:dyDescent="0.2">
      <c r="A19" s="87" t="s">
        <v>79</v>
      </c>
      <c r="B19" s="88"/>
      <c r="C19" s="339">
        <f>SUBTOTAL(9,C14:C18)</f>
        <v>8530</v>
      </c>
      <c r="D19" s="334">
        <f>SUBTOTAL(9,D14:D18)</f>
        <v>11304</v>
      </c>
      <c r="E19" s="89" t="s">
        <v>80</v>
      </c>
    </row>
    <row r="20" spans="1:6" x14ac:dyDescent="0.2">
      <c r="A20" s="90"/>
      <c r="B20" s="83"/>
      <c r="C20" s="338"/>
      <c r="D20" s="333"/>
      <c r="E20" s="84"/>
    </row>
    <row r="21" spans="1:6" x14ac:dyDescent="0.2">
      <c r="A21" s="82" t="s">
        <v>81</v>
      </c>
      <c r="B21" s="83"/>
      <c r="C21" s="338"/>
      <c r="D21" s="333"/>
      <c r="E21" s="84"/>
    </row>
    <row r="22" spans="1:6" x14ac:dyDescent="0.2">
      <c r="A22" s="85" t="s">
        <v>82</v>
      </c>
      <c r="B22" s="83"/>
      <c r="C22" s="338">
        <v>0</v>
      </c>
      <c r="D22" s="333">
        <v>0</v>
      </c>
      <c r="E22" s="86" t="s">
        <v>83</v>
      </c>
    </row>
    <row r="23" spans="1:6" x14ac:dyDescent="0.2">
      <c r="A23" s="85" t="s">
        <v>84</v>
      </c>
      <c r="B23" s="83"/>
      <c r="C23" s="338">
        <v>0</v>
      </c>
      <c r="D23" s="333">
        <v>0</v>
      </c>
      <c r="E23" s="86" t="s">
        <v>85</v>
      </c>
    </row>
    <row r="24" spans="1:6" x14ac:dyDescent="0.2">
      <c r="A24" s="85" t="s">
        <v>86</v>
      </c>
      <c r="B24" s="83"/>
      <c r="C24" s="338">
        <v>0</v>
      </c>
      <c r="D24" s="333">
        <v>0</v>
      </c>
      <c r="E24" s="86" t="s">
        <v>87</v>
      </c>
      <c r="F24" s="32"/>
    </row>
    <row r="25" spans="1:6" x14ac:dyDescent="0.2">
      <c r="A25" s="85" t="s">
        <v>88</v>
      </c>
      <c r="B25" s="83"/>
      <c r="C25" s="338">
        <v>0</v>
      </c>
      <c r="D25" s="333">
        <v>0</v>
      </c>
      <c r="E25" s="86" t="s">
        <v>89</v>
      </c>
    </row>
    <row r="26" spans="1:6" x14ac:dyDescent="0.2">
      <c r="A26" s="85" t="s">
        <v>90</v>
      </c>
      <c r="B26" s="83"/>
      <c r="C26" s="338">
        <v>0</v>
      </c>
      <c r="D26" s="333">
        <v>0</v>
      </c>
      <c r="E26" s="86" t="s">
        <v>91</v>
      </c>
    </row>
    <row r="27" spans="1:6" x14ac:dyDescent="0.2">
      <c r="A27" s="85" t="s">
        <v>92</v>
      </c>
      <c r="B27" s="83"/>
      <c r="C27" s="338">
        <v>0</v>
      </c>
      <c r="D27" s="333">
        <v>0</v>
      </c>
      <c r="E27" s="86" t="s">
        <v>93</v>
      </c>
    </row>
    <row r="28" spans="1:6" x14ac:dyDescent="0.2">
      <c r="A28" s="85" t="s">
        <v>94</v>
      </c>
      <c r="B28" s="83"/>
      <c r="C28" s="338">
        <v>5</v>
      </c>
      <c r="D28" s="333">
        <v>5</v>
      </c>
      <c r="E28" s="86" t="s">
        <v>95</v>
      </c>
      <c r="F28" s="32"/>
    </row>
    <row r="29" spans="1:6" x14ac:dyDescent="0.2">
      <c r="A29" s="87" t="s">
        <v>96</v>
      </c>
      <c r="B29" s="88"/>
      <c r="C29" s="339">
        <f>SUBTOTAL(9,C22:C28)</f>
        <v>5</v>
      </c>
      <c r="D29" s="334">
        <f>SUBTOTAL(9,D22:D28)</f>
        <v>5</v>
      </c>
      <c r="E29" s="89" t="s">
        <v>97</v>
      </c>
    </row>
    <row r="30" spans="1:6" x14ac:dyDescent="0.2">
      <c r="A30" s="90"/>
      <c r="B30" s="83"/>
      <c r="C30" s="338"/>
      <c r="D30" s="333"/>
      <c r="E30" s="84"/>
    </row>
    <row r="31" spans="1:6" x14ac:dyDescent="0.2">
      <c r="A31" s="62" t="s">
        <v>98</v>
      </c>
      <c r="B31" s="63"/>
      <c r="C31" s="314"/>
      <c r="D31" s="321"/>
      <c r="E31" s="66"/>
    </row>
    <row r="32" spans="1:6" x14ac:dyDescent="0.2">
      <c r="A32" s="62" t="s">
        <v>99</v>
      </c>
      <c r="B32" s="63"/>
      <c r="C32" s="340"/>
      <c r="D32" s="335"/>
      <c r="E32" s="66"/>
    </row>
    <row r="33" spans="1:6" x14ac:dyDescent="0.2">
      <c r="A33" s="67" t="s">
        <v>1</v>
      </c>
      <c r="B33" s="63"/>
      <c r="C33" s="314">
        <v>291</v>
      </c>
      <c r="D33" s="321">
        <v>282</v>
      </c>
      <c r="E33" s="68" t="s">
        <v>100</v>
      </c>
    </row>
    <row r="34" spans="1:6" x14ac:dyDescent="0.2">
      <c r="A34" s="67" t="s">
        <v>101</v>
      </c>
      <c r="B34" s="63"/>
      <c r="C34" s="314">
        <v>0</v>
      </c>
      <c r="D34" s="321">
        <v>0</v>
      </c>
      <c r="E34" s="68" t="s">
        <v>102</v>
      </c>
    </row>
    <row r="35" spans="1:6" x14ac:dyDescent="0.2">
      <c r="A35" s="74" t="s">
        <v>103</v>
      </c>
      <c r="B35" s="70"/>
      <c r="C35" s="315">
        <f>SUBTOTAL(9,C33:C34)</f>
        <v>291</v>
      </c>
      <c r="D35" s="322">
        <f>SUBTOTAL(9,D33:D34)</f>
        <v>282</v>
      </c>
      <c r="E35" s="61" t="s">
        <v>104</v>
      </c>
    </row>
    <row r="36" spans="1:6" x14ac:dyDescent="0.2">
      <c r="A36" s="91"/>
      <c r="B36" s="63"/>
      <c r="C36" s="340"/>
      <c r="D36" s="335"/>
      <c r="E36" s="66"/>
    </row>
    <row r="37" spans="1:6" x14ac:dyDescent="0.2">
      <c r="A37" s="62" t="s">
        <v>105</v>
      </c>
      <c r="B37" s="63"/>
      <c r="C37" s="314"/>
      <c r="D37" s="321"/>
      <c r="E37" s="66"/>
    </row>
    <row r="38" spans="1:6" x14ac:dyDescent="0.2">
      <c r="A38" s="67" t="s">
        <v>106</v>
      </c>
      <c r="B38" s="63">
        <v>9</v>
      </c>
      <c r="C38" s="314">
        <v>510</v>
      </c>
      <c r="D38" s="321">
        <v>2141</v>
      </c>
      <c r="E38" s="68" t="s">
        <v>107</v>
      </c>
      <c r="F38" s="32"/>
    </row>
    <row r="39" spans="1:6" x14ac:dyDescent="0.2">
      <c r="A39" s="67" t="s">
        <v>108</v>
      </c>
      <c r="B39" s="63"/>
      <c r="C39" s="341">
        <v>5648</v>
      </c>
      <c r="D39" s="336">
        <v>3389</v>
      </c>
      <c r="E39" s="68" t="s">
        <v>109</v>
      </c>
      <c r="F39" s="32"/>
    </row>
    <row r="40" spans="1:6" x14ac:dyDescent="0.2">
      <c r="A40" s="74" t="s">
        <v>110</v>
      </c>
      <c r="B40" s="70"/>
      <c r="C40" s="315">
        <f>SUBTOTAL(9,C38:C39)</f>
        <v>6158</v>
      </c>
      <c r="D40" s="322">
        <f>SUBTOTAL(9,D38:D39)</f>
        <v>5530</v>
      </c>
      <c r="E40" s="61" t="s">
        <v>111</v>
      </c>
    </row>
    <row r="41" spans="1:6" x14ac:dyDescent="0.2">
      <c r="A41" s="71"/>
      <c r="B41" s="63"/>
      <c r="C41" s="340"/>
      <c r="D41" s="335"/>
      <c r="E41" s="66"/>
    </row>
    <row r="42" spans="1:6" x14ac:dyDescent="0.2">
      <c r="A42" s="62" t="s">
        <v>112</v>
      </c>
      <c r="B42" s="63"/>
      <c r="C42" s="340"/>
      <c r="D42" s="335"/>
      <c r="E42" s="66"/>
    </row>
    <row r="43" spans="1:6" x14ac:dyDescent="0.2">
      <c r="A43" s="67" t="s">
        <v>113</v>
      </c>
      <c r="B43" s="63"/>
      <c r="C43" s="340">
        <v>0</v>
      </c>
      <c r="D43" s="335">
        <v>0</v>
      </c>
      <c r="E43" s="68" t="s">
        <v>114</v>
      </c>
    </row>
    <row r="44" spans="1:6" x14ac:dyDescent="0.2">
      <c r="A44" s="67" t="s">
        <v>115</v>
      </c>
      <c r="B44" s="63"/>
      <c r="C44" s="340">
        <v>0</v>
      </c>
      <c r="D44" s="335">
        <v>0</v>
      </c>
      <c r="E44" s="68" t="s">
        <v>116</v>
      </c>
    </row>
    <row r="45" spans="1:6" x14ac:dyDescent="0.2">
      <c r="A45" s="67" t="s">
        <v>117</v>
      </c>
      <c r="B45" s="63"/>
      <c r="C45" s="340">
        <v>0</v>
      </c>
      <c r="D45" s="335">
        <v>0</v>
      </c>
      <c r="E45" s="68" t="s">
        <v>118</v>
      </c>
    </row>
    <row r="46" spans="1:6" x14ac:dyDescent="0.2">
      <c r="A46" s="74" t="s">
        <v>119</v>
      </c>
      <c r="B46" s="70"/>
      <c r="C46" s="315">
        <f>SUBTOTAL(9,C43:C45)</f>
        <v>0</v>
      </c>
      <c r="D46" s="322">
        <f>SUBTOTAL(9,D43:D45)</f>
        <v>0</v>
      </c>
      <c r="E46" s="61" t="s">
        <v>120</v>
      </c>
    </row>
    <row r="47" spans="1:6" x14ac:dyDescent="0.2">
      <c r="A47" s="71"/>
      <c r="B47" s="63"/>
      <c r="C47" s="314"/>
      <c r="D47" s="321"/>
      <c r="E47" s="66"/>
    </row>
    <row r="48" spans="1:6" x14ac:dyDescent="0.2">
      <c r="A48" s="62" t="s">
        <v>121</v>
      </c>
      <c r="B48" s="63"/>
      <c r="C48" s="340"/>
      <c r="D48" s="335"/>
      <c r="E48" s="66"/>
    </row>
    <row r="49" spans="1:5" x14ac:dyDescent="0.2">
      <c r="A49" s="67" t="s">
        <v>122</v>
      </c>
      <c r="B49" s="63"/>
      <c r="C49" s="314">
        <v>2592</v>
      </c>
      <c r="D49" s="321">
        <v>5222</v>
      </c>
      <c r="E49" s="68" t="s">
        <v>123</v>
      </c>
    </row>
    <row r="50" spans="1:5" x14ac:dyDescent="0.2">
      <c r="A50" s="67" t="s">
        <v>124</v>
      </c>
      <c r="B50" s="63"/>
      <c r="C50" s="314"/>
      <c r="D50" s="321"/>
      <c r="E50" s="68" t="s">
        <v>125</v>
      </c>
    </row>
    <row r="51" spans="1:5" x14ac:dyDescent="0.2">
      <c r="A51" s="74" t="s">
        <v>126</v>
      </c>
      <c r="B51" s="70"/>
      <c r="C51" s="315">
        <f>SUBTOTAL(9,C49:C50)</f>
        <v>2592</v>
      </c>
      <c r="D51" s="322">
        <f>SUBTOTAL(9,D49:D50)</f>
        <v>5222</v>
      </c>
      <c r="E51" s="61" t="s">
        <v>127</v>
      </c>
    </row>
    <row r="52" spans="1:5" x14ac:dyDescent="0.2">
      <c r="A52" s="71"/>
      <c r="B52" s="63"/>
      <c r="C52" s="342"/>
      <c r="D52" s="337"/>
      <c r="E52" s="66"/>
    </row>
    <row r="53" spans="1:5" x14ac:dyDescent="0.2">
      <c r="A53" s="74" t="s">
        <v>128</v>
      </c>
      <c r="B53" s="70"/>
      <c r="C53" s="315">
        <f>SUBTOTAL(9,C8:C52)</f>
        <v>17601</v>
      </c>
      <c r="D53" s="322">
        <f>SUBTOTAL(9,D8:D52)</f>
        <v>22368</v>
      </c>
      <c r="E53" s="61" t="s">
        <v>129</v>
      </c>
    </row>
    <row r="55" spans="1:5" ht="83.25" customHeight="1" x14ac:dyDescent="0.2">
      <c r="A55" s="481" t="s">
        <v>130</v>
      </c>
      <c r="B55" s="481"/>
      <c r="C55" s="481"/>
      <c r="D55" s="481"/>
      <c r="E55" s="481"/>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15" zoomScaleNormal="100" workbookViewId="0">
      <selection activeCell="C51" sqref="C51"/>
    </sheetView>
  </sheetViews>
  <sheetFormatPr baseColWidth="10" defaultColWidth="11.42578125" defaultRowHeight="12.75" x14ac:dyDescent="0.2"/>
  <cols>
    <col min="1" max="1" width="36.42578125" style="30" customWidth="1"/>
    <col min="2" max="2" width="7" style="30" customWidth="1"/>
    <col min="3" max="4" width="15.5703125" style="29" customWidth="1"/>
    <col min="5" max="5" width="13.85546875" style="30" customWidth="1"/>
    <col min="6" max="16384" width="11.42578125" style="30"/>
  </cols>
  <sheetData>
    <row r="1" spans="1:7" ht="15" customHeight="1" x14ac:dyDescent="0.2">
      <c r="A1" s="93" t="str">
        <f>Resultatregnskap!A1</f>
        <v>Fagskolens navn: Pilot Flight Academy AS</v>
      </c>
      <c r="B1" s="94"/>
      <c r="C1" s="94"/>
      <c r="D1" s="95"/>
    </row>
    <row r="2" spans="1:7" ht="15" customHeight="1" x14ac:dyDescent="0.2">
      <c r="A2" s="93"/>
      <c r="B2" s="94"/>
      <c r="C2" s="94"/>
      <c r="D2" s="95"/>
    </row>
    <row r="3" spans="1:7" ht="15" customHeight="1" x14ac:dyDescent="0.2">
      <c r="A3" s="96" t="s">
        <v>131</v>
      </c>
      <c r="B3" s="94"/>
      <c r="C3" s="94"/>
      <c r="D3" s="95"/>
    </row>
    <row r="4" spans="1:7" ht="15" customHeight="1" x14ac:dyDescent="0.2">
      <c r="A4" s="97" t="s">
        <v>5</v>
      </c>
      <c r="B4" s="94"/>
      <c r="C4" s="94"/>
      <c r="D4" s="95"/>
    </row>
    <row r="5" spans="1:7" ht="15" customHeight="1" x14ac:dyDescent="0.2">
      <c r="A5" s="93"/>
      <c r="B5" s="98"/>
      <c r="C5" s="98"/>
      <c r="D5" s="99"/>
    </row>
    <row r="6" spans="1:7" x14ac:dyDescent="0.2">
      <c r="A6" s="69"/>
      <c r="B6" s="100" t="s">
        <v>6</v>
      </c>
      <c r="C6" s="312">
        <f>Resultatregnskap!C6</f>
        <v>45657</v>
      </c>
      <c r="D6" s="311">
        <f>Resultatregnskap!D6</f>
        <v>45291</v>
      </c>
      <c r="E6" s="61" t="s">
        <v>7</v>
      </c>
    </row>
    <row r="7" spans="1:7" x14ac:dyDescent="0.2">
      <c r="A7" s="62" t="s">
        <v>132</v>
      </c>
      <c r="B7" s="66"/>
      <c r="C7" s="39"/>
      <c r="D7" s="39"/>
      <c r="E7" s="66"/>
    </row>
    <row r="8" spans="1:7" x14ac:dyDescent="0.2">
      <c r="A8" s="71"/>
      <c r="B8" s="66"/>
      <c r="C8" s="39"/>
      <c r="D8" s="39"/>
      <c r="E8" s="66"/>
    </row>
    <row r="9" spans="1:7" x14ac:dyDescent="0.2">
      <c r="A9" s="62" t="s">
        <v>133</v>
      </c>
      <c r="B9" s="66"/>
      <c r="C9" s="39"/>
      <c r="D9" s="39"/>
      <c r="E9" s="66"/>
    </row>
    <row r="10" spans="1:7" x14ac:dyDescent="0.2">
      <c r="A10" s="67" t="s">
        <v>134</v>
      </c>
      <c r="B10" s="66">
        <v>12</v>
      </c>
      <c r="C10" s="314">
        <v>308</v>
      </c>
      <c r="D10" s="321">
        <v>308</v>
      </c>
      <c r="E10" s="68" t="s">
        <v>135</v>
      </c>
    </row>
    <row r="11" spans="1:7" x14ac:dyDescent="0.2">
      <c r="A11" s="67" t="s">
        <v>136</v>
      </c>
      <c r="B11" s="66">
        <v>12</v>
      </c>
      <c r="C11" s="314">
        <v>19792</v>
      </c>
      <c r="D11" s="321">
        <v>19792</v>
      </c>
      <c r="E11" s="68" t="s">
        <v>137</v>
      </c>
    </row>
    <row r="12" spans="1:7" x14ac:dyDescent="0.2">
      <c r="A12" s="67" t="s">
        <v>138</v>
      </c>
      <c r="B12" s="66">
        <v>12</v>
      </c>
      <c r="C12" s="314">
        <v>15178</v>
      </c>
      <c r="D12" s="321">
        <v>15000</v>
      </c>
      <c r="E12" s="68" t="s">
        <v>139</v>
      </c>
      <c r="F12" s="33"/>
      <c r="G12" s="31"/>
    </row>
    <row r="13" spans="1:7" x14ac:dyDescent="0.2">
      <c r="A13" s="74" t="s">
        <v>140</v>
      </c>
      <c r="B13" s="101"/>
      <c r="C13" s="315">
        <f>SUBTOTAL(9,C10:C12)</f>
        <v>35278</v>
      </c>
      <c r="D13" s="322">
        <f>SUBTOTAL(9,D10:D12)</f>
        <v>35100</v>
      </c>
      <c r="E13" s="61" t="s">
        <v>141</v>
      </c>
      <c r="F13" s="33"/>
      <c r="G13" s="32"/>
    </row>
    <row r="14" spans="1:7" x14ac:dyDescent="0.2">
      <c r="A14" s="71"/>
      <c r="B14" s="66"/>
      <c r="C14" s="314"/>
      <c r="D14" s="321"/>
      <c r="E14" s="68" t="s">
        <v>142</v>
      </c>
    </row>
    <row r="15" spans="1:7" x14ac:dyDescent="0.2">
      <c r="A15" s="62" t="s">
        <v>143</v>
      </c>
      <c r="B15" s="66"/>
      <c r="C15" s="314"/>
      <c r="D15" s="321"/>
      <c r="E15" s="68" t="s">
        <v>142</v>
      </c>
      <c r="G15" s="31"/>
    </row>
    <row r="16" spans="1:7" x14ac:dyDescent="0.2">
      <c r="A16" s="67" t="s">
        <v>144</v>
      </c>
      <c r="B16" s="66"/>
      <c r="C16" s="314">
        <v>0</v>
      </c>
      <c r="D16" s="321">
        <v>0</v>
      </c>
      <c r="E16" s="68" t="s">
        <v>145</v>
      </c>
      <c r="G16" s="32"/>
    </row>
    <row r="17" spans="1:7" x14ac:dyDescent="0.2">
      <c r="A17" s="67" t="s">
        <v>146</v>
      </c>
      <c r="B17" s="66">
        <v>12</v>
      </c>
      <c r="C17" s="338">
        <v>-159198</v>
      </c>
      <c r="D17" s="333">
        <v>-136697</v>
      </c>
      <c r="E17" s="68" t="s">
        <v>147</v>
      </c>
      <c r="F17" s="29"/>
      <c r="G17" s="32"/>
    </row>
    <row r="18" spans="1:7" x14ac:dyDescent="0.2">
      <c r="A18" s="74" t="s">
        <v>148</v>
      </c>
      <c r="B18" s="101"/>
      <c r="C18" s="315">
        <f>SUBTOTAL(9,C16:C17)</f>
        <v>-159198</v>
      </c>
      <c r="D18" s="322">
        <f>SUBTOTAL(9,D16:D17)</f>
        <v>-136697</v>
      </c>
      <c r="E18" s="61" t="s">
        <v>149</v>
      </c>
    </row>
    <row r="19" spans="1:7" x14ac:dyDescent="0.2">
      <c r="A19" s="91"/>
      <c r="B19" s="66"/>
      <c r="C19" s="340"/>
      <c r="D19" s="335"/>
      <c r="E19" s="68" t="s">
        <v>142</v>
      </c>
    </row>
    <row r="20" spans="1:7" x14ac:dyDescent="0.2">
      <c r="A20" s="74" t="s">
        <v>150</v>
      </c>
      <c r="B20" s="101"/>
      <c r="C20" s="315">
        <f>SUBTOTAL(9,C10:C19)</f>
        <v>-123920</v>
      </c>
      <c r="D20" s="322">
        <f>SUBTOTAL(9,D10:D19)</f>
        <v>-101597</v>
      </c>
      <c r="E20" s="61" t="s">
        <v>151</v>
      </c>
    </row>
    <row r="21" spans="1:7" x14ac:dyDescent="0.2">
      <c r="A21" s="71"/>
      <c r="B21" s="66"/>
      <c r="C21" s="314"/>
      <c r="D21" s="321"/>
      <c r="E21" s="68" t="s">
        <v>142</v>
      </c>
    </row>
    <row r="22" spans="1:7" x14ac:dyDescent="0.2">
      <c r="A22" s="62" t="s">
        <v>152</v>
      </c>
      <c r="B22" s="66"/>
      <c r="C22" s="314"/>
      <c r="D22" s="321"/>
      <c r="E22" s="68" t="s">
        <v>142</v>
      </c>
    </row>
    <row r="23" spans="1:7" x14ac:dyDescent="0.2">
      <c r="A23" s="71"/>
      <c r="B23" s="66"/>
      <c r="C23" s="314"/>
      <c r="D23" s="321"/>
      <c r="E23" s="68" t="s">
        <v>142</v>
      </c>
    </row>
    <row r="24" spans="1:7" x14ac:dyDescent="0.2">
      <c r="A24" s="62" t="s">
        <v>153</v>
      </c>
      <c r="B24" s="66"/>
      <c r="C24" s="314"/>
      <c r="D24" s="321"/>
      <c r="E24" s="68" t="s">
        <v>142</v>
      </c>
    </row>
    <row r="25" spans="1:7" x14ac:dyDescent="0.2">
      <c r="A25" s="67" t="s">
        <v>154</v>
      </c>
      <c r="B25" s="66"/>
      <c r="C25" s="314">
        <v>0</v>
      </c>
      <c r="D25" s="321">
        <v>0</v>
      </c>
      <c r="E25" s="68" t="s">
        <v>155</v>
      </c>
    </row>
    <row r="26" spans="1:7" x14ac:dyDescent="0.2">
      <c r="A26" s="67" t="s">
        <v>156</v>
      </c>
      <c r="B26" s="66"/>
      <c r="C26" s="314">
        <v>0</v>
      </c>
      <c r="D26" s="321">
        <v>0</v>
      </c>
      <c r="E26" s="68" t="s">
        <v>157</v>
      </c>
    </row>
    <row r="27" spans="1:7" x14ac:dyDescent="0.2">
      <c r="A27" s="67" t="s">
        <v>158</v>
      </c>
      <c r="B27" s="66"/>
      <c r="C27" s="314">
        <v>0</v>
      </c>
      <c r="D27" s="321">
        <v>0</v>
      </c>
      <c r="E27" s="68" t="s">
        <v>159</v>
      </c>
    </row>
    <row r="28" spans="1:7" x14ac:dyDescent="0.2">
      <c r="A28" s="67" t="s">
        <v>160</v>
      </c>
      <c r="B28" s="66"/>
      <c r="C28" s="314">
        <v>0</v>
      </c>
      <c r="D28" s="321">
        <v>0</v>
      </c>
      <c r="E28" s="68" t="s">
        <v>161</v>
      </c>
    </row>
    <row r="29" spans="1:7" x14ac:dyDescent="0.2">
      <c r="A29" s="67" t="s">
        <v>162</v>
      </c>
      <c r="B29" s="66"/>
      <c r="C29" s="314">
        <v>0</v>
      </c>
      <c r="D29" s="321">
        <v>0</v>
      </c>
      <c r="E29" s="68" t="s">
        <v>163</v>
      </c>
    </row>
    <row r="30" spans="1:7" x14ac:dyDescent="0.2">
      <c r="A30" s="74" t="s">
        <v>164</v>
      </c>
      <c r="B30" s="101"/>
      <c r="C30" s="315">
        <f>SUBTOTAL(9,C25:C29)</f>
        <v>0</v>
      </c>
      <c r="D30" s="322">
        <f>SUBTOTAL(9,D25:D29)</f>
        <v>0</v>
      </c>
      <c r="E30" s="61" t="s">
        <v>165</v>
      </c>
    </row>
    <row r="31" spans="1:7" x14ac:dyDescent="0.2">
      <c r="A31" s="71"/>
      <c r="B31" s="66"/>
      <c r="C31" s="314"/>
      <c r="D31" s="321"/>
      <c r="E31" s="68" t="s">
        <v>142</v>
      </c>
    </row>
    <row r="32" spans="1:7" x14ac:dyDescent="0.2">
      <c r="A32" s="62" t="s">
        <v>166</v>
      </c>
      <c r="B32" s="66"/>
      <c r="C32" s="314"/>
      <c r="D32" s="321"/>
      <c r="E32" s="68" t="s">
        <v>142</v>
      </c>
    </row>
    <row r="33" spans="1:6" x14ac:dyDescent="0.2">
      <c r="A33" s="67" t="s">
        <v>167</v>
      </c>
      <c r="B33" s="66"/>
      <c r="C33" s="314"/>
      <c r="D33" s="321">
        <v>0</v>
      </c>
      <c r="E33" s="68" t="s">
        <v>168</v>
      </c>
    </row>
    <row r="34" spans="1:6" x14ac:dyDescent="0.2">
      <c r="A34" s="67" t="s">
        <v>169</v>
      </c>
      <c r="B34" s="66"/>
      <c r="C34" s="314"/>
      <c r="D34" s="321">
        <v>0</v>
      </c>
      <c r="E34" s="68" t="s">
        <v>170</v>
      </c>
    </row>
    <row r="35" spans="1:6" x14ac:dyDescent="0.2">
      <c r="A35" s="67" t="s">
        <v>171</v>
      </c>
      <c r="B35" s="66">
        <v>10</v>
      </c>
      <c r="C35" s="314">
        <v>5270</v>
      </c>
      <c r="D35" s="321">
        <v>6707</v>
      </c>
      <c r="E35" s="68" t="s">
        <v>172</v>
      </c>
    </row>
    <row r="36" spans="1:6" x14ac:dyDescent="0.2">
      <c r="A36" s="67" t="s">
        <v>173</v>
      </c>
      <c r="B36" s="66"/>
      <c r="C36" s="314">
        <v>0</v>
      </c>
      <c r="D36" s="321">
        <v>0</v>
      </c>
      <c r="E36" s="68" t="s">
        <v>174</v>
      </c>
    </row>
    <row r="37" spans="1:6" x14ac:dyDescent="0.2">
      <c r="A37" s="67" t="s">
        <v>175</v>
      </c>
      <c r="B37" s="102" t="s">
        <v>176</v>
      </c>
      <c r="C37" s="314">
        <v>80675</v>
      </c>
      <c r="D37" s="321">
        <v>59817</v>
      </c>
      <c r="E37" s="68" t="s">
        <v>177</v>
      </c>
    </row>
    <row r="38" spans="1:6" x14ac:dyDescent="0.2">
      <c r="A38" s="74" t="s">
        <v>178</v>
      </c>
      <c r="B38" s="101"/>
      <c r="C38" s="315">
        <f>SUBTOTAL(9,C33:C37)</f>
        <v>85945</v>
      </c>
      <c r="D38" s="322">
        <f>SUBTOTAL(9,D33:D37)</f>
        <v>66524</v>
      </c>
      <c r="E38" s="61" t="s">
        <v>179</v>
      </c>
    </row>
    <row r="39" spans="1:6" x14ac:dyDescent="0.2">
      <c r="A39" s="71"/>
      <c r="B39" s="66"/>
      <c r="C39" s="314"/>
      <c r="D39" s="321"/>
      <c r="E39" s="68" t="s">
        <v>142</v>
      </c>
    </row>
    <row r="40" spans="1:6" x14ac:dyDescent="0.2">
      <c r="A40" s="62" t="s">
        <v>180</v>
      </c>
      <c r="B40" s="66"/>
      <c r="C40" s="314"/>
      <c r="D40" s="321"/>
      <c r="E40" s="68" t="s">
        <v>142</v>
      </c>
    </row>
    <row r="41" spans="1:6" x14ac:dyDescent="0.2">
      <c r="A41" s="67" t="s">
        <v>167</v>
      </c>
      <c r="B41" s="66"/>
      <c r="C41" s="314">
        <v>0</v>
      </c>
      <c r="D41" s="321">
        <v>0</v>
      </c>
      <c r="E41" s="68" t="s">
        <v>181</v>
      </c>
    </row>
    <row r="42" spans="1:6" x14ac:dyDescent="0.2">
      <c r="A42" s="67" t="s">
        <v>171</v>
      </c>
      <c r="B42" s="66"/>
      <c r="C42" s="314">
        <v>0</v>
      </c>
      <c r="D42" s="321">
        <v>0</v>
      </c>
      <c r="E42" s="68" t="s">
        <v>182</v>
      </c>
    </row>
    <row r="43" spans="1:6" x14ac:dyDescent="0.2">
      <c r="A43" s="67" t="s">
        <v>183</v>
      </c>
      <c r="B43" s="66"/>
      <c r="C43" s="314">
        <v>20904</v>
      </c>
      <c r="D43" s="321">
        <v>14081</v>
      </c>
      <c r="E43" s="68" t="s">
        <v>184</v>
      </c>
      <c r="F43" s="29"/>
    </row>
    <row r="44" spans="1:6" x14ac:dyDescent="0.2">
      <c r="A44" s="67" t="s">
        <v>185</v>
      </c>
      <c r="B44" s="66"/>
      <c r="C44" s="314">
        <v>0</v>
      </c>
      <c r="D44" s="321">
        <v>0</v>
      </c>
      <c r="E44" s="68" t="s">
        <v>186</v>
      </c>
    </row>
    <row r="45" spans="1:6" x14ac:dyDescent="0.2">
      <c r="A45" s="67" t="s">
        <v>187</v>
      </c>
      <c r="B45" s="66"/>
      <c r="C45" s="314">
        <v>2841</v>
      </c>
      <c r="D45" s="321">
        <v>2800</v>
      </c>
      <c r="E45" s="68" t="s">
        <v>188</v>
      </c>
    </row>
    <row r="46" spans="1:6" x14ac:dyDescent="0.2">
      <c r="A46" s="67" t="s">
        <v>189</v>
      </c>
      <c r="B46" s="102" t="s">
        <v>643</v>
      </c>
      <c r="C46" s="314">
        <v>31831</v>
      </c>
      <c r="D46" s="321">
        <v>40560</v>
      </c>
      <c r="E46" s="68" t="s">
        <v>190</v>
      </c>
    </row>
    <row r="47" spans="1:6" x14ac:dyDescent="0.2">
      <c r="A47" s="74" t="s">
        <v>191</v>
      </c>
      <c r="B47" s="101"/>
      <c r="C47" s="315">
        <f>SUBTOTAL(9,C41:C46)</f>
        <v>55576</v>
      </c>
      <c r="D47" s="322">
        <f>SUBTOTAL(9,D41:D46)</f>
        <v>57441</v>
      </c>
      <c r="E47" s="61" t="s">
        <v>192</v>
      </c>
    </row>
    <row r="48" spans="1:6" x14ac:dyDescent="0.2">
      <c r="A48" s="71"/>
      <c r="B48" s="66"/>
      <c r="C48" s="342"/>
      <c r="D48" s="337"/>
      <c r="E48" s="68" t="s">
        <v>142</v>
      </c>
    </row>
    <row r="49" spans="1:6" x14ac:dyDescent="0.2">
      <c r="A49" s="74" t="s">
        <v>193</v>
      </c>
      <c r="B49" s="101"/>
      <c r="C49" s="315">
        <f>SUBTOTAL(9,C25:C47)</f>
        <v>141521</v>
      </c>
      <c r="D49" s="322">
        <f>SUBTOTAL(9,D25:D47)</f>
        <v>123965</v>
      </c>
      <c r="E49" s="61" t="s">
        <v>194</v>
      </c>
      <c r="F49" s="33"/>
    </row>
    <row r="50" spans="1:6" x14ac:dyDescent="0.2">
      <c r="A50" s="71"/>
      <c r="B50" s="66"/>
      <c r="C50" s="342"/>
      <c r="D50" s="337"/>
      <c r="E50" s="68" t="s">
        <v>142</v>
      </c>
    </row>
    <row r="51" spans="1:6" x14ac:dyDescent="0.2">
      <c r="A51" s="74" t="s">
        <v>195</v>
      </c>
      <c r="B51" s="101"/>
      <c r="C51" s="315">
        <f>SUBTOTAL(9,C10:C50)</f>
        <v>17601</v>
      </c>
      <c r="D51" s="322">
        <f>SUBTOTAL(9,D10:D50)</f>
        <v>22368</v>
      </c>
      <c r="E51" s="61" t="s">
        <v>196</v>
      </c>
    </row>
    <row r="53" spans="1:6" ht="79.5" customHeight="1" x14ac:dyDescent="0.2">
      <c r="A53" s="482" t="s">
        <v>130</v>
      </c>
      <c r="B53" s="482"/>
      <c r="C53" s="482"/>
      <c r="D53" s="482"/>
      <c r="E53" s="482"/>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19" zoomScaleNormal="100" workbookViewId="0">
      <selection activeCell="K36" sqref="K36"/>
    </sheetView>
  </sheetViews>
  <sheetFormatPr baseColWidth="10" defaultColWidth="11.42578125" defaultRowHeight="15" x14ac:dyDescent="0.25"/>
  <cols>
    <col min="1" max="1" width="59.42578125" style="2" customWidth="1"/>
    <col min="2" max="2" width="6.5703125" style="2" customWidth="1"/>
    <col min="3" max="3" width="15.5703125" style="108" customWidth="1"/>
    <col min="4" max="4" width="15.5703125" style="2" customWidth="1"/>
    <col min="5" max="5" width="13.5703125" style="2" customWidth="1"/>
    <col min="6" max="16384" width="11.42578125" style="2"/>
  </cols>
  <sheetData>
    <row r="1" spans="1:10" ht="15" customHeight="1" x14ac:dyDescent="0.25">
      <c r="A1" s="103" t="str">
        <f>Resultatregnskap!A1</f>
        <v>Fagskolens navn: Pilot Flight Academy AS</v>
      </c>
      <c r="B1" s="104"/>
      <c r="C1" s="104"/>
      <c r="D1" s="105"/>
    </row>
    <row r="2" spans="1:10" ht="15" customHeight="1" x14ac:dyDescent="0.25">
      <c r="A2" s="103"/>
      <c r="B2" s="104"/>
      <c r="C2" s="104"/>
      <c r="D2" s="105"/>
    </row>
    <row r="3" spans="1:10" ht="15" customHeight="1" x14ac:dyDescent="0.25">
      <c r="A3" s="106" t="s">
        <v>197</v>
      </c>
      <c r="B3" s="104"/>
      <c r="C3" s="104"/>
      <c r="D3" s="105"/>
    </row>
    <row r="4" spans="1:10" ht="15" customHeight="1" x14ac:dyDescent="0.25">
      <c r="A4" s="107" t="s">
        <v>5</v>
      </c>
      <c r="B4" s="104"/>
      <c r="C4" s="104"/>
      <c r="D4" s="105"/>
    </row>
    <row r="5" spans="1:10" ht="15" customHeight="1" x14ac:dyDescent="0.25"/>
    <row r="6" spans="1:10" x14ac:dyDescent="0.25">
      <c r="A6" s="109"/>
      <c r="B6" s="110" t="s">
        <v>6</v>
      </c>
      <c r="C6" s="111">
        <f>Resultatregnskap!C6</f>
        <v>45657</v>
      </c>
      <c r="D6" s="112">
        <f>Resultatregnskap!D6</f>
        <v>45291</v>
      </c>
      <c r="E6" s="113" t="s">
        <v>7</v>
      </c>
    </row>
    <row r="7" spans="1:10" x14ac:dyDescent="0.25">
      <c r="A7" s="114" t="s">
        <v>198</v>
      </c>
      <c r="B7" s="115"/>
      <c r="C7" s="116"/>
      <c r="D7" s="117"/>
      <c r="E7" s="118"/>
      <c r="G7" s="24"/>
    </row>
    <row r="8" spans="1:10" x14ac:dyDescent="0.25">
      <c r="A8" s="119" t="s">
        <v>41</v>
      </c>
      <c r="B8" s="115"/>
      <c r="C8" s="348">
        <v>-22551</v>
      </c>
      <c r="D8" s="343">
        <v>-41422</v>
      </c>
      <c r="E8" s="120" t="s">
        <v>199</v>
      </c>
      <c r="G8" s="24"/>
    </row>
    <row r="9" spans="1:10" x14ac:dyDescent="0.25">
      <c r="A9" s="119" t="s">
        <v>200</v>
      </c>
      <c r="B9" s="115"/>
      <c r="C9" s="348">
        <v>0</v>
      </c>
      <c r="D9" s="343">
        <v>0</v>
      </c>
      <c r="E9" s="120" t="s">
        <v>201</v>
      </c>
      <c r="G9" s="24"/>
    </row>
    <row r="10" spans="1:10" x14ac:dyDescent="0.25">
      <c r="A10" s="119" t="s">
        <v>202</v>
      </c>
      <c r="B10" s="115"/>
      <c r="C10" s="348">
        <v>0</v>
      </c>
      <c r="D10" s="343">
        <v>0</v>
      </c>
      <c r="E10" s="120" t="s">
        <v>203</v>
      </c>
      <c r="G10" s="483"/>
      <c r="H10" s="483"/>
      <c r="I10" s="483"/>
      <c r="J10" s="483"/>
    </row>
    <row r="11" spans="1:10" x14ac:dyDescent="0.25">
      <c r="A11" s="119" t="s">
        <v>204</v>
      </c>
      <c r="B11" s="115"/>
      <c r="C11" s="348">
        <v>2860</v>
      </c>
      <c r="D11" s="343">
        <v>3765</v>
      </c>
      <c r="E11" s="120" t="s">
        <v>205</v>
      </c>
    </row>
    <row r="12" spans="1:10" x14ac:dyDescent="0.25">
      <c r="A12" s="119" t="s">
        <v>206</v>
      </c>
      <c r="B12" s="115"/>
      <c r="C12" s="348">
        <v>0</v>
      </c>
      <c r="D12" s="343">
        <v>0</v>
      </c>
      <c r="E12" s="120" t="s">
        <v>207</v>
      </c>
    </row>
    <row r="13" spans="1:10" x14ac:dyDescent="0.25">
      <c r="A13" s="119" t="s">
        <v>208</v>
      </c>
      <c r="B13" s="115"/>
      <c r="C13" s="348">
        <v>0</v>
      </c>
      <c r="D13" s="343">
        <v>0</v>
      </c>
      <c r="E13" s="120" t="s">
        <v>209</v>
      </c>
    </row>
    <row r="14" spans="1:10" x14ac:dyDescent="0.25">
      <c r="A14" s="119" t="s">
        <v>210</v>
      </c>
      <c r="B14" s="115"/>
      <c r="C14" s="348">
        <v>-9</v>
      </c>
      <c r="D14" s="343">
        <v>-23</v>
      </c>
      <c r="E14" s="120" t="s">
        <v>211</v>
      </c>
    </row>
    <row r="15" spans="1:10" x14ac:dyDescent="0.25">
      <c r="A15" s="119" t="s">
        <v>212</v>
      </c>
      <c r="B15" s="115"/>
      <c r="C15" s="348">
        <v>1631</v>
      </c>
      <c r="D15" s="343">
        <v>-1140</v>
      </c>
      <c r="E15" s="120" t="s">
        <v>213</v>
      </c>
    </row>
    <row r="16" spans="1:10" x14ac:dyDescent="0.25">
      <c r="A16" s="119" t="s">
        <v>214</v>
      </c>
      <c r="B16" s="115"/>
      <c r="C16" s="348">
        <v>6823</v>
      </c>
      <c r="D16" s="343">
        <v>-240</v>
      </c>
      <c r="E16" s="120" t="s">
        <v>215</v>
      </c>
    </row>
    <row r="17" spans="1:5" x14ac:dyDescent="0.25">
      <c r="A17" s="119" t="s">
        <v>216</v>
      </c>
      <c r="B17" s="115"/>
      <c r="C17" s="348">
        <v>0</v>
      </c>
      <c r="D17" s="343">
        <v>0</v>
      </c>
      <c r="E17" s="120" t="s">
        <v>217</v>
      </c>
    </row>
    <row r="18" spans="1:5" x14ac:dyDescent="0.25">
      <c r="A18" s="119" t="s">
        <v>218</v>
      </c>
      <c r="B18" s="115"/>
      <c r="C18" s="348">
        <v>0</v>
      </c>
      <c r="D18" s="343">
        <f>44615+2456</f>
        <v>47071</v>
      </c>
      <c r="E18" s="120" t="s">
        <v>219</v>
      </c>
    </row>
    <row r="19" spans="1:5" x14ac:dyDescent="0.25">
      <c r="A19" s="121" t="s">
        <v>220</v>
      </c>
      <c r="B19" s="122"/>
      <c r="C19" s="348">
        <v>-10947</v>
      </c>
      <c r="D19" s="343">
        <v>-7865</v>
      </c>
      <c r="E19" s="120" t="s">
        <v>221</v>
      </c>
    </row>
    <row r="20" spans="1:5" x14ac:dyDescent="0.25">
      <c r="A20" s="123" t="s">
        <v>222</v>
      </c>
      <c r="B20" s="124"/>
      <c r="C20" s="349">
        <f>SUBTOTAL(9,C8:C19)</f>
        <v>-22193</v>
      </c>
      <c r="D20" s="344">
        <f>SUBTOTAL(9,D8:D19)</f>
        <v>146</v>
      </c>
      <c r="E20" s="113" t="s">
        <v>223</v>
      </c>
    </row>
    <row r="21" spans="1:5" x14ac:dyDescent="0.25">
      <c r="A21" s="115"/>
      <c r="B21" s="115"/>
      <c r="C21" s="350"/>
      <c r="D21" s="345"/>
      <c r="E21" s="118"/>
    </row>
    <row r="22" spans="1:5" x14ac:dyDescent="0.25">
      <c r="A22" s="114" t="s">
        <v>224</v>
      </c>
      <c r="B22" s="115"/>
      <c r="C22" s="348"/>
      <c r="D22" s="343"/>
      <c r="E22" s="118"/>
    </row>
    <row r="23" spans="1:5" x14ac:dyDescent="0.25">
      <c r="A23" s="119" t="s">
        <v>225</v>
      </c>
      <c r="B23" s="115"/>
      <c r="C23" s="348">
        <v>0</v>
      </c>
      <c r="D23" s="343">
        <v>0</v>
      </c>
      <c r="E23" s="120" t="s">
        <v>226</v>
      </c>
    </row>
    <row r="24" spans="1:5" x14ac:dyDescent="0.25">
      <c r="A24" s="119" t="s">
        <v>227</v>
      </c>
      <c r="B24" s="115"/>
      <c r="C24" s="348">
        <v>-86</v>
      </c>
      <c r="D24" s="343">
        <v>0</v>
      </c>
      <c r="E24" s="120" t="s">
        <v>228</v>
      </c>
    </row>
    <row r="25" spans="1:5" x14ac:dyDescent="0.25">
      <c r="A25" s="119" t="s">
        <v>229</v>
      </c>
      <c r="B25" s="115"/>
      <c r="C25" s="348">
        <v>0</v>
      </c>
      <c r="D25" s="343">
        <v>0</v>
      </c>
      <c r="E25" s="120" t="s">
        <v>230</v>
      </c>
    </row>
    <row r="26" spans="1:5" x14ac:dyDescent="0.25">
      <c r="A26" s="119" t="s">
        <v>231</v>
      </c>
      <c r="B26" s="115"/>
      <c r="C26" s="348">
        <v>0</v>
      </c>
      <c r="D26" s="343">
        <v>0</v>
      </c>
      <c r="E26" s="120" t="s">
        <v>232</v>
      </c>
    </row>
    <row r="27" spans="1:5" x14ac:dyDescent="0.25">
      <c r="A27" s="119" t="s">
        <v>233</v>
      </c>
      <c r="B27" s="115"/>
      <c r="C27" s="348">
        <v>0</v>
      </c>
      <c r="D27" s="343">
        <v>0</v>
      </c>
      <c r="E27" s="120" t="s">
        <v>234</v>
      </c>
    </row>
    <row r="28" spans="1:5" x14ac:dyDescent="0.25">
      <c r="A28" s="119" t="s">
        <v>235</v>
      </c>
      <c r="B28" s="115"/>
      <c r="C28" s="348">
        <v>0</v>
      </c>
      <c r="D28" s="343">
        <v>0</v>
      </c>
      <c r="E28" s="120" t="s">
        <v>236</v>
      </c>
    </row>
    <row r="29" spans="1:5" x14ac:dyDescent="0.25">
      <c r="A29" s="123" t="s">
        <v>237</v>
      </c>
      <c r="B29" s="124"/>
      <c r="C29" s="349">
        <f>SUBTOTAL(9,C23:C28)</f>
        <v>-86</v>
      </c>
      <c r="D29" s="344">
        <f>SUBTOTAL(9,D23:D28)</f>
        <v>0</v>
      </c>
      <c r="E29" s="113" t="s">
        <v>238</v>
      </c>
    </row>
    <row r="30" spans="1:5" x14ac:dyDescent="0.25">
      <c r="A30" s="115"/>
      <c r="B30" s="115"/>
      <c r="C30" s="350"/>
      <c r="D30" s="345"/>
      <c r="E30" s="118"/>
    </row>
    <row r="31" spans="1:5" x14ac:dyDescent="0.25">
      <c r="A31" s="114" t="s">
        <v>239</v>
      </c>
      <c r="B31" s="115"/>
      <c r="C31" s="348"/>
      <c r="D31" s="343"/>
      <c r="E31" s="118"/>
    </row>
    <row r="32" spans="1:5" x14ac:dyDescent="0.25">
      <c r="A32" s="119" t="s">
        <v>240</v>
      </c>
      <c r="B32" s="115"/>
      <c r="C32" s="348">
        <v>0</v>
      </c>
      <c r="D32" s="343">
        <v>0</v>
      </c>
      <c r="E32" s="120" t="s">
        <v>241</v>
      </c>
    </row>
    <row r="33" spans="1:5" x14ac:dyDescent="0.25">
      <c r="A33" s="119" t="s">
        <v>242</v>
      </c>
      <c r="B33" s="115"/>
      <c r="C33" s="348">
        <v>0</v>
      </c>
      <c r="D33" s="343">
        <v>0</v>
      </c>
      <c r="E33" s="120" t="s">
        <v>243</v>
      </c>
    </row>
    <row r="34" spans="1:5" x14ac:dyDescent="0.25">
      <c r="A34" s="119" t="s">
        <v>244</v>
      </c>
      <c r="B34" s="115"/>
      <c r="C34" s="348">
        <v>20857</v>
      </c>
      <c r="D34" s="343">
        <v>0</v>
      </c>
      <c r="E34" s="120" t="s">
        <v>245</v>
      </c>
    </row>
    <row r="35" spans="1:5" x14ac:dyDescent="0.25">
      <c r="A35" s="119" t="s">
        <v>246</v>
      </c>
      <c r="B35" s="115"/>
      <c r="C35" s="348">
        <v>-1436</v>
      </c>
      <c r="D35" s="343">
        <v>-827</v>
      </c>
      <c r="E35" s="120" t="s">
        <v>247</v>
      </c>
    </row>
    <row r="36" spans="1:5" x14ac:dyDescent="0.25">
      <c r="A36" s="119" t="s">
        <v>248</v>
      </c>
      <c r="B36" s="115"/>
      <c r="C36" s="348">
        <v>0</v>
      </c>
      <c r="D36" s="343">
        <v>0</v>
      </c>
      <c r="E36" s="120" t="s">
        <v>249</v>
      </c>
    </row>
    <row r="37" spans="1:5" x14ac:dyDescent="0.25">
      <c r="A37" s="119" t="s">
        <v>250</v>
      </c>
      <c r="B37" s="115"/>
      <c r="C37" s="348">
        <v>0</v>
      </c>
      <c r="D37" s="343">
        <v>0</v>
      </c>
      <c r="E37" s="120" t="s">
        <v>251</v>
      </c>
    </row>
    <row r="38" spans="1:5" x14ac:dyDescent="0.25">
      <c r="A38" s="119" t="s">
        <v>252</v>
      </c>
      <c r="B38" s="115"/>
      <c r="C38" s="348">
        <v>0</v>
      </c>
      <c r="D38" s="343">
        <v>0</v>
      </c>
      <c r="E38" s="120" t="s">
        <v>253</v>
      </c>
    </row>
    <row r="39" spans="1:5" x14ac:dyDescent="0.25">
      <c r="A39" s="119" t="s">
        <v>254</v>
      </c>
      <c r="B39" s="115"/>
      <c r="C39" s="348">
        <v>0</v>
      </c>
      <c r="D39" s="343">
        <v>0</v>
      </c>
      <c r="E39" s="120" t="s">
        <v>255</v>
      </c>
    </row>
    <row r="40" spans="1:5" x14ac:dyDescent="0.25">
      <c r="A40" s="119" t="s">
        <v>256</v>
      </c>
      <c r="B40" s="115"/>
      <c r="C40" s="348">
        <v>0</v>
      </c>
      <c r="D40" s="343">
        <v>0</v>
      </c>
      <c r="E40" s="120" t="s">
        <v>257</v>
      </c>
    </row>
    <row r="41" spans="1:5" x14ac:dyDescent="0.25">
      <c r="A41" s="119" t="s">
        <v>258</v>
      </c>
      <c r="B41" s="115"/>
      <c r="C41" s="348">
        <v>0</v>
      </c>
      <c r="D41" s="343">
        <v>0</v>
      </c>
      <c r="E41" s="120" t="s">
        <v>259</v>
      </c>
    </row>
    <row r="42" spans="1:5" x14ac:dyDescent="0.25">
      <c r="A42" s="119" t="s">
        <v>260</v>
      </c>
      <c r="B42" s="115"/>
      <c r="C42" s="348">
        <v>0</v>
      </c>
      <c r="D42" s="343">
        <v>0</v>
      </c>
      <c r="E42" s="120" t="s">
        <v>261</v>
      </c>
    </row>
    <row r="43" spans="1:5" x14ac:dyDescent="0.25">
      <c r="A43" s="119" t="s">
        <v>262</v>
      </c>
      <c r="B43" s="115"/>
      <c r="C43" s="348">
        <v>228</v>
      </c>
      <c r="D43" s="343">
        <v>0</v>
      </c>
      <c r="E43" s="120" t="s">
        <v>263</v>
      </c>
    </row>
    <row r="44" spans="1:5" x14ac:dyDescent="0.25">
      <c r="A44" s="119" t="s">
        <v>264</v>
      </c>
      <c r="B44" s="115"/>
      <c r="C44" s="348">
        <v>0</v>
      </c>
      <c r="D44" s="343">
        <v>0</v>
      </c>
      <c r="E44" s="120" t="s">
        <v>265</v>
      </c>
    </row>
    <row r="45" spans="1:5" x14ac:dyDescent="0.25">
      <c r="A45" s="119" t="s">
        <v>266</v>
      </c>
      <c r="B45" s="115"/>
      <c r="C45" s="348">
        <v>0</v>
      </c>
      <c r="D45" s="343">
        <v>0</v>
      </c>
      <c r="E45" s="120" t="s">
        <v>267</v>
      </c>
    </row>
    <row r="46" spans="1:5" x14ac:dyDescent="0.25">
      <c r="A46" s="119" t="s">
        <v>268</v>
      </c>
      <c r="B46" s="115"/>
      <c r="C46" s="348">
        <v>0</v>
      </c>
      <c r="D46" s="343">
        <v>0</v>
      </c>
      <c r="E46" s="120" t="s">
        <v>269</v>
      </c>
    </row>
    <row r="47" spans="1:5" x14ac:dyDescent="0.25">
      <c r="A47" s="123" t="s">
        <v>270</v>
      </c>
      <c r="B47" s="124"/>
      <c r="C47" s="349">
        <f>SUBTOTAL(9,C32:C46)</f>
        <v>19649</v>
      </c>
      <c r="D47" s="344">
        <f>SUBTOTAL(9,D32:D46)</f>
        <v>-827</v>
      </c>
      <c r="E47" s="113" t="s">
        <v>271</v>
      </c>
    </row>
    <row r="48" spans="1:5" x14ac:dyDescent="0.25">
      <c r="A48" s="115"/>
      <c r="B48" s="115"/>
      <c r="C48" s="350"/>
      <c r="D48" s="345"/>
      <c r="E48" s="118"/>
    </row>
    <row r="49" spans="1:5" x14ac:dyDescent="0.25">
      <c r="A49" s="114" t="s">
        <v>272</v>
      </c>
      <c r="B49" s="115"/>
      <c r="C49" s="351"/>
      <c r="D49" s="346"/>
      <c r="E49" s="118" t="s">
        <v>273</v>
      </c>
    </row>
    <row r="50" spans="1:5" x14ac:dyDescent="0.25">
      <c r="A50" s="125" t="s">
        <v>274</v>
      </c>
      <c r="B50" s="124"/>
      <c r="C50" s="349">
        <f>SUBTOTAL(9,C8:C49)</f>
        <v>-2630</v>
      </c>
      <c r="D50" s="344">
        <f>SUBTOTAL(9,D8:D49)</f>
        <v>-681</v>
      </c>
      <c r="E50" s="126" t="s">
        <v>275</v>
      </c>
    </row>
    <row r="51" spans="1:5" x14ac:dyDescent="0.25">
      <c r="A51" s="125" t="s">
        <v>276</v>
      </c>
      <c r="B51" s="124"/>
      <c r="C51" s="352">
        <v>5222</v>
      </c>
      <c r="D51" s="347">
        <v>5903</v>
      </c>
      <c r="E51" s="126" t="s">
        <v>277</v>
      </c>
    </row>
    <row r="52" spans="1:5" x14ac:dyDescent="0.25">
      <c r="A52" s="127" t="s">
        <v>278</v>
      </c>
      <c r="B52" s="122"/>
      <c r="C52" s="349">
        <f>SUBTOTAL(9,C8:C51)</f>
        <v>2592</v>
      </c>
      <c r="D52" s="344">
        <f>SUBTOTAL(9,D8:D51)</f>
        <v>5222</v>
      </c>
      <c r="E52" s="128" t="s">
        <v>279</v>
      </c>
    </row>
    <row r="54" spans="1:5" ht="144" customHeight="1" x14ac:dyDescent="0.25">
      <c r="A54" s="484" t="s">
        <v>280</v>
      </c>
      <c r="B54" s="484"/>
      <c r="C54" s="484"/>
      <c r="D54" s="484"/>
      <c r="E54" s="484"/>
    </row>
    <row r="55" spans="1:5" x14ac:dyDescent="0.25">
      <c r="A55" s="483"/>
      <c r="B55" s="483"/>
      <c r="C55" s="483"/>
      <c r="D55" s="483"/>
      <c r="E55" s="483"/>
    </row>
    <row r="58" spans="1:5" x14ac:dyDescent="0.25">
      <c r="A58" s="24"/>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H21" sqref="H21"/>
    </sheetView>
  </sheetViews>
  <sheetFormatPr baseColWidth="10" defaultColWidth="11.42578125" defaultRowHeight="12.75" x14ac:dyDescent="0.2"/>
  <cols>
    <col min="1" max="1" width="65" style="29" bestFit="1" customWidth="1"/>
    <col min="2" max="2" width="13.5703125" style="29" customWidth="1"/>
    <col min="3" max="3" width="16.7109375" style="29" customWidth="1"/>
    <col min="4" max="4" width="14" style="29" bestFit="1" customWidth="1"/>
    <col min="5" max="5" width="14" style="29" customWidth="1"/>
    <col min="6" max="6" width="12.85546875" style="29" bestFit="1" customWidth="1"/>
    <col min="7" max="7" width="15.42578125" style="29" customWidth="1"/>
    <col min="8" max="16384" width="11.42578125" style="29"/>
  </cols>
  <sheetData>
    <row r="1" spans="1:7" x14ac:dyDescent="0.2">
      <c r="A1" s="129" t="str">
        <f>Resultatregnskap!A1</f>
        <v>Fagskolens navn: Pilot Flight Academy AS</v>
      </c>
      <c r="B1" s="50"/>
      <c r="C1" s="50"/>
      <c r="D1" s="50"/>
      <c r="E1" s="50"/>
      <c r="F1" s="50"/>
    </row>
    <row r="2" spans="1:7" x14ac:dyDescent="0.2">
      <c r="A2" s="50"/>
      <c r="B2" s="50"/>
      <c r="C2" s="50"/>
      <c r="D2" s="50"/>
      <c r="E2" s="50"/>
      <c r="F2" s="50"/>
    </row>
    <row r="3" spans="1:7" x14ac:dyDescent="0.2">
      <c r="A3" s="129" t="s">
        <v>281</v>
      </c>
      <c r="F3" s="50"/>
    </row>
    <row r="4" spans="1:7" x14ac:dyDescent="0.2">
      <c r="A4" s="130" t="s">
        <v>5</v>
      </c>
      <c r="B4" s="131"/>
      <c r="C4" s="131"/>
      <c r="D4" s="132"/>
      <c r="E4" s="132"/>
      <c r="F4" s="50"/>
    </row>
    <row r="5" spans="1:7" x14ac:dyDescent="0.2">
      <c r="A5" s="129"/>
      <c r="B5" s="133"/>
      <c r="C5" s="133"/>
      <c r="D5" s="133"/>
      <c r="E5" s="133"/>
      <c r="F5" s="133"/>
      <c r="G5" s="133"/>
    </row>
    <row r="6" spans="1:7" x14ac:dyDescent="0.2">
      <c r="A6" s="129" t="s">
        <v>282</v>
      </c>
      <c r="F6" s="50"/>
    </row>
    <row r="7" spans="1:7" ht="25.5" x14ac:dyDescent="0.2">
      <c r="A7" s="134" t="s">
        <v>644</v>
      </c>
      <c r="B7" s="135" t="s">
        <v>284</v>
      </c>
      <c r="C7" s="135" t="s">
        <v>285</v>
      </c>
      <c r="D7" s="136" t="s">
        <v>286</v>
      </c>
      <c r="E7" s="137" t="s">
        <v>287</v>
      </c>
      <c r="F7" s="138" t="s">
        <v>7</v>
      </c>
    </row>
    <row r="8" spans="1:7" x14ac:dyDescent="0.2">
      <c r="A8" s="139" t="s">
        <v>288</v>
      </c>
      <c r="B8" s="353">
        <v>0</v>
      </c>
      <c r="C8" s="353">
        <v>0</v>
      </c>
      <c r="D8" s="354">
        <v>0</v>
      </c>
      <c r="E8" s="355">
        <f>B8+C8+D8</f>
        <v>0</v>
      </c>
      <c r="F8" s="139" t="s">
        <v>289</v>
      </c>
    </row>
    <row r="9" spans="1:7" x14ac:dyDescent="0.2">
      <c r="A9" s="140" t="s">
        <v>290</v>
      </c>
      <c r="B9" s="356">
        <v>0</v>
      </c>
      <c r="C9" s="356">
        <v>0</v>
      </c>
      <c r="D9" s="328">
        <v>0</v>
      </c>
      <c r="E9" s="355">
        <f>B9+C9+D9</f>
        <v>0</v>
      </c>
      <c r="F9" s="140" t="s">
        <v>291</v>
      </c>
    </row>
    <row r="10" spans="1:7" x14ac:dyDescent="0.2">
      <c r="A10" s="141" t="s">
        <v>292</v>
      </c>
      <c r="B10" s="357">
        <v>0</v>
      </c>
      <c r="C10" s="357">
        <v>0</v>
      </c>
      <c r="D10" s="328">
        <v>0</v>
      </c>
      <c r="E10" s="355">
        <f>B10+C10+D10</f>
        <v>0</v>
      </c>
      <c r="F10" s="140" t="s">
        <v>293</v>
      </c>
    </row>
    <row r="11" spans="1:7" x14ac:dyDescent="0.2">
      <c r="A11" s="140" t="s">
        <v>294</v>
      </c>
      <c r="B11" s="329">
        <v>0</v>
      </c>
      <c r="C11" s="329">
        <v>0</v>
      </c>
      <c r="D11" s="329">
        <v>0</v>
      </c>
      <c r="E11" s="358">
        <f>B11+C11+D11</f>
        <v>0</v>
      </c>
      <c r="F11" s="140" t="s">
        <v>295</v>
      </c>
    </row>
    <row r="12" spans="1:7" x14ac:dyDescent="0.2">
      <c r="A12" s="142" t="s">
        <v>296</v>
      </c>
      <c r="B12" s="359">
        <f>SUM(B8:B11)</f>
        <v>0</v>
      </c>
      <c r="C12" s="359">
        <f>SUM(C8:C11)</f>
        <v>0</v>
      </c>
      <c r="D12" s="359">
        <f>SUM(D8:D11)</f>
        <v>0</v>
      </c>
      <c r="E12" s="359">
        <f>B12+C12+D12</f>
        <v>0</v>
      </c>
      <c r="F12" s="138" t="s">
        <v>297</v>
      </c>
    </row>
    <row r="13" spans="1:7" x14ac:dyDescent="0.2">
      <c r="A13" s="129"/>
      <c r="B13" s="144"/>
      <c r="C13" s="144"/>
      <c r="D13" s="144"/>
      <c r="E13" s="144"/>
      <c r="F13" s="132"/>
    </row>
    <row r="14" spans="1:7" x14ac:dyDescent="0.2">
      <c r="A14" s="129"/>
      <c r="B14" s="144"/>
      <c r="C14" s="144"/>
      <c r="D14" s="144"/>
      <c r="E14" s="144"/>
      <c r="F14" s="132"/>
    </row>
    <row r="15" spans="1:7" ht="25.5" x14ac:dyDescent="0.2">
      <c r="A15" s="142" t="s">
        <v>283</v>
      </c>
      <c r="B15" s="145" t="s">
        <v>298</v>
      </c>
      <c r="C15" s="145" t="s">
        <v>299</v>
      </c>
      <c r="D15" s="145" t="s">
        <v>300</v>
      </c>
      <c r="E15" s="137" t="s">
        <v>287</v>
      </c>
      <c r="F15" s="138" t="s">
        <v>7</v>
      </c>
      <c r="G15" s="146"/>
    </row>
    <row r="16" spans="1:7" x14ac:dyDescent="0.2">
      <c r="A16" s="139" t="s">
        <v>288</v>
      </c>
      <c r="B16" s="354">
        <v>0</v>
      </c>
      <c r="C16" s="354">
        <v>0</v>
      </c>
      <c r="D16" s="354">
        <v>0</v>
      </c>
      <c r="E16" s="328">
        <f>+B16+C16+D16</f>
        <v>0</v>
      </c>
      <c r="F16" s="309" t="s">
        <v>301</v>
      </c>
      <c r="G16" s="146"/>
    </row>
    <row r="17" spans="1:7" x14ac:dyDescent="0.2">
      <c r="A17" s="140" t="s">
        <v>290</v>
      </c>
      <c r="B17" s="328">
        <v>0</v>
      </c>
      <c r="C17" s="328">
        <v>0</v>
      </c>
      <c r="D17" s="328">
        <v>0</v>
      </c>
      <c r="E17" s="328">
        <f>+B17+C17+D17</f>
        <v>0</v>
      </c>
      <c r="F17" s="86" t="s">
        <v>302</v>
      </c>
      <c r="G17" s="146"/>
    </row>
    <row r="18" spans="1:7" x14ac:dyDescent="0.2">
      <c r="A18" s="141" t="s">
        <v>292</v>
      </c>
      <c r="B18" s="328">
        <v>0</v>
      </c>
      <c r="C18" s="328">
        <v>0</v>
      </c>
      <c r="D18" s="328">
        <v>0</v>
      </c>
      <c r="E18" s="328">
        <f>+B18+C18+D18</f>
        <v>0</v>
      </c>
      <c r="F18" s="86" t="s">
        <v>303</v>
      </c>
      <c r="G18" s="146"/>
    </row>
    <row r="19" spans="1:7" x14ac:dyDescent="0.2">
      <c r="A19" s="140" t="s">
        <v>294</v>
      </c>
      <c r="B19" s="329">
        <v>0</v>
      </c>
      <c r="C19" s="329">
        <v>0</v>
      </c>
      <c r="D19" s="329">
        <v>0</v>
      </c>
      <c r="E19" s="329">
        <f>+B19+C19+D19</f>
        <v>0</v>
      </c>
      <c r="F19" s="86" t="s">
        <v>304</v>
      </c>
      <c r="G19" s="146"/>
    </row>
    <row r="20" spans="1:7" x14ac:dyDescent="0.2">
      <c r="A20" s="142" t="s">
        <v>296</v>
      </c>
      <c r="B20" s="332">
        <f>SUM(B16:B19)</f>
        <v>0</v>
      </c>
      <c r="C20" s="332">
        <f>SUM(C16:C19)</f>
        <v>0</v>
      </c>
      <c r="D20" s="332">
        <f>SUM(D16:D19)</f>
        <v>0</v>
      </c>
      <c r="E20" s="332">
        <f>+B20+C20+D20</f>
        <v>0</v>
      </c>
      <c r="F20" s="89" t="s">
        <v>305</v>
      </c>
      <c r="G20" s="147"/>
    </row>
    <row r="21" spans="1:7" x14ac:dyDescent="0.2">
      <c r="A21" s="129"/>
      <c r="B21" s="144"/>
      <c r="C21" s="144"/>
      <c r="D21" s="144"/>
      <c r="E21" s="144"/>
      <c r="F21" s="50"/>
    </row>
    <row r="22" spans="1:7" x14ac:dyDescent="0.2">
      <c r="A22" s="142" t="s">
        <v>306</v>
      </c>
      <c r="B22" s="148">
        <v>2024</v>
      </c>
      <c r="C22" s="149">
        <v>2023</v>
      </c>
      <c r="D22" s="144"/>
      <c r="E22" s="150"/>
      <c r="F22" s="151"/>
    </row>
    <row r="23" spans="1:7" x14ac:dyDescent="0.2">
      <c r="A23" s="142"/>
      <c r="B23" s="143"/>
      <c r="C23" s="143"/>
      <c r="D23" s="144"/>
      <c r="E23" s="150"/>
      <c r="F23" s="147"/>
      <c r="G23" s="147"/>
    </row>
    <row r="24" spans="1:7" x14ac:dyDescent="0.2">
      <c r="A24" s="142"/>
      <c r="B24" s="143"/>
      <c r="C24" s="143"/>
      <c r="D24" s="144"/>
      <c r="E24" s="150"/>
      <c r="F24" s="50"/>
      <c r="G24" s="147"/>
    </row>
    <row r="25" spans="1:7" x14ac:dyDescent="0.2">
      <c r="A25" s="142"/>
      <c r="B25" s="143"/>
      <c r="C25" s="143"/>
      <c r="D25" s="144"/>
      <c r="E25" s="150"/>
      <c r="F25" s="50"/>
      <c r="G25" s="147"/>
    </row>
    <row r="26" spans="1:7" x14ac:dyDescent="0.2">
      <c r="A26" s="152"/>
      <c r="B26" s="27"/>
      <c r="C26" s="28"/>
      <c r="D26" s="50"/>
      <c r="E26" s="50"/>
      <c r="F26" s="50"/>
      <c r="G26" s="147"/>
    </row>
    <row r="27" spans="1:7" x14ac:dyDescent="0.2">
      <c r="A27" s="49" t="s">
        <v>307</v>
      </c>
      <c r="B27" s="27"/>
      <c r="C27" s="28"/>
      <c r="D27" s="50"/>
      <c r="E27" s="50"/>
      <c r="F27" s="50"/>
      <c r="G27" s="147"/>
    </row>
    <row r="28" spans="1:7" x14ac:dyDescent="0.2">
      <c r="A28" s="153" t="s">
        <v>308</v>
      </c>
      <c r="B28" s="137">
        <f>Resultatregnskap!C6</f>
        <v>45657</v>
      </c>
      <c r="C28" s="154">
        <f>Resultatregnskap!D6</f>
        <v>45291</v>
      </c>
      <c r="D28" s="138" t="s">
        <v>7</v>
      </c>
      <c r="E28" s="132"/>
      <c r="F28" s="50"/>
      <c r="G28" s="147"/>
    </row>
    <row r="29" spans="1:7" x14ac:dyDescent="0.2">
      <c r="A29" s="141" t="s">
        <v>309</v>
      </c>
      <c r="B29" s="464">
        <v>81269</v>
      </c>
      <c r="C29" s="327">
        <v>79198</v>
      </c>
      <c r="D29" s="86" t="s">
        <v>310</v>
      </c>
      <c r="E29" s="132"/>
      <c r="F29" s="50"/>
      <c r="G29" s="147"/>
    </row>
    <row r="30" spans="1:7" x14ac:dyDescent="0.2">
      <c r="A30" s="155" t="s">
        <v>311</v>
      </c>
      <c r="B30" s="328">
        <v>0</v>
      </c>
      <c r="C30" s="327">
        <v>0</v>
      </c>
      <c r="D30" s="86" t="s">
        <v>312</v>
      </c>
      <c r="E30" s="132"/>
      <c r="F30" s="50"/>
      <c r="G30" s="147"/>
    </row>
    <row r="31" spans="1:7" x14ac:dyDescent="0.2">
      <c r="A31" s="155" t="s">
        <v>313</v>
      </c>
      <c r="B31" s="329">
        <v>9955</v>
      </c>
      <c r="C31" s="330">
        <v>11470</v>
      </c>
      <c r="D31" s="310" t="s">
        <v>314</v>
      </c>
      <c r="E31" s="132"/>
      <c r="F31" s="50"/>
      <c r="G31" s="147"/>
    </row>
    <row r="32" spans="1:7" x14ac:dyDescent="0.2">
      <c r="A32" s="142" t="s">
        <v>315</v>
      </c>
      <c r="B32" s="331">
        <f>SUM(B29:B31)</f>
        <v>91224</v>
      </c>
      <c r="C32" s="332">
        <f>SUM(C29:C31)</f>
        <v>90668</v>
      </c>
      <c r="D32" s="310" t="s">
        <v>316</v>
      </c>
      <c r="E32" s="132"/>
      <c r="F32" s="50"/>
      <c r="G32" s="147"/>
    </row>
    <row r="33" spans="1:7" x14ac:dyDescent="0.2">
      <c r="A33" s="129"/>
      <c r="B33" s="144"/>
      <c r="C33" s="146"/>
      <c r="D33" s="132"/>
      <c r="E33" s="132"/>
      <c r="F33" s="50"/>
      <c r="G33" s="147"/>
    </row>
    <row r="34" spans="1:7" x14ac:dyDescent="0.2">
      <c r="A34" s="22" t="s">
        <v>317</v>
      </c>
      <c r="B34" s="144"/>
      <c r="C34" s="146"/>
      <c r="D34" s="132"/>
      <c r="E34" s="132"/>
      <c r="F34" s="50"/>
      <c r="G34" s="147"/>
    </row>
    <row r="35" spans="1:7" x14ac:dyDescent="0.2">
      <c r="A35" s="22"/>
      <c r="B35" s="144"/>
      <c r="C35" s="146"/>
      <c r="D35" s="132"/>
      <c r="E35" s="132"/>
      <c r="F35" s="50"/>
      <c r="G35" s="147"/>
    </row>
    <row r="36" spans="1:7" x14ac:dyDescent="0.2">
      <c r="A36" s="129" t="s">
        <v>318</v>
      </c>
      <c r="F36" s="50"/>
      <c r="G36" s="147"/>
    </row>
    <row r="37" spans="1:7" x14ac:dyDescent="0.2">
      <c r="B37" s="131"/>
      <c r="C37" s="156"/>
      <c r="D37" s="157"/>
      <c r="E37" s="157"/>
      <c r="F37" s="50"/>
      <c r="G37" s="147"/>
    </row>
    <row r="38" spans="1:7" x14ac:dyDescent="0.2">
      <c r="A38" s="158" t="s">
        <v>282</v>
      </c>
      <c r="B38" s="131"/>
      <c r="C38" s="156"/>
      <c r="D38" s="157"/>
      <c r="E38" s="157"/>
      <c r="F38" s="50"/>
      <c r="G38" s="147"/>
    </row>
    <row r="39" spans="1:7" x14ac:dyDescent="0.2">
      <c r="A39" s="130" t="s">
        <v>5</v>
      </c>
      <c r="B39" s="131"/>
      <c r="C39" s="156"/>
      <c r="D39" s="157"/>
      <c r="E39" s="157"/>
    </row>
    <row r="40" spans="1:7" x14ac:dyDescent="0.2">
      <c r="A40" s="159" t="s">
        <v>22</v>
      </c>
      <c r="B40" s="137">
        <f>Resultatregnskap!C6</f>
        <v>45657</v>
      </c>
      <c r="C40" s="154">
        <f>Resultatregnskap!D6</f>
        <v>45291</v>
      </c>
      <c r="D40" s="138" t="s">
        <v>7</v>
      </c>
      <c r="E40" s="132"/>
    </row>
    <row r="41" spans="1:7" x14ac:dyDescent="0.2">
      <c r="A41" s="139" t="s">
        <v>319</v>
      </c>
      <c r="B41" s="360">
        <v>28438</v>
      </c>
      <c r="C41" s="360">
        <f>35268+1188+71-1502</f>
        <v>35025</v>
      </c>
      <c r="D41" s="160" t="s">
        <v>320</v>
      </c>
      <c r="E41" s="161"/>
    </row>
    <row r="42" spans="1:7" x14ac:dyDescent="0.2">
      <c r="A42" s="140" t="s">
        <v>321</v>
      </c>
      <c r="B42" s="361">
        <v>3557</v>
      </c>
      <c r="C42" s="361">
        <v>4309</v>
      </c>
      <c r="D42" s="162" t="s">
        <v>322</v>
      </c>
      <c r="E42" s="161"/>
    </row>
    <row r="43" spans="1:7" x14ac:dyDescent="0.2">
      <c r="A43" s="140" t="s">
        <v>323</v>
      </c>
      <c r="B43" s="361">
        <v>5014</v>
      </c>
      <c r="C43" s="361">
        <v>6312</v>
      </c>
      <c r="D43" s="162" t="s">
        <v>324</v>
      </c>
      <c r="E43" s="161"/>
    </row>
    <row r="44" spans="1:7" x14ac:dyDescent="0.2">
      <c r="A44" s="140" t="s">
        <v>325</v>
      </c>
      <c r="B44" s="361">
        <v>1665</v>
      </c>
      <c r="C44" s="361">
        <v>2181</v>
      </c>
      <c r="D44" s="162" t="s">
        <v>326</v>
      </c>
      <c r="E44" s="161"/>
    </row>
    <row r="45" spans="1:7" x14ac:dyDescent="0.2">
      <c r="A45" s="140" t="s">
        <v>327</v>
      </c>
      <c r="B45" s="361">
        <v>-16</v>
      </c>
      <c r="C45" s="361">
        <v>-35</v>
      </c>
      <c r="D45" s="162" t="s">
        <v>328</v>
      </c>
      <c r="E45" s="161"/>
    </row>
    <row r="46" spans="1:7" x14ac:dyDescent="0.2">
      <c r="A46" s="140" t="s">
        <v>329</v>
      </c>
      <c r="B46" s="361">
        <v>1087</v>
      </c>
      <c r="C46" s="361">
        <v>1298</v>
      </c>
      <c r="D46" s="162" t="s">
        <v>330</v>
      </c>
      <c r="E46" s="161"/>
      <c r="F46" s="151"/>
    </row>
    <row r="47" spans="1:7" x14ac:dyDescent="0.2">
      <c r="A47" s="142" t="s">
        <v>331</v>
      </c>
      <c r="B47" s="359">
        <f>SUM(B41:B46)</f>
        <v>39745</v>
      </c>
      <c r="C47" s="359">
        <f>SUM(C41:C46)</f>
        <v>49090</v>
      </c>
      <c r="D47" s="163" t="s">
        <v>332</v>
      </c>
      <c r="E47" s="161"/>
    </row>
    <row r="48" spans="1:7" x14ac:dyDescent="0.2">
      <c r="A48" s="50"/>
      <c r="B48" s="164"/>
      <c r="C48" s="165"/>
      <c r="D48" s="166"/>
    </row>
    <row r="49" spans="1:6" x14ac:dyDescent="0.2">
      <c r="A49" s="142" t="s">
        <v>333</v>
      </c>
      <c r="B49" s="362">
        <v>41</v>
      </c>
      <c r="C49" s="170">
        <v>53</v>
      </c>
      <c r="D49" s="163" t="s">
        <v>334</v>
      </c>
      <c r="E49" s="161"/>
    </row>
    <row r="50" spans="1:6" x14ac:dyDescent="0.2">
      <c r="A50" s="129"/>
      <c r="B50" s="165"/>
      <c r="C50" s="165"/>
      <c r="D50" s="165"/>
      <c r="E50" s="165"/>
    </row>
    <row r="51" spans="1:6" x14ac:dyDescent="0.2">
      <c r="A51" s="48" t="s">
        <v>307</v>
      </c>
      <c r="B51" s="50"/>
      <c r="C51" s="50"/>
      <c r="D51" s="50"/>
      <c r="E51" s="50"/>
    </row>
    <row r="52" spans="1:6" x14ac:dyDescent="0.2">
      <c r="A52" s="167" t="s">
        <v>335</v>
      </c>
      <c r="B52" s="50"/>
      <c r="C52" s="50"/>
      <c r="D52" s="50"/>
      <c r="E52" s="50"/>
    </row>
    <row r="53" spans="1:6" ht="26.25" x14ac:dyDescent="0.25">
      <c r="A53" s="168" t="s">
        <v>336</v>
      </c>
      <c r="B53" s="169" t="s">
        <v>337</v>
      </c>
      <c r="C53" s="170" t="s">
        <v>338</v>
      </c>
      <c r="D53" s="171" t="s">
        <v>7</v>
      </c>
      <c r="E53" s="172"/>
    </row>
    <row r="54" spans="1:6" ht="15" x14ac:dyDescent="0.25">
      <c r="A54" s="173" t="s">
        <v>339</v>
      </c>
      <c r="B54" s="367">
        <v>1354046</v>
      </c>
      <c r="C54" s="367">
        <v>12950</v>
      </c>
      <c r="D54" s="174" t="s">
        <v>340</v>
      </c>
      <c r="E54" s="175"/>
    </row>
    <row r="55" spans="1:6" ht="15" x14ac:dyDescent="0.25">
      <c r="A55" s="84" t="s">
        <v>645</v>
      </c>
      <c r="B55" s="369">
        <v>1797093</v>
      </c>
      <c r="C55" s="369">
        <v>76392</v>
      </c>
      <c r="D55" s="177" t="s">
        <v>341</v>
      </c>
      <c r="E55" s="175"/>
    </row>
    <row r="56" spans="1:6" ht="15" x14ac:dyDescent="0.25">
      <c r="A56" s="84" t="s">
        <v>342</v>
      </c>
      <c r="B56" s="368">
        <v>0</v>
      </c>
      <c r="C56" s="369">
        <v>0</v>
      </c>
      <c r="D56" s="177" t="s">
        <v>343</v>
      </c>
      <c r="E56" s="175"/>
    </row>
    <row r="57" spans="1:6" ht="15" x14ac:dyDescent="0.25">
      <c r="A57" s="84" t="s">
        <v>344</v>
      </c>
      <c r="B57" s="368">
        <v>0</v>
      </c>
      <c r="C57" s="369">
        <v>0</v>
      </c>
      <c r="D57" s="177" t="s">
        <v>345</v>
      </c>
      <c r="E57" s="175"/>
      <c r="F57" s="151"/>
    </row>
    <row r="58" spans="1:6" ht="15" x14ac:dyDescent="0.25">
      <c r="A58" s="178" t="s">
        <v>346</v>
      </c>
      <c r="B58" s="370">
        <v>0</v>
      </c>
      <c r="C58" s="371">
        <v>0</v>
      </c>
      <c r="D58" s="179" t="s">
        <v>347</v>
      </c>
      <c r="E58" s="175"/>
    </row>
    <row r="59" spans="1:6" x14ac:dyDescent="0.2">
      <c r="A59" s="180"/>
      <c r="B59" s="181"/>
      <c r="C59" s="182"/>
      <c r="D59" s="182"/>
      <c r="E59" s="50"/>
    </row>
    <row r="60" spans="1:6" ht="26.25" x14ac:dyDescent="0.25">
      <c r="A60" s="168" t="s">
        <v>348</v>
      </c>
      <c r="B60" s="170" t="s">
        <v>349</v>
      </c>
      <c r="C60" s="170" t="s">
        <v>350</v>
      </c>
      <c r="D60" s="171" t="s">
        <v>7</v>
      </c>
      <c r="E60" s="172"/>
    </row>
    <row r="61" spans="1:6" ht="15" x14ac:dyDescent="0.25">
      <c r="A61" s="173" t="s">
        <v>351</v>
      </c>
      <c r="B61" s="363">
        <v>0</v>
      </c>
      <c r="C61" s="363">
        <v>0</v>
      </c>
      <c r="D61" s="174" t="s">
        <v>352</v>
      </c>
      <c r="E61" s="175"/>
    </row>
    <row r="62" spans="1:6" ht="15" x14ac:dyDescent="0.25">
      <c r="A62" s="84" t="s">
        <v>353</v>
      </c>
      <c r="B62" s="364">
        <v>0</v>
      </c>
      <c r="C62" s="364">
        <v>0</v>
      </c>
      <c r="D62" s="177" t="s">
        <v>354</v>
      </c>
      <c r="E62" s="175"/>
    </row>
    <row r="63" spans="1:6" ht="15" x14ac:dyDescent="0.25">
      <c r="A63" s="84" t="s">
        <v>355</v>
      </c>
      <c r="B63" s="364">
        <v>0</v>
      </c>
      <c r="C63" s="364">
        <v>0</v>
      </c>
      <c r="D63" s="177" t="s">
        <v>356</v>
      </c>
      <c r="E63" s="175"/>
    </row>
    <row r="64" spans="1:6" ht="15" x14ac:dyDescent="0.25">
      <c r="A64" s="84" t="s">
        <v>357</v>
      </c>
      <c r="B64" s="364">
        <v>0</v>
      </c>
      <c r="C64" s="364">
        <v>0</v>
      </c>
      <c r="D64" s="177" t="s">
        <v>358</v>
      </c>
      <c r="E64" s="175"/>
    </row>
    <row r="65" spans="1:5" ht="15" x14ac:dyDescent="0.25">
      <c r="A65" s="84" t="s">
        <v>359</v>
      </c>
      <c r="B65" s="364">
        <v>0</v>
      </c>
      <c r="C65" s="364">
        <v>0</v>
      </c>
      <c r="D65" s="177" t="s">
        <v>360</v>
      </c>
      <c r="E65" s="175"/>
    </row>
    <row r="66" spans="1:5" ht="15" x14ac:dyDescent="0.25">
      <c r="A66" s="84" t="s">
        <v>361</v>
      </c>
      <c r="B66" s="364">
        <v>0</v>
      </c>
      <c r="C66" s="364">
        <v>0</v>
      </c>
      <c r="D66" s="177" t="s">
        <v>362</v>
      </c>
      <c r="E66" s="175"/>
    </row>
    <row r="67" spans="1:5" ht="15" x14ac:dyDescent="0.25">
      <c r="A67" s="178" t="s">
        <v>363</v>
      </c>
      <c r="B67" s="365">
        <v>0</v>
      </c>
      <c r="C67" s="366">
        <v>0</v>
      </c>
      <c r="D67" s="179" t="s">
        <v>364</v>
      </c>
      <c r="E67" s="175"/>
    </row>
    <row r="68" spans="1:5" x14ac:dyDescent="0.2">
      <c r="A68" s="75"/>
      <c r="B68" s="50"/>
      <c r="C68" s="50"/>
      <c r="D68" s="50"/>
      <c r="E68" s="50"/>
    </row>
    <row r="69" spans="1:5" x14ac:dyDescent="0.2">
      <c r="A69" s="485" t="s">
        <v>365</v>
      </c>
      <c r="B69" s="485"/>
      <c r="C69" s="485"/>
      <c r="D69" s="183"/>
      <c r="E69" s="183"/>
    </row>
    <row r="70" spans="1:5" x14ac:dyDescent="0.2">
      <c r="A70" s="485"/>
      <c r="B70" s="485"/>
      <c r="C70" s="485"/>
      <c r="D70" s="183"/>
      <c r="E70" s="183"/>
    </row>
    <row r="71" spans="1:5" ht="92.45" customHeight="1" x14ac:dyDescent="0.2">
      <c r="A71" s="485"/>
      <c r="B71" s="485"/>
      <c r="C71" s="485"/>
      <c r="D71" s="183"/>
      <c r="E71" s="183"/>
    </row>
    <row r="72" spans="1:5" x14ac:dyDescent="0.2">
      <c r="A72" s="75"/>
      <c r="B72" s="50"/>
      <c r="C72" s="50"/>
      <c r="D72" s="50"/>
      <c r="E72" s="50"/>
    </row>
    <row r="73" spans="1:5" ht="14.25" x14ac:dyDescent="0.2">
      <c r="A73" s="184"/>
      <c r="B73" s="185"/>
      <c r="C73" s="185"/>
    </row>
    <row r="74" spans="1:5" ht="14.25" x14ac:dyDescent="0.2">
      <c r="A74" s="185"/>
      <c r="B74" s="185"/>
      <c r="C74" s="185"/>
    </row>
  </sheetData>
  <sheetProtection formatCells="0" formatColumns="0" formatRows="0" insertColumns="0" insertRows="0" deleteColumns="0" deleteRows="0" autoFilter="0"/>
  <mergeCells count="1">
    <mergeCell ref="A69:C71"/>
  </mergeCells>
  <phoneticPr fontId="74"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I28" sqref="I28"/>
    </sheetView>
  </sheetViews>
  <sheetFormatPr baseColWidth="10" defaultColWidth="11.42578125" defaultRowHeight="12.75" x14ac:dyDescent="0.2"/>
  <cols>
    <col min="1" max="1" width="47.5703125" style="36" customWidth="1"/>
    <col min="2" max="3" width="18.5703125" style="36" bestFit="1" customWidth="1"/>
    <col min="4" max="4" width="16.5703125" style="36" customWidth="1"/>
    <col min="5" max="16384" width="11.42578125" style="36"/>
  </cols>
  <sheetData>
    <row r="1" spans="1:4" ht="16.5" customHeight="1" x14ac:dyDescent="0.2">
      <c r="A1" s="186" t="str">
        <f>Resultatregnskap!A1</f>
        <v>Fagskolens navn: Pilot Flight Academy AS</v>
      </c>
      <c r="B1" s="165"/>
      <c r="C1" s="165"/>
      <c r="D1" s="187"/>
    </row>
    <row r="2" spans="1:4" x14ac:dyDescent="0.2">
      <c r="A2" s="188"/>
      <c r="B2" s="189"/>
      <c r="C2" s="189"/>
      <c r="D2" s="187"/>
    </row>
    <row r="3" spans="1:4" x14ac:dyDescent="0.2">
      <c r="A3" s="190" t="s">
        <v>366</v>
      </c>
      <c r="B3" s="191"/>
      <c r="C3" s="191"/>
      <c r="D3" s="192"/>
    </row>
    <row r="4" spans="1:4" x14ac:dyDescent="0.2">
      <c r="A4" s="193" t="s">
        <v>5</v>
      </c>
      <c r="B4" s="191"/>
      <c r="C4" s="191"/>
      <c r="D4" s="192"/>
    </row>
    <row r="5" spans="1:4" x14ac:dyDescent="0.2">
      <c r="A5" s="194"/>
      <c r="B5" s="195">
        <f>Resultatregnskap!C6</f>
        <v>45657</v>
      </c>
      <c r="C5" s="196">
        <f>Resultatregnskap!D6</f>
        <v>45291</v>
      </c>
      <c r="D5" s="197" t="s">
        <v>7</v>
      </c>
    </row>
    <row r="6" spans="1:4" x14ac:dyDescent="0.2">
      <c r="A6" s="198" t="s">
        <v>367</v>
      </c>
      <c r="B6" s="376">
        <v>10845</v>
      </c>
      <c r="C6" s="372">
        <v>9797</v>
      </c>
      <c r="D6" s="199" t="s">
        <v>368</v>
      </c>
    </row>
    <row r="7" spans="1:4" x14ac:dyDescent="0.2">
      <c r="A7" s="198" t="s">
        <v>369</v>
      </c>
      <c r="B7" s="377">
        <v>2196</v>
      </c>
      <c r="C7" s="373">
        <v>2315</v>
      </c>
      <c r="D7" s="199" t="s">
        <v>370</v>
      </c>
    </row>
    <row r="8" spans="1:4" x14ac:dyDescent="0.2">
      <c r="A8" s="198" t="s">
        <v>371</v>
      </c>
      <c r="B8" s="377">
        <v>146</v>
      </c>
      <c r="C8" s="373">
        <v>262</v>
      </c>
      <c r="D8" s="199" t="s">
        <v>372</v>
      </c>
    </row>
    <row r="9" spans="1:4" x14ac:dyDescent="0.2">
      <c r="A9" s="198" t="s">
        <v>373</v>
      </c>
      <c r="B9" s="377">
        <v>2336</v>
      </c>
      <c r="C9" s="373">
        <v>1857</v>
      </c>
      <c r="D9" s="199" t="s">
        <v>374</v>
      </c>
    </row>
    <row r="10" spans="1:4" x14ac:dyDescent="0.2">
      <c r="A10" s="198" t="s">
        <v>375</v>
      </c>
      <c r="B10" s="465">
        <v>314</v>
      </c>
      <c r="C10" s="466">
        <v>535</v>
      </c>
      <c r="D10" s="199" t="s">
        <v>376</v>
      </c>
    </row>
    <row r="11" spans="1:4" x14ac:dyDescent="0.2">
      <c r="A11" s="198" t="s">
        <v>377</v>
      </c>
      <c r="B11" s="377">
        <v>778</v>
      </c>
      <c r="C11" s="373">
        <v>634</v>
      </c>
      <c r="D11" s="199" t="s">
        <v>378</v>
      </c>
    </row>
    <row r="12" spans="1:4" x14ac:dyDescent="0.2">
      <c r="A12" s="198" t="s">
        <v>379</v>
      </c>
      <c r="B12" s="377">
        <v>1527</v>
      </c>
      <c r="C12" s="373">
        <v>1979</v>
      </c>
      <c r="D12" s="199" t="s">
        <v>380</v>
      </c>
    </row>
    <row r="13" spans="1:4" x14ac:dyDescent="0.2">
      <c r="A13" s="198" t="s">
        <v>381</v>
      </c>
      <c r="B13" s="377">
        <v>1804</v>
      </c>
      <c r="C13" s="373">
        <v>2742</v>
      </c>
      <c r="D13" s="199" t="s">
        <v>382</v>
      </c>
    </row>
    <row r="14" spans="1:4" x14ac:dyDescent="0.2">
      <c r="A14" s="198" t="s">
        <v>383</v>
      </c>
      <c r="B14" s="377">
        <v>186</v>
      </c>
      <c r="C14" s="373">
        <v>195</v>
      </c>
      <c r="D14" s="199" t="s">
        <v>384</v>
      </c>
    </row>
    <row r="15" spans="1:4" x14ac:dyDescent="0.2">
      <c r="A15" s="198" t="s">
        <v>385</v>
      </c>
      <c r="B15" s="377">
        <v>779</v>
      </c>
      <c r="C15" s="373">
        <v>699</v>
      </c>
      <c r="D15" s="199" t="s">
        <v>386</v>
      </c>
    </row>
    <row r="16" spans="1:4" x14ac:dyDescent="0.2">
      <c r="A16" s="200" t="s">
        <v>387</v>
      </c>
      <c r="B16" s="378">
        <v>11308</v>
      </c>
      <c r="C16" s="374">
        <v>13332</v>
      </c>
      <c r="D16" s="199" t="s">
        <v>388</v>
      </c>
    </row>
    <row r="17" spans="1:5" ht="15.75" customHeight="1" x14ac:dyDescent="0.2">
      <c r="A17" s="201" t="s">
        <v>389</v>
      </c>
      <c r="B17" s="379">
        <f>SUM(B6:B16)</f>
        <v>32219</v>
      </c>
      <c r="C17" s="375">
        <f>SUM(C6:C16)</f>
        <v>34347</v>
      </c>
      <c r="D17" s="202" t="s">
        <v>390</v>
      </c>
    </row>
    <row r="18" spans="1:5" x14ac:dyDescent="0.2">
      <c r="A18" s="203"/>
      <c r="B18" s="204"/>
      <c r="C18" s="205"/>
      <c r="D18" s="206"/>
    </row>
    <row r="19" spans="1:5" x14ac:dyDescent="0.2">
      <c r="A19" s="207" t="s">
        <v>391</v>
      </c>
      <c r="B19" s="208">
        <f>B5</f>
        <v>45657</v>
      </c>
      <c r="C19" s="209">
        <f>C5</f>
        <v>45291</v>
      </c>
      <c r="D19" s="210"/>
    </row>
    <row r="20" spans="1:5" x14ac:dyDescent="0.2">
      <c r="A20" s="84" t="s">
        <v>392</v>
      </c>
      <c r="B20" s="377">
        <v>252</v>
      </c>
      <c r="C20" s="373">
        <v>440</v>
      </c>
      <c r="D20" s="211" t="s">
        <v>393</v>
      </c>
    </row>
    <row r="21" spans="1:5" x14ac:dyDescent="0.2">
      <c r="A21" s="84" t="s">
        <v>394</v>
      </c>
      <c r="B21" s="369">
        <v>0</v>
      </c>
      <c r="C21" s="364">
        <v>27</v>
      </c>
      <c r="D21" s="211" t="s">
        <v>395</v>
      </c>
      <c r="E21" s="212"/>
    </row>
    <row r="22" spans="1:5" x14ac:dyDescent="0.2">
      <c r="A22" s="84" t="s">
        <v>396</v>
      </c>
      <c r="B22" s="369">
        <v>62</v>
      </c>
      <c r="C22" s="364">
        <f>12+56</f>
        <v>68</v>
      </c>
      <c r="D22" s="211" t="s">
        <v>397</v>
      </c>
    </row>
    <row r="23" spans="1:5" x14ac:dyDescent="0.2">
      <c r="A23" s="207" t="s">
        <v>287</v>
      </c>
      <c r="B23" s="467">
        <f>SUBTOTAL(9,B20:B22)</f>
        <v>314</v>
      </c>
      <c r="C23" s="468">
        <f>SUBTOTAL(9,C20:C22)</f>
        <v>535</v>
      </c>
      <c r="D23" s="210" t="s">
        <v>398</v>
      </c>
    </row>
    <row r="24" spans="1:5" x14ac:dyDescent="0.2">
      <c r="A24" s="75"/>
      <c r="B24" s="50"/>
      <c r="C24" s="50"/>
      <c r="D24" s="214"/>
    </row>
    <row r="25" spans="1:5" ht="42" customHeight="1" x14ac:dyDescent="0.2">
      <c r="A25" s="485" t="s">
        <v>399</v>
      </c>
      <c r="B25" s="486"/>
      <c r="C25" s="486"/>
      <c r="D25" s="486"/>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70"/>
  <sheetViews>
    <sheetView topLeftCell="A13" zoomScaleNormal="100" workbookViewId="0">
      <selection activeCell="H56" sqref="H56"/>
    </sheetView>
  </sheetViews>
  <sheetFormatPr baseColWidth="10" defaultColWidth="17.42578125" defaultRowHeight="15.75" customHeight="1" x14ac:dyDescent="0.2"/>
  <cols>
    <col min="1" max="1" width="44.85546875" style="245" customWidth="1"/>
    <col min="2" max="2" width="24.7109375" style="245" customWidth="1"/>
    <col min="3" max="3" width="21.42578125" style="245" customWidth="1"/>
    <col min="4" max="4" width="24.140625" style="217" customWidth="1"/>
    <col min="5" max="5" width="23.140625" style="35" customWidth="1"/>
    <col min="6" max="6" width="14.85546875" style="35" customWidth="1"/>
    <col min="7" max="16384" width="17.42578125" style="35"/>
  </cols>
  <sheetData>
    <row r="1" spans="1:6" ht="12.75" customHeight="1" x14ac:dyDescent="0.2">
      <c r="A1" s="215"/>
      <c r="B1" s="216"/>
      <c r="C1" s="216"/>
    </row>
    <row r="2" spans="1:6" ht="12.75" x14ac:dyDescent="0.2">
      <c r="A2" s="218" t="str">
        <f>Resultatregnskap!A1</f>
        <v>Fagskolens navn: Pilot Flight Academy AS</v>
      </c>
      <c r="B2" s="219"/>
      <c r="C2" s="219"/>
      <c r="D2" s="220"/>
      <c r="E2" s="221"/>
      <c r="F2" s="221"/>
    </row>
    <row r="3" spans="1:6" ht="12.75" x14ac:dyDescent="0.2">
      <c r="A3" s="216"/>
      <c r="B3" s="216"/>
      <c r="C3" s="216"/>
    </row>
    <row r="4" spans="1:6" ht="14.25" customHeight="1" x14ac:dyDescent="0.2">
      <c r="A4" s="222" t="s">
        <v>400</v>
      </c>
      <c r="B4" s="189"/>
      <c r="C4" s="189"/>
      <c r="D4" s="189"/>
      <c r="E4" s="189"/>
      <c r="F4" s="189"/>
    </row>
    <row r="5" spans="1:6" ht="14.25" customHeight="1" x14ac:dyDescent="0.2">
      <c r="A5" s="223" t="s">
        <v>5</v>
      </c>
      <c r="B5" s="189"/>
      <c r="C5" s="189"/>
      <c r="D5" s="189"/>
      <c r="E5" s="189"/>
      <c r="F5" s="224"/>
    </row>
    <row r="6" spans="1:6" ht="12.75" customHeight="1" x14ac:dyDescent="0.2">
      <c r="A6" s="189"/>
      <c r="B6" s="189"/>
      <c r="C6" s="189"/>
      <c r="D6" s="189"/>
      <c r="E6" s="189"/>
      <c r="F6" s="225"/>
    </row>
    <row r="7" spans="1:6" ht="25.5" x14ac:dyDescent="0.2">
      <c r="A7" s="226" t="s">
        <v>401</v>
      </c>
      <c r="B7" s="227" t="s">
        <v>402</v>
      </c>
      <c r="C7" s="228" t="s">
        <v>403</v>
      </c>
      <c r="D7" s="227" t="s">
        <v>404</v>
      </c>
      <c r="E7" s="227" t="s">
        <v>405</v>
      </c>
      <c r="F7" s="229" t="s">
        <v>7</v>
      </c>
    </row>
    <row r="8" spans="1:6" ht="15" customHeight="1" x14ac:dyDescent="0.2">
      <c r="A8" s="189" t="s">
        <v>406</v>
      </c>
      <c r="B8" s="385">
        <v>0</v>
      </c>
      <c r="C8" s="385">
        <v>0</v>
      </c>
      <c r="D8" s="385">
        <v>0</v>
      </c>
      <c r="E8" s="385">
        <v>0</v>
      </c>
      <c r="F8" s="211" t="s">
        <v>407</v>
      </c>
    </row>
    <row r="9" spans="1:6" ht="15" customHeight="1" x14ac:dyDescent="0.2">
      <c r="A9" s="189" t="s">
        <v>408</v>
      </c>
      <c r="B9" s="386">
        <v>0</v>
      </c>
      <c r="C9" s="386">
        <v>252</v>
      </c>
      <c r="D9" s="386">
        <v>0</v>
      </c>
      <c r="E9" s="386">
        <v>252</v>
      </c>
      <c r="F9" s="211" t="s">
        <v>409</v>
      </c>
    </row>
    <row r="10" spans="1:6" ht="15" customHeight="1" x14ac:dyDescent="0.2">
      <c r="A10" s="189" t="s">
        <v>410</v>
      </c>
      <c r="B10" s="387">
        <v>0</v>
      </c>
      <c r="C10" s="387">
        <v>0</v>
      </c>
      <c r="D10" s="387">
        <v>0</v>
      </c>
      <c r="E10" s="387">
        <v>0</v>
      </c>
      <c r="F10" s="211" t="s">
        <v>411</v>
      </c>
    </row>
    <row r="11" spans="1:6" ht="15" customHeight="1" x14ac:dyDescent="0.2">
      <c r="A11" s="231" t="s">
        <v>412</v>
      </c>
      <c r="B11" s="383">
        <f>SUM(B8:B10)</f>
        <v>0</v>
      </c>
      <c r="C11" s="383">
        <f>SUM(C8:C10)</f>
        <v>252</v>
      </c>
      <c r="D11" s="384">
        <f>SUM(D8:D10)</f>
        <v>0</v>
      </c>
      <c r="E11" s="384">
        <f>SUM(E8:E10)</f>
        <v>252</v>
      </c>
      <c r="F11" s="210" t="s">
        <v>413</v>
      </c>
    </row>
    <row r="12" spans="1:6" ht="15" customHeight="1" x14ac:dyDescent="0.2">
      <c r="A12" s="189"/>
      <c r="B12" s="234"/>
      <c r="C12" s="234"/>
      <c r="D12" s="234"/>
      <c r="E12" s="234"/>
      <c r="F12" s="214"/>
    </row>
    <row r="13" spans="1:6" ht="20.100000000000001" customHeight="1" x14ac:dyDescent="0.2">
      <c r="A13" s="189"/>
      <c r="B13" s="189"/>
      <c r="C13" s="189"/>
      <c r="D13" s="189"/>
      <c r="E13" s="189"/>
      <c r="F13" s="75"/>
    </row>
    <row r="14" spans="1:6" ht="25.5" x14ac:dyDescent="0.2">
      <c r="A14" s="226" t="s">
        <v>414</v>
      </c>
      <c r="B14" s="227" t="str">
        <f>B7</f>
        <v>Fagskolevirksomhet 31.12.2024</v>
      </c>
      <c r="C14" s="227" t="str">
        <f t="shared" ref="C14:D14" si="0">C7</f>
        <v>Annen virksomhet 31.12.2024</v>
      </c>
      <c r="D14" s="227" t="str">
        <f t="shared" si="0"/>
        <v>Fagskolevirksomhet 31.12.2023</v>
      </c>
      <c r="E14" s="227" t="str">
        <f>E7</f>
        <v>Annen virksomhet 31.12.2023</v>
      </c>
      <c r="F14" s="229" t="s">
        <v>7</v>
      </c>
    </row>
    <row r="15" spans="1:6" ht="15" customHeight="1" x14ac:dyDescent="0.2">
      <c r="A15" s="189" t="s">
        <v>415</v>
      </c>
      <c r="B15" s="380">
        <v>8565</v>
      </c>
      <c r="C15" s="380">
        <v>0</v>
      </c>
      <c r="D15" s="380">
        <v>19074</v>
      </c>
      <c r="E15" s="380">
        <v>0</v>
      </c>
      <c r="F15" s="211" t="s">
        <v>416</v>
      </c>
    </row>
    <row r="16" spans="1:6" ht="15" customHeight="1" x14ac:dyDescent="0.2">
      <c r="A16" s="189" t="s">
        <v>417</v>
      </c>
      <c r="B16" s="381">
        <v>4551</v>
      </c>
      <c r="C16" s="381">
        <v>0</v>
      </c>
      <c r="D16" s="381">
        <v>4557</v>
      </c>
      <c r="E16" s="380">
        <v>0</v>
      </c>
      <c r="F16" s="211" t="s">
        <v>418</v>
      </c>
    </row>
    <row r="17" spans="1:7" ht="15" customHeight="1" x14ac:dyDescent="0.2">
      <c r="A17" s="189" t="s">
        <v>419</v>
      </c>
      <c r="B17" s="382">
        <v>0</v>
      </c>
      <c r="C17" s="382">
        <v>0</v>
      </c>
      <c r="D17" s="382">
        <v>0</v>
      </c>
      <c r="E17" s="382">
        <v>0</v>
      </c>
      <c r="F17" s="211" t="s">
        <v>420</v>
      </c>
    </row>
    <row r="18" spans="1:7" ht="15" customHeight="1" x14ac:dyDescent="0.2">
      <c r="A18" s="231" t="s">
        <v>421</v>
      </c>
      <c r="B18" s="383">
        <f>SUM(B15:B17)</f>
        <v>13116</v>
      </c>
      <c r="C18" s="383">
        <f>SUM(C15:C17)</f>
        <v>0</v>
      </c>
      <c r="D18" s="384">
        <f>SUM(D15:D17)</f>
        <v>23631</v>
      </c>
      <c r="E18" s="384">
        <f>SUM(E15:E17)</f>
        <v>0</v>
      </c>
      <c r="F18" s="210" t="s">
        <v>422</v>
      </c>
    </row>
    <row r="19" spans="1:7" ht="15.75" customHeight="1" x14ac:dyDescent="0.2">
      <c r="A19" s="189"/>
      <c r="B19" s="189"/>
      <c r="C19" s="189"/>
      <c r="D19" s="189"/>
      <c r="E19" s="189"/>
      <c r="F19" s="225"/>
    </row>
    <row r="20" spans="1:7" ht="15.75" customHeight="1" x14ac:dyDescent="0.2">
      <c r="A20" s="488" t="s">
        <v>423</v>
      </c>
      <c r="B20" s="488"/>
      <c r="C20" s="488"/>
      <c r="D20" s="488"/>
      <c r="E20" s="488"/>
      <c r="F20" s="488"/>
    </row>
    <row r="21" spans="1:7" ht="15.75" customHeight="1" x14ac:dyDescent="0.2">
      <c r="A21" s="231" t="s">
        <v>424</v>
      </c>
      <c r="B21" s="489" t="s">
        <v>425</v>
      </c>
      <c r="C21" s="490"/>
      <c r="D21" s="236" t="str">
        <f>"Beløp "&amp;TEXT('Balanse - eiendeler'!C5,"DD.MM.ÅÅÅÅ")</f>
        <v>Beløp 31.12.2024</v>
      </c>
      <c r="E21" s="236" t="str">
        <f>"Beløp "&amp;TEXT('Balanse - eiendeler'!D5,"DD.MM.ÅÅÅÅ")</f>
        <v>Beløp 31.12.2023</v>
      </c>
      <c r="F21" s="229" t="s">
        <v>7</v>
      </c>
    </row>
    <row r="22" spans="1:7" ht="15.75" customHeight="1" x14ac:dyDescent="0.2">
      <c r="A22" s="189" t="s">
        <v>646</v>
      </c>
      <c r="B22" s="491" t="s">
        <v>647</v>
      </c>
      <c r="C22" s="492"/>
      <c r="D22" s="385">
        <v>84</v>
      </c>
      <c r="E22" s="385">
        <v>84</v>
      </c>
      <c r="F22" s="211" t="s">
        <v>426</v>
      </c>
    </row>
    <row r="23" spans="1:7" ht="15.75" customHeight="1" x14ac:dyDescent="0.2">
      <c r="A23" s="189" t="s">
        <v>648</v>
      </c>
      <c r="B23" s="494" t="s">
        <v>647</v>
      </c>
      <c r="C23" s="495"/>
      <c r="D23" s="386">
        <v>120</v>
      </c>
      <c r="E23" s="386">
        <v>120</v>
      </c>
      <c r="F23" s="211" t="s">
        <v>426</v>
      </c>
    </row>
    <row r="24" spans="1:7" ht="15.75" customHeight="1" x14ac:dyDescent="0.2">
      <c r="A24" s="189" t="s">
        <v>649</v>
      </c>
      <c r="B24" s="494" t="s">
        <v>647</v>
      </c>
      <c r="C24" s="495"/>
      <c r="D24" s="386">
        <v>48</v>
      </c>
      <c r="E24" s="386">
        <v>48</v>
      </c>
      <c r="F24" s="211" t="s">
        <v>426</v>
      </c>
    </row>
    <row r="25" spans="1:7" ht="15.75" customHeight="1" x14ac:dyDescent="0.2">
      <c r="A25" s="189" t="s">
        <v>648</v>
      </c>
      <c r="B25" s="494" t="s">
        <v>650</v>
      </c>
      <c r="C25" s="495"/>
      <c r="D25" s="386">
        <v>8565</v>
      </c>
      <c r="E25" s="386">
        <v>19074</v>
      </c>
      <c r="F25" s="211" t="s">
        <v>426</v>
      </c>
    </row>
    <row r="26" spans="1:7" ht="15.75" customHeight="1" x14ac:dyDescent="0.2">
      <c r="A26" s="189" t="s">
        <v>649</v>
      </c>
      <c r="B26" s="494" t="s">
        <v>651</v>
      </c>
      <c r="C26" s="495"/>
      <c r="D26" s="386">
        <v>145</v>
      </c>
      <c r="E26" s="386">
        <v>232</v>
      </c>
      <c r="F26" s="211" t="s">
        <v>426</v>
      </c>
    </row>
    <row r="27" spans="1:7" ht="15.75" customHeight="1" x14ac:dyDescent="0.2">
      <c r="A27" s="189" t="s">
        <v>646</v>
      </c>
      <c r="B27" s="494" t="s">
        <v>652</v>
      </c>
      <c r="C27" s="495"/>
      <c r="D27" s="386">
        <v>4406</v>
      </c>
      <c r="E27" s="386">
        <v>4325</v>
      </c>
      <c r="F27" s="211" t="s">
        <v>426</v>
      </c>
    </row>
    <row r="28" spans="1:7" ht="15.75" customHeight="1" x14ac:dyDescent="0.2">
      <c r="A28" s="189"/>
      <c r="B28" s="496"/>
      <c r="C28" s="497"/>
      <c r="D28" s="230"/>
      <c r="E28" s="47"/>
      <c r="F28" s="211" t="s">
        <v>426</v>
      </c>
    </row>
    <row r="29" spans="1:7" ht="15.75" customHeight="1" x14ac:dyDescent="0.2">
      <c r="A29" s="231" t="s">
        <v>427</v>
      </c>
      <c r="B29" s="496"/>
      <c r="C29" s="497"/>
      <c r="D29" s="232">
        <f>SUM(D22:D28)</f>
        <v>13368</v>
      </c>
      <c r="E29" s="233">
        <f>SUM(E22:E28)</f>
        <v>23883</v>
      </c>
      <c r="F29" s="210" t="s">
        <v>428</v>
      </c>
    </row>
    <row r="30" spans="1:7" ht="15.75" customHeight="1" x14ac:dyDescent="0.2">
      <c r="A30" s="235"/>
      <c r="B30" s="235"/>
      <c r="C30" s="235"/>
      <c r="D30" s="235"/>
      <c r="E30" s="235"/>
      <c r="F30" s="235"/>
    </row>
    <row r="31" spans="1:7" ht="15.75" customHeight="1" x14ac:dyDescent="0.2">
      <c r="A31" s="222" t="s">
        <v>429</v>
      </c>
      <c r="B31" s="222"/>
      <c r="C31" s="222"/>
      <c r="D31" s="222"/>
      <c r="E31" s="222"/>
      <c r="F31" s="222"/>
      <c r="G31" s="237"/>
    </row>
    <row r="32" spans="1:7" ht="15.75" customHeight="1" x14ac:dyDescent="0.2">
      <c r="A32" s="223" t="s">
        <v>5</v>
      </c>
      <c r="B32" s="189"/>
      <c r="C32" s="189"/>
      <c r="D32" s="189"/>
      <c r="E32" s="189"/>
      <c r="F32" s="189"/>
    </row>
    <row r="33" spans="1:6" ht="15.75" customHeight="1" x14ac:dyDescent="0.2">
      <c r="A33" s="50"/>
      <c r="B33" s="50"/>
      <c r="C33" s="50"/>
      <c r="D33" s="50"/>
      <c r="E33" s="50"/>
      <c r="F33" s="189"/>
    </row>
    <row r="34" spans="1:6" ht="25.5" x14ac:dyDescent="0.2">
      <c r="A34" s="231" t="s">
        <v>430</v>
      </c>
      <c r="B34" s="227" t="str">
        <f>B7</f>
        <v>Fagskolevirksomhet 31.12.2024</v>
      </c>
      <c r="C34" s="227" t="str">
        <f t="shared" ref="C34:E34" si="1">C7</f>
        <v>Annen virksomhet 31.12.2024</v>
      </c>
      <c r="D34" s="227" t="str">
        <f t="shared" si="1"/>
        <v>Fagskolevirksomhet 31.12.2023</v>
      </c>
      <c r="E34" s="227" t="str">
        <f t="shared" si="1"/>
        <v>Annen virksomhet 31.12.2023</v>
      </c>
      <c r="F34" s="229" t="s">
        <v>7</v>
      </c>
    </row>
    <row r="35" spans="1:6" ht="15.75" customHeight="1" x14ac:dyDescent="0.2">
      <c r="A35" s="238" t="s">
        <v>431</v>
      </c>
      <c r="B35" s="380">
        <v>228</v>
      </c>
      <c r="C35" s="380">
        <v>0</v>
      </c>
      <c r="D35" s="380">
        <v>228</v>
      </c>
      <c r="E35" s="380">
        <v>0</v>
      </c>
      <c r="F35" s="176" t="s">
        <v>432</v>
      </c>
    </row>
    <row r="36" spans="1:6" ht="15.75" customHeight="1" x14ac:dyDescent="0.2">
      <c r="A36" s="238" t="s">
        <v>433</v>
      </c>
      <c r="B36" s="382">
        <v>0</v>
      </c>
      <c r="C36" s="382">
        <v>0</v>
      </c>
      <c r="D36" s="382">
        <v>0</v>
      </c>
      <c r="E36" s="382">
        <v>9</v>
      </c>
      <c r="F36" s="176" t="s">
        <v>434</v>
      </c>
    </row>
    <row r="37" spans="1:6" ht="15.75" customHeight="1" x14ac:dyDescent="0.2">
      <c r="A37" s="231" t="s">
        <v>435</v>
      </c>
      <c r="B37" s="383">
        <f>SUM(B35:B36)</f>
        <v>228</v>
      </c>
      <c r="C37" s="383">
        <f>SUM(C35:C36)</f>
        <v>0</v>
      </c>
      <c r="D37" s="384">
        <f>SUM(D35:D36)</f>
        <v>228</v>
      </c>
      <c r="E37" s="384">
        <f>SUM(E35:E36)</f>
        <v>9</v>
      </c>
      <c r="F37" s="213" t="s">
        <v>436</v>
      </c>
    </row>
    <row r="38" spans="1:6" ht="15.75" customHeight="1" x14ac:dyDescent="0.2">
      <c r="A38" s="238"/>
      <c r="B38" s="234"/>
      <c r="C38" s="234"/>
      <c r="D38" s="234"/>
      <c r="E38" s="234"/>
      <c r="F38" s="50"/>
    </row>
    <row r="39" spans="1:6" ht="25.5" x14ac:dyDescent="0.2">
      <c r="A39" s="231" t="s">
        <v>437</v>
      </c>
      <c r="B39" s="227" t="str">
        <f>B7</f>
        <v>Fagskolevirksomhet 31.12.2024</v>
      </c>
      <c r="C39" s="227" t="str">
        <f t="shared" ref="C39:E39" si="2">C7</f>
        <v>Annen virksomhet 31.12.2024</v>
      </c>
      <c r="D39" s="227" t="str">
        <f t="shared" si="2"/>
        <v>Fagskolevirksomhet 31.12.2023</v>
      </c>
      <c r="E39" s="227" t="str">
        <f t="shared" si="2"/>
        <v>Annen virksomhet 31.12.2023</v>
      </c>
      <c r="F39" s="229" t="s">
        <v>7</v>
      </c>
    </row>
    <row r="40" spans="1:6" ht="15.75" customHeight="1" x14ac:dyDescent="0.2">
      <c r="A40" s="238" t="s">
        <v>438</v>
      </c>
      <c r="B40" s="380">
        <v>0</v>
      </c>
      <c r="C40" s="380">
        <v>0</v>
      </c>
      <c r="D40" s="385">
        <v>0</v>
      </c>
      <c r="E40" s="385">
        <v>0</v>
      </c>
      <c r="F40" s="176" t="s">
        <v>439</v>
      </c>
    </row>
    <row r="41" spans="1:6" ht="15.75" customHeight="1" x14ac:dyDescent="0.2">
      <c r="A41" s="238" t="s">
        <v>440</v>
      </c>
      <c r="B41" s="382">
        <v>0</v>
      </c>
      <c r="C41" s="382">
        <f>15</f>
        <v>15</v>
      </c>
      <c r="D41" s="387">
        <v>0</v>
      </c>
      <c r="E41" s="387">
        <f>25+5</f>
        <v>30</v>
      </c>
      <c r="F41" s="176" t="s">
        <v>441</v>
      </c>
    </row>
    <row r="42" spans="1:6" ht="15.75" customHeight="1" x14ac:dyDescent="0.2">
      <c r="A42" s="231" t="s">
        <v>442</v>
      </c>
      <c r="B42" s="383">
        <f>SUM(B40:B41)</f>
        <v>0</v>
      </c>
      <c r="C42" s="383">
        <f>SUM(C40:C41)</f>
        <v>15</v>
      </c>
      <c r="D42" s="384">
        <f>SUM(D40:D41)</f>
        <v>0</v>
      </c>
      <c r="E42" s="384">
        <f>SUM(E40:E41)</f>
        <v>30</v>
      </c>
      <c r="F42" s="213" t="s">
        <v>443</v>
      </c>
    </row>
    <row r="43" spans="1:6" ht="15.75" customHeight="1" x14ac:dyDescent="0.2">
      <c r="A43" s="238"/>
      <c r="B43" s="234"/>
      <c r="C43" s="234"/>
      <c r="D43" s="234"/>
      <c r="E43" s="234"/>
      <c r="F43" s="50"/>
    </row>
    <row r="44" spans="1:6" ht="25.5" x14ac:dyDescent="0.2">
      <c r="A44" s="231" t="s">
        <v>444</v>
      </c>
      <c r="B44" s="227" t="str">
        <f>B7</f>
        <v>Fagskolevirksomhet 31.12.2024</v>
      </c>
      <c r="C44" s="227" t="str">
        <f t="shared" ref="C44:E44" si="3">C7</f>
        <v>Annen virksomhet 31.12.2024</v>
      </c>
      <c r="D44" s="227" t="str">
        <f t="shared" si="3"/>
        <v>Fagskolevirksomhet 31.12.2023</v>
      </c>
      <c r="E44" s="227" t="str">
        <f t="shared" si="3"/>
        <v>Annen virksomhet 31.12.2023</v>
      </c>
      <c r="F44" s="229" t="s">
        <v>7</v>
      </c>
    </row>
    <row r="45" spans="1:6" ht="15.75" customHeight="1" x14ac:dyDescent="0.2">
      <c r="A45" s="238" t="s">
        <v>445</v>
      </c>
      <c r="B45" s="380">
        <v>80674</v>
      </c>
      <c r="C45" s="380"/>
      <c r="D45" s="385">
        <v>63047</v>
      </c>
      <c r="E45" s="385"/>
      <c r="F45" s="176" t="s">
        <v>446</v>
      </c>
    </row>
    <row r="46" spans="1:6" ht="15.75" customHeight="1" x14ac:dyDescent="0.2">
      <c r="A46" s="238" t="s">
        <v>447</v>
      </c>
      <c r="B46" s="382">
        <v>0</v>
      </c>
      <c r="C46" s="382"/>
      <c r="D46" s="387">
        <v>2446</v>
      </c>
      <c r="E46" s="387"/>
      <c r="F46" s="176" t="s">
        <v>448</v>
      </c>
    </row>
    <row r="47" spans="1:6" ht="15.75" customHeight="1" x14ac:dyDescent="0.2">
      <c r="A47" s="231" t="s">
        <v>449</v>
      </c>
      <c r="B47" s="383">
        <f>SUM(B45:B46)</f>
        <v>80674</v>
      </c>
      <c r="C47" s="383">
        <f>SUM(C45:C46)</f>
        <v>0</v>
      </c>
      <c r="D47" s="384">
        <f>SUM(D45:D46)</f>
        <v>65493</v>
      </c>
      <c r="E47" s="384">
        <f>SUM(E45:E46)</f>
        <v>0</v>
      </c>
      <c r="F47" s="213" t="s">
        <v>450</v>
      </c>
    </row>
    <row r="48" spans="1:6" ht="15.75" customHeight="1" x14ac:dyDescent="0.2">
      <c r="A48" s="239"/>
      <c r="B48" s="240"/>
      <c r="C48" s="240"/>
      <c r="D48" s="240"/>
      <c r="E48" s="240"/>
      <c r="F48" s="50"/>
    </row>
    <row r="49" spans="1:7" ht="25.5" x14ac:dyDescent="0.2">
      <c r="A49" s="231" t="s">
        <v>451</v>
      </c>
      <c r="B49" s="227" t="str">
        <f>B7</f>
        <v>Fagskolevirksomhet 31.12.2024</v>
      </c>
      <c r="C49" s="227" t="str">
        <f t="shared" ref="C49:E49" si="4">C7</f>
        <v>Annen virksomhet 31.12.2024</v>
      </c>
      <c r="D49" s="227" t="str">
        <f t="shared" si="4"/>
        <v>Fagskolevirksomhet 31.12.2023</v>
      </c>
      <c r="E49" s="227" t="str">
        <f t="shared" si="4"/>
        <v>Annen virksomhet 31.12.2023</v>
      </c>
      <c r="F49" s="229" t="s">
        <v>7</v>
      </c>
    </row>
    <row r="50" spans="1:7" ht="15.75" customHeight="1" x14ac:dyDescent="0.2">
      <c r="A50" s="238" t="s">
        <v>452</v>
      </c>
      <c r="B50" s="380"/>
      <c r="C50" s="380"/>
      <c r="D50" s="385">
        <v>0</v>
      </c>
      <c r="E50" s="385">
        <v>0</v>
      </c>
      <c r="F50" s="176" t="s">
        <v>453</v>
      </c>
    </row>
    <row r="51" spans="1:7" ht="15.75" customHeight="1" x14ac:dyDescent="0.2">
      <c r="A51" s="238" t="s">
        <v>454</v>
      </c>
      <c r="B51" s="382">
        <v>5716</v>
      </c>
      <c r="C51" s="382"/>
      <c r="D51" s="387">
        <v>5985</v>
      </c>
      <c r="E51" s="387">
        <v>0</v>
      </c>
      <c r="F51" s="176" t="s">
        <v>455</v>
      </c>
    </row>
    <row r="52" spans="1:7" ht="15.75" customHeight="1" x14ac:dyDescent="0.2">
      <c r="A52" s="231" t="s">
        <v>456</v>
      </c>
      <c r="B52" s="383">
        <f>SUM(B50:B51)</f>
        <v>5716</v>
      </c>
      <c r="C52" s="383">
        <f>SUM(C50:C51)</f>
        <v>0</v>
      </c>
      <c r="D52" s="384">
        <f>SUM(D50:D51)</f>
        <v>5985</v>
      </c>
      <c r="E52" s="384">
        <f>SUM(E50:E51)</f>
        <v>0</v>
      </c>
      <c r="F52" s="213" t="s">
        <v>457</v>
      </c>
      <c r="G52" s="241"/>
    </row>
    <row r="53" spans="1:7" ht="15.75" customHeight="1" x14ac:dyDescent="0.2">
      <c r="A53" s="242"/>
      <c r="B53" s="243"/>
      <c r="C53" s="243"/>
      <c r="D53" s="234"/>
      <c r="E53" s="234"/>
      <c r="F53" s="50"/>
      <c r="G53" s="241"/>
    </row>
    <row r="54" spans="1:7" ht="15.75" customHeight="1" x14ac:dyDescent="0.2">
      <c r="A54" s="488" t="s">
        <v>423</v>
      </c>
      <c r="B54" s="488"/>
      <c r="C54" s="488"/>
      <c r="D54" s="488"/>
      <c r="E54" s="488"/>
      <c r="F54" s="488"/>
      <c r="G54" s="241"/>
    </row>
    <row r="55" spans="1:7" ht="15.75" customHeight="1" x14ac:dyDescent="0.2">
      <c r="A55" s="231" t="s">
        <v>458</v>
      </c>
      <c r="B55" s="489" t="s">
        <v>459</v>
      </c>
      <c r="C55" s="490"/>
      <c r="D55" s="236" t="str">
        <f>"Beløp "&amp;TEXT('Balanse - eiendeler'!C5,"DD.MM.ÅÅÅÅ")</f>
        <v>Beløp 31.12.2024</v>
      </c>
      <c r="E55" s="236" t="str">
        <f>"Beløp "&amp;TEXT('Balanse - eiendeler'!D5,"DD.MM.ÅÅÅÅ")</f>
        <v>Beløp 31.12.2023</v>
      </c>
      <c r="F55" s="229" t="s">
        <v>7</v>
      </c>
      <c r="G55" s="241"/>
    </row>
    <row r="56" spans="1:7" ht="15.75" customHeight="1" x14ac:dyDescent="0.2">
      <c r="A56" s="189" t="s">
        <v>646</v>
      </c>
      <c r="B56" s="491" t="s">
        <v>653</v>
      </c>
      <c r="C56" s="492"/>
      <c r="D56" s="388">
        <v>80674</v>
      </c>
      <c r="E56" s="380">
        <v>63047</v>
      </c>
      <c r="F56" s="211" t="s">
        <v>460</v>
      </c>
      <c r="G56" s="241"/>
    </row>
    <row r="57" spans="1:7" ht="15.75" customHeight="1" x14ac:dyDescent="0.2">
      <c r="A57" s="189" t="s">
        <v>646</v>
      </c>
      <c r="B57" s="494" t="s">
        <v>654</v>
      </c>
      <c r="C57" s="495"/>
      <c r="D57" s="389">
        <v>0</v>
      </c>
      <c r="E57" s="381">
        <v>2446</v>
      </c>
      <c r="F57" s="211" t="s">
        <v>460</v>
      </c>
      <c r="G57" s="241"/>
    </row>
    <row r="58" spans="1:7" ht="15.75" customHeight="1" x14ac:dyDescent="0.2">
      <c r="A58" s="189" t="s">
        <v>662</v>
      </c>
      <c r="B58" s="494" t="s">
        <v>50</v>
      </c>
      <c r="C58" s="495"/>
      <c r="D58" s="389">
        <v>228</v>
      </c>
      <c r="E58" s="381">
        <v>228</v>
      </c>
      <c r="F58" s="211" t="s">
        <v>460</v>
      </c>
      <c r="G58" s="241"/>
    </row>
    <row r="59" spans="1:7" ht="15.75" customHeight="1" x14ac:dyDescent="0.2">
      <c r="A59" s="189" t="s">
        <v>648</v>
      </c>
      <c r="B59" s="494" t="s">
        <v>655</v>
      </c>
      <c r="C59" s="495"/>
      <c r="D59" s="389">
        <v>5716</v>
      </c>
      <c r="E59" s="381">
        <v>5985</v>
      </c>
      <c r="F59" s="211" t="s">
        <v>460</v>
      </c>
      <c r="G59" s="241"/>
    </row>
    <row r="60" spans="1:7" ht="15.75" customHeight="1" x14ac:dyDescent="0.2">
      <c r="A60" s="189" t="s">
        <v>646</v>
      </c>
      <c r="B60" s="494" t="s">
        <v>647</v>
      </c>
      <c r="C60" s="495"/>
      <c r="D60" s="389">
        <v>0</v>
      </c>
      <c r="E60" s="381">
        <v>9</v>
      </c>
      <c r="F60" s="211" t="s">
        <v>460</v>
      </c>
      <c r="G60" s="241"/>
    </row>
    <row r="61" spans="1:7" ht="15.75" customHeight="1" x14ac:dyDescent="0.2">
      <c r="A61" s="189" t="s">
        <v>648</v>
      </c>
      <c r="B61" s="494" t="s">
        <v>647</v>
      </c>
      <c r="C61" s="495"/>
      <c r="D61" s="389">
        <v>0</v>
      </c>
      <c r="E61" s="381">
        <v>25</v>
      </c>
      <c r="F61" s="211" t="s">
        <v>460</v>
      </c>
      <c r="G61" s="241"/>
    </row>
    <row r="62" spans="1:7" ht="15.75" customHeight="1" x14ac:dyDescent="0.2">
      <c r="A62" s="189" t="s">
        <v>649</v>
      </c>
      <c r="B62" s="496" t="s">
        <v>647</v>
      </c>
      <c r="C62" s="497"/>
      <c r="D62" s="390">
        <v>15</v>
      </c>
      <c r="E62" s="382">
        <v>5</v>
      </c>
      <c r="F62" s="211" t="s">
        <v>460</v>
      </c>
      <c r="G62" s="241"/>
    </row>
    <row r="63" spans="1:7" ht="25.5" x14ac:dyDescent="0.2">
      <c r="A63" s="244" t="s">
        <v>461</v>
      </c>
      <c r="B63" s="496"/>
      <c r="C63" s="497"/>
      <c r="D63" s="383">
        <f>SUM(D56:D62)</f>
        <v>86633</v>
      </c>
      <c r="E63" s="384">
        <f>SUM(E56:E62)</f>
        <v>71745</v>
      </c>
      <c r="F63" s="210" t="s">
        <v>462</v>
      </c>
    </row>
    <row r="64" spans="1:7" ht="15.75" customHeight="1" x14ac:dyDescent="0.2">
      <c r="A64" s="50"/>
      <c r="B64" s="50"/>
      <c r="C64" s="50"/>
      <c r="D64" s="50"/>
      <c r="E64" s="50"/>
      <c r="F64" s="50"/>
    </row>
    <row r="65" spans="1:6" ht="142.15" customHeight="1" x14ac:dyDescent="0.2">
      <c r="A65" s="493" t="s">
        <v>463</v>
      </c>
      <c r="B65" s="493"/>
      <c r="C65" s="493"/>
      <c r="D65" s="493"/>
      <c r="E65" s="493"/>
      <c r="F65" s="493"/>
    </row>
    <row r="66" spans="1:6" ht="15.75" customHeight="1" x14ac:dyDescent="0.2">
      <c r="A66" s="487" t="s">
        <v>464</v>
      </c>
      <c r="B66" s="487"/>
      <c r="C66" s="487"/>
      <c r="D66" s="487"/>
      <c r="E66" s="487"/>
      <c r="F66" s="487"/>
    </row>
    <row r="67" spans="1:6" ht="15.75" customHeight="1" x14ac:dyDescent="0.2">
      <c r="A67" s="487" t="s">
        <v>465</v>
      </c>
      <c r="B67" s="487"/>
      <c r="C67" s="487"/>
      <c r="D67" s="487"/>
      <c r="E67" s="487"/>
      <c r="F67" s="487"/>
    </row>
    <row r="69" spans="1:6" ht="15" customHeight="1" x14ac:dyDescent="0.2"/>
    <row r="70" spans="1:6" ht="15.75" hidden="1" customHeight="1" x14ac:dyDescent="0.2"/>
  </sheetData>
  <sheetProtection formatCells="0" formatColumns="0" formatRows="0" insertColumns="0" insertRows="0"/>
  <mergeCells count="23">
    <mergeCell ref="B60:C60"/>
    <mergeCell ref="B61:C61"/>
    <mergeCell ref="B23:C23"/>
    <mergeCell ref="B24:C24"/>
    <mergeCell ref="B25:C25"/>
    <mergeCell ref="B26:C26"/>
    <mergeCell ref="B58:C58"/>
    <mergeCell ref="A67:F67"/>
    <mergeCell ref="A20:F20"/>
    <mergeCell ref="B21:C21"/>
    <mergeCell ref="B22:C22"/>
    <mergeCell ref="A65:F65"/>
    <mergeCell ref="A66:F66"/>
    <mergeCell ref="B27:C27"/>
    <mergeCell ref="B28:C28"/>
    <mergeCell ref="A54:F54"/>
    <mergeCell ref="B55:C55"/>
    <mergeCell ref="B56:C56"/>
    <mergeCell ref="B62:C62"/>
    <mergeCell ref="B63:C63"/>
    <mergeCell ref="B29:C29"/>
    <mergeCell ref="B57:C57"/>
    <mergeCell ref="B59:C59"/>
  </mergeCells>
  <dataValidations disablePrompts="1" count="3">
    <dataValidation allowBlank="1" showInputMessage="1" showErrorMessage="1" promptTitle="OBS!" prompt="Husk å spesifisere type fordring eller gjeld i neste celle" sqref="A56:A62" xr:uid="{6E5D4663-D834-4413-9F73-00C2551E9F59}"/>
    <dataValidation allowBlank="1" showInputMessage="1" showErrorMessage="1" sqref="C56 B56:B59" xr:uid="{0F5FE799-9221-41B3-91A3-64B5747E8530}"/>
    <dataValidation allowBlank="1" showInputMessage="1" showErrorMessage="1" promptTitle="OBS!" prompt="Husk å spesifisere type vare eller tjeneste i neste celle." sqref="A22:A28" xr:uid="{5C74DD20-CBBD-47F0-92BC-D8C510C753E4}"/>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G22" sqref="G22"/>
    </sheetView>
  </sheetViews>
  <sheetFormatPr baseColWidth="10" defaultColWidth="9.140625" defaultRowHeight="15" x14ac:dyDescent="0.25"/>
  <cols>
    <col min="1" max="1" width="45" customWidth="1"/>
    <col min="2" max="6" width="11.42578125" customWidth="1"/>
  </cols>
  <sheetData>
    <row r="1" spans="1:6" x14ac:dyDescent="0.25">
      <c r="A1" s="218" t="str">
        <f>Resultatregnskap!A1</f>
        <v>Fagskolens navn: Pilot Flight Academy AS</v>
      </c>
      <c r="B1" s="151"/>
      <c r="C1" s="246"/>
      <c r="D1" s="2"/>
      <c r="E1" s="2"/>
      <c r="F1" s="2"/>
    </row>
    <row r="2" spans="1:6" x14ac:dyDescent="0.25">
      <c r="A2" s="2"/>
      <c r="B2" s="247"/>
      <c r="C2" s="248"/>
      <c r="D2" s="2"/>
      <c r="E2" s="2"/>
      <c r="F2" s="2"/>
    </row>
    <row r="3" spans="1:6" x14ac:dyDescent="0.25">
      <c r="A3" s="48" t="s">
        <v>466</v>
      </c>
      <c r="B3" s="75"/>
      <c r="C3" s="75"/>
      <c r="D3" s="75"/>
      <c r="E3" s="30"/>
      <c r="F3" s="30"/>
    </row>
    <row r="4" spans="1:6" x14ac:dyDescent="0.25">
      <c r="A4" s="167" t="s">
        <v>5</v>
      </c>
      <c r="B4" s="151"/>
      <c r="C4" s="151"/>
      <c r="D4" s="50"/>
      <c r="E4" s="30"/>
      <c r="F4" s="249"/>
    </row>
    <row r="5" spans="1:6" ht="38.25" x14ac:dyDescent="0.25">
      <c r="A5" s="75"/>
      <c r="B5" s="392" t="s">
        <v>467</v>
      </c>
      <c r="C5" s="392" t="s">
        <v>468</v>
      </c>
      <c r="D5" s="393" t="s">
        <v>469</v>
      </c>
      <c r="E5" s="393" t="s">
        <v>470</v>
      </c>
      <c r="F5" s="394" t="s">
        <v>471</v>
      </c>
    </row>
    <row r="6" spans="1:6" x14ac:dyDescent="0.25">
      <c r="A6" s="75" t="s">
        <v>472</v>
      </c>
      <c r="B6" s="399">
        <v>5271</v>
      </c>
      <c r="C6" s="399"/>
      <c r="D6" s="399"/>
      <c r="E6" s="399">
        <f>SUM(B6:D6)</f>
        <v>5271</v>
      </c>
      <c r="F6" s="249" t="s">
        <v>473</v>
      </c>
    </row>
    <row r="7" spans="1:6" x14ac:dyDescent="0.25">
      <c r="A7" s="395" t="s">
        <v>474</v>
      </c>
      <c r="B7" s="399"/>
      <c r="C7" s="399"/>
      <c r="D7" s="399"/>
      <c r="E7" s="399">
        <f>SUM(B7:D7)</f>
        <v>0</v>
      </c>
      <c r="F7" s="249" t="s">
        <v>475</v>
      </c>
    </row>
    <row r="8" spans="1:6" x14ac:dyDescent="0.25">
      <c r="A8" s="395" t="s">
        <v>476</v>
      </c>
      <c r="B8" s="400"/>
      <c r="C8" s="400"/>
      <c r="D8" s="400"/>
      <c r="E8" s="399">
        <f>SUM(B8:D8)</f>
        <v>0</v>
      </c>
      <c r="F8" s="249" t="s">
        <v>477</v>
      </c>
    </row>
    <row r="9" spans="1:6" x14ac:dyDescent="0.25">
      <c r="A9" s="396" t="s">
        <v>478</v>
      </c>
      <c r="B9" s="401"/>
      <c r="C9" s="401"/>
      <c r="D9" s="401"/>
      <c r="E9" s="399">
        <f>SUM(B9:D9)</f>
        <v>0</v>
      </c>
      <c r="F9" s="249" t="s">
        <v>479</v>
      </c>
    </row>
    <row r="10" spans="1:6" x14ac:dyDescent="0.25">
      <c r="A10" s="397" t="s">
        <v>480</v>
      </c>
      <c r="B10" s="402">
        <f>SUBTOTAL(9,B6:B9)</f>
        <v>5271</v>
      </c>
      <c r="C10" s="402">
        <f>SUBTOTAL(9,C6:C9)</f>
        <v>0</v>
      </c>
      <c r="D10" s="402">
        <f>SUBTOTAL(9,D6:D9)</f>
        <v>0</v>
      </c>
      <c r="E10" s="402">
        <f>SUBTOTAL(9,E6:E9)</f>
        <v>5271</v>
      </c>
      <c r="F10" s="398" t="s">
        <v>481</v>
      </c>
    </row>
    <row r="11" spans="1:6" x14ac:dyDescent="0.25">
      <c r="A11" s="395" t="s">
        <v>482</v>
      </c>
      <c r="B11" s="400">
        <v>-5246</v>
      </c>
      <c r="C11" s="400"/>
      <c r="D11" s="400"/>
      <c r="E11" s="399">
        <f>SUM(B11:D11)</f>
        <v>-5246</v>
      </c>
      <c r="F11" s="249" t="s">
        <v>483</v>
      </c>
    </row>
    <row r="12" spans="1:6" x14ac:dyDescent="0.25">
      <c r="A12" s="395" t="s">
        <v>484</v>
      </c>
      <c r="B12" s="400"/>
      <c r="C12" s="400"/>
      <c r="D12" s="400"/>
      <c r="E12" s="399">
        <f>SUM(B12:D12)</f>
        <v>0</v>
      </c>
      <c r="F12" s="249" t="s">
        <v>485</v>
      </c>
    </row>
    <row r="13" spans="1:6" x14ac:dyDescent="0.25">
      <c r="A13" s="395" t="s">
        <v>486</v>
      </c>
      <c r="B13" s="400"/>
      <c r="C13" s="400"/>
      <c r="D13" s="400"/>
      <c r="E13" s="399">
        <f>SUM(B13:D13)</f>
        <v>0</v>
      </c>
      <c r="F13" s="249" t="s">
        <v>487</v>
      </c>
    </row>
    <row r="14" spans="1:6" x14ac:dyDescent="0.25">
      <c r="A14" s="395" t="s">
        <v>488</v>
      </c>
      <c r="B14" s="400"/>
      <c r="C14" s="400"/>
      <c r="D14" s="400"/>
      <c r="E14" s="399">
        <f>SUM(B14:D14)</f>
        <v>0</v>
      </c>
      <c r="F14" s="249" t="s">
        <v>489</v>
      </c>
    </row>
    <row r="15" spans="1:6" x14ac:dyDescent="0.25">
      <c r="A15" s="395" t="s">
        <v>490</v>
      </c>
      <c r="B15" s="400"/>
      <c r="C15" s="400"/>
      <c r="D15" s="400"/>
      <c r="E15" s="399">
        <f>SUM(B15:D15)</f>
        <v>0</v>
      </c>
      <c r="F15" s="249" t="s">
        <v>491</v>
      </c>
    </row>
    <row r="16" spans="1:6" x14ac:dyDescent="0.25">
      <c r="A16" s="397" t="s">
        <v>492</v>
      </c>
      <c r="B16" s="402">
        <f>SUBTOTAL(9,B6:B15)</f>
        <v>25</v>
      </c>
      <c r="C16" s="403">
        <f>SUBTOTAL(9,C6:C15)</f>
        <v>0</v>
      </c>
      <c r="D16" s="403">
        <f>SUBTOTAL(9,D6:D15)</f>
        <v>0</v>
      </c>
      <c r="E16" s="403">
        <f>SUBTOTAL(9,E6:E15)</f>
        <v>25</v>
      </c>
      <c r="F16" s="398" t="s">
        <v>493</v>
      </c>
    </row>
    <row r="17" spans="1:6" x14ac:dyDescent="0.25">
      <c r="A17" s="250"/>
      <c r="B17" s="18"/>
      <c r="C17" s="18"/>
      <c r="D17" s="18"/>
      <c r="E17" s="75"/>
      <c r="F17" s="249"/>
    </row>
    <row r="18" spans="1:6" x14ac:dyDescent="0.25">
      <c r="A18" s="498" t="s">
        <v>494</v>
      </c>
      <c r="B18" s="498"/>
      <c r="C18" s="498"/>
      <c r="D18" s="498"/>
      <c r="E18" s="498"/>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505AD92E4E44D41897B611E2E329BA4" ma:contentTypeVersion="19" ma:contentTypeDescription="Opprett et nytt dokument." ma:contentTypeScope="" ma:versionID="35d6184c18eed30fb1b5ede908b30658">
  <xsd:schema xmlns:xsd="http://www.w3.org/2001/XMLSchema" xmlns:xs="http://www.w3.org/2001/XMLSchema" xmlns:p="http://schemas.microsoft.com/office/2006/metadata/properties" xmlns:ns2="352effb7-b5cb-4782-8193-b8241dc8f9ec" xmlns:ns3="f7616df8-5fb9-46f3-9f80-cdc047ba41df" targetNamespace="http://schemas.microsoft.com/office/2006/metadata/properties" ma:root="true" ma:fieldsID="d03ffad75cdf394d14dfe5a4e8bc9664" ns2:_="" ns3:_="">
    <xsd:import namespace="352effb7-b5cb-4782-8193-b8241dc8f9ec"/>
    <xsd:import namespace="f7616df8-5fb9-46f3-9f80-cdc047ba41d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2effb7-b5cb-4782-8193-b8241dc8f9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emerkelapper" ma:readOnly="false" ma:fieldId="{5cf76f15-5ced-4ddc-b409-7134ff3c332f}" ma:taxonomyMulti="true" ma:sspId="2054785d-bcbd-4e01-8315-063cab0c37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616df8-5fb9-46f3-9f80-cdc047ba41d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element name="TaxCatchAll" ma:index="23" nillable="true" ma:displayName="Taxonomy Catch All Column" ma:hidden="true" ma:list="{5934bc20-3bb0-4677-bf29-4b10b69b7f88}" ma:internalName="TaxCatchAll" ma:showField="CatchAllData" ma:web="f7616df8-5fb9-46f3-9f80-cdc047ba41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7616df8-5fb9-46f3-9f80-cdc047ba41df" xsi:nil="true"/>
    <lcf76f155ced4ddcb4097134ff3c332f xmlns="352effb7-b5cb-4782-8193-b8241dc8f9e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26ED361-32F8-49C9-AC28-4A0767E8BE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2effb7-b5cb-4782-8193-b8241dc8f9ec"/>
    <ds:schemaRef ds:uri="f7616df8-5fb9-46f3-9f80-cdc047ba41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 ds:uri="f7616df8-5fb9-46f3-9f80-cdc047ba41df"/>
    <ds:schemaRef ds:uri="352effb7-b5cb-4782-8193-b8241dc8f9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Tove Hilde Woxen</cp:lastModifiedBy>
  <cp:revision/>
  <dcterms:created xsi:type="dcterms:W3CDTF">2010-03-24T14:06:30Z</dcterms:created>
  <dcterms:modified xsi:type="dcterms:W3CDTF">2025-08-27T10:54:32Z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0x0101008505AD92E4E44D41897B611E2E329BA4</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ediaServiceImageTags">
    <vt:lpwstr/>
  </property>
</Properties>
</file>