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1015" windowHeight="9990"/>
  </bookViews>
  <sheets>
    <sheet name="Main Work CR" sheetId="1" r:id="rId1"/>
  </sheets>
  <externalReferences>
    <externalReference r:id="rId2"/>
  </externalReferences>
  <definedNames>
    <definedName name="_xlnm.Print_Area" localSheetId="0">'Main Work CR'!$A$1:$K$171</definedName>
    <definedName name="_xlnm.Print_Titles" localSheetId="0">'Main Work CR'!$15:$16</definedName>
  </definedNames>
  <calcPr calcId="125725"/>
</workbook>
</file>

<file path=xl/calcChain.xml><?xml version="1.0" encoding="utf-8"?>
<calcChain xmlns="http://schemas.openxmlformats.org/spreadsheetml/2006/main">
  <c r="I157" i="1"/>
  <c r="H157"/>
  <c r="J156"/>
  <c r="H155"/>
  <c r="I155" s="1"/>
  <c r="H154"/>
  <c r="J154" s="1"/>
  <c r="H153"/>
  <c r="J153" s="1"/>
  <c r="H150"/>
  <c r="H149"/>
  <c r="J147"/>
  <c r="J146"/>
  <c r="J145"/>
  <c r="J144"/>
  <c r="J143"/>
  <c r="J142"/>
  <c r="H136"/>
  <c r="E136"/>
  <c r="J136" s="1"/>
  <c r="H135"/>
  <c r="E135"/>
  <c r="J135" s="1"/>
  <c r="H134"/>
  <c r="I134" s="1"/>
  <c r="E134"/>
  <c r="J133"/>
  <c r="H133"/>
  <c r="E133"/>
  <c r="I132"/>
  <c r="H132"/>
  <c r="E132"/>
  <c r="J132" s="1"/>
  <c r="H131"/>
  <c r="E131"/>
  <c r="J131" s="1"/>
  <c r="H130"/>
  <c r="E130"/>
  <c r="J130" s="1"/>
  <c r="H129"/>
  <c r="E129"/>
  <c r="J129" s="1"/>
  <c r="J128"/>
  <c r="H128"/>
  <c r="E128"/>
  <c r="H127"/>
  <c r="I127" s="1"/>
  <c r="E127"/>
  <c r="H126"/>
  <c r="E126"/>
  <c r="J126" s="1"/>
  <c r="H125"/>
  <c r="E125"/>
  <c r="J125" s="1"/>
  <c r="J124"/>
  <c r="H124"/>
  <c r="I124" s="1"/>
  <c r="E124"/>
  <c r="J123"/>
  <c r="H123"/>
  <c r="I123" s="1"/>
  <c r="E123"/>
  <c r="J122"/>
  <c r="H122"/>
  <c r="I122" s="1"/>
  <c r="E122"/>
  <c r="J121"/>
  <c r="H121"/>
  <c r="E121"/>
  <c r="I120"/>
  <c r="H120"/>
  <c r="E120"/>
  <c r="J120" s="1"/>
  <c r="I119"/>
  <c r="H119"/>
  <c r="E119"/>
  <c r="J119" s="1"/>
  <c r="I118"/>
  <c r="H118"/>
  <c r="E118"/>
  <c r="J118" s="1"/>
  <c r="I117"/>
  <c r="H117"/>
  <c r="E117"/>
  <c r="J117" s="1"/>
  <c r="H116"/>
  <c r="E116"/>
  <c r="J116" s="1"/>
  <c r="H115"/>
  <c r="E115"/>
  <c r="J115" s="1"/>
  <c r="H114"/>
  <c r="E114"/>
  <c r="J114" s="1"/>
  <c r="J113"/>
  <c r="H113"/>
  <c r="E113"/>
  <c r="H112"/>
  <c r="E112"/>
  <c r="J112" s="1"/>
  <c r="H111"/>
  <c r="E111"/>
  <c r="J111" s="1"/>
  <c r="H110"/>
  <c r="E110"/>
  <c r="J110" s="1"/>
  <c r="J109"/>
  <c r="H109"/>
  <c r="E109"/>
  <c r="H108"/>
  <c r="E108"/>
  <c r="J108" s="1"/>
  <c r="H107"/>
  <c r="E107"/>
  <c r="J107" s="1"/>
  <c r="H106"/>
  <c r="E106"/>
  <c r="J106" s="1"/>
  <c r="H105"/>
  <c r="E105"/>
  <c r="J105" s="1"/>
  <c r="H104"/>
  <c r="I104" s="1"/>
  <c r="E104"/>
  <c r="H103"/>
  <c r="E103"/>
  <c r="J103" s="1"/>
  <c r="H102"/>
  <c r="E102"/>
  <c r="I102" s="1"/>
  <c r="H101"/>
  <c r="E101"/>
  <c r="J101" s="1"/>
  <c r="H100"/>
  <c r="E100"/>
  <c r="J100" s="1"/>
  <c r="H99"/>
  <c r="E99"/>
  <c r="J99" s="1"/>
  <c r="H98"/>
  <c r="E98"/>
  <c r="J98" s="1"/>
  <c r="H97"/>
  <c r="E97"/>
  <c r="J97" s="1"/>
  <c r="H96"/>
  <c r="E96"/>
  <c r="J96" s="1"/>
  <c r="H95"/>
  <c r="E95"/>
  <c r="J95" s="1"/>
  <c r="H94"/>
  <c r="E94"/>
  <c r="J94" s="1"/>
  <c r="H93"/>
  <c r="E93"/>
  <c r="J93" s="1"/>
  <c r="H92"/>
  <c r="E92"/>
  <c r="J92" s="1"/>
  <c r="H91"/>
  <c r="E91"/>
  <c r="J91" s="1"/>
  <c r="H90"/>
  <c r="E90"/>
  <c r="J90" s="1"/>
  <c r="H89"/>
  <c r="E89"/>
  <c r="J89" s="1"/>
  <c r="H88"/>
  <c r="E88"/>
  <c r="J88" s="1"/>
  <c r="H87"/>
  <c r="E87"/>
  <c r="J87" s="1"/>
  <c r="H86"/>
  <c r="E86"/>
  <c r="J86" s="1"/>
  <c r="H85"/>
  <c r="E85"/>
  <c r="J85" s="1"/>
  <c r="H84"/>
  <c r="E84"/>
  <c r="J84" s="1"/>
  <c r="H83"/>
  <c r="E83"/>
  <c r="J83" s="1"/>
  <c r="H82"/>
  <c r="E82"/>
  <c r="J82" s="1"/>
  <c r="H81"/>
  <c r="E81"/>
  <c r="J81" s="1"/>
  <c r="H80"/>
  <c r="E80"/>
  <c r="J80" s="1"/>
  <c r="H79"/>
  <c r="E79"/>
  <c r="J79" s="1"/>
  <c r="H78"/>
  <c r="E78"/>
  <c r="J78" s="1"/>
  <c r="H77"/>
  <c r="E77"/>
  <c r="J77" s="1"/>
  <c r="H76"/>
  <c r="E76"/>
  <c r="I76" s="1"/>
  <c r="H75"/>
  <c r="E75"/>
  <c r="J75" s="1"/>
  <c r="H74"/>
  <c r="E74"/>
  <c r="J74" s="1"/>
  <c r="H73"/>
  <c r="E73"/>
  <c r="J73" s="1"/>
  <c r="H72"/>
  <c r="J72" s="1"/>
  <c r="E72"/>
  <c r="H71"/>
  <c r="E71"/>
  <c r="J71" s="1"/>
  <c r="H70"/>
  <c r="E70"/>
  <c r="J70" s="1"/>
  <c r="H69"/>
  <c r="E69"/>
  <c r="J69" s="1"/>
  <c r="H68"/>
  <c r="E68"/>
  <c r="I68" s="1"/>
  <c r="H67"/>
  <c r="E67"/>
  <c r="J67" s="1"/>
  <c r="H66"/>
  <c r="J66" s="1"/>
  <c r="E66"/>
  <c r="H65"/>
  <c r="E65"/>
  <c r="J65" s="1"/>
  <c r="H64"/>
  <c r="E64"/>
  <c r="J64" s="1"/>
  <c r="H63"/>
  <c r="E63"/>
  <c r="J63" s="1"/>
  <c r="H62"/>
  <c r="E62"/>
  <c r="J62" s="1"/>
  <c r="H61"/>
  <c r="E61"/>
  <c r="J61" s="1"/>
  <c r="H60"/>
  <c r="E60"/>
  <c r="J60" s="1"/>
  <c r="H59"/>
  <c r="E59"/>
  <c r="J59" s="1"/>
  <c r="H58"/>
  <c r="E58"/>
  <c r="J58" s="1"/>
  <c r="H57"/>
  <c r="E57"/>
  <c r="J57" s="1"/>
  <c r="H56"/>
  <c r="I56" s="1"/>
  <c r="E56"/>
  <c r="H55"/>
  <c r="E55"/>
  <c r="I55" s="1"/>
  <c r="H54"/>
  <c r="E54"/>
  <c r="J54" s="1"/>
  <c r="H53"/>
  <c r="E53"/>
  <c r="J53" s="1"/>
  <c r="H52"/>
  <c r="I52" s="1"/>
  <c r="E52"/>
  <c r="H51"/>
  <c r="E51"/>
  <c r="I51" s="1"/>
  <c r="H50"/>
  <c r="I50" s="1"/>
  <c r="E50"/>
  <c r="H49"/>
  <c r="E49"/>
  <c r="J49" s="1"/>
  <c r="H48"/>
  <c r="E48"/>
  <c r="J48" s="1"/>
  <c r="H47"/>
  <c r="E47"/>
  <c r="J47" s="1"/>
  <c r="H46"/>
  <c r="I46" s="1"/>
  <c r="E46"/>
  <c r="H45"/>
  <c r="E45"/>
  <c r="J45" s="1"/>
  <c r="H44"/>
  <c r="E44"/>
  <c r="J44" s="1"/>
  <c r="H43"/>
  <c r="E43"/>
  <c r="J43" s="1"/>
  <c r="H42"/>
  <c r="I42" s="1"/>
  <c r="E42"/>
  <c r="H41"/>
  <c r="E41"/>
  <c r="J41" s="1"/>
  <c r="H40"/>
  <c r="E40"/>
  <c r="J40" s="1"/>
  <c r="H39"/>
  <c r="I39" s="1"/>
  <c r="E39"/>
  <c r="H38"/>
  <c r="E38"/>
  <c r="J38" s="1"/>
  <c r="H37"/>
  <c r="I37" s="1"/>
  <c r="E37"/>
  <c r="H36"/>
  <c r="E36"/>
  <c r="J36" s="1"/>
  <c r="H35"/>
  <c r="E35"/>
  <c r="J35" s="1"/>
  <c r="H34"/>
  <c r="E34"/>
  <c r="I34" s="1"/>
  <c r="H33"/>
  <c r="E33"/>
  <c r="J33" s="1"/>
  <c r="H32"/>
  <c r="I32" s="1"/>
  <c r="E32"/>
  <c r="H31"/>
  <c r="E31"/>
  <c r="J31" s="1"/>
  <c r="H30"/>
  <c r="E30"/>
  <c r="I30" s="1"/>
  <c r="H29"/>
  <c r="I29" s="1"/>
  <c r="E29"/>
  <c r="H28"/>
  <c r="E28"/>
  <c r="J28" s="1"/>
  <c r="H27"/>
  <c r="E27"/>
  <c r="J27" s="1"/>
  <c r="H26"/>
  <c r="E26"/>
  <c r="J26" s="1"/>
  <c r="H25"/>
  <c r="E25"/>
  <c r="J25" s="1"/>
  <c r="H24"/>
  <c r="E24"/>
  <c r="J24" s="1"/>
  <c r="H23"/>
  <c r="I23" s="1"/>
  <c r="E23"/>
  <c r="H22"/>
  <c r="E22"/>
  <c r="J22" s="1"/>
  <c r="H21"/>
  <c r="E21"/>
  <c r="J21" s="1"/>
  <c r="H20"/>
  <c r="E20"/>
  <c r="J20" s="1"/>
  <c r="H19"/>
  <c r="E19"/>
  <c r="J19" s="1"/>
  <c r="H18"/>
  <c r="E18"/>
  <c r="J18" s="1"/>
  <c r="H17"/>
  <c r="I17" s="1"/>
  <c r="E17"/>
  <c r="E137" s="1"/>
  <c r="E139" l="1"/>
  <c r="E148" s="1"/>
  <c r="E138"/>
  <c r="I137"/>
  <c r="I66"/>
  <c r="J68"/>
  <c r="J137" s="1"/>
  <c r="I72"/>
  <c r="J102"/>
  <c r="H137"/>
  <c r="J138" l="1"/>
  <c r="J139" s="1"/>
  <c r="J141" s="1"/>
  <c r="J148" s="1"/>
  <c r="H138"/>
  <c r="H139" s="1"/>
  <c r="H141" s="1"/>
  <c r="H148" s="1"/>
  <c r="E151"/>
  <c r="E150"/>
  <c r="J150" s="1"/>
  <c r="E149"/>
  <c r="J149" s="1"/>
  <c r="I138"/>
  <c r="I139" s="1"/>
  <c r="I141" s="1"/>
  <c r="I148" s="1"/>
  <c r="I152" s="1"/>
  <c r="I158" s="1"/>
  <c r="I160" s="1"/>
  <c r="H152" l="1"/>
  <c r="H158" s="1"/>
  <c r="H151"/>
  <c r="J151" s="1"/>
  <c r="J152" s="1"/>
  <c r="J158" s="1"/>
  <c r="J160" s="1"/>
  <c r="E152"/>
  <c r="E158" s="1"/>
  <c r="E159" s="1"/>
  <c r="J159" s="1"/>
  <c r="E161" l="1"/>
  <c r="E162" s="1"/>
  <c r="H160"/>
</calcChain>
</file>

<file path=xl/sharedStrings.xml><?xml version="1.0" encoding="utf-8"?>
<sst xmlns="http://schemas.openxmlformats.org/spreadsheetml/2006/main" count="339" uniqueCount="212">
  <si>
    <t>FORM W.C.36</t>
  </si>
  <si>
    <t>(see para 251)</t>
  </si>
  <si>
    <t>Estimate abstract report  Report</t>
  </si>
  <si>
    <t>(For all Original Works Costing Above Rs. 10,000)</t>
  </si>
  <si>
    <t xml:space="preserve">Name of Scheme                </t>
  </si>
  <si>
    <t>Hon'ble Chief Minister Announcement</t>
  </si>
  <si>
    <t>D.H.O</t>
  </si>
  <si>
    <t>05.03.2019</t>
  </si>
  <si>
    <t xml:space="preserve">Name of Work                      </t>
  </si>
  <si>
    <t xml:space="preserve">  Construction of Own Building to PEW unit at Attur in Salem District under the Hon'ble CM's announcement scheme  </t>
  </si>
  <si>
    <t>D.D.C</t>
  </si>
  <si>
    <t>04.11.2019</t>
  </si>
  <si>
    <t xml:space="preserve">Estimate No                           </t>
  </si>
  <si>
    <t>CER .NO: 311/2018-2019</t>
  </si>
  <si>
    <t>A.D.C</t>
  </si>
  <si>
    <t>12.10.2020</t>
  </si>
  <si>
    <t xml:space="preserve">Estimate Amount                   </t>
  </si>
  <si>
    <t>Rs.41,20,000.00</t>
  </si>
  <si>
    <t>E.O.T</t>
  </si>
  <si>
    <t xml:space="preserve">Agreement No                      </t>
  </si>
  <si>
    <t>SE/NC/ 174/2018-2019</t>
  </si>
  <si>
    <t xml:space="preserve">Agreement   Amount                      </t>
  </si>
  <si>
    <t>Rs. 34,47,580.54/-</t>
  </si>
  <si>
    <t xml:space="preserve">Name of Contractor              </t>
  </si>
  <si>
    <t>M/s. Arumuka Construction</t>
  </si>
  <si>
    <t xml:space="preserve">M. Book                               </t>
  </si>
  <si>
    <t>26940 A</t>
  </si>
  <si>
    <t xml:space="preserve">File No                                   </t>
  </si>
  <si>
    <t>SLM/5708/2018</t>
  </si>
  <si>
    <t>COMPLETION REPORT</t>
  </si>
  <si>
    <t>Agt. No</t>
  </si>
  <si>
    <t xml:space="preserve">Description </t>
  </si>
  <si>
    <t xml:space="preserve">  As Per Estimate</t>
  </si>
  <si>
    <t>As Per Execution</t>
  </si>
  <si>
    <t>Excess Amount</t>
  </si>
  <si>
    <t>Savings Amount</t>
  </si>
  <si>
    <t>Remarks</t>
  </si>
  <si>
    <t>Qty</t>
  </si>
  <si>
    <t>Rate</t>
  </si>
  <si>
    <t>Amt</t>
  </si>
  <si>
    <t xml:space="preserve"> Qty</t>
  </si>
  <si>
    <t>1.1 :  Earth work excavation in all soils (including refilling)   
a. 0 to 2 mt.</t>
  </si>
  <si>
    <t>As per site requirement executed</t>
  </si>
  <si>
    <t>1.3 : Earth work excavation in soft disintegrated rock (Including refilling)
a. 0 to 2 mt.</t>
  </si>
  <si>
    <t>1.5 : Earth work excavation for Open foundation (excluding refilling)
a. 0 to 2 mt.</t>
  </si>
  <si>
    <t>1.6 : Earth work excavation for Open foundation  for drains (excluding refilling) width  upto 1.25 m
a. 0 to 2 mt.</t>
  </si>
  <si>
    <t>2.1 : Filling sand</t>
  </si>
  <si>
    <t>2.6 : Supply and filling of 40mm HBSJ</t>
  </si>
  <si>
    <t>2.7 : Supply and filling of 20mm HBSJ</t>
  </si>
  <si>
    <t>Excess due to high quoted tender rate</t>
  </si>
  <si>
    <t>3.1 : C.C.1:5:10 for Foundation &amp; Basement</t>
  </si>
  <si>
    <t>3.2 : P.C.C. 1:2:4 for Foundation &amp; Basement and other similar works</t>
  </si>
  <si>
    <t>3.3 : P.C.C. 1:8:16 using 20 mm broken brick jelly</t>
  </si>
  <si>
    <t>Item is not executed. Hence savings</t>
  </si>
  <si>
    <t>6.2 : Brick work in C.M. 1:5 (F&amp; B) using chamber Burnt bricks of size 23 x 11.4 x 7.5 cm (9" x 4 1/2"x 3")</t>
  </si>
  <si>
    <t>7.2 : Supply and fixing of Bituminous filler pad, 20 mm tk. for expansion joint</t>
  </si>
  <si>
    <t xml:space="preserve">9.2 : Brick work in C.M. 1:6 using chamber Burnt bricks of size 23 x 11.4 x 7.5 cm (9" x 4 1/2"x 3")
a. In Ground Floor </t>
  </si>
  <si>
    <t>b. In First Floor</t>
  </si>
  <si>
    <t>10.2 : Brick partition work in C.M. 1:4 using chamber Burnt bricks of size 23 x 11.4 x 7.5 cm (9" x 4 1/2"x 3") 114 mm tk (B.P.)
a. In Foundation and basement</t>
  </si>
  <si>
    <t>b. In Ground Floor</t>
  </si>
  <si>
    <t>c. In First Floor</t>
  </si>
  <si>
    <t>11.2 : Brick work in C.M. 1:4 using chamber Burnt bricks of size 23 x 11.4 x 7.5 cm (9" x 4 1/2"x 3") 75 mm tk (B.P.)
a. In Ground floor</t>
  </si>
  <si>
    <t>13.1 : Filling with Excavated Earth</t>
  </si>
  <si>
    <t>21.2 : Teak wood Wrought &amp; Put up
a. T.W. over 2 m &amp; below 3 m</t>
  </si>
  <si>
    <t>b. T.W. below 2 m length.</t>
  </si>
  <si>
    <t>23.3 : S&amp;F of Magnetic door catches</t>
  </si>
  <si>
    <t>24 : Manufacturing &amp; supply of steel windows (Weight basis)</t>
  </si>
  <si>
    <t>Excess as per contractor's quoted rate</t>
  </si>
  <si>
    <t>25 : M.S.Holdfast</t>
  </si>
  <si>
    <t>26 : Flooring in C.C.1:5:10</t>
  </si>
  <si>
    <t>28 : Floor plastering in C.M. 1:4, 20 mm tk.</t>
  </si>
  <si>
    <t>31 : Weathering course</t>
  </si>
  <si>
    <t>33 : Plastering in C.M. 1:5, 12 mm tk.</t>
  </si>
  <si>
    <t>34 : Plastering in C.M. 1:4, 12 mm tk.</t>
  </si>
  <si>
    <t>35 : Spl. Ceiling plastering in C.M. 1:3,10 mm tk.</t>
  </si>
  <si>
    <t xml:space="preserve">Quantity is executed as per site requirements </t>
  </si>
  <si>
    <t>36 : Cement mortar Border in  C.M. 1:5, 12 mm tk.
a. 150 mm wide</t>
  </si>
  <si>
    <t>b. 75 mm wide</t>
  </si>
  <si>
    <t>c. 50 mm wide</t>
  </si>
  <si>
    <t>37.1 : White washing 3 coats  (slaked)</t>
  </si>
  <si>
    <t>39 : M.s Grills</t>
  </si>
  <si>
    <t>40 : Painting - New "wood work"</t>
  </si>
  <si>
    <t>41 : Painting - New "iron work"</t>
  </si>
  <si>
    <t>46 : S &amp; F 20 mm dia Alu. Hanger Rod</t>
  </si>
  <si>
    <t>47 : S &amp; F Alu  Towel rail 75 cm long</t>
  </si>
  <si>
    <t>48 : S &amp; F 5 pin Coat stand</t>
  </si>
  <si>
    <t>49 : S &amp; F chromium plated 8 guage Picture Hook</t>
  </si>
  <si>
    <t xml:space="preserve">50.2 : Providing precast Kerb stone in C.C. 1:3:6,  450 x 300 x 150 mm </t>
  </si>
  <si>
    <t>50.3 : Supply and planting avenue trees</t>
  </si>
  <si>
    <t>50.4 : Providing Tree guard</t>
  </si>
  <si>
    <t>50.5 : Supplying. Fabricating and erection of M.S Scheme Name board</t>
  </si>
  <si>
    <t xml:space="preserve">52 : PVC Water supply (ASTM)
a. 32 mm dia </t>
  </si>
  <si>
    <t xml:space="preserve">b. 25 mm dia </t>
  </si>
  <si>
    <t>59.5 : Gully Trap using kiln burnt country bricks of size 23x11x7cm</t>
  </si>
  <si>
    <t>60 : PVC Nahani trap (4way/2way)</t>
  </si>
  <si>
    <t>Electrical arrangements
69 : 15 Amp. Power plug</t>
  </si>
  <si>
    <t>72 : Box type Fibre Fan hook</t>
  </si>
  <si>
    <t>74 : Charges for fixing of "Fan"</t>
  </si>
  <si>
    <t>76 : 8 SWG wire</t>
  </si>
  <si>
    <t>77.3 : S&amp;F of TV/Telephone line Socket</t>
  </si>
  <si>
    <t>77.4 : S&amp;F of 20mm dia PVC pipe for TV/Telephone line</t>
  </si>
  <si>
    <t>78 : Earthing Station IS3043 (Type I)</t>
  </si>
  <si>
    <t>81 : Meter cupboard</t>
  </si>
  <si>
    <t>86 : Anti termite treatment</t>
  </si>
  <si>
    <t>112 : S &amp; F of Exsaust Fan 300 mm dia</t>
  </si>
  <si>
    <t>2.1.1</t>
  </si>
  <si>
    <t xml:space="preserve">ANNEXURE                                                                 2.1.1 : Supplying and filling with gravel                                                  </t>
  </si>
  <si>
    <t>3.8 : PCC 1:4:8 using 40mm HBGS jelly</t>
  </si>
  <si>
    <t>8.1.1</t>
  </si>
  <si>
    <t>8.1.1 : Standardised concrete Mix M20 Grade Concrete
a. In Foundation and Basement</t>
  </si>
  <si>
    <t>b) In Ground Floor.</t>
  </si>
  <si>
    <t>c) In First Floor.</t>
  </si>
  <si>
    <t>14.1.II : Precast cupboard slab 40 mm tk using standardised concrete mix M20 grade.
a. In Foundation &amp; basement</t>
  </si>
  <si>
    <t>18.1 : Formwork using M.S.Sheet
a.For Column footings,plinth beam,Grade beam,Raftbeam,Raft slab etc.,</t>
  </si>
  <si>
    <t>b.Plain surfaces such as Roof slab,floorslab,Beams,lintels,lofts,sill slab,staircase,portico slab and other similar works</t>
  </si>
  <si>
    <t>c.For Square and rectangular columns and small quantities</t>
  </si>
  <si>
    <t>f.Curved surface</t>
  </si>
  <si>
    <t>21.5.2</t>
  </si>
  <si>
    <t>21.5.2 : Supply and fixing Solid UPVC door shutter with frame</t>
  </si>
  <si>
    <t>21.6 : R.C.C.Door frames of size 100 x 75mm with one edge grooves size 't' x 20 mm using standardised concrete mix M20 grade.
c. 1000 x 2100mm</t>
  </si>
  <si>
    <t>23.1.1</t>
  </si>
  <si>
    <t>23.1.1 : TW styles &amp; rails with 9mm thick BWR single leaf shutters  with brass screws
c. 1000x2100 mm</t>
  </si>
  <si>
    <t>23.2.1</t>
  </si>
  <si>
    <t>23.2.1 : 4mm thick pin headed Glass panels with Aluminium beedings</t>
  </si>
  <si>
    <t xml:space="preserve">29.8 : Glazed tiles using Grout (Tile Joint Filler) </t>
  </si>
  <si>
    <t>29.9 : Floor ceramic tiles  using Grout (Tile Joint Filler)  (antiskid)</t>
  </si>
  <si>
    <t>31.2 : Finshing the top of Terrace floor with one course of solar reflective Ceramic tiles without base concrete</t>
  </si>
  <si>
    <t>38.6 : One coat white cement for new walls and other similar works.</t>
  </si>
  <si>
    <t>38.7 : Plastic Emulsion PAINT including primer for outer</t>
  </si>
  <si>
    <t>43.1 : Supply &amp; Fabrication of Mild steel / RTS grills (without cement slurry) for all sizes of rods.</t>
  </si>
  <si>
    <t>44.2 : Rain water harvesting using defunct borewell and providing perforated cover slab
a). Providing pit</t>
  </si>
  <si>
    <t>b) Augering 30cm dia</t>
  </si>
  <si>
    <t>44.6 : PVC SWR 110 mm dia with ISI mark  type- A for Rain water down fall pipe</t>
  </si>
  <si>
    <t>50.6 : Precast slab 50 mm tk.in C.C. 1:3:6 with fibre</t>
  </si>
  <si>
    <t>52.4 : 20mm dia PVC water supply ASTM pipe (fully consealed in walls)</t>
  </si>
  <si>
    <t xml:space="preserve">53.4 : S&amp;F of C.I Manhole cover 60 x 60 cm (50kg weight ) </t>
  </si>
  <si>
    <t>53.5 : Wash Hand  Basin of size 550 x 400 mm</t>
  </si>
  <si>
    <t>54.1.1</t>
  </si>
  <si>
    <t>54.1.1 : S &amp; F of 15mm dia half turn CP long body tap</t>
  </si>
  <si>
    <t>54.2.1</t>
  </si>
  <si>
    <t>54.2.1 : S &amp; F of 15mm dia half turn CP short body tap</t>
  </si>
  <si>
    <t>56.3.1</t>
  </si>
  <si>
    <t>56.3.1 : S&amp;F of Indian Water Closet white glazed (Oriya type) of size 580 x 440mm with PVC SWR grade P' or "S' trap -  In G.F.</t>
  </si>
  <si>
    <t>56.4.1</t>
  </si>
  <si>
    <t>56.4.1 : S&amp;F of Indian Water Closet white glazed (Oriya type) of size 580 x 440mm with PVC SWR grade P' or "S' trap -  Other than G.F.</t>
  </si>
  <si>
    <t>57.1.1</t>
  </si>
  <si>
    <t>57.1.1 : S &amp; F of E.W.C (White) 500mm with PVC SWR grade "P" or "S" Trap</t>
  </si>
  <si>
    <t>58.3 : PVC SWR pipe (Soil line) with ISI mark - type 'B'.
a. 110 mm dia.</t>
  </si>
  <si>
    <t>b. 75 mm dia.</t>
  </si>
  <si>
    <t>58.4 : Supplying, Laying &amp; Concealing the 50mm dia PVC                                                                  (SWR) pipe with ISI mark type - 'B' with relevant specials.</t>
  </si>
  <si>
    <t>58.5 : PVC (SWR) pipe with ISI mark - type 'A' for ventilating shaft with cowl.</t>
  </si>
  <si>
    <t>61.3 : UPVC Non Pressure pipe of SN8 SDR 34 (S 16.5) as per IS 15328/2003
a. 110 mm UPVC Non Pressure pipe</t>
  </si>
  <si>
    <t xml:space="preserve">
a. 160 mm UPVC Non Pressure pipe</t>
  </si>
  <si>
    <t>62.1.1</t>
  </si>
  <si>
    <t>62.1.1 : PVC Specials as per IS 10124/1982 Part II
a. 110 mm dia PVC bend</t>
  </si>
  <si>
    <t xml:space="preserve">As per Actual Execution </t>
  </si>
  <si>
    <t>62.2.2</t>
  </si>
  <si>
    <t xml:space="preserve">62.2.2 : PVC Equal Tee  as per  BIS 7834/1975 
a. 110 mm dia PVC Equal tee </t>
  </si>
  <si>
    <t>64.1 : Wiring with 1.5 sqmm PVC insulated single core multi strand fire retardant flexible copper cable with ISI mark confirming IS: 694:1990.
a. Light point with ceiling rose</t>
  </si>
  <si>
    <t>b. Light point without ceiling rose</t>
  </si>
  <si>
    <t>c. Calling bell point with Buzzer/Calling bell</t>
  </si>
  <si>
    <t>65.1 :  Wiring with 1.5 sqmm PVC insulated single core multi strand fire retardant flexible copper cable with ISI mark confirming IS: 694:1990 for Fan point.</t>
  </si>
  <si>
    <t>66.1 : Wiring with 1.5 sqmm PVC insulated single core multi strand fire retardant flexible copper cable with ISI mark confirming IS: 694:1990 for Staircase Light Point.</t>
  </si>
  <si>
    <t>67.1 : Wiring with 1.5 sqmm PVC insulated single core multi strand fire retardant flexible copper cable with ISI mark confirming IS: 694:1990 for 5 amps 5 pin plug socket point @ Switch Board Itself.</t>
  </si>
  <si>
    <t>68.2 : Wiring with 1.5 sqmm PVC insulated single core multi strand fire retardant flexible copper cable with ISI mark confirming IS: 694:1990 for 5 amps 5 pin plug socket point @ Convenient Places.</t>
  </si>
  <si>
    <t>71.2 : Supplying and fixing of 32 AMPS Triple pole main switch.</t>
  </si>
  <si>
    <t>75.1.2</t>
  </si>
  <si>
    <t>75.1.2 : Supply and delivery of  48" (1200 mm) Fan with ISI mark with Eletronic Dimmer</t>
  </si>
  <si>
    <t>77.6 : Run of 2 Wires of 4 sqmm PVC insulated single core multi strand fire retardant flexible copper cable with ISI mark confirming IS: 694:1990.</t>
  </si>
  <si>
    <t>77.7 : Run of 2 Wires of 2.5 sqmm PVC insulated single core multi strand fire retardant flexible copper cable with ISI mark confirming IS: 694:1990.</t>
  </si>
  <si>
    <t>79.2.1</t>
  </si>
  <si>
    <t>79.2.1 : 3 Nos of 32 Amps - Fuse unit.</t>
  </si>
  <si>
    <t>80.1 : 450 x 375 x 20mm   thick TW plank</t>
  </si>
  <si>
    <t>87.1 : Supplying and delivery of Three phase ELCB/RCCB</t>
  </si>
  <si>
    <t>98.3.2</t>
  </si>
  <si>
    <t>98.3.2 : TW panelled door double Leaves shutter with brass fittings of size
a. 1200 x 2100mm. (Crime &amp; Traffic)</t>
  </si>
  <si>
    <t>344.2 : S&amp;F of Bevelled edge mirror 500 x 400 x 5.5mm</t>
  </si>
  <si>
    <t>361.5 : Vitrified Tiles flooring (ivory)</t>
  </si>
  <si>
    <t xml:space="preserve">363.1 : Concrete Designer tile flooring </t>
  </si>
  <si>
    <t>367 : Providing wooden (melamine) polish for new wood work</t>
  </si>
  <si>
    <t>799 : Two coats of OBD over one coat white cement for inner walls</t>
  </si>
  <si>
    <t>Add GST @ 12%</t>
  </si>
  <si>
    <t>Sub Total - I</t>
  </si>
  <si>
    <t>As Per Bill Roundoff</t>
  </si>
  <si>
    <t>Provision for External Electrical arrangements</t>
  </si>
  <si>
    <t>L.S</t>
  </si>
  <si>
    <t>Provision for Borewell and External Water supply arrangements</t>
  </si>
  <si>
    <t>Provision for Drinking water supply</t>
  </si>
  <si>
    <t>Provision for LED Lighting arrangements, Numbering and lettering and purchasing locks</t>
  </si>
  <si>
    <t>Provision for Soil Investigation</t>
  </si>
  <si>
    <t>Provision for Cupboard shutters</t>
  </si>
  <si>
    <t>Sub Total - III</t>
  </si>
  <si>
    <t>Labour Welfare fund @ 1%</t>
  </si>
  <si>
    <t>Unforeseen items, contingencies and  petty supervion charges @ 2.5% (Contingencies + NMR)</t>
  </si>
  <si>
    <t>Supervision charges @ 7.5%</t>
  </si>
  <si>
    <t>Sub Total - IV</t>
  </si>
  <si>
    <t>Provision for Advertisement Charges</t>
  </si>
  <si>
    <t>Provision for EB Deposits</t>
  </si>
  <si>
    <t>Provision for Planning Permission and Property tax</t>
  </si>
  <si>
    <t>Provision for Structural Design / Consultancy Charges</t>
  </si>
  <si>
    <t>Quotation for Soil Test</t>
  </si>
  <si>
    <t xml:space="preserve"> Total - V</t>
  </si>
  <si>
    <t>Roundoff</t>
  </si>
  <si>
    <t>Grand Total</t>
  </si>
  <si>
    <t>Say</t>
  </si>
  <si>
    <t>Savings</t>
  </si>
  <si>
    <t>Savings %</t>
  </si>
  <si>
    <t>C.R Finalized for Rs.3235912.55  Which is Rs.884087.45   (or) 21.46  %  Savings against the Estimate value of Rs.4120000.00 and recorded in Page No. 28 of M.Book No.24073 A.</t>
  </si>
  <si>
    <t xml:space="preserve">JE /SLM                                       </t>
  </si>
  <si>
    <t xml:space="preserve"> AEE/SLM</t>
  </si>
  <si>
    <t xml:space="preserve">Divisional Accountant </t>
  </si>
  <si>
    <t>Executive Engineer
Salem Division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</si>
</sst>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_);[Red]\(0.00\)"/>
    <numFmt numFmtId="166" formatCode="0.000_);[Red]\(0.000\)"/>
    <numFmt numFmtId="167" formatCode="0.000"/>
    <numFmt numFmtId="168" formatCode="0.0_);[Red]\(0.0\)"/>
    <numFmt numFmtId="169" formatCode="0.00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4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left" vertical="center" wrapText="1"/>
    </xf>
    <xf numFmtId="165" fontId="3" fillId="2" borderId="3" xfId="1" applyNumberFormat="1" applyFont="1" applyFill="1" applyBorder="1" applyAlignment="1">
      <alignment horizontal="left" vertical="center" wrapText="1"/>
    </xf>
    <xf numFmtId="165" fontId="3" fillId="2" borderId="2" xfId="1" applyNumberFormat="1" applyFont="1" applyFill="1" applyBorder="1" applyAlignment="1">
      <alignment horizontal="left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0" fillId="0" borderId="5" xfId="0" applyBorder="1"/>
    <xf numFmtId="165" fontId="5" fillId="2" borderId="5" xfId="1" applyNumberFormat="1" applyFont="1" applyFill="1" applyBorder="1" applyAlignment="1">
      <alignment horizontal="center" vertical="center"/>
    </xf>
    <xf numFmtId="165" fontId="5" fillId="2" borderId="5" xfId="1" applyNumberFormat="1" applyFont="1" applyFill="1" applyBorder="1" applyAlignment="1">
      <alignment horizontal="center" vertical="center" wrapText="1"/>
    </xf>
    <xf numFmtId="165" fontId="5" fillId="2" borderId="6" xfId="1" applyNumberFormat="1" applyFont="1" applyFill="1" applyBorder="1" applyAlignment="1">
      <alignment horizontal="center" vertical="center" wrapText="1"/>
    </xf>
    <xf numFmtId="2" fontId="5" fillId="2" borderId="5" xfId="1" applyNumberFormat="1" applyFont="1" applyFill="1" applyBorder="1" applyAlignment="1">
      <alignment horizontal="center" vertical="center" wrapText="1"/>
    </xf>
    <xf numFmtId="165" fontId="5" fillId="2" borderId="5" xfId="1" applyNumberFormat="1" applyFont="1" applyFill="1" applyBorder="1" applyAlignment="1">
      <alignment horizontal="center" vertical="center" wrapText="1"/>
    </xf>
    <xf numFmtId="166" fontId="5" fillId="2" borderId="5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left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right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167" fontId="4" fillId="0" borderId="5" xfId="0" applyNumberFormat="1" applyFont="1" applyFill="1" applyBorder="1" applyAlignment="1">
      <alignment horizontal="center" vertical="center" wrapText="1"/>
    </xf>
    <xf numFmtId="167" fontId="7" fillId="2" borderId="5" xfId="0" applyNumberFormat="1" applyFont="1" applyFill="1" applyBorder="1" applyAlignment="1">
      <alignment horizontal="right" vertical="center" wrapText="1"/>
    </xf>
    <xf numFmtId="165" fontId="6" fillId="2" borderId="5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 wrapText="1"/>
    </xf>
    <xf numFmtId="168" fontId="3" fillId="2" borderId="5" xfId="0" applyNumberFormat="1" applyFont="1" applyFill="1" applyBorder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9" fontId="8" fillId="2" borderId="6" xfId="0" applyNumberFormat="1" applyFont="1" applyFill="1" applyBorder="1" applyAlignment="1">
      <alignment horizontal="justify" vertical="center" wrapText="1"/>
    </xf>
    <xf numFmtId="165" fontId="3" fillId="2" borderId="1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165" fontId="5" fillId="2" borderId="5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169" fontId="6" fillId="2" borderId="6" xfId="0" applyNumberFormat="1" applyFont="1" applyFill="1" applyBorder="1" applyAlignment="1">
      <alignment horizontal="right" vertical="center" wrapText="1"/>
    </xf>
    <xf numFmtId="169" fontId="9" fillId="2" borderId="6" xfId="0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left" vertical="center" wrapText="1"/>
    </xf>
    <xf numFmtId="0" fontId="9" fillId="2" borderId="5" xfId="2" applyFont="1" applyFill="1" applyBorder="1" applyAlignment="1">
      <alignment horizontal="left" vertical="center" wrapText="1"/>
    </xf>
    <xf numFmtId="0" fontId="9" fillId="2" borderId="5" xfId="2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/>
    </xf>
    <xf numFmtId="165" fontId="5" fillId="2" borderId="3" xfId="1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1" applyNumberFormat="1" applyFont="1" applyBorder="1" applyAlignment="1">
      <alignment horizontal="center" wrapText="1" shrinkToFit="1"/>
    </xf>
    <xf numFmtId="0" fontId="12" fillId="0" borderId="0" xfId="3" applyFont="1" applyBorder="1" applyAlignment="1">
      <alignment horizontal="center"/>
    </xf>
    <xf numFmtId="0" fontId="12" fillId="0" borderId="0" xfId="3" applyFont="1" applyBorder="1" applyAlignment="1">
      <alignment horizontal="center" wrapText="1"/>
    </xf>
    <xf numFmtId="0" fontId="12" fillId="0" borderId="0" xfId="3" applyFont="1" applyBorder="1" applyAlignment="1">
      <alignment wrapText="1"/>
    </xf>
  </cellXfs>
  <cellStyles count="8">
    <cellStyle name="Normal" xfId="0" builtinId="0"/>
    <cellStyle name="Normal 2" xfId="1"/>
    <cellStyle name="Normal 2 2" xfId="4"/>
    <cellStyle name="Normal 2_main work" xfId="5"/>
    <cellStyle name="Normal 7" xfId="6"/>
    <cellStyle name="Normal_Phase XI QS 2" xfId="2"/>
    <cellStyle name="Normal_Renovation of PRO-Phase I" xfId="3"/>
    <cellStyle name="Percent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7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4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5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6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7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8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19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0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1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3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4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5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6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7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29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0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1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2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3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4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5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6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7" name="Text Box 7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8" name="Text Box 8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141</xdr:row>
      <xdr:rowOff>0</xdr:rowOff>
    </xdr:from>
    <xdr:to>
      <xdr:col>1</xdr:col>
      <xdr:colOff>2356104</xdr:colOff>
      <xdr:row>141</xdr:row>
      <xdr:rowOff>47625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2066925" y="93097350"/>
          <a:ext cx="841629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4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6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7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8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9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0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1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2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3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3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4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5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6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7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4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2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3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4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5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6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7" name="Text Box 7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8" name="Text Box 8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59" name="Text Box 4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60" name="Text Box 5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169</xdr:row>
      <xdr:rowOff>0</xdr:rowOff>
    </xdr:from>
    <xdr:to>
      <xdr:col>1</xdr:col>
      <xdr:colOff>1965579</xdr:colOff>
      <xdr:row>169</xdr:row>
      <xdr:rowOff>32385</xdr:rowOff>
    </xdr:to>
    <xdr:sp macro="" textlink="">
      <xdr:nvSpPr>
        <xdr:cNvPr id="161" name="Text Box 6"/>
        <xdr:cNvSpPr txBox="1">
          <a:spLocks noChangeArrowheads="1"/>
        </xdr:cNvSpPr>
      </xdr:nvSpPr>
      <xdr:spPr bwMode="auto">
        <a:xfrm>
          <a:off x="2066925" y="105251250"/>
          <a:ext cx="451104" cy="32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3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4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5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6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7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69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0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1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2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3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4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5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6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7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8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79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0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1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3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4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5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6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7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89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0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1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2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3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4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5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6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7" name="Text Box 7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8" name="Text Box 8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199" name="Text Box 4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200" name="Text Box 5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1514475</xdr:colOff>
      <xdr:row>168</xdr:row>
      <xdr:rowOff>0</xdr:rowOff>
    </xdr:from>
    <xdr:to>
      <xdr:col>1</xdr:col>
      <xdr:colOff>1965579</xdr:colOff>
      <xdr:row>168</xdr:row>
      <xdr:rowOff>30862</xdr:rowOff>
    </xdr:to>
    <xdr:sp macro="" textlink="">
      <xdr:nvSpPr>
        <xdr:cNvPr id="201" name="Text Box 6"/>
        <xdr:cNvSpPr txBox="1">
          <a:spLocks noChangeArrowheads="1"/>
        </xdr:cNvSpPr>
      </xdr:nvSpPr>
      <xdr:spPr bwMode="auto">
        <a:xfrm>
          <a:off x="2066925" y="105060750"/>
          <a:ext cx="451104" cy="30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xecutive/Downloads/Attur%20PEW%20unit%20own%20building%20Final%20C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ll form"/>
      <sheetName val="FS Value"/>
      <sheetName val="Estimate"/>
      <sheetName val="Expenditure"/>
      <sheetName val="Main work"/>
      <sheetName val="Main Work CR"/>
      <sheetName val="Cupboard"/>
      <sheetName val="Cupboard CR"/>
      <sheetName val="E.Electrical"/>
      <sheetName val="Ex.Elect CR"/>
      <sheetName val="Ex.WS"/>
      <sheetName val="Ex.WS CR"/>
      <sheetName val="Borewell"/>
      <sheetName val="Borewell CR"/>
      <sheetName val="LED"/>
      <sheetName val="LED CR "/>
      <sheetName val="Sheet1"/>
    </sheetNames>
    <sheetDataSet>
      <sheetData sheetId="0"/>
      <sheetData sheetId="1"/>
      <sheetData sheetId="2"/>
      <sheetData sheetId="3">
        <row r="31">
          <cell r="G31">
            <v>26269</v>
          </cell>
          <cell r="K31">
            <v>2982</v>
          </cell>
        </row>
        <row r="33">
          <cell r="K33">
            <v>13818</v>
          </cell>
        </row>
        <row r="34">
          <cell r="K34">
            <v>8300</v>
          </cell>
        </row>
        <row r="35">
          <cell r="K35">
            <v>21642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tabSelected="1" zoomScale="80" zoomScaleNormal="80" workbookViewId="0">
      <selection activeCell="C13" sqref="C13:I13"/>
    </sheetView>
  </sheetViews>
  <sheetFormatPr defaultRowHeight="15"/>
  <cols>
    <col min="1" max="1" width="8.28515625" customWidth="1"/>
    <col min="2" max="2" width="45" customWidth="1"/>
    <col min="4" max="4" width="11" customWidth="1"/>
    <col min="5" max="5" width="19" customWidth="1"/>
    <col min="6" max="6" width="10.28515625" hidden="1" customWidth="1"/>
    <col min="7" max="7" width="10.42578125" hidden="1" customWidth="1"/>
    <col min="8" max="8" width="17.140625" hidden="1" customWidth="1"/>
    <col min="9" max="9" width="13.140625" hidden="1" customWidth="1"/>
    <col min="10" max="10" width="14.7109375" hidden="1" customWidth="1"/>
    <col min="11" max="11" width="40.42578125" hidden="1" customWidth="1"/>
  </cols>
  <sheetData>
    <row r="1" spans="1:11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24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24" customHeight="1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</row>
    <row r="4" spans="1:11" ht="24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3"/>
    </row>
    <row r="5" spans="1:11" ht="34.5" customHeight="1">
      <c r="A5" s="4" t="s">
        <v>4</v>
      </c>
      <c r="B5" s="5"/>
      <c r="C5" s="4" t="s">
        <v>5</v>
      </c>
      <c r="D5" s="6"/>
      <c r="E5" s="6"/>
      <c r="F5" s="6"/>
      <c r="G5" s="6"/>
      <c r="H5" s="6"/>
      <c r="I5" s="5"/>
      <c r="J5" s="7" t="s">
        <v>6</v>
      </c>
      <c r="K5" s="8" t="s">
        <v>7</v>
      </c>
    </row>
    <row r="6" spans="1:11" ht="34.5" customHeight="1">
      <c r="A6" s="4" t="s">
        <v>8</v>
      </c>
      <c r="B6" s="5"/>
      <c r="C6" s="4" t="s">
        <v>9</v>
      </c>
      <c r="D6" s="6"/>
      <c r="E6" s="6"/>
      <c r="F6" s="6"/>
      <c r="G6" s="6"/>
      <c r="H6" s="6"/>
      <c r="I6" s="5"/>
      <c r="J6" s="7" t="s">
        <v>10</v>
      </c>
      <c r="K6" s="8" t="s">
        <v>11</v>
      </c>
    </row>
    <row r="7" spans="1:11" ht="34.5" customHeight="1">
      <c r="A7" s="4" t="s">
        <v>12</v>
      </c>
      <c r="B7" s="5"/>
      <c r="C7" s="4" t="s">
        <v>13</v>
      </c>
      <c r="D7" s="6"/>
      <c r="E7" s="6"/>
      <c r="F7" s="6"/>
      <c r="G7" s="6"/>
      <c r="H7" s="6"/>
      <c r="I7" s="5"/>
      <c r="J7" s="7" t="s">
        <v>14</v>
      </c>
      <c r="K7" s="8" t="s">
        <v>15</v>
      </c>
    </row>
    <row r="8" spans="1:11" ht="34.5" customHeight="1">
      <c r="A8" s="4" t="s">
        <v>16</v>
      </c>
      <c r="B8" s="5"/>
      <c r="C8" s="4" t="s">
        <v>17</v>
      </c>
      <c r="D8" s="6"/>
      <c r="E8" s="6"/>
      <c r="F8" s="6"/>
      <c r="G8" s="6"/>
      <c r="H8" s="6"/>
      <c r="I8" s="5"/>
      <c r="J8" s="7" t="s">
        <v>18</v>
      </c>
      <c r="K8" s="9"/>
    </row>
    <row r="9" spans="1:11" ht="34.5" customHeight="1">
      <c r="A9" s="4" t="s">
        <v>19</v>
      </c>
      <c r="B9" s="5"/>
      <c r="C9" s="4" t="s">
        <v>20</v>
      </c>
      <c r="D9" s="6"/>
      <c r="E9" s="6"/>
      <c r="F9" s="6"/>
      <c r="G9" s="6"/>
      <c r="H9" s="6"/>
      <c r="I9" s="5"/>
      <c r="J9" s="7"/>
      <c r="K9" s="7"/>
    </row>
    <row r="10" spans="1:11" ht="29.25" customHeight="1">
      <c r="A10" s="4" t="s">
        <v>21</v>
      </c>
      <c r="B10" s="5"/>
      <c r="C10" s="4" t="s">
        <v>22</v>
      </c>
      <c r="D10" s="6"/>
      <c r="E10" s="6"/>
      <c r="F10" s="6"/>
      <c r="G10" s="6"/>
      <c r="H10" s="6"/>
      <c r="I10" s="5"/>
      <c r="J10" s="7"/>
      <c r="K10" s="7"/>
    </row>
    <row r="11" spans="1:11" ht="29.25" customHeight="1">
      <c r="A11" s="4" t="s">
        <v>23</v>
      </c>
      <c r="B11" s="5"/>
      <c r="C11" s="4" t="s">
        <v>24</v>
      </c>
      <c r="D11" s="6"/>
      <c r="E11" s="6"/>
      <c r="F11" s="6"/>
      <c r="G11" s="6"/>
      <c r="H11" s="6"/>
      <c r="I11" s="5"/>
      <c r="J11" s="7"/>
      <c r="K11" s="7"/>
    </row>
    <row r="12" spans="1:11" ht="29.25" customHeight="1">
      <c r="A12" s="4" t="s">
        <v>25</v>
      </c>
      <c r="B12" s="5"/>
      <c r="C12" s="4" t="s">
        <v>26</v>
      </c>
      <c r="D12" s="6"/>
      <c r="E12" s="6"/>
      <c r="F12" s="6"/>
      <c r="G12" s="6"/>
      <c r="H12" s="6"/>
      <c r="I12" s="5"/>
      <c r="J12" s="7"/>
      <c r="K12" s="7"/>
    </row>
    <row r="13" spans="1:11" ht="29.25" customHeight="1">
      <c r="A13" s="4" t="s">
        <v>27</v>
      </c>
      <c r="B13" s="5"/>
      <c r="C13" s="4" t="s">
        <v>28</v>
      </c>
      <c r="D13" s="6"/>
      <c r="E13" s="6"/>
      <c r="F13" s="6"/>
      <c r="G13" s="6"/>
      <c r="H13" s="6"/>
      <c r="I13" s="5"/>
      <c r="J13" s="7"/>
      <c r="K13" s="7"/>
    </row>
    <row r="14" spans="1:11" ht="20.25" customHeight="1">
      <c r="A14" s="10" t="s">
        <v>29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5.75" customHeight="1">
      <c r="A15" s="11" t="s">
        <v>30</v>
      </c>
      <c r="B15" s="11" t="s">
        <v>31</v>
      </c>
      <c r="C15" s="11" t="s">
        <v>32</v>
      </c>
      <c r="D15" s="11"/>
      <c r="E15" s="11"/>
      <c r="F15" s="11" t="s">
        <v>33</v>
      </c>
      <c r="G15" s="11"/>
      <c r="H15" s="11"/>
      <c r="I15" s="12" t="s">
        <v>34</v>
      </c>
      <c r="J15" s="12" t="s">
        <v>35</v>
      </c>
      <c r="K15" s="11" t="s">
        <v>36</v>
      </c>
    </row>
    <row r="16" spans="1:11" ht="24.75" customHeight="1">
      <c r="A16" s="11"/>
      <c r="B16" s="11"/>
      <c r="C16" s="13" t="s">
        <v>37</v>
      </c>
      <c r="D16" s="14" t="s">
        <v>38</v>
      </c>
      <c r="E16" s="14" t="s">
        <v>39</v>
      </c>
      <c r="F16" s="15" t="s">
        <v>40</v>
      </c>
      <c r="G16" s="15" t="s">
        <v>38</v>
      </c>
      <c r="H16" s="14" t="s">
        <v>39</v>
      </c>
      <c r="I16" s="16"/>
      <c r="J16" s="16"/>
      <c r="K16" s="11"/>
    </row>
    <row r="17" spans="1:11" ht="56.25" customHeight="1">
      <c r="A17" s="17">
        <v>1.1000000000000001</v>
      </c>
      <c r="B17" s="18" t="s">
        <v>41</v>
      </c>
      <c r="C17" s="19">
        <v>43.9</v>
      </c>
      <c r="D17" s="19">
        <v>134.6</v>
      </c>
      <c r="E17" s="20">
        <f>C17*D17</f>
        <v>5908.94</v>
      </c>
      <c r="F17" s="21">
        <v>48.89</v>
      </c>
      <c r="G17" s="20">
        <v>135</v>
      </c>
      <c r="H17" s="20">
        <f t="shared" ref="H17:H80" si="0">F17*G17</f>
        <v>6600.15</v>
      </c>
      <c r="I17" s="20">
        <f t="shared" ref="I17:I76" si="1">H17-E17</f>
        <v>691.21</v>
      </c>
      <c r="J17" s="20"/>
      <c r="K17" s="22" t="s">
        <v>42</v>
      </c>
    </row>
    <row r="18" spans="1:11" ht="52.5" customHeight="1">
      <c r="A18" s="17">
        <v>1.3</v>
      </c>
      <c r="B18" s="18" t="s">
        <v>43</v>
      </c>
      <c r="C18" s="19">
        <v>41</v>
      </c>
      <c r="D18" s="19">
        <v>196.8</v>
      </c>
      <c r="E18" s="20">
        <f t="shared" ref="E18:E81" si="2">C18*D18</f>
        <v>8068.8</v>
      </c>
      <c r="F18" s="21">
        <v>10.71</v>
      </c>
      <c r="G18" s="20">
        <v>196</v>
      </c>
      <c r="H18" s="20">
        <f t="shared" si="0"/>
        <v>2099.1600000000003</v>
      </c>
      <c r="I18" s="20"/>
      <c r="J18" s="20">
        <f>E18-H18</f>
        <v>5969.6399999999994</v>
      </c>
      <c r="K18" s="22" t="s">
        <v>42</v>
      </c>
    </row>
    <row r="19" spans="1:11" ht="54" customHeight="1">
      <c r="A19" s="17">
        <v>1.5</v>
      </c>
      <c r="B19" s="18" t="s">
        <v>44</v>
      </c>
      <c r="C19" s="19">
        <v>80.599999999999994</v>
      </c>
      <c r="D19" s="19">
        <v>63.6</v>
      </c>
      <c r="E19" s="20">
        <f t="shared" si="2"/>
        <v>5126.16</v>
      </c>
      <c r="F19" s="21">
        <v>74.92</v>
      </c>
      <c r="G19" s="20">
        <v>63</v>
      </c>
      <c r="H19" s="20">
        <f t="shared" si="0"/>
        <v>4719.96</v>
      </c>
      <c r="I19" s="20"/>
      <c r="J19" s="20">
        <f t="shared" ref="J19:J82" si="3">E19-H19</f>
        <v>406.19999999999982</v>
      </c>
      <c r="K19" s="22" t="s">
        <v>42</v>
      </c>
    </row>
    <row r="20" spans="1:11" ht="75" customHeight="1">
      <c r="A20" s="23">
        <v>1.6</v>
      </c>
      <c r="B20" s="18" t="s">
        <v>45</v>
      </c>
      <c r="C20" s="19">
        <v>4.2</v>
      </c>
      <c r="D20" s="19">
        <v>95.4</v>
      </c>
      <c r="E20" s="20">
        <f t="shared" si="2"/>
        <v>400.68000000000006</v>
      </c>
      <c r="F20" s="21"/>
      <c r="G20" s="20">
        <v>95</v>
      </c>
      <c r="H20" s="20">
        <f t="shared" si="0"/>
        <v>0</v>
      </c>
      <c r="I20" s="20"/>
      <c r="J20" s="20">
        <f t="shared" si="3"/>
        <v>400.68000000000006</v>
      </c>
      <c r="K20" s="22" t="s">
        <v>42</v>
      </c>
    </row>
    <row r="21" spans="1:11" ht="43.5" customHeight="1">
      <c r="A21" s="23">
        <v>2.1</v>
      </c>
      <c r="B21" s="18" t="s">
        <v>46</v>
      </c>
      <c r="C21" s="19">
        <v>29.7</v>
      </c>
      <c r="D21" s="19">
        <v>707.3</v>
      </c>
      <c r="E21" s="20">
        <f t="shared" si="2"/>
        <v>21006.809999999998</v>
      </c>
      <c r="F21" s="21">
        <v>28.5</v>
      </c>
      <c r="G21" s="20">
        <v>702</v>
      </c>
      <c r="H21" s="20">
        <f t="shared" si="0"/>
        <v>20007</v>
      </c>
      <c r="I21" s="20"/>
      <c r="J21" s="20">
        <f t="shared" si="3"/>
        <v>999.80999999999767</v>
      </c>
      <c r="K21" s="22" t="s">
        <v>42</v>
      </c>
    </row>
    <row r="22" spans="1:11" ht="38.25" customHeight="1">
      <c r="A22" s="23">
        <v>2.6</v>
      </c>
      <c r="B22" s="18" t="s">
        <v>47</v>
      </c>
      <c r="C22" s="19">
        <v>1.6</v>
      </c>
      <c r="D22" s="19">
        <v>1172.24</v>
      </c>
      <c r="E22" s="20">
        <f t="shared" si="2"/>
        <v>1875.5840000000001</v>
      </c>
      <c r="F22" s="21">
        <v>1.6</v>
      </c>
      <c r="G22" s="20">
        <v>1170</v>
      </c>
      <c r="H22" s="20">
        <f t="shared" si="0"/>
        <v>1872</v>
      </c>
      <c r="I22" s="20"/>
      <c r="J22" s="20">
        <f t="shared" si="3"/>
        <v>3.58400000000006</v>
      </c>
      <c r="K22" s="22" t="s">
        <v>42</v>
      </c>
    </row>
    <row r="23" spans="1:11" ht="38.25" customHeight="1">
      <c r="A23" s="23">
        <v>2.7</v>
      </c>
      <c r="B23" s="18" t="s">
        <v>48</v>
      </c>
      <c r="C23" s="19">
        <v>1.6</v>
      </c>
      <c r="D23" s="19">
        <v>1536.24</v>
      </c>
      <c r="E23" s="20">
        <f t="shared" si="2"/>
        <v>2457.9840000000004</v>
      </c>
      <c r="F23" s="21">
        <v>1.6</v>
      </c>
      <c r="G23" s="20">
        <v>1638</v>
      </c>
      <c r="H23" s="20">
        <f t="shared" si="0"/>
        <v>2620.8000000000002</v>
      </c>
      <c r="I23" s="20">
        <f t="shared" si="1"/>
        <v>162.8159999999998</v>
      </c>
      <c r="J23" s="20"/>
      <c r="K23" s="22" t="s">
        <v>49</v>
      </c>
    </row>
    <row r="24" spans="1:11" ht="39" customHeight="1">
      <c r="A24" s="23">
        <v>3.1</v>
      </c>
      <c r="B24" s="18" t="s">
        <v>50</v>
      </c>
      <c r="C24" s="19">
        <v>17.8</v>
      </c>
      <c r="D24" s="19">
        <v>3261.88</v>
      </c>
      <c r="E24" s="20">
        <f t="shared" si="2"/>
        <v>58061.464000000007</v>
      </c>
      <c r="F24" s="21">
        <v>13.04</v>
      </c>
      <c r="G24" s="20">
        <v>3261</v>
      </c>
      <c r="H24" s="20">
        <f t="shared" si="0"/>
        <v>42523.439999999995</v>
      </c>
      <c r="I24" s="20"/>
      <c r="J24" s="20">
        <f t="shared" si="3"/>
        <v>15538.024000000012</v>
      </c>
      <c r="K24" s="22" t="s">
        <v>42</v>
      </c>
    </row>
    <row r="25" spans="1:11" ht="47.25" customHeight="1">
      <c r="A25" s="24">
        <v>3.2</v>
      </c>
      <c r="B25" s="18" t="s">
        <v>51</v>
      </c>
      <c r="C25" s="19">
        <v>5.9</v>
      </c>
      <c r="D25" s="19">
        <v>4664.51</v>
      </c>
      <c r="E25" s="20">
        <f t="shared" si="2"/>
        <v>27520.609000000004</v>
      </c>
      <c r="F25" s="21">
        <v>5.57</v>
      </c>
      <c r="G25" s="20">
        <v>4664</v>
      </c>
      <c r="H25" s="20">
        <f t="shared" si="0"/>
        <v>25978.48</v>
      </c>
      <c r="I25" s="20"/>
      <c r="J25" s="20">
        <f t="shared" si="3"/>
        <v>1542.1290000000045</v>
      </c>
      <c r="K25" s="22" t="s">
        <v>42</v>
      </c>
    </row>
    <row r="26" spans="1:11" ht="49.5" customHeight="1">
      <c r="A26" s="23">
        <v>3.3</v>
      </c>
      <c r="B26" s="18" t="s">
        <v>52</v>
      </c>
      <c r="C26" s="19">
        <v>0.2</v>
      </c>
      <c r="D26" s="19">
        <v>2978.51</v>
      </c>
      <c r="E26" s="20">
        <f t="shared" si="2"/>
        <v>595.70200000000011</v>
      </c>
      <c r="F26" s="21">
        <v>0</v>
      </c>
      <c r="G26" s="20">
        <v>2978</v>
      </c>
      <c r="H26" s="20">
        <f t="shared" si="0"/>
        <v>0</v>
      </c>
      <c r="I26" s="20"/>
      <c r="J26" s="20">
        <f t="shared" si="3"/>
        <v>595.70200000000011</v>
      </c>
      <c r="K26" s="22" t="s">
        <v>53</v>
      </c>
    </row>
    <row r="27" spans="1:11" ht="60" customHeight="1">
      <c r="A27" s="25">
        <v>6.2</v>
      </c>
      <c r="B27" s="18" t="s">
        <v>54</v>
      </c>
      <c r="C27" s="19">
        <v>39.299999999999997</v>
      </c>
      <c r="D27" s="19">
        <v>5093.03</v>
      </c>
      <c r="E27" s="20">
        <f t="shared" si="2"/>
        <v>200156.07899999997</v>
      </c>
      <c r="F27" s="21">
        <v>31.33</v>
      </c>
      <c r="G27" s="20">
        <v>5400</v>
      </c>
      <c r="H27" s="20">
        <f t="shared" si="0"/>
        <v>169182</v>
      </c>
      <c r="I27" s="20"/>
      <c r="J27" s="20">
        <f t="shared" si="3"/>
        <v>30974.078999999969</v>
      </c>
      <c r="K27" s="22" t="s">
        <v>42</v>
      </c>
    </row>
    <row r="28" spans="1:11" ht="45" customHeight="1">
      <c r="A28" s="24">
        <v>7.2</v>
      </c>
      <c r="B28" s="18" t="s">
        <v>55</v>
      </c>
      <c r="C28" s="19">
        <v>3.2</v>
      </c>
      <c r="D28" s="19">
        <v>666</v>
      </c>
      <c r="E28" s="20">
        <f t="shared" si="2"/>
        <v>2131.2000000000003</v>
      </c>
      <c r="F28" s="21">
        <v>2.2000000000000002</v>
      </c>
      <c r="G28" s="20">
        <v>666</v>
      </c>
      <c r="H28" s="20">
        <f t="shared" si="0"/>
        <v>1465.2</v>
      </c>
      <c r="I28" s="20"/>
      <c r="J28" s="20">
        <f t="shared" si="3"/>
        <v>666.00000000000023</v>
      </c>
      <c r="K28" s="22" t="s">
        <v>42</v>
      </c>
    </row>
    <row r="29" spans="1:11" ht="84" customHeight="1">
      <c r="A29" s="24">
        <v>9.1999999999999993</v>
      </c>
      <c r="B29" s="18" t="s">
        <v>56</v>
      </c>
      <c r="C29" s="19">
        <v>38.4</v>
      </c>
      <c r="D29" s="19">
        <v>5084.74</v>
      </c>
      <c r="E29" s="20">
        <f t="shared" si="2"/>
        <v>195254.01599999997</v>
      </c>
      <c r="F29" s="21">
        <v>33.76</v>
      </c>
      <c r="G29" s="20">
        <v>5800</v>
      </c>
      <c r="H29" s="20">
        <f t="shared" si="0"/>
        <v>195808</v>
      </c>
      <c r="I29" s="20">
        <f t="shared" si="1"/>
        <v>553.98400000002584</v>
      </c>
      <c r="J29" s="20"/>
      <c r="K29" s="22" t="s">
        <v>49</v>
      </c>
    </row>
    <row r="30" spans="1:11" ht="39.75" customHeight="1">
      <c r="A30" s="24"/>
      <c r="B30" s="18" t="s">
        <v>57</v>
      </c>
      <c r="C30" s="19">
        <v>13.6</v>
      </c>
      <c r="D30" s="19">
        <v>5175.04</v>
      </c>
      <c r="E30" s="20">
        <f t="shared" si="2"/>
        <v>70380.543999999994</v>
      </c>
      <c r="F30" s="21">
        <v>11.76</v>
      </c>
      <c r="G30" s="20">
        <v>6300</v>
      </c>
      <c r="H30" s="20">
        <f t="shared" si="0"/>
        <v>74088</v>
      </c>
      <c r="I30" s="20">
        <f t="shared" si="1"/>
        <v>3707.4560000000056</v>
      </c>
      <c r="J30" s="20"/>
      <c r="K30" s="22" t="s">
        <v>49</v>
      </c>
    </row>
    <row r="31" spans="1:11" ht="79.5" customHeight="1">
      <c r="A31" s="24">
        <v>10.199999999999999</v>
      </c>
      <c r="B31" s="18" t="s">
        <v>58</v>
      </c>
      <c r="C31" s="19">
        <v>36.200000000000003</v>
      </c>
      <c r="D31" s="19">
        <v>625.9</v>
      </c>
      <c r="E31" s="20">
        <f t="shared" si="2"/>
        <v>22657.58</v>
      </c>
      <c r="F31" s="21">
        <v>15.74</v>
      </c>
      <c r="G31" s="20">
        <v>625</v>
      </c>
      <c r="H31" s="20">
        <f t="shared" si="0"/>
        <v>9837.5</v>
      </c>
      <c r="I31" s="20"/>
      <c r="J31" s="20">
        <f t="shared" si="3"/>
        <v>12820.080000000002</v>
      </c>
      <c r="K31" s="22" t="s">
        <v>42</v>
      </c>
    </row>
    <row r="32" spans="1:11" ht="35.25" customHeight="1">
      <c r="A32" s="23"/>
      <c r="B32" s="18" t="s">
        <v>59</v>
      </c>
      <c r="C32" s="19">
        <v>53.4</v>
      </c>
      <c r="D32" s="19">
        <v>631.01</v>
      </c>
      <c r="E32" s="20">
        <f t="shared" si="2"/>
        <v>33695.934000000001</v>
      </c>
      <c r="F32" s="21">
        <v>71.150000000000006</v>
      </c>
      <c r="G32" s="20">
        <v>631</v>
      </c>
      <c r="H32" s="20">
        <f t="shared" si="0"/>
        <v>44895.65</v>
      </c>
      <c r="I32" s="20">
        <f t="shared" si="1"/>
        <v>11199.716</v>
      </c>
      <c r="J32" s="20"/>
      <c r="K32" s="22" t="s">
        <v>42</v>
      </c>
    </row>
    <row r="33" spans="1:11" ht="37.5" customHeight="1">
      <c r="A33" s="23"/>
      <c r="B33" s="18" t="s">
        <v>60</v>
      </c>
      <c r="C33" s="19">
        <v>58</v>
      </c>
      <c r="D33" s="19">
        <v>641.29999999999995</v>
      </c>
      <c r="E33" s="20">
        <f t="shared" si="2"/>
        <v>37195.399999999994</v>
      </c>
      <c r="F33" s="21">
        <v>10.220000000000001</v>
      </c>
      <c r="G33" s="20">
        <v>641</v>
      </c>
      <c r="H33" s="20">
        <f t="shared" si="0"/>
        <v>6551.02</v>
      </c>
      <c r="I33" s="20"/>
      <c r="J33" s="20">
        <f t="shared" si="3"/>
        <v>30644.379999999994</v>
      </c>
      <c r="K33" s="22" t="s">
        <v>42</v>
      </c>
    </row>
    <row r="34" spans="1:11" ht="73.5" customHeight="1">
      <c r="A34" s="23">
        <v>11.2</v>
      </c>
      <c r="B34" s="18" t="s">
        <v>61</v>
      </c>
      <c r="C34" s="19">
        <v>5</v>
      </c>
      <c r="D34" s="19">
        <v>434.53</v>
      </c>
      <c r="E34" s="20">
        <f t="shared" si="2"/>
        <v>2172.6499999999996</v>
      </c>
      <c r="F34" s="21">
        <v>5.18</v>
      </c>
      <c r="G34" s="20">
        <v>434</v>
      </c>
      <c r="H34" s="20">
        <f t="shared" si="0"/>
        <v>2248.12</v>
      </c>
      <c r="I34" s="20">
        <f t="shared" si="1"/>
        <v>75.470000000000255</v>
      </c>
      <c r="J34" s="20"/>
      <c r="K34" s="22" t="s">
        <v>49</v>
      </c>
    </row>
    <row r="35" spans="1:11" ht="60.75" customHeight="1">
      <c r="A35" s="24">
        <v>13.1</v>
      </c>
      <c r="B35" s="18" t="s">
        <v>62</v>
      </c>
      <c r="C35" s="19">
        <v>68.8</v>
      </c>
      <c r="D35" s="19">
        <v>22.2</v>
      </c>
      <c r="E35" s="20">
        <f t="shared" si="2"/>
        <v>1527.36</v>
      </c>
      <c r="F35" s="21">
        <v>53.54</v>
      </c>
      <c r="G35" s="20">
        <v>22</v>
      </c>
      <c r="H35" s="20">
        <f t="shared" si="0"/>
        <v>1177.8799999999999</v>
      </c>
      <c r="I35" s="20"/>
      <c r="J35" s="20">
        <f t="shared" si="3"/>
        <v>349.48</v>
      </c>
      <c r="K35" s="22" t="s">
        <v>42</v>
      </c>
    </row>
    <row r="36" spans="1:11" ht="74.25" customHeight="1">
      <c r="A36" s="23">
        <v>21.2</v>
      </c>
      <c r="B36" s="18" t="s">
        <v>63</v>
      </c>
      <c r="C36" s="26">
        <v>0.126</v>
      </c>
      <c r="D36" s="19">
        <v>114146</v>
      </c>
      <c r="E36" s="20">
        <f t="shared" si="2"/>
        <v>14382.396000000001</v>
      </c>
      <c r="F36" s="27">
        <v>6.3E-2</v>
      </c>
      <c r="G36" s="20">
        <v>114146</v>
      </c>
      <c r="H36" s="20">
        <f t="shared" si="0"/>
        <v>7191.1980000000003</v>
      </c>
      <c r="I36" s="20"/>
      <c r="J36" s="20">
        <f t="shared" si="3"/>
        <v>7191.1980000000003</v>
      </c>
      <c r="K36" s="22" t="s">
        <v>42</v>
      </c>
    </row>
    <row r="37" spans="1:11" ht="47.25" customHeight="1">
      <c r="A37" s="23"/>
      <c r="B37" s="18" t="s">
        <v>64</v>
      </c>
      <c r="C37" s="26">
        <v>9.2999999999999999E-2</v>
      </c>
      <c r="D37" s="19">
        <v>102442</v>
      </c>
      <c r="E37" s="20">
        <f t="shared" si="2"/>
        <v>9527.1059999999998</v>
      </c>
      <c r="F37" s="27">
        <v>0.12</v>
      </c>
      <c r="G37" s="20">
        <v>102442</v>
      </c>
      <c r="H37" s="20">
        <f t="shared" si="0"/>
        <v>12293.039999999999</v>
      </c>
      <c r="I37" s="20">
        <f t="shared" si="1"/>
        <v>2765.9339999999993</v>
      </c>
      <c r="J37" s="20"/>
      <c r="K37" s="22" t="s">
        <v>42</v>
      </c>
    </row>
    <row r="38" spans="1:11" ht="54.75" customHeight="1">
      <c r="A38" s="24">
        <v>23.3</v>
      </c>
      <c r="B38" s="18" t="s">
        <v>65</v>
      </c>
      <c r="C38" s="19">
        <v>7</v>
      </c>
      <c r="D38" s="19">
        <v>52</v>
      </c>
      <c r="E38" s="20">
        <f t="shared" si="2"/>
        <v>364</v>
      </c>
      <c r="F38" s="21">
        <v>6</v>
      </c>
      <c r="G38" s="20">
        <v>52</v>
      </c>
      <c r="H38" s="20">
        <f t="shared" si="0"/>
        <v>312</v>
      </c>
      <c r="I38" s="20"/>
      <c r="J38" s="20">
        <f t="shared" si="3"/>
        <v>52</v>
      </c>
      <c r="K38" s="22" t="s">
        <v>42</v>
      </c>
    </row>
    <row r="39" spans="1:11" ht="46.5" customHeight="1">
      <c r="A39" s="24">
        <v>24</v>
      </c>
      <c r="B39" s="18" t="s">
        <v>66</v>
      </c>
      <c r="C39" s="19">
        <v>1140.5999999999999</v>
      </c>
      <c r="D39" s="19">
        <v>58</v>
      </c>
      <c r="E39" s="20">
        <f t="shared" si="2"/>
        <v>66154.799999999988</v>
      </c>
      <c r="F39" s="27">
        <v>1139.5999999999999</v>
      </c>
      <c r="G39" s="20">
        <v>70</v>
      </c>
      <c r="H39" s="20">
        <f t="shared" si="0"/>
        <v>79772</v>
      </c>
      <c r="I39" s="20">
        <f t="shared" si="1"/>
        <v>13617.200000000012</v>
      </c>
      <c r="J39" s="20"/>
      <c r="K39" s="22" t="s">
        <v>67</v>
      </c>
    </row>
    <row r="40" spans="1:11" ht="65.25" customHeight="1">
      <c r="A40" s="24">
        <v>25</v>
      </c>
      <c r="B40" s="18" t="s">
        <v>68</v>
      </c>
      <c r="C40" s="19">
        <v>42</v>
      </c>
      <c r="D40" s="19">
        <v>9.6</v>
      </c>
      <c r="E40" s="20">
        <f t="shared" si="2"/>
        <v>403.2</v>
      </c>
      <c r="F40" s="21">
        <v>39</v>
      </c>
      <c r="G40" s="20">
        <v>9</v>
      </c>
      <c r="H40" s="20">
        <f t="shared" si="0"/>
        <v>351</v>
      </c>
      <c r="I40" s="20"/>
      <c r="J40" s="20">
        <f t="shared" si="3"/>
        <v>52.199999999999989</v>
      </c>
      <c r="K40" s="22" t="s">
        <v>42</v>
      </c>
    </row>
    <row r="41" spans="1:11" ht="54.75" customHeight="1">
      <c r="A41" s="23">
        <v>26</v>
      </c>
      <c r="B41" s="18" t="s">
        <v>69</v>
      </c>
      <c r="C41" s="19">
        <v>7.9</v>
      </c>
      <c r="D41" s="19">
        <v>3261.88</v>
      </c>
      <c r="E41" s="20">
        <f t="shared" si="2"/>
        <v>25768.852000000003</v>
      </c>
      <c r="F41" s="21">
        <v>6.7</v>
      </c>
      <c r="G41" s="20">
        <v>3261</v>
      </c>
      <c r="H41" s="20">
        <f t="shared" si="0"/>
        <v>21848.7</v>
      </c>
      <c r="I41" s="20"/>
      <c r="J41" s="20">
        <f t="shared" si="3"/>
        <v>3920.1520000000019</v>
      </c>
      <c r="K41" s="22" t="s">
        <v>42</v>
      </c>
    </row>
    <row r="42" spans="1:11" ht="48.75" customHeight="1">
      <c r="A42" s="24">
        <v>28</v>
      </c>
      <c r="B42" s="18" t="s">
        <v>70</v>
      </c>
      <c r="C42" s="19">
        <v>10.1</v>
      </c>
      <c r="D42" s="19">
        <v>305.27</v>
      </c>
      <c r="E42" s="20">
        <f t="shared" si="2"/>
        <v>3083.2269999999999</v>
      </c>
      <c r="F42" s="21">
        <v>10.73</v>
      </c>
      <c r="G42" s="20">
        <v>305</v>
      </c>
      <c r="H42" s="20">
        <f t="shared" si="0"/>
        <v>3272.65</v>
      </c>
      <c r="I42" s="20">
        <f t="shared" si="1"/>
        <v>189.42300000000023</v>
      </c>
      <c r="J42" s="20"/>
      <c r="K42" s="22" t="s">
        <v>67</v>
      </c>
    </row>
    <row r="43" spans="1:11" ht="36.75" customHeight="1">
      <c r="A43" s="23">
        <v>31</v>
      </c>
      <c r="B43" s="18" t="s">
        <v>71</v>
      </c>
      <c r="C43" s="19">
        <v>0.5</v>
      </c>
      <c r="D43" s="19">
        <v>3202.37</v>
      </c>
      <c r="E43" s="20">
        <f t="shared" si="2"/>
        <v>1601.1849999999999</v>
      </c>
      <c r="F43" s="21">
        <v>0.5</v>
      </c>
      <c r="G43" s="20">
        <v>3202</v>
      </c>
      <c r="H43" s="20">
        <f t="shared" si="0"/>
        <v>1601</v>
      </c>
      <c r="I43" s="20"/>
      <c r="J43" s="20">
        <f t="shared" si="3"/>
        <v>0.18499999999994543</v>
      </c>
      <c r="K43" s="22" t="s">
        <v>42</v>
      </c>
    </row>
    <row r="44" spans="1:11" ht="44.25" customHeight="1">
      <c r="A44" s="24">
        <v>33</v>
      </c>
      <c r="B44" s="18" t="s">
        <v>72</v>
      </c>
      <c r="C44" s="19">
        <v>926.2</v>
      </c>
      <c r="D44" s="19">
        <v>148.16999999999999</v>
      </c>
      <c r="E44" s="20">
        <f t="shared" si="2"/>
        <v>137235.054</v>
      </c>
      <c r="F44" s="21">
        <v>723.47</v>
      </c>
      <c r="G44" s="20">
        <v>148</v>
      </c>
      <c r="H44" s="20">
        <f t="shared" si="0"/>
        <v>107073.56</v>
      </c>
      <c r="I44" s="20"/>
      <c r="J44" s="20">
        <f t="shared" si="3"/>
        <v>30161.494000000006</v>
      </c>
      <c r="K44" s="22" t="s">
        <v>42</v>
      </c>
    </row>
    <row r="45" spans="1:11" ht="28.5" customHeight="1">
      <c r="A45" s="24">
        <v>34</v>
      </c>
      <c r="B45" s="18" t="s">
        <v>73</v>
      </c>
      <c r="C45" s="19">
        <v>60.8</v>
      </c>
      <c r="D45" s="19">
        <v>153.74</v>
      </c>
      <c r="E45" s="20">
        <f t="shared" si="2"/>
        <v>9347.3919999999998</v>
      </c>
      <c r="F45" s="21">
        <v>41.78</v>
      </c>
      <c r="G45" s="20">
        <v>153</v>
      </c>
      <c r="H45" s="20">
        <f t="shared" si="0"/>
        <v>6392.34</v>
      </c>
      <c r="I45" s="20"/>
      <c r="J45" s="20">
        <f t="shared" si="3"/>
        <v>2955.0519999999997</v>
      </c>
      <c r="K45" s="22" t="s">
        <v>42</v>
      </c>
    </row>
    <row r="46" spans="1:11" ht="40.5" customHeight="1">
      <c r="A46" s="24">
        <v>35</v>
      </c>
      <c r="B46" s="18" t="s">
        <v>74</v>
      </c>
      <c r="C46" s="19">
        <v>135</v>
      </c>
      <c r="D46" s="19">
        <v>170.7</v>
      </c>
      <c r="E46" s="20">
        <f t="shared" si="2"/>
        <v>23044.5</v>
      </c>
      <c r="F46" s="21">
        <v>141.38999999999999</v>
      </c>
      <c r="G46" s="20">
        <v>170</v>
      </c>
      <c r="H46" s="20">
        <f t="shared" si="0"/>
        <v>24036.3</v>
      </c>
      <c r="I46" s="20">
        <f t="shared" si="1"/>
        <v>991.79999999999927</v>
      </c>
      <c r="J46" s="20"/>
      <c r="K46" s="22" t="s">
        <v>75</v>
      </c>
    </row>
    <row r="47" spans="1:11" ht="56.25" customHeight="1">
      <c r="A47" s="23">
        <v>36</v>
      </c>
      <c r="B47" s="18" t="s">
        <v>76</v>
      </c>
      <c r="C47" s="19">
        <v>79</v>
      </c>
      <c r="D47" s="19">
        <v>45.71</v>
      </c>
      <c r="E47" s="20">
        <f t="shared" si="2"/>
        <v>3611.09</v>
      </c>
      <c r="F47" s="21">
        <v>60.85</v>
      </c>
      <c r="G47" s="20">
        <v>45</v>
      </c>
      <c r="H47" s="20">
        <f t="shared" si="0"/>
        <v>2738.25</v>
      </c>
      <c r="I47" s="20"/>
      <c r="J47" s="20">
        <f t="shared" si="3"/>
        <v>872.84000000000015</v>
      </c>
      <c r="K47" s="22" t="s">
        <v>75</v>
      </c>
    </row>
    <row r="48" spans="1:11" ht="45" customHeight="1">
      <c r="A48" s="23"/>
      <c r="B48" s="18" t="s">
        <v>77</v>
      </c>
      <c r="C48" s="19">
        <v>79</v>
      </c>
      <c r="D48" s="19">
        <v>29.66</v>
      </c>
      <c r="E48" s="20">
        <f t="shared" si="2"/>
        <v>2343.14</v>
      </c>
      <c r="F48" s="21">
        <v>60.85</v>
      </c>
      <c r="G48" s="20">
        <v>29</v>
      </c>
      <c r="H48" s="20">
        <f t="shared" si="0"/>
        <v>1764.65</v>
      </c>
      <c r="I48" s="20"/>
      <c r="J48" s="20">
        <f t="shared" si="3"/>
        <v>578.48999999999978</v>
      </c>
      <c r="K48" s="22" t="s">
        <v>75</v>
      </c>
    </row>
    <row r="49" spans="1:11" ht="45" customHeight="1">
      <c r="A49" s="24"/>
      <c r="B49" s="18" t="s">
        <v>78</v>
      </c>
      <c r="C49" s="19">
        <v>79</v>
      </c>
      <c r="D49" s="19">
        <v>22.06</v>
      </c>
      <c r="E49" s="20">
        <f t="shared" si="2"/>
        <v>1742.74</v>
      </c>
      <c r="F49" s="21">
        <v>17.399999999999999</v>
      </c>
      <c r="G49" s="20">
        <v>22</v>
      </c>
      <c r="H49" s="20">
        <f t="shared" si="0"/>
        <v>382.79999999999995</v>
      </c>
      <c r="I49" s="20"/>
      <c r="J49" s="20">
        <f t="shared" si="3"/>
        <v>1359.94</v>
      </c>
      <c r="K49" s="22" t="s">
        <v>75</v>
      </c>
    </row>
    <row r="50" spans="1:11" ht="60" customHeight="1">
      <c r="A50" s="24">
        <v>37.1</v>
      </c>
      <c r="B50" s="18" t="s">
        <v>79</v>
      </c>
      <c r="C50" s="19">
        <v>135</v>
      </c>
      <c r="D50" s="19">
        <v>26.25</v>
      </c>
      <c r="E50" s="20">
        <f t="shared" si="2"/>
        <v>3543.75</v>
      </c>
      <c r="F50" s="21">
        <v>141.38999999999999</v>
      </c>
      <c r="G50" s="20">
        <v>26</v>
      </c>
      <c r="H50" s="20">
        <f t="shared" si="0"/>
        <v>3676.1399999999994</v>
      </c>
      <c r="I50" s="20">
        <f t="shared" si="1"/>
        <v>132.38999999999942</v>
      </c>
      <c r="J50" s="20"/>
      <c r="K50" s="22" t="s">
        <v>75</v>
      </c>
    </row>
    <row r="51" spans="1:11" ht="45.75" customHeight="1">
      <c r="A51" s="24">
        <v>39</v>
      </c>
      <c r="B51" s="18" t="s">
        <v>80</v>
      </c>
      <c r="C51" s="19">
        <v>189</v>
      </c>
      <c r="D51" s="19">
        <v>53.6</v>
      </c>
      <c r="E51" s="20">
        <f t="shared" si="2"/>
        <v>10130.4</v>
      </c>
      <c r="F51" s="21">
        <v>348.8</v>
      </c>
      <c r="G51" s="20">
        <v>53</v>
      </c>
      <c r="H51" s="20">
        <f t="shared" si="0"/>
        <v>18486.400000000001</v>
      </c>
      <c r="I51" s="20">
        <f t="shared" si="1"/>
        <v>8356.0000000000018</v>
      </c>
      <c r="J51" s="20"/>
      <c r="K51" s="22" t="s">
        <v>75</v>
      </c>
    </row>
    <row r="52" spans="1:11" ht="43.5" customHeight="1">
      <c r="A52" s="28">
        <v>40</v>
      </c>
      <c r="B52" s="18" t="s">
        <v>81</v>
      </c>
      <c r="C52" s="19">
        <v>33.799999999999997</v>
      </c>
      <c r="D52" s="19">
        <v>162.41999999999999</v>
      </c>
      <c r="E52" s="20">
        <f t="shared" si="2"/>
        <v>5489.7959999999994</v>
      </c>
      <c r="F52" s="21">
        <v>35.1</v>
      </c>
      <c r="G52" s="20">
        <v>162</v>
      </c>
      <c r="H52" s="20">
        <f t="shared" si="0"/>
        <v>5686.2</v>
      </c>
      <c r="I52" s="20">
        <f t="shared" si="1"/>
        <v>196.40400000000045</v>
      </c>
      <c r="J52" s="20"/>
      <c r="K52" s="22" t="s">
        <v>75</v>
      </c>
    </row>
    <row r="53" spans="1:11" ht="42.75" customHeight="1">
      <c r="A53" s="28">
        <v>41</v>
      </c>
      <c r="B53" s="18" t="s">
        <v>82</v>
      </c>
      <c r="C53" s="19">
        <v>63.3</v>
      </c>
      <c r="D53" s="19">
        <v>96.93</v>
      </c>
      <c r="E53" s="20">
        <f t="shared" si="2"/>
        <v>6135.6689999999999</v>
      </c>
      <c r="F53" s="21">
        <v>61.4</v>
      </c>
      <c r="G53" s="20">
        <v>96</v>
      </c>
      <c r="H53" s="20">
        <f t="shared" si="0"/>
        <v>5894.4</v>
      </c>
      <c r="I53" s="20"/>
      <c r="J53" s="20">
        <f t="shared" si="3"/>
        <v>241.26900000000023</v>
      </c>
      <c r="K53" s="22" t="s">
        <v>75</v>
      </c>
    </row>
    <row r="54" spans="1:11" ht="45" customHeight="1">
      <c r="A54" s="28">
        <v>46</v>
      </c>
      <c r="B54" s="18" t="s">
        <v>83</v>
      </c>
      <c r="C54" s="19">
        <v>7.2</v>
      </c>
      <c r="D54" s="19">
        <v>58</v>
      </c>
      <c r="E54" s="20">
        <f t="shared" si="2"/>
        <v>417.6</v>
      </c>
      <c r="F54" s="21">
        <v>0</v>
      </c>
      <c r="G54" s="20">
        <v>58</v>
      </c>
      <c r="H54" s="20">
        <f t="shared" si="0"/>
        <v>0</v>
      </c>
      <c r="I54" s="20"/>
      <c r="J54" s="20">
        <f t="shared" si="3"/>
        <v>417.6</v>
      </c>
      <c r="K54" s="22" t="s">
        <v>53</v>
      </c>
    </row>
    <row r="55" spans="1:11" ht="48" customHeight="1">
      <c r="A55" s="28">
        <v>47</v>
      </c>
      <c r="B55" s="18" t="s">
        <v>84</v>
      </c>
      <c r="C55" s="19">
        <v>2</v>
      </c>
      <c r="D55" s="19">
        <v>95</v>
      </c>
      <c r="E55" s="20">
        <f t="shared" si="2"/>
        <v>190</v>
      </c>
      <c r="F55" s="21">
        <v>5</v>
      </c>
      <c r="G55" s="20">
        <v>95</v>
      </c>
      <c r="H55" s="20">
        <f t="shared" si="0"/>
        <v>475</v>
      </c>
      <c r="I55" s="20">
        <f t="shared" si="1"/>
        <v>285</v>
      </c>
      <c r="J55" s="20"/>
      <c r="K55" s="22" t="s">
        <v>75</v>
      </c>
    </row>
    <row r="56" spans="1:11" ht="48" customHeight="1">
      <c r="A56" s="28">
        <v>48</v>
      </c>
      <c r="B56" s="18" t="s">
        <v>85</v>
      </c>
      <c r="C56" s="19">
        <v>3</v>
      </c>
      <c r="D56" s="19">
        <v>55</v>
      </c>
      <c r="E56" s="20">
        <f t="shared" si="2"/>
        <v>165</v>
      </c>
      <c r="F56" s="21">
        <v>6</v>
      </c>
      <c r="G56" s="20">
        <v>55</v>
      </c>
      <c r="H56" s="20">
        <f t="shared" si="0"/>
        <v>330</v>
      </c>
      <c r="I56" s="20">
        <f t="shared" si="1"/>
        <v>165</v>
      </c>
      <c r="J56" s="20"/>
      <c r="K56" s="22" t="s">
        <v>75</v>
      </c>
    </row>
    <row r="57" spans="1:11" ht="45" customHeight="1">
      <c r="A57" s="28">
        <v>49</v>
      </c>
      <c r="B57" s="18" t="s">
        <v>86</v>
      </c>
      <c r="C57" s="19">
        <v>44</v>
      </c>
      <c r="D57" s="19">
        <v>1.5</v>
      </c>
      <c r="E57" s="20">
        <f t="shared" si="2"/>
        <v>66</v>
      </c>
      <c r="F57" s="21">
        <v>44</v>
      </c>
      <c r="G57" s="20">
        <v>1</v>
      </c>
      <c r="H57" s="20">
        <f t="shared" si="0"/>
        <v>44</v>
      </c>
      <c r="I57" s="20"/>
      <c r="J57" s="20">
        <f t="shared" si="3"/>
        <v>22</v>
      </c>
      <c r="K57" s="22" t="s">
        <v>75</v>
      </c>
    </row>
    <row r="58" spans="1:11" ht="58.5" customHeight="1">
      <c r="A58" s="24">
        <v>50.2</v>
      </c>
      <c r="B58" s="18" t="s">
        <v>87</v>
      </c>
      <c r="C58" s="19">
        <v>23</v>
      </c>
      <c r="D58" s="19">
        <v>188.42</v>
      </c>
      <c r="E58" s="20">
        <f t="shared" si="2"/>
        <v>4333.66</v>
      </c>
      <c r="F58" s="21">
        <v>22.45</v>
      </c>
      <c r="G58" s="20">
        <v>188</v>
      </c>
      <c r="H58" s="20">
        <f t="shared" si="0"/>
        <v>4220.5999999999995</v>
      </c>
      <c r="I58" s="20"/>
      <c r="J58" s="20">
        <f t="shared" si="3"/>
        <v>113.0600000000004</v>
      </c>
      <c r="K58" s="22" t="s">
        <v>75</v>
      </c>
    </row>
    <row r="59" spans="1:11" ht="37.5" customHeight="1">
      <c r="A59" s="24">
        <v>50.3</v>
      </c>
      <c r="B59" s="18" t="s">
        <v>88</v>
      </c>
      <c r="C59" s="19">
        <v>5</v>
      </c>
      <c r="D59" s="19">
        <v>272.64</v>
      </c>
      <c r="E59" s="20">
        <f t="shared" si="2"/>
        <v>1363.1999999999998</v>
      </c>
      <c r="F59" s="21">
        <v>0</v>
      </c>
      <c r="G59" s="20">
        <v>272</v>
      </c>
      <c r="H59" s="20">
        <f t="shared" si="0"/>
        <v>0</v>
      </c>
      <c r="I59" s="20"/>
      <c r="J59" s="20">
        <f t="shared" si="3"/>
        <v>1363.1999999999998</v>
      </c>
      <c r="K59" s="22" t="s">
        <v>75</v>
      </c>
    </row>
    <row r="60" spans="1:11" ht="63" customHeight="1">
      <c r="A60" s="29">
        <v>50.4</v>
      </c>
      <c r="B60" s="18" t="s">
        <v>89</v>
      </c>
      <c r="C60" s="19">
        <v>5</v>
      </c>
      <c r="D60" s="19">
        <v>649.4</v>
      </c>
      <c r="E60" s="20">
        <f t="shared" si="2"/>
        <v>3247</v>
      </c>
      <c r="F60" s="21">
        <v>0</v>
      </c>
      <c r="G60" s="20">
        <v>649</v>
      </c>
      <c r="H60" s="20">
        <f t="shared" si="0"/>
        <v>0</v>
      </c>
      <c r="I60" s="20"/>
      <c r="J60" s="20">
        <f t="shared" si="3"/>
        <v>3247</v>
      </c>
      <c r="K60" s="22" t="s">
        <v>75</v>
      </c>
    </row>
    <row r="61" spans="1:11" ht="70.5" customHeight="1">
      <c r="A61" s="30">
        <v>50.5</v>
      </c>
      <c r="B61" s="18" t="s">
        <v>90</v>
      </c>
      <c r="C61" s="19">
        <v>1</v>
      </c>
      <c r="D61" s="19">
        <v>13570.02</v>
      </c>
      <c r="E61" s="20">
        <f t="shared" si="2"/>
        <v>13570.02</v>
      </c>
      <c r="F61" s="21">
        <v>0</v>
      </c>
      <c r="G61" s="20">
        <v>13570</v>
      </c>
      <c r="H61" s="20">
        <f t="shared" si="0"/>
        <v>0</v>
      </c>
      <c r="I61" s="20"/>
      <c r="J61" s="20">
        <f t="shared" si="3"/>
        <v>13570.02</v>
      </c>
      <c r="K61" s="22" t="s">
        <v>75</v>
      </c>
    </row>
    <row r="62" spans="1:11" ht="42.75" customHeight="1">
      <c r="A62" s="30">
        <v>52</v>
      </c>
      <c r="B62" s="18" t="s">
        <v>91</v>
      </c>
      <c r="C62" s="19">
        <v>12</v>
      </c>
      <c r="D62" s="19">
        <v>168.56</v>
      </c>
      <c r="E62" s="20">
        <f t="shared" si="2"/>
        <v>2022.72</v>
      </c>
      <c r="F62" s="21">
        <v>10.8</v>
      </c>
      <c r="G62" s="20">
        <v>167</v>
      </c>
      <c r="H62" s="20">
        <f t="shared" si="0"/>
        <v>1803.6000000000001</v>
      </c>
      <c r="I62" s="20"/>
      <c r="J62" s="20">
        <f t="shared" si="3"/>
        <v>219.11999999999989</v>
      </c>
      <c r="K62" s="22" t="s">
        <v>75</v>
      </c>
    </row>
    <row r="63" spans="1:11" ht="47.25" customHeight="1">
      <c r="A63" s="30"/>
      <c r="B63" s="18" t="s">
        <v>92</v>
      </c>
      <c r="C63" s="19">
        <v>48</v>
      </c>
      <c r="D63" s="19">
        <v>152.6</v>
      </c>
      <c r="E63" s="20">
        <f t="shared" si="2"/>
        <v>7324.7999999999993</v>
      </c>
      <c r="F63" s="21">
        <v>33</v>
      </c>
      <c r="G63" s="20">
        <v>151</v>
      </c>
      <c r="H63" s="20">
        <f t="shared" si="0"/>
        <v>4983</v>
      </c>
      <c r="I63" s="20"/>
      <c r="J63" s="20">
        <f t="shared" si="3"/>
        <v>2341.7999999999993</v>
      </c>
      <c r="K63" s="22" t="s">
        <v>75</v>
      </c>
    </row>
    <row r="64" spans="1:11" ht="44.25" customHeight="1">
      <c r="A64" s="30">
        <v>59.5</v>
      </c>
      <c r="B64" s="18" t="s">
        <v>93</v>
      </c>
      <c r="C64" s="19">
        <v>6</v>
      </c>
      <c r="D64" s="19">
        <v>1225.43</v>
      </c>
      <c r="E64" s="20">
        <f t="shared" si="2"/>
        <v>7352.58</v>
      </c>
      <c r="F64" s="21">
        <v>0</v>
      </c>
      <c r="G64" s="20">
        <v>1225</v>
      </c>
      <c r="H64" s="20">
        <f t="shared" si="0"/>
        <v>0</v>
      </c>
      <c r="I64" s="20"/>
      <c r="J64" s="20">
        <f t="shared" si="3"/>
        <v>7352.58</v>
      </c>
      <c r="K64" s="22" t="s">
        <v>75</v>
      </c>
    </row>
    <row r="65" spans="1:11" ht="40.5" customHeight="1">
      <c r="A65" s="30">
        <v>60</v>
      </c>
      <c r="B65" s="18" t="s">
        <v>94</v>
      </c>
      <c r="C65" s="19">
        <v>9</v>
      </c>
      <c r="D65" s="19">
        <v>129.19999999999999</v>
      </c>
      <c r="E65" s="20">
        <f t="shared" si="2"/>
        <v>1162.8</v>
      </c>
      <c r="F65" s="21">
        <v>4</v>
      </c>
      <c r="G65" s="20">
        <v>129</v>
      </c>
      <c r="H65" s="20">
        <f t="shared" si="0"/>
        <v>516</v>
      </c>
      <c r="I65" s="20"/>
      <c r="J65" s="20">
        <f t="shared" si="3"/>
        <v>646.79999999999995</v>
      </c>
      <c r="K65" s="22" t="s">
        <v>75</v>
      </c>
    </row>
    <row r="66" spans="1:11" ht="67.5" customHeight="1">
      <c r="A66" s="30">
        <v>69</v>
      </c>
      <c r="B66" s="18" t="s">
        <v>95</v>
      </c>
      <c r="C66" s="19">
        <v>8</v>
      </c>
      <c r="D66" s="19">
        <v>125</v>
      </c>
      <c r="E66" s="20">
        <f t="shared" si="2"/>
        <v>1000</v>
      </c>
      <c r="F66" s="21">
        <v>8</v>
      </c>
      <c r="G66" s="20">
        <v>125</v>
      </c>
      <c r="H66" s="20">
        <f t="shared" si="0"/>
        <v>1000</v>
      </c>
      <c r="I66" s="20">
        <f t="shared" si="1"/>
        <v>0</v>
      </c>
      <c r="J66" s="20">
        <f t="shared" si="3"/>
        <v>0</v>
      </c>
      <c r="K66" s="22" t="s">
        <v>75</v>
      </c>
    </row>
    <row r="67" spans="1:11" ht="54" customHeight="1">
      <c r="A67" s="30">
        <v>72</v>
      </c>
      <c r="B67" s="18" t="s">
        <v>96</v>
      </c>
      <c r="C67" s="19">
        <v>11</v>
      </c>
      <c r="D67" s="19">
        <v>33.9</v>
      </c>
      <c r="E67" s="20">
        <f t="shared" si="2"/>
        <v>372.9</v>
      </c>
      <c r="F67" s="21">
        <v>11</v>
      </c>
      <c r="G67" s="20">
        <v>33</v>
      </c>
      <c r="H67" s="20">
        <f t="shared" si="0"/>
        <v>363</v>
      </c>
      <c r="I67" s="20"/>
      <c r="J67" s="20">
        <f t="shared" si="3"/>
        <v>9.8999999999999773</v>
      </c>
      <c r="K67" s="22" t="s">
        <v>75</v>
      </c>
    </row>
    <row r="68" spans="1:11" ht="54" customHeight="1">
      <c r="A68" s="24">
        <v>74</v>
      </c>
      <c r="B68" s="18" t="s">
        <v>97</v>
      </c>
      <c r="C68" s="19">
        <v>11</v>
      </c>
      <c r="D68" s="19">
        <v>347</v>
      </c>
      <c r="E68" s="20">
        <f t="shared" si="2"/>
        <v>3817</v>
      </c>
      <c r="F68" s="21">
        <v>11</v>
      </c>
      <c r="G68" s="20">
        <v>347</v>
      </c>
      <c r="H68" s="20">
        <f t="shared" si="0"/>
        <v>3817</v>
      </c>
      <c r="I68" s="20">
        <f t="shared" si="1"/>
        <v>0</v>
      </c>
      <c r="J68" s="20">
        <f t="shared" si="3"/>
        <v>0</v>
      </c>
      <c r="K68" s="22" t="s">
        <v>75</v>
      </c>
    </row>
    <row r="69" spans="1:11" ht="40.5" customHeight="1">
      <c r="A69" s="24">
        <v>76</v>
      </c>
      <c r="B69" s="18" t="s">
        <v>98</v>
      </c>
      <c r="C69" s="19">
        <v>15</v>
      </c>
      <c r="D69" s="19">
        <v>18</v>
      </c>
      <c r="E69" s="20">
        <f t="shared" si="2"/>
        <v>270</v>
      </c>
      <c r="F69" s="21">
        <v>5.6</v>
      </c>
      <c r="G69" s="20">
        <v>18</v>
      </c>
      <c r="H69" s="20">
        <f t="shared" si="0"/>
        <v>100.8</v>
      </c>
      <c r="I69" s="20"/>
      <c r="J69" s="20">
        <f t="shared" si="3"/>
        <v>169.2</v>
      </c>
      <c r="K69" s="22" t="s">
        <v>75</v>
      </c>
    </row>
    <row r="70" spans="1:11" ht="41.25" customHeight="1">
      <c r="A70" s="24">
        <v>77.3</v>
      </c>
      <c r="B70" s="18" t="s">
        <v>99</v>
      </c>
      <c r="C70" s="19">
        <v>5</v>
      </c>
      <c r="D70" s="19">
        <v>75</v>
      </c>
      <c r="E70" s="20">
        <f t="shared" si="2"/>
        <v>375</v>
      </c>
      <c r="F70" s="21">
        <v>1</v>
      </c>
      <c r="G70" s="20">
        <v>75</v>
      </c>
      <c r="H70" s="20">
        <f t="shared" si="0"/>
        <v>75</v>
      </c>
      <c r="I70" s="20"/>
      <c r="J70" s="20">
        <f t="shared" si="3"/>
        <v>300</v>
      </c>
      <c r="K70" s="22" t="s">
        <v>75</v>
      </c>
    </row>
    <row r="71" spans="1:11" ht="40.5" customHeight="1">
      <c r="A71" s="23">
        <v>77.400000000000006</v>
      </c>
      <c r="B71" s="18" t="s">
        <v>100</v>
      </c>
      <c r="C71" s="19">
        <v>50</v>
      </c>
      <c r="D71" s="19">
        <v>58.07</v>
      </c>
      <c r="E71" s="20">
        <f t="shared" si="2"/>
        <v>2903.5</v>
      </c>
      <c r="F71" s="21">
        <v>9.1999999999999993</v>
      </c>
      <c r="G71" s="20">
        <v>58</v>
      </c>
      <c r="H71" s="20">
        <f t="shared" si="0"/>
        <v>533.59999999999991</v>
      </c>
      <c r="I71" s="20"/>
      <c r="J71" s="20">
        <f t="shared" si="3"/>
        <v>2369.9</v>
      </c>
      <c r="K71" s="22" t="s">
        <v>75</v>
      </c>
    </row>
    <row r="72" spans="1:11" ht="39" customHeight="1">
      <c r="A72" s="24">
        <v>78</v>
      </c>
      <c r="B72" s="18" t="s">
        <v>101</v>
      </c>
      <c r="C72" s="19">
        <v>1</v>
      </c>
      <c r="D72" s="19">
        <v>2020</v>
      </c>
      <c r="E72" s="20">
        <f t="shared" si="2"/>
        <v>2020</v>
      </c>
      <c r="F72" s="21">
        <v>1</v>
      </c>
      <c r="G72" s="20">
        <v>2020</v>
      </c>
      <c r="H72" s="20">
        <f t="shared" si="0"/>
        <v>2020</v>
      </c>
      <c r="I72" s="20">
        <f t="shared" si="1"/>
        <v>0</v>
      </c>
      <c r="J72" s="20">
        <f t="shared" si="3"/>
        <v>0</v>
      </c>
      <c r="K72" s="22" t="s">
        <v>75</v>
      </c>
    </row>
    <row r="73" spans="1:11" ht="45" customHeight="1">
      <c r="A73" s="23">
        <v>81</v>
      </c>
      <c r="B73" s="18" t="s">
        <v>102</v>
      </c>
      <c r="C73" s="19">
        <v>1.3</v>
      </c>
      <c r="D73" s="19">
        <v>1959.1</v>
      </c>
      <c r="E73" s="20">
        <f t="shared" si="2"/>
        <v>2546.83</v>
      </c>
      <c r="F73" s="21">
        <v>0.9</v>
      </c>
      <c r="G73" s="20">
        <v>1959</v>
      </c>
      <c r="H73" s="20">
        <f t="shared" si="0"/>
        <v>1763.1000000000001</v>
      </c>
      <c r="I73" s="20"/>
      <c r="J73" s="20">
        <f t="shared" si="3"/>
        <v>783.72999999999979</v>
      </c>
      <c r="K73" s="22" t="s">
        <v>75</v>
      </c>
    </row>
    <row r="74" spans="1:11" ht="51" customHeight="1">
      <c r="A74" s="23">
        <v>86</v>
      </c>
      <c r="B74" s="18" t="s">
        <v>103</v>
      </c>
      <c r="C74" s="19">
        <v>118</v>
      </c>
      <c r="D74" s="19">
        <v>34</v>
      </c>
      <c r="E74" s="20">
        <f t="shared" si="2"/>
        <v>4012</v>
      </c>
      <c r="F74" s="21">
        <v>92.7</v>
      </c>
      <c r="G74" s="20">
        <v>34</v>
      </c>
      <c r="H74" s="20">
        <f t="shared" si="0"/>
        <v>3151.8</v>
      </c>
      <c r="I74" s="20"/>
      <c r="J74" s="20">
        <f t="shared" si="3"/>
        <v>860.19999999999982</v>
      </c>
      <c r="K74" s="22" t="s">
        <v>75</v>
      </c>
    </row>
    <row r="75" spans="1:11" ht="49.5" customHeight="1">
      <c r="A75" s="23">
        <v>112</v>
      </c>
      <c r="B75" s="18" t="s">
        <v>104</v>
      </c>
      <c r="C75" s="19">
        <v>4</v>
      </c>
      <c r="D75" s="19">
        <v>1705</v>
      </c>
      <c r="E75" s="20">
        <f t="shared" si="2"/>
        <v>6820</v>
      </c>
      <c r="F75" s="21">
        <v>4</v>
      </c>
      <c r="G75" s="20">
        <v>1683</v>
      </c>
      <c r="H75" s="20">
        <f t="shared" si="0"/>
        <v>6732</v>
      </c>
      <c r="I75" s="20"/>
      <c r="J75" s="20">
        <f t="shared" si="3"/>
        <v>88</v>
      </c>
      <c r="K75" s="22" t="s">
        <v>75</v>
      </c>
    </row>
    <row r="76" spans="1:11" ht="48" customHeight="1">
      <c r="A76" s="23" t="s">
        <v>105</v>
      </c>
      <c r="B76" s="18" t="s">
        <v>106</v>
      </c>
      <c r="C76" s="19">
        <v>36.1</v>
      </c>
      <c r="D76" s="19">
        <v>258.3</v>
      </c>
      <c r="E76" s="20">
        <f t="shared" si="2"/>
        <v>9324.630000000001</v>
      </c>
      <c r="F76" s="21">
        <v>36.479999999999997</v>
      </c>
      <c r="G76" s="20">
        <v>258</v>
      </c>
      <c r="H76" s="20">
        <f t="shared" si="0"/>
        <v>9411.8399999999983</v>
      </c>
      <c r="I76" s="20">
        <f t="shared" si="1"/>
        <v>87.209999999997308</v>
      </c>
      <c r="J76" s="20"/>
      <c r="K76" s="22" t="s">
        <v>75</v>
      </c>
    </row>
    <row r="77" spans="1:11" ht="43.5" customHeight="1">
      <c r="A77" s="23">
        <v>3.8</v>
      </c>
      <c r="B77" s="18" t="s">
        <v>107</v>
      </c>
      <c r="C77" s="19">
        <v>3.5</v>
      </c>
      <c r="D77" s="19">
        <v>3441.05</v>
      </c>
      <c r="E77" s="20">
        <f t="shared" si="2"/>
        <v>12043.675000000001</v>
      </c>
      <c r="F77" s="21">
        <v>2.16</v>
      </c>
      <c r="G77" s="20">
        <v>3441</v>
      </c>
      <c r="H77" s="20">
        <f t="shared" si="0"/>
        <v>7432.56</v>
      </c>
      <c r="I77" s="20"/>
      <c r="J77" s="20">
        <f t="shared" si="3"/>
        <v>4611.1150000000007</v>
      </c>
      <c r="K77" s="22" t="s">
        <v>75</v>
      </c>
    </row>
    <row r="78" spans="1:11" ht="57.75" customHeight="1">
      <c r="A78" s="23" t="s">
        <v>108</v>
      </c>
      <c r="B78" s="18" t="s">
        <v>109</v>
      </c>
      <c r="C78" s="19">
        <v>27.7</v>
      </c>
      <c r="D78" s="19">
        <v>5519.32</v>
      </c>
      <c r="E78" s="20">
        <f t="shared" si="2"/>
        <v>152885.16399999999</v>
      </c>
      <c r="F78" s="21">
        <v>22</v>
      </c>
      <c r="G78" s="20">
        <v>5076</v>
      </c>
      <c r="H78" s="20">
        <f t="shared" si="0"/>
        <v>111672</v>
      </c>
      <c r="I78" s="20"/>
      <c r="J78" s="20">
        <f t="shared" si="3"/>
        <v>41213.16399999999</v>
      </c>
      <c r="K78" s="22" t="s">
        <v>75</v>
      </c>
    </row>
    <row r="79" spans="1:11" ht="45.75" customHeight="1">
      <c r="A79" s="23"/>
      <c r="B79" s="18" t="s">
        <v>110</v>
      </c>
      <c r="C79" s="19">
        <v>27.4</v>
      </c>
      <c r="D79" s="19">
        <v>5587.32</v>
      </c>
      <c r="E79" s="20">
        <f t="shared" si="2"/>
        <v>153092.56799999997</v>
      </c>
      <c r="F79" s="21">
        <v>28.4</v>
      </c>
      <c r="G79" s="20">
        <v>5094</v>
      </c>
      <c r="H79" s="20">
        <f t="shared" si="0"/>
        <v>144669.6</v>
      </c>
      <c r="I79" s="20"/>
      <c r="J79" s="20">
        <f t="shared" si="3"/>
        <v>8422.9679999999644</v>
      </c>
      <c r="K79" s="22" t="s">
        <v>75</v>
      </c>
    </row>
    <row r="80" spans="1:11" ht="45" customHeight="1">
      <c r="A80" s="24"/>
      <c r="B80" s="18" t="s">
        <v>111</v>
      </c>
      <c r="C80" s="19">
        <v>15.8</v>
      </c>
      <c r="D80" s="19">
        <v>5721.32</v>
      </c>
      <c r="E80" s="20">
        <f t="shared" si="2"/>
        <v>90396.856</v>
      </c>
      <c r="F80" s="21">
        <v>10.46</v>
      </c>
      <c r="G80" s="20">
        <v>5229</v>
      </c>
      <c r="H80" s="20">
        <f t="shared" si="0"/>
        <v>54695.340000000004</v>
      </c>
      <c r="I80" s="20"/>
      <c r="J80" s="20">
        <f t="shared" si="3"/>
        <v>35701.515999999996</v>
      </c>
      <c r="K80" s="22" t="s">
        <v>75</v>
      </c>
    </row>
    <row r="81" spans="1:11" ht="62.25" customHeight="1">
      <c r="A81" s="24">
        <v>14.1</v>
      </c>
      <c r="B81" s="18" t="s">
        <v>112</v>
      </c>
      <c r="C81" s="19">
        <v>8.3000000000000007</v>
      </c>
      <c r="D81" s="19">
        <v>943.07</v>
      </c>
      <c r="E81" s="20">
        <f t="shared" si="2"/>
        <v>7827.4810000000007</v>
      </c>
      <c r="F81" s="21">
        <v>6.32</v>
      </c>
      <c r="G81" s="20">
        <v>943</v>
      </c>
      <c r="H81" s="20">
        <f t="shared" ref="H81:H136" si="4">F81*G81</f>
        <v>5959.76</v>
      </c>
      <c r="I81" s="20"/>
      <c r="J81" s="20">
        <f t="shared" si="3"/>
        <v>1867.7210000000005</v>
      </c>
      <c r="K81" s="22" t="s">
        <v>75</v>
      </c>
    </row>
    <row r="82" spans="1:11" ht="41.25" customHeight="1">
      <c r="A82" s="23"/>
      <c r="B82" s="18" t="s">
        <v>59</v>
      </c>
      <c r="C82" s="19">
        <v>2.2000000000000002</v>
      </c>
      <c r="D82" s="19">
        <v>945.82</v>
      </c>
      <c r="E82" s="20">
        <f t="shared" ref="E82:E136" si="5">C82*D82</f>
        <v>2080.8040000000001</v>
      </c>
      <c r="F82" s="31">
        <v>0</v>
      </c>
      <c r="G82" s="20">
        <v>945</v>
      </c>
      <c r="H82" s="20">
        <f t="shared" si="4"/>
        <v>0</v>
      </c>
      <c r="I82" s="20"/>
      <c r="J82" s="20">
        <f t="shared" si="3"/>
        <v>2080.8040000000001</v>
      </c>
      <c r="K82" s="22" t="s">
        <v>75</v>
      </c>
    </row>
    <row r="83" spans="1:11" ht="69.75" customHeight="1">
      <c r="A83" s="23">
        <v>18.100000000000001</v>
      </c>
      <c r="B83" s="18" t="s">
        <v>113</v>
      </c>
      <c r="C83" s="19">
        <v>96</v>
      </c>
      <c r="D83" s="19">
        <v>498.94</v>
      </c>
      <c r="E83" s="20">
        <f t="shared" si="5"/>
        <v>47898.239999999998</v>
      </c>
      <c r="F83" s="31">
        <v>100.84</v>
      </c>
      <c r="G83" s="20">
        <v>396</v>
      </c>
      <c r="H83" s="20">
        <f t="shared" si="4"/>
        <v>39932.639999999999</v>
      </c>
      <c r="I83" s="20"/>
      <c r="J83" s="20">
        <f t="shared" ref="J83:J136" si="6">E83-H83</f>
        <v>7965.5999999999985</v>
      </c>
      <c r="K83" s="22" t="s">
        <v>75</v>
      </c>
    </row>
    <row r="84" spans="1:11" ht="70.5" customHeight="1">
      <c r="A84" s="23"/>
      <c r="B84" s="18" t="s">
        <v>114</v>
      </c>
      <c r="C84" s="19">
        <v>344.2</v>
      </c>
      <c r="D84" s="19">
        <v>573.61</v>
      </c>
      <c r="E84" s="20">
        <f t="shared" si="5"/>
        <v>197436.56200000001</v>
      </c>
      <c r="F84" s="31">
        <v>300.35000000000002</v>
      </c>
      <c r="G84" s="20">
        <v>459</v>
      </c>
      <c r="H84" s="20">
        <f t="shared" si="4"/>
        <v>137860.65000000002</v>
      </c>
      <c r="I84" s="20"/>
      <c r="J84" s="20">
        <f t="shared" si="6"/>
        <v>59575.911999999982</v>
      </c>
      <c r="K84" s="22" t="s">
        <v>75</v>
      </c>
    </row>
    <row r="85" spans="1:11" ht="54.75" customHeight="1">
      <c r="A85" s="23"/>
      <c r="B85" s="18" t="s">
        <v>115</v>
      </c>
      <c r="C85" s="19">
        <v>137.4</v>
      </c>
      <c r="D85" s="19">
        <v>688.33</v>
      </c>
      <c r="E85" s="20">
        <f t="shared" si="5"/>
        <v>94576.542000000016</v>
      </c>
      <c r="F85" s="21">
        <v>107.99</v>
      </c>
      <c r="G85" s="20">
        <v>558</v>
      </c>
      <c r="H85" s="20">
        <f t="shared" si="4"/>
        <v>60258.42</v>
      </c>
      <c r="I85" s="20"/>
      <c r="J85" s="20">
        <f t="shared" si="6"/>
        <v>34318.122000000018</v>
      </c>
      <c r="K85" s="22" t="s">
        <v>75</v>
      </c>
    </row>
    <row r="86" spans="1:11" ht="48.75" customHeight="1">
      <c r="A86" s="32"/>
      <c r="B86" s="18" t="s">
        <v>116</v>
      </c>
      <c r="C86" s="19">
        <v>49</v>
      </c>
      <c r="D86" s="19">
        <v>860.42</v>
      </c>
      <c r="E86" s="20">
        <f t="shared" si="5"/>
        <v>42160.579999999994</v>
      </c>
      <c r="F86" s="21">
        <v>60.69</v>
      </c>
      <c r="G86" s="20">
        <v>684</v>
      </c>
      <c r="H86" s="20">
        <f t="shared" si="4"/>
        <v>41511.96</v>
      </c>
      <c r="I86" s="20"/>
      <c r="J86" s="20">
        <f t="shared" si="6"/>
        <v>648.61999999999534</v>
      </c>
      <c r="K86" s="22" t="s">
        <v>75</v>
      </c>
    </row>
    <row r="87" spans="1:11" ht="49.5" customHeight="1">
      <c r="A87" s="32" t="s">
        <v>117</v>
      </c>
      <c r="B87" s="18" t="s">
        <v>118</v>
      </c>
      <c r="C87" s="19">
        <v>7.9</v>
      </c>
      <c r="D87" s="19">
        <v>2670</v>
      </c>
      <c r="E87" s="20">
        <f t="shared" si="5"/>
        <v>21093</v>
      </c>
      <c r="F87" s="21">
        <v>7.89</v>
      </c>
      <c r="G87" s="20">
        <v>2670</v>
      </c>
      <c r="H87" s="20">
        <f t="shared" si="4"/>
        <v>21066.3</v>
      </c>
      <c r="I87" s="20"/>
      <c r="J87" s="20">
        <f t="shared" si="6"/>
        <v>26.700000000000728</v>
      </c>
      <c r="K87" s="22" t="s">
        <v>75</v>
      </c>
    </row>
    <row r="88" spans="1:11" ht="75" customHeight="1">
      <c r="A88" s="23">
        <v>21.6</v>
      </c>
      <c r="B88" s="18" t="s">
        <v>119</v>
      </c>
      <c r="C88" s="19">
        <v>7</v>
      </c>
      <c r="D88" s="19">
        <v>1731.26</v>
      </c>
      <c r="E88" s="20">
        <f t="shared" si="5"/>
        <v>12118.82</v>
      </c>
      <c r="F88" s="21">
        <v>7</v>
      </c>
      <c r="G88" s="20">
        <v>1724</v>
      </c>
      <c r="H88" s="20">
        <f t="shared" si="4"/>
        <v>12068</v>
      </c>
      <c r="I88" s="20"/>
      <c r="J88" s="20">
        <f t="shared" si="6"/>
        <v>50.819999999999709</v>
      </c>
      <c r="K88" s="22" t="s">
        <v>75</v>
      </c>
    </row>
    <row r="89" spans="1:11" ht="75.75" customHeight="1">
      <c r="A89" s="23" t="s">
        <v>120</v>
      </c>
      <c r="B89" s="18" t="s">
        <v>121</v>
      </c>
      <c r="C89" s="19">
        <v>13</v>
      </c>
      <c r="D89" s="19">
        <v>2824.42</v>
      </c>
      <c r="E89" s="20">
        <f t="shared" si="5"/>
        <v>36717.46</v>
      </c>
      <c r="F89" s="21">
        <v>11.03</v>
      </c>
      <c r="G89" s="20">
        <v>2824</v>
      </c>
      <c r="H89" s="20">
        <f t="shared" si="4"/>
        <v>31148.719999999998</v>
      </c>
      <c r="I89" s="20"/>
      <c r="J89" s="20">
        <f t="shared" si="6"/>
        <v>5568.7400000000016</v>
      </c>
      <c r="K89" s="22" t="s">
        <v>75</v>
      </c>
    </row>
    <row r="90" spans="1:11" ht="60.75" customHeight="1">
      <c r="A90" s="23" t="s">
        <v>122</v>
      </c>
      <c r="B90" s="18" t="s">
        <v>123</v>
      </c>
      <c r="C90" s="19">
        <v>28.1</v>
      </c>
      <c r="D90" s="19">
        <v>639.5</v>
      </c>
      <c r="E90" s="20">
        <f t="shared" si="5"/>
        <v>17969.95</v>
      </c>
      <c r="F90" s="21">
        <v>23.79</v>
      </c>
      <c r="G90" s="20">
        <v>639</v>
      </c>
      <c r="H90" s="20">
        <f t="shared" si="4"/>
        <v>15201.81</v>
      </c>
      <c r="I90" s="20"/>
      <c r="J90" s="20">
        <f t="shared" si="6"/>
        <v>2768.1400000000012</v>
      </c>
      <c r="K90" s="22" t="s">
        <v>75</v>
      </c>
    </row>
    <row r="91" spans="1:11" ht="43.5" customHeight="1">
      <c r="A91" s="23">
        <v>29.8</v>
      </c>
      <c r="B91" s="18" t="s">
        <v>124</v>
      </c>
      <c r="C91" s="19">
        <v>39.4</v>
      </c>
      <c r="D91" s="19">
        <v>939.38</v>
      </c>
      <c r="E91" s="20">
        <f t="shared" si="5"/>
        <v>37011.572</v>
      </c>
      <c r="F91" s="21">
        <v>30.22</v>
      </c>
      <c r="G91" s="20">
        <v>939</v>
      </c>
      <c r="H91" s="20">
        <f t="shared" si="4"/>
        <v>28376.579999999998</v>
      </c>
      <c r="I91" s="20"/>
      <c r="J91" s="20">
        <f t="shared" si="6"/>
        <v>8634.992000000002</v>
      </c>
      <c r="K91" s="22" t="s">
        <v>75</v>
      </c>
    </row>
    <row r="92" spans="1:11" ht="60" customHeight="1">
      <c r="A92" s="23">
        <v>29.9</v>
      </c>
      <c r="B92" s="18" t="s">
        <v>125</v>
      </c>
      <c r="C92" s="19">
        <v>11.2</v>
      </c>
      <c r="D92" s="19">
        <v>836.97</v>
      </c>
      <c r="E92" s="20">
        <f t="shared" si="5"/>
        <v>9374.0640000000003</v>
      </c>
      <c r="F92" s="21">
        <v>11.13</v>
      </c>
      <c r="G92" s="20">
        <v>836</v>
      </c>
      <c r="H92" s="20">
        <f t="shared" si="4"/>
        <v>9304.68</v>
      </c>
      <c r="I92" s="20"/>
      <c r="J92" s="20">
        <f t="shared" si="6"/>
        <v>69.384000000000015</v>
      </c>
      <c r="K92" s="22" t="s">
        <v>75</v>
      </c>
    </row>
    <row r="93" spans="1:11" ht="61.5" customHeight="1">
      <c r="A93" s="23">
        <v>31.2</v>
      </c>
      <c r="B93" s="18" t="s">
        <v>126</v>
      </c>
      <c r="C93" s="19">
        <v>111.8</v>
      </c>
      <c r="D93" s="19">
        <v>1024.97</v>
      </c>
      <c r="E93" s="20">
        <f t="shared" si="5"/>
        <v>114591.64599999999</v>
      </c>
      <c r="F93" s="21">
        <v>91.64</v>
      </c>
      <c r="G93" s="20">
        <v>1024</v>
      </c>
      <c r="H93" s="20">
        <f t="shared" si="4"/>
        <v>93839.360000000001</v>
      </c>
      <c r="I93" s="20"/>
      <c r="J93" s="20">
        <f t="shared" si="6"/>
        <v>20752.285999999993</v>
      </c>
      <c r="K93" s="22" t="s">
        <v>75</v>
      </c>
    </row>
    <row r="94" spans="1:11" ht="57.75" customHeight="1">
      <c r="A94" s="17">
        <v>38.6</v>
      </c>
      <c r="B94" s="18" t="s">
        <v>127</v>
      </c>
      <c r="C94" s="19">
        <v>494</v>
      </c>
      <c r="D94" s="19">
        <v>36.99</v>
      </c>
      <c r="E94" s="20">
        <f t="shared" si="5"/>
        <v>18273.060000000001</v>
      </c>
      <c r="F94" s="21">
        <v>384.6</v>
      </c>
      <c r="G94" s="20">
        <v>36</v>
      </c>
      <c r="H94" s="20">
        <f t="shared" si="4"/>
        <v>13845.6</v>
      </c>
      <c r="I94" s="20"/>
      <c r="J94" s="20">
        <f t="shared" si="6"/>
        <v>4427.4600000000009</v>
      </c>
      <c r="K94" s="22" t="s">
        <v>75</v>
      </c>
    </row>
    <row r="95" spans="1:11" ht="52.5" customHeight="1">
      <c r="A95" s="23">
        <v>38.700000000000003</v>
      </c>
      <c r="B95" s="18" t="s">
        <v>128</v>
      </c>
      <c r="C95" s="19">
        <v>388.7</v>
      </c>
      <c r="D95" s="19">
        <v>151.87</v>
      </c>
      <c r="E95" s="20">
        <f t="shared" si="5"/>
        <v>59031.868999999999</v>
      </c>
      <c r="F95" s="27">
        <v>291.3</v>
      </c>
      <c r="G95" s="20">
        <v>153</v>
      </c>
      <c r="H95" s="20">
        <f t="shared" si="4"/>
        <v>44568.9</v>
      </c>
      <c r="I95" s="20"/>
      <c r="J95" s="20">
        <f t="shared" si="6"/>
        <v>14462.968999999997</v>
      </c>
      <c r="K95" s="22" t="s">
        <v>75</v>
      </c>
    </row>
    <row r="96" spans="1:11" ht="64.5" customHeight="1">
      <c r="A96" s="24">
        <v>43.1</v>
      </c>
      <c r="B96" s="18" t="s">
        <v>129</v>
      </c>
      <c r="C96" s="19">
        <v>8.41</v>
      </c>
      <c r="D96" s="19">
        <v>61875</v>
      </c>
      <c r="E96" s="20">
        <f t="shared" si="5"/>
        <v>520368.75</v>
      </c>
      <c r="F96" s="27">
        <v>7.6310000000000002</v>
      </c>
      <c r="G96" s="20">
        <v>59000</v>
      </c>
      <c r="H96" s="20">
        <f t="shared" si="4"/>
        <v>450229</v>
      </c>
      <c r="I96" s="20"/>
      <c r="J96" s="20">
        <f t="shared" si="6"/>
        <v>70139.75</v>
      </c>
      <c r="K96" s="22" t="s">
        <v>75</v>
      </c>
    </row>
    <row r="97" spans="1:11" ht="61.5" customHeight="1">
      <c r="A97" s="23">
        <v>44.2</v>
      </c>
      <c r="B97" s="18" t="s">
        <v>130</v>
      </c>
      <c r="C97" s="19">
        <v>2</v>
      </c>
      <c r="D97" s="19">
        <v>1245.8900000000001</v>
      </c>
      <c r="E97" s="20">
        <f t="shared" si="5"/>
        <v>2491.7800000000002</v>
      </c>
      <c r="F97" s="21">
        <v>0</v>
      </c>
      <c r="G97" s="20">
        <v>1000</v>
      </c>
      <c r="H97" s="20">
        <f t="shared" si="4"/>
        <v>0</v>
      </c>
      <c r="I97" s="20"/>
      <c r="J97" s="20">
        <f t="shared" si="6"/>
        <v>2491.7800000000002</v>
      </c>
      <c r="K97" s="22" t="s">
        <v>75</v>
      </c>
    </row>
    <row r="98" spans="1:11" ht="49.5" customHeight="1">
      <c r="A98" s="33"/>
      <c r="B98" s="18" t="s">
        <v>131</v>
      </c>
      <c r="C98" s="19">
        <v>6</v>
      </c>
      <c r="D98" s="19">
        <v>298.95</v>
      </c>
      <c r="E98" s="20">
        <f t="shared" si="5"/>
        <v>1793.6999999999998</v>
      </c>
      <c r="F98" s="21">
        <v>0</v>
      </c>
      <c r="G98" s="20">
        <v>298</v>
      </c>
      <c r="H98" s="20">
        <f t="shared" si="4"/>
        <v>0</v>
      </c>
      <c r="I98" s="20"/>
      <c r="J98" s="20">
        <f t="shared" si="6"/>
        <v>1793.6999999999998</v>
      </c>
      <c r="K98" s="22" t="s">
        <v>75</v>
      </c>
    </row>
    <row r="99" spans="1:11" ht="60" customHeight="1">
      <c r="A99" s="24">
        <v>44.6</v>
      </c>
      <c r="B99" s="18" t="s">
        <v>132</v>
      </c>
      <c r="C99" s="19">
        <v>30.7</v>
      </c>
      <c r="D99" s="19">
        <v>273.87</v>
      </c>
      <c r="E99" s="20">
        <f t="shared" si="5"/>
        <v>8407.8089999999993</v>
      </c>
      <c r="F99" s="21">
        <v>22.5</v>
      </c>
      <c r="G99" s="20">
        <v>273</v>
      </c>
      <c r="H99" s="20">
        <f t="shared" si="4"/>
        <v>6142.5</v>
      </c>
      <c r="I99" s="20"/>
      <c r="J99" s="20">
        <f t="shared" si="6"/>
        <v>2265.3089999999993</v>
      </c>
      <c r="K99" s="22" t="s">
        <v>75</v>
      </c>
    </row>
    <row r="100" spans="1:11" ht="57.75" customHeight="1">
      <c r="A100" s="23">
        <v>50.6</v>
      </c>
      <c r="B100" s="18" t="s">
        <v>133</v>
      </c>
      <c r="C100" s="19">
        <v>27.2</v>
      </c>
      <c r="D100" s="19">
        <v>287.2</v>
      </c>
      <c r="E100" s="20">
        <f t="shared" si="5"/>
        <v>7811.8399999999992</v>
      </c>
      <c r="F100" s="21">
        <v>16.8</v>
      </c>
      <c r="G100" s="20">
        <v>287</v>
      </c>
      <c r="H100" s="20">
        <f t="shared" si="4"/>
        <v>4821.6000000000004</v>
      </c>
      <c r="I100" s="20"/>
      <c r="J100" s="20">
        <f t="shared" si="6"/>
        <v>2990.2399999999989</v>
      </c>
      <c r="K100" s="22" t="s">
        <v>75</v>
      </c>
    </row>
    <row r="101" spans="1:11" ht="54.75" customHeight="1">
      <c r="A101" s="24">
        <v>52.4</v>
      </c>
      <c r="B101" s="18" t="s">
        <v>134</v>
      </c>
      <c r="C101" s="19">
        <v>25</v>
      </c>
      <c r="D101" s="19">
        <v>149.81</v>
      </c>
      <c r="E101" s="20">
        <f t="shared" si="5"/>
        <v>3745.25</v>
      </c>
      <c r="F101" s="21">
        <v>15.2</v>
      </c>
      <c r="G101" s="20">
        <v>149</v>
      </c>
      <c r="H101" s="20">
        <f t="shared" si="4"/>
        <v>2264.7999999999997</v>
      </c>
      <c r="I101" s="20"/>
      <c r="J101" s="20">
        <f t="shared" si="6"/>
        <v>1480.4500000000003</v>
      </c>
      <c r="K101" s="22" t="s">
        <v>75</v>
      </c>
    </row>
    <row r="102" spans="1:11" ht="54.75" customHeight="1">
      <c r="A102" s="24">
        <v>53.4</v>
      </c>
      <c r="B102" s="18" t="s">
        <v>135</v>
      </c>
      <c r="C102" s="19">
        <v>1</v>
      </c>
      <c r="D102" s="19">
        <v>1725</v>
      </c>
      <c r="E102" s="20">
        <f t="shared" si="5"/>
        <v>1725</v>
      </c>
      <c r="F102" s="21">
        <v>1</v>
      </c>
      <c r="G102" s="20">
        <v>1725</v>
      </c>
      <c r="H102" s="20">
        <f t="shared" si="4"/>
        <v>1725</v>
      </c>
      <c r="I102" s="20">
        <f t="shared" ref="I102:I134" si="7">H102-E102</f>
        <v>0</v>
      </c>
      <c r="J102" s="20">
        <f t="shared" si="6"/>
        <v>0</v>
      </c>
      <c r="K102" s="22" t="s">
        <v>75</v>
      </c>
    </row>
    <row r="103" spans="1:11" ht="54.75" customHeight="1">
      <c r="A103" s="23">
        <v>53.5</v>
      </c>
      <c r="B103" s="18" t="s">
        <v>136</v>
      </c>
      <c r="C103" s="19">
        <v>4</v>
      </c>
      <c r="D103" s="19">
        <v>2526.8200000000002</v>
      </c>
      <c r="E103" s="20">
        <f t="shared" si="5"/>
        <v>10107.280000000001</v>
      </c>
      <c r="F103" s="21">
        <v>4</v>
      </c>
      <c r="G103" s="20">
        <v>2526</v>
      </c>
      <c r="H103" s="20">
        <f t="shared" si="4"/>
        <v>10104</v>
      </c>
      <c r="I103" s="20"/>
      <c r="J103" s="20">
        <f t="shared" si="6"/>
        <v>3.2800000000006548</v>
      </c>
      <c r="K103" s="22" t="s">
        <v>75</v>
      </c>
    </row>
    <row r="104" spans="1:11" ht="54.75" customHeight="1">
      <c r="A104" s="23" t="s">
        <v>137</v>
      </c>
      <c r="B104" s="18" t="s">
        <v>138</v>
      </c>
      <c r="C104" s="19">
        <v>4</v>
      </c>
      <c r="D104" s="19">
        <v>420</v>
      </c>
      <c r="E104" s="20">
        <f t="shared" si="5"/>
        <v>1680</v>
      </c>
      <c r="F104" s="21">
        <v>4</v>
      </c>
      <c r="G104" s="20">
        <v>472</v>
      </c>
      <c r="H104" s="20">
        <f t="shared" si="4"/>
        <v>1888</v>
      </c>
      <c r="I104" s="20">
        <f t="shared" si="7"/>
        <v>208</v>
      </c>
      <c r="J104" s="20"/>
      <c r="K104" s="22" t="s">
        <v>49</v>
      </c>
    </row>
    <row r="105" spans="1:11" ht="54.75" customHeight="1">
      <c r="A105" s="23" t="s">
        <v>139</v>
      </c>
      <c r="B105" s="18" t="s">
        <v>140</v>
      </c>
      <c r="C105" s="19">
        <v>5</v>
      </c>
      <c r="D105" s="19">
        <v>372</v>
      </c>
      <c r="E105" s="20">
        <f t="shared" si="5"/>
        <v>1860</v>
      </c>
      <c r="F105" s="21">
        <v>4</v>
      </c>
      <c r="G105" s="20">
        <v>372</v>
      </c>
      <c r="H105" s="20">
        <f t="shared" si="4"/>
        <v>1488</v>
      </c>
      <c r="I105" s="20"/>
      <c r="J105" s="20">
        <f t="shared" si="6"/>
        <v>372</v>
      </c>
      <c r="K105" s="22" t="s">
        <v>75</v>
      </c>
    </row>
    <row r="106" spans="1:11" ht="64.5" customHeight="1">
      <c r="A106" s="24" t="s">
        <v>141</v>
      </c>
      <c r="B106" s="18" t="s">
        <v>142</v>
      </c>
      <c r="C106" s="19">
        <v>2</v>
      </c>
      <c r="D106" s="19">
        <v>2345.2600000000002</v>
      </c>
      <c r="E106" s="20">
        <f t="shared" si="5"/>
        <v>4690.5200000000004</v>
      </c>
      <c r="F106" s="21">
        <v>2</v>
      </c>
      <c r="G106" s="20">
        <v>2345</v>
      </c>
      <c r="H106" s="20">
        <f t="shared" si="4"/>
        <v>4690</v>
      </c>
      <c r="I106" s="20"/>
      <c r="J106" s="20">
        <f t="shared" si="6"/>
        <v>0.52000000000043656</v>
      </c>
      <c r="K106" s="22" t="s">
        <v>75</v>
      </c>
    </row>
    <row r="107" spans="1:11" ht="72" customHeight="1">
      <c r="A107" s="23" t="s">
        <v>143</v>
      </c>
      <c r="B107" s="18" t="s">
        <v>144</v>
      </c>
      <c r="C107" s="19">
        <v>1</v>
      </c>
      <c r="D107" s="19">
        <v>3870.14</v>
      </c>
      <c r="E107" s="20">
        <f t="shared" si="5"/>
        <v>3870.14</v>
      </c>
      <c r="F107" s="21">
        <v>1</v>
      </c>
      <c r="G107" s="20">
        <v>3870</v>
      </c>
      <c r="H107" s="20">
        <f t="shared" si="4"/>
        <v>3870</v>
      </c>
      <c r="I107" s="20"/>
      <c r="J107" s="20">
        <f t="shared" si="6"/>
        <v>0.13999999999987267</v>
      </c>
      <c r="K107" s="22" t="s">
        <v>75</v>
      </c>
    </row>
    <row r="108" spans="1:11" ht="42.75" customHeight="1">
      <c r="A108" s="24" t="s">
        <v>145</v>
      </c>
      <c r="B108" s="18" t="s">
        <v>146</v>
      </c>
      <c r="C108" s="19">
        <v>1</v>
      </c>
      <c r="D108" s="19">
        <v>5127.8</v>
      </c>
      <c r="E108" s="20">
        <f t="shared" si="5"/>
        <v>5127.8</v>
      </c>
      <c r="F108" s="21">
        <v>1</v>
      </c>
      <c r="G108" s="20">
        <v>5127</v>
      </c>
      <c r="H108" s="20">
        <f t="shared" si="4"/>
        <v>5127</v>
      </c>
      <c r="I108" s="20"/>
      <c r="J108" s="20">
        <f t="shared" si="6"/>
        <v>0.8000000000001819</v>
      </c>
      <c r="K108" s="22" t="s">
        <v>75</v>
      </c>
    </row>
    <row r="109" spans="1:11" ht="74.25" customHeight="1">
      <c r="A109" s="24">
        <v>58.3</v>
      </c>
      <c r="B109" s="18" t="s">
        <v>147</v>
      </c>
      <c r="C109" s="19">
        <v>10.5</v>
      </c>
      <c r="D109" s="19">
        <v>518.65</v>
      </c>
      <c r="E109" s="20">
        <f t="shared" si="5"/>
        <v>5445.8249999999998</v>
      </c>
      <c r="F109" s="21">
        <v>9.1999999999999993</v>
      </c>
      <c r="G109" s="20">
        <v>518</v>
      </c>
      <c r="H109" s="20">
        <f t="shared" si="4"/>
        <v>4765.5999999999995</v>
      </c>
      <c r="I109" s="20"/>
      <c r="J109" s="20">
        <f t="shared" si="6"/>
        <v>680.22500000000036</v>
      </c>
      <c r="K109" s="22" t="s">
        <v>75</v>
      </c>
    </row>
    <row r="110" spans="1:11" ht="39" customHeight="1">
      <c r="A110" s="24"/>
      <c r="B110" s="18" t="s">
        <v>148</v>
      </c>
      <c r="C110" s="19">
        <v>15</v>
      </c>
      <c r="D110" s="19">
        <v>406.75</v>
      </c>
      <c r="E110" s="20">
        <f t="shared" si="5"/>
        <v>6101.25</v>
      </c>
      <c r="F110" s="21">
        <v>9.8000000000000007</v>
      </c>
      <c r="G110" s="20">
        <v>406</v>
      </c>
      <c r="H110" s="20">
        <f t="shared" si="4"/>
        <v>3978.8</v>
      </c>
      <c r="I110" s="20"/>
      <c r="J110" s="20">
        <f t="shared" si="6"/>
        <v>2122.4499999999998</v>
      </c>
      <c r="K110" s="22" t="s">
        <v>75</v>
      </c>
    </row>
    <row r="111" spans="1:11" ht="76.5" customHeight="1">
      <c r="A111" s="24">
        <v>58.4</v>
      </c>
      <c r="B111" s="18" t="s">
        <v>149</v>
      </c>
      <c r="C111" s="19">
        <v>6</v>
      </c>
      <c r="D111" s="19">
        <v>81.2</v>
      </c>
      <c r="E111" s="20">
        <f t="shared" si="5"/>
        <v>487.20000000000005</v>
      </c>
      <c r="F111" s="21">
        <v>5.6</v>
      </c>
      <c r="G111" s="20">
        <v>81</v>
      </c>
      <c r="H111" s="20">
        <f t="shared" si="4"/>
        <v>453.59999999999997</v>
      </c>
      <c r="I111" s="20"/>
      <c r="J111" s="20">
        <f t="shared" si="6"/>
        <v>33.60000000000008</v>
      </c>
      <c r="K111" s="22" t="s">
        <v>75</v>
      </c>
    </row>
    <row r="112" spans="1:11" ht="76.5" customHeight="1">
      <c r="A112" s="24">
        <v>58.5</v>
      </c>
      <c r="B112" s="18" t="s">
        <v>150</v>
      </c>
      <c r="C112" s="19">
        <v>1</v>
      </c>
      <c r="D112" s="19">
        <v>439.4</v>
      </c>
      <c r="E112" s="20">
        <f t="shared" si="5"/>
        <v>439.4</v>
      </c>
      <c r="F112" s="21">
        <v>1</v>
      </c>
      <c r="G112" s="20">
        <v>439</v>
      </c>
      <c r="H112" s="20">
        <f t="shared" si="4"/>
        <v>439</v>
      </c>
      <c r="I112" s="20"/>
      <c r="J112" s="20">
        <f t="shared" si="6"/>
        <v>0.39999999999997726</v>
      </c>
      <c r="K112" s="22" t="s">
        <v>75</v>
      </c>
    </row>
    <row r="113" spans="1:11" ht="63" customHeight="1">
      <c r="A113" s="24">
        <v>61.3</v>
      </c>
      <c r="B113" s="18" t="s">
        <v>151</v>
      </c>
      <c r="C113" s="19">
        <v>51</v>
      </c>
      <c r="D113" s="19">
        <v>336.42</v>
      </c>
      <c r="E113" s="20">
        <f t="shared" si="5"/>
        <v>17157.420000000002</v>
      </c>
      <c r="F113" s="21">
        <v>19.8</v>
      </c>
      <c r="G113" s="20">
        <v>335</v>
      </c>
      <c r="H113" s="20">
        <f t="shared" si="4"/>
        <v>6633</v>
      </c>
      <c r="I113" s="20"/>
      <c r="J113" s="20">
        <f t="shared" si="6"/>
        <v>10524.420000000002</v>
      </c>
      <c r="K113" s="22" t="s">
        <v>75</v>
      </c>
    </row>
    <row r="114" spans="1:11" ht="48" customHeight="1">
      <c r="A114" s="24"/>
      <c r="B114" s="18" t="s">
        <v>152</v>
      </c>
      <c r="C114" s="19">
        <v>15</v>
      </c>
      <c r="D114" s="19">
        <v>597.92999999999995</v>
      </c>
      <c r="E114" s="20">
        <f t="shared" si="5"/>
        <v>8968.9499999999989</v>
      </c>
      <c r="F114" s="21">
        <v>0</v>
      </c>
      <c r="G114" s="20">
        <v>220</v>
      </c>
      <c r="H114" s="20">
        <f t="shared" si="4"/>
        <v>0</v>
      </c>
      <c r="I114" s="20"/>
      <c r="J114" s="20">
        <f t="shared" si="6"/>
        <v>8968.9499999999989</v>
      </c>
      <c r="K114" s="22" t="s">
        <v>75</v>
      </c>
    </row>
    <row r="115" spans="1:11" ht="66.75" customHeight="1">
      <c r="A115" s="24" t="s">
        <v>153</v>
      </c>
      <c r="B115" s="18" t="s">
        <v>154</v>
      </c>
      <c r="C115" s="19">
        <v>2</v>
      </c>
      <c r="D115" s="19">
        <v>248</v>
      </c>
      <c r="E115" s="20">
        <f t="shared" si="5"/>
        <v>496</v>
      </c>
      <c r="F115" s="21">
        <v>2</v>
      </c>
      <c r="G115" s="20">
        <v>236</v>
      </c>
      <c r="H115" s="20">
        <f t="shared" si="4"/>
        <v>472</v>
      </c>
      <c r="I115" s="20"/>
      <c r="J115" s="20">
        <f t="shared" si="6"/>
        <v>24</v>
      </c>
      <c r="K115" s="22" t="s">
        <v>155</v>
      </c>
    </row>
    <row r="116" spans="1:11" ht="59.25" customHeight="1">
      <c r="A116" s="23" t="s">
        <v>156</v>
      </c>
      <c r="B116" s="18" t="s">
        <v>157</v>
      </c>
      <c r="C116" s="19">
        <v>2</v>
      </c>
      <c r="D116" s="19">
        <v>303</v>
      </c>
      <c r="E116" s="20">
        <f t="shared" si="5"/>
        <v>606</v>
      </c>
      <c r="F116" s="21">
        <v>1</v>
      </c>
      <c r="G116" s="20">
        <v>289</v>
      </c>
      <c r="H116" s="20">
        <f t="shared" si="4"/>
        <v>289</v>
      </c>
      <c r="I116" s="20"/>
      <c r="J116" s="20">
        <f t="shared" si="6"/>
        <v>317</v>
      </c>
      <c r="K116" s="22" t="s">
        <v>155</v>
      </c>
    </row>
    <row r="117" spans="1:11" ht="96" customHeight="1">
      <c r="A117" s="23">
        <v>64.099999999999994</v>
      </c>
      <c r="B117" s="18" t="s">
        <v>158</v>
      </c>
      <c r="C117" s="19">
        <v>24</v>
      </c>
      <c r="D117" s="19">
        <v>1070</v>
      </c>
      <c r="E117" s="20">
        <f t="shared" si="5"/>
        <v>25680</v>
      </c>
      <c r="F117" s="21">
        <v>24</v>
      </c>
      <c r="G117" s="20">
        <v>1070</v>
      </c>
      <c r="H117" s="20">
        <f t="shared" si="4"/>
        <v>25680</v>
      </c>
      <c r="I117" s="20">
        <f t="shared" si="7"/>
        <v>0</v>
      </c>
      <c r="J117" s="20">
        <f t="shared" si="6"/>
        <v>0</v>
      </c>
      <c r="K117" s="22" t="s">
        <v>155</v>
      </c>
    </row>
    <row r="118" spans="1:11" ht="28.5" customHeight="1">
      <c r="A118" s="23"/>
      <c r="B118" s="18" t="s">
        <v>159</v>
      </c>
      <c r="C118" s="19">
        <v>12</v>
      </c>
      <c r="D118" s="19">
        <v>1074</v>
      </c>
      <c r="E118" s="20">
        <f t="shared" si="5"/>
        <v>12888</v>
      </c>
      <c r="F118" s="21">
        <v>12</v>
      </c>
      <c r="G118" s="20">
        <v>1074</v>
      </c>
      <c r="H118" s="20">
        <f t="shared" si="4"/>
        <v>12888</v>
      </c>
      <c r="I118" s="20">
        <f t="shared" si="7"/>
        <v>0</v>
      </c>
      <c r="J118" s="20">
        <f t="shared" si="6"/>
        <v>0</v>
      </c>
      <c r="K118" s="22" t="s">
        <v>155</v>
      </c>
    </row>
    <row r="119" spans="1:11" ht="47.25" customHeight="1">
      <c r="A119" s="24"/>
      <c r="B119" s="18" t="s">
        <v>160</v>
      </c>
      <c r="C119" s="19">
        <v>2</v>
      </c>
      <c r="D119" s="19">
        <v>1102</v>
      </c>
      <c r="E119" s="20">
        <f t="shared" si="5"/>
        <v>2204</v>
      </c>
      <c r="F119" s="21">
        <v>2</v>
      </c>
      <c r="G119" s="20">
        <v>1102</v>
      </c>
      <c r="H119" s="20">
        <f t="shared" si="4"/>
        <v>2204</v>
      </c>
      <c r="I119" s="20">
        <f t="shared" si="7"/>
        <v>0</v>
      </c>
      <c r="J119" s="20">
        <f t="shared" si="6"/>
        <v>0</v>
      </c>
      <c r="K119" s="22" t="s">
        <v>155</v>
      </c>
    </row>
    <row r="120" spans="1:11" ht="108.75" customHeight="1">
      <c r="A120" s="24">
        <v>65.099999999999994</v>
      </c>
      <c r="B120" s="18" t="s">
        <v>161</v>
      </c>
      <c r="C120" s="19">
        <v>11</v>
      </c>
      <c r="D120" s="19">
        <v>1126</v>
      </c>
      <c r="E120" s="20">
        <f t="shared" si="5"/>
        <v>12386</v>
      </c>
      <c r="F120" s="21">
        <v>11</v>
      </c>
      <c r="G120" s="20">
        <v>1126</v>
      </c>
      <c r="H120" s="20">
        <f t="shared" si="4"/>
        <v>12386</v>
      </c>
      <c r="I120" s="20">
        <f t="shared" si="7"/>
        <v>0</v>
      </c>
      <c r="J120" s="20">
        <f t="shared" si="6"/>
        <v>0</v>
      </c>
      <c r="K120" s="22" t="s">
        <v>155</v>
      </c>
    </row>
    <row r="121" spans="1:11" ht="90.75" customHeight="1">
      <c r="A121" s="24">
        <v>66.099999999999994</v>
      </c>
      <c r="B121" s="18" t="s">
        <v>162</v>
      </c>
      <c r="C121" s="19">
        <v>5</v>
      </c>
      <c r="D121" s="19">
        <v>1973</v>
      </c>
      <c r="E121" s="20">
        <f t="shared" si="5"/>
        <v>9865</v>
      </c>
      <c r="F121" s="21">
        <v>2</v>
      </c>
      <c r="G121" s="20">
        <v>1973</v>
      </c>
      <c r="H121" s="20">
        <f t="shared" si="4"/>
        <v>3946</v>
      </c>
      <c r="I121" s="20"/>
      <c r="J121" s="20">
        <f t="shared" si="6"/>
        <v>5919</v>
      </c>
      <c r="K121" s="22" t="s">
        <v>75</v>
      </c>
    </row>
    <row r="122" spans="1:11" ht="96.75" customHeight="1">
      <c r="A122" s="24">
        <v>67.099999999999994</v>
      </c>
      <c r="B122" s="18" t="s">
        <v>163</v>
      </c>
      <c r="C122" s="19">
        <v>11</v>
      </c>
      <c r="D122" s="19">
        <v>540</v>
      </c>
      <c r="E122" s="20">
        <f t="shared" si="5"/>
        <v>5940</v>
      </c>
      <c r="F122" s="21">
        <v>11</v>
      </c>
      <c r="G122" s="20">
        <v>540</v>
      </c>
      <c r="H122" s="20">
        <f t="shared" si="4"/>
        <v>5940</v>
      </c>
      <c r="I122" s="20">
        <f t="shared" si="7"/>
        <v>0</v>
      </c>
      <c r="J122" s="20">
        <f t="shared" si="6"/>
        <v>0</v>
      </c>
      <c r="K122" s="22" t="s">
        <v>155</v>
      </c>
    </row>
    <row r="123" spans="1:11" ht="97.5" customHeight="1">
      <c r="A123" s="23">
        <v>68.2</v>
      </c>
      <c r="B123" s="18" t="s">
        <v>164</v>
      </c>
      <c r="C123" s="19">
        <v>15</v>
      </c>
      <c r="D123" s="19">
        <v>752</v>
      </c>
      <c r="E123" s="20">
        <f t="shared" si="5"/>
        <v>11280</v>
      </c>
      <c r="F123" s="21">
        <v>15</v>
      </c>
      <c r="G123" s="20">
        <v>752</v>
      </c>
      <c r="H123" s="20">
        <f t="shared" si="4"/>
        <v>11280</v>
      </c>
      <c r="I123" s="20">
        <f t="shared" si="7"/>
        <v>0</v>
      </c>
      <c r="J123" s="20">
        <f t="shared" si="6"/>
        <v>0</v>
      </c>
      <c r="K123" s="22" t="s">
        <v>155</v>
      </c>
    </row>
    <row r="124" spans="1:11" ht="90.75" customHeight="1">
      <c r="A124" s="24">
        <v>71.2</v>
      </c>
      <c r="B124" s="18" t="s">
        <v>165</v>
      </c>
      <c r="C124" s="19">
        <v>1</v>
      </c>
      <c r="D124" s="19">
        <v>1340</v>
      </c>
      <c r="E124" s="20">
        <f t="shared" si="5"/>
        <v>1340</v>
      </c>
      <c r="F124" s="21">
        <v>1</v>
      </c>
      <c r="G124" s="20">
        <v>1340</v>
      </c>
      <c r="H124" s="20">
        <f t="shared" si="4"/>
        <v>1340</v>
      </c>
      <c r="I124" s="20">
        <f t="shared" si="7"/>
        <v>0</v>
      </c>
      <c r="J124" s="20">
        <f t="shared" si="6"/>
        <v>0</v>
      </c>
      <c r="K124" s="22" t="s">
        <v>155</v>
      </c>
    </row>
    <row r="125" spans="1:11" ht="90.75" customHeight="1">
      <c r="A125" s="24" t="s">
        <v>166</v>
      </c>
      <c r="B125" s="18" t="s">
        <v>167</v>
      </c>
      <c r="C125" s="19">
        <v>11</v>
      </c>
      <c r="D125" s="19">
        <v>1238.3</v>
      </c>
      <c r="E125" s="20">
        <f t="shared" si="5"/>
        <v>13621.3</v>
      </c>
      <c r="F125" s="21">
        <v>11</v>
      </c>
      <c r="G125" s="20">
        <v>1238</v>
      </c>
      <c r="H125" s="20">
        <f t="shared" si="4"/>
        <v>13618</v>
      </c>
      <c r="I125" s="20"/>
      <c r="J125" s="20">
        <f t="shared" si="6"/>
        <v>3.2999999999992724</v>
      </c>
      <c r="K125" s="22" t="s">
        <v>155</v>
      </c>
    </row>
    <row r="126" spans="1:11" ht="90.75" customHeight="1">
      <c r="A126" s="24">
        <v>77.599999999999994</v>
      </c>
      <c r="B126" s="18" t="s">
        <v>168</v>
      </c>
      <c r="C126" s="19">
        <v>20</v>
      </c>
      <c r="D126" s="19">
        <v>186</v>
      </c>
      <c r="E126" s="20">
        <f t="shared" si="5"/>
        <v>3720</v>
      </c>
      <c r="F126" s="21">
        <v>0</v>
      </c>
      <c r="G126" s="20">
        <v>186</v>
      </c>
      <c r="H126" s="20">
        <f t="shared" si="4"/>
        <v>0</v>
      </c>
      <c r="I126" s="20"/>
      <c r="J126" s="20">
        <f t="shared" si="6"/>
        <v>3720</v>
      </c>
      <c r="K126" s="22" t="s">
        <v>155</v>
      </c>
    </row>
    <row r="127" spans="1:11" ht="90.75" customHeight="1">
      <c r="A127" s="24">
        <v>77.7</v>
      </c>
      <c r="B127" s="18" t="s">
        <v>169</v>
      </c>
      <c r="C127" s="19">
        <v>58</v>
      </c>
      <c r="D127" s="19">
        <v>155</v>
      </c>
      <c r="E127" s="20">
        <f t="shared" si="5"/>
        <v>8990</v>
      </c>
      <c r="F127" s="21">
        <v>68.3</v>
      </c>
      <c r="G127" s="20">
        <v>155</v>
      </c>
      <c r="H127" s="20">
        <f t="shared" si="4"/>
        <v>10586.5</v>
      </c>
      <c r="I127" s="20">
        <f t="shared" si="7"/>
        <v>1596.5</v>
      </c>
      <c r="J127" s="20"/>
      <c r="K127" s="22" t="s">
        <v>75</v>
      </c>
    </row>
    <row r="128" spans="1:11" ht="60.75" customHeight="1">
      <c r="A128" s="24" t="s">
        <v>170</v>
      </c>
      <c r="B128" s="18" t="s">
        <v>171</v>
      </c>
      <c r="C128" s="19">
        <v>2</v>
      </c>
      <c r="D128" s="19">
        <v>600</v>
      </c>
      <c r="E128" s="20">
        <f t="shared" si="5"/>
        <v>1200</v>
      </c>
      <c r="F128" s="21">
        <v>1</v>
      </c>
      <c r="G128" s="20">
        <v>600</v>
      </c>
      <c r="H128" s="20">
        <f t="shared" si="4"/>
        <v>600</v>
      </c>
      <c r="I128" s="20"/>
      <c r="J128" s="20">
        <f t="shared" si="6"/>
        <v>600</v>
      </c>
      <c r="K128" s="22" t="s">
        <v>75</v>
      </c>
    </row>
    <row r="129" spans="1:11" ht="60.75" customHeight="1">
      <c r="A129" s="29">
        <v>80.099999999999994</v>
      </c>
      <c r="B129" s="18" t="s">
        <v>172</v>
      </c>
      <c r="C129" s="19">
        <v>4</v>
      </c>
      <c r="D129" s="19">
        <v>990</v>
      </c>
      <c r="E129" s="20">
        <f t="shared" si="5"/>
        <v>3960</v>
      </c>
      <c r="F129" s="21">
        <v>2</v>
      </c>
      <c r="G129" s="20">
        <v>990</v>
      </c>
      <c r="H129" s="20">
        <f t="shared" si="4"/>
        <v>1980</v>
      </c>
      <c r="I129" s="20"/>
      <c r="J129" s="20">
        <f t="shared" si="6"/>
        <v>1980</v>
      </c>
      <c r="K129" s="22" t="s">
        <v>75</v>
      </c>
    </row>
    <row r="130" spans="1:11" ht="60.75" customHeight="1">
      <c r="A130" s="29">
        <v>87.1</v>
      </c>
      <c r="B130" s="18" t="s">
        <v>173</v>
      </c>
      <c r="C130" s="19">
        <v>2</v>
      </c>
      <c r="D130" s="19">
        <v>2695</v>
      </c>
      <c r="E130" s="20">
        <f t="shared" si="5"/>
        <v>5390</v>
      </c>
      <c r="F130" s="21">
        <v>1</v>
      </c>
      <c r="G130" s="20">
        <v>2695</v>
      </c>
      <c r="H130" s="20">
        <f t="shared" si="4"/>
        <v>2695</v>
      </c>
      <c r="I130" s="20"/>
      <c r="J130" s="20">
        <f t="shared" si="6"/>
        <v>2695</v>
      </c>
      <c r="K130" s="22" t="s">
        <v>75</v>
      </c>
    </row>
    <row r="131" spans="1:11" ht="66" customHeight="1">
      <c r="A131" s="23" t="s">
        <v>174</v>
      </c>
      <c r="B131" s="18" t="s">
        <v>175</v>
      </c>
      <c r="C131" s="19">
        <v>2.2999999999999998</v>
      </c>
      <c r="D131" s="19">
        <v>5584.12</v>
      </c>
      <c r="E131" s="20">
        <f t="shared" si="5"/>
        <v>12843.475999999999</v>
      </c>
      <c r="F131" s="21">
        <v>2.2000000000000002</v>
      </c>
      <c r="G131" s="20">
        <v>4677</v>
      </c>
      <c r="H131" s="20">
        <f t="shared" si="4"/>
        <v>10289.400000000001</v>
      </c>
      <c r="I131" s="20"/>
      <c r="J131" s="20">
        <f t="shared" si="6"/>
        <v>2554.0759999999973</v>
      </c>
      <c r="K131" s="22" t="s">
        <v>75</v>
      </c>
    </row>
    <row r="132" spans="1:11" ht="50.25" customHeight="1">
      <c r="A132" s="23">
        <v>344.2</v>
      </c>
      <c r="B132" s="18" t="s">
        <v>176</v>
      </c>
      <c r="C132" s="19">
        <v>4</v>
      </c>
      <c r="D132" s="19">
        <v>355</v>
      </c>
      <c r="E132" s="20">
        <f t="shared" si="5"/>
        <v>1420</v>
      </c>
      <c r="F132" s="21">
        <v>4</v>
      </c>
      <c r="G132" s="20">
        <v>355</v>
      </c>
      <c r="H132" s="20">
        <f t="shared" si="4"/>
        <v>1420</v>
      </c>
      <c r="I132" s="20">
        <f t="shared" si="7"/>
        <v>0</v>
      </c>
      <c r="J132" s="20">
        <f t="shared" si="6"/>
        <v>0</v>
      </c>
      <c r="K132" s="22" t="s">
        <v>75</v>
      </c>
    </row>
    <row r="133" spans="1:11" ht="46.5" customHeight="1">
      <c r="A133" s="29">
        <v>361.5</v>
      </c>
      <c r="B133" s="18" t="s">
        <v>177</v>
      </c>
      <c r="C133" s="19">
        <v>85.6</v>
      </c>
      <c r="D133" s="19">
        <v>912.13</v>
      </c>
      <c r="E133" s="20">
        <f t="shared" si="5"/>
        <v>78078.327999999994</v>
      </c>
      <c r="F133" s="21">
        <v>51.92</v>
      </c>
      <c r="G133" s="20">
        <v>1188</v>
      </c>
      <c r="H133" s="20">
        <f t="shared" si="4"/>
        <v>61680.959999999999</v>
      </c>
      <c r="I133" s="20"/>
      <c r="J133" s="20">
        <f t="shared" si="6"/>
        <v>16397.367999999995</v>
      </c>
      <c r="K133" s="22" t="s">
        <v>75</v>
      </c>
    </row>
    <row r="134" spans="1:11" ht="46.5" customHeight="1">
      <c r="A134" s="29">
        <v>363.1</v>
      </c>
      <c r="B134" s="18" t="s">
        <v>178</v>
      </c>
      <c r="C134" s="19">
        <v>50.9</v>
      </c>
      <c r="D134" s="19">
        <v>1059.3900000000001</v>
      </c>
      <c r="E134" s="20">
        <f t="shared" si="5"/>
        <v>53922.951000000001</v>
      </c>
      <c r="F134" s="21">
        <v>85.9</v>
      </c>
      <c r="G134" s="20">
        <v>912</v>
      </c>
      <c r="H134" s="20">
        <f t="shared" si="4"/>
        <v>78340.800000000003</v>
      </c>
      <c r="I134" s="20">
        <f t="shared" si="7"/>
        <v>24417.849000000002</v>
      </c>
      <c r="J134" s="20"/>
      <c r="K134" s="22" t="s">
        <v>75</v>
      </c>
    </row>
    <row r="135" spans="1:11" ht="48" customHeight="1">
      <c r="A135" s="29">
        <v>367</v>
      </c>
      <c r="B135" s="18" t="s">
        <v>179</v>
      </c>
      <c r="C135" s="19">
        <v>5.2</v>
      </c>
      <c r="D135" s="19">
        <v>997.28</v>
      </c>
      <c r="E135" s="20">
        <f t="shared" si="5"/>
        <v>5185.8559999999998</v>
      </c>
      <c r="F135" s="34">
        <v>5.2</v>
      </c>
      <c r="G135" s="20">
        <v>997</v>
      </c>
      <c r="H135" s="20">
        <f t="shared" si="4"/>
        <v>5184.4000000000005</v>
      </c>
      <c r="I135" s="20"/>
      <c r="J135" s="20">
        <f t="shared" si="6"/>
        <v>1.4559999999992215</v>
      </c>
      <c r="K135" s="22" t="s">
        <v>75</v>
      </c>
    </row>
    <row r="136" spans="1:11" ht="58.5" customHeight="1">
      <c r="A136" s="23">
        <v>799</v>
      </c>
      <c r="B136" s="18" t="s">
        <v>180</v>
      </c>
      <c r="C136" s="19">
        <v>494</v>
      </c>
      <c r="D136" s="19">
        <v>75.459999999999994</v>
      </c>
      <c r="E136" s="20">
        <f t="shared" si="5"/>
        <v>37277.24</v>
      </c>
      <c r="F136" s="34">
        <v>366.04</v>
      </c>
      <c r="G136" s="20">
        <v>72</v>
      </c>
      <c r="H136" s="20">
        <f t="shared" si="4"/>
        <v>26354.880000000001</v>
      </c>
      <c r="I136" s="20"/>
      <c r="J136" s="20">
        <f t="shared" si="6"/>
        <v>10922.359999999997</v>
      </c>
      <c r="K136" s="22" t="s">
        <v>75</v>
      </c>
    </row>
    <row r="137" spans="1:11" ht="26.25" customHeight="1">
      <c r="A137" s="35"/>
      <c r="B137" s="36"/>
      <c r="C137" s="37"/>
      <c r="D137" s="38"/>
      <c r="E137" s="39">
        <f>SUM(E17:E136)</f>
        <v>3141933.0109999999</v>
      </c>
      <c r="F137" s="40"/>
      <c r="G137" s="41"/>
      <c r="H137" s="39">
        <f>SUM(H17:H136)</f>
        <v>2626995.0479999995</v>
      </c>
      <c r="I137" s="35">
        <f>SUM(I17:I136)</f>
        <v>69399.362000000052</v>
      </c>
      <c r="J137" s="35">
        <f>SUM(J17:J136)</f>
        <v>584337.32500000019</v>
      </c>
      <c r="K137" s="22"/>
    </row>
    <row r="138" spans="1:11" ht="26.25" customHeight="1">
      <c r="A138" s="35"/>
      <c r="B138" s="42" t="s">
        <v>181</v>
      </c>
      <c r="C138" s="37"/>
      <c r="D138" s="38"/>
      <c r="E138" s="35">
        <f>E137*12%</f>
        <v>377031.96132</v>
      </c>
      <c r="F138" s="40"/>
      <c r="G138" s="41"/>
      <c r="H138" s="35">
        <f>H137*12%</f>
        <v>315239.40575999994</v>
      </c>
      <c r="I138" s="35">
        <f>I137*12%</f>
        <v>8327.9234400000059</v>
      </c>
      <c r="J138" s="35">
        <f>J137*12%</f>
        <v>70120.479000000021</v>
      </c>
      <c r="K138" s="22"/>
    </row>
    <row r="139" spans="1:11" ht="24.75" customHeight="1">
      <c r="A139" s="35"/>
      <c r="B139" s="43" t="s">
        <v>182</v>
      </c>
      <c r="C139" s="37"/>
      <c r="D139" s="38"/>
      <c r="E139" s="39">
        <f>SUM(E137:E138)</f>
        <v>3518964.9723199997</v>
      </c>
      <c r="F139" s="40"/>
      <c r="G139" s="41"/>
      <c r="H139" s="39">
        <f>SUM(H137:H138)</f>
        <v>2942234.4537599995</v>
      </c>
      <c r="I139" s="35">
        <f>SUM(I137:I138)</f>
        <v>77727.285440000065</v>
      </c>
      <c r="J139" s="35">
        <f>SUM(J137:J138)</f>
        <v>654457.80400000024</v>
      </c>
      <c r="K139" s="22"/>
    </row>
    <row r="140" spans="1:11" ht="23.25" customHeight="1">
      <c r="A140" s="35"/>
      <c r="B140" s="44" t="s">
        <v>183</v>
      </c>
      <c r="C140" s="37"/>
      <c r="D140" s="38"/>
      <c r="E140" s="39"/>
      <c r="F140" s="40"/>
      <c r="G140" s="41"/>
      <c r="H140" s="39">
        <v>-0.45</v>
      </c>
      <c r="I140" s="35"/>
      <c r="J140" s="35">
        <v>0.45</v>
      </c>
      <c r="K140" s="22"/>
    </row>
    <row r="141" spans="1:11" ht="23.25" customHeight="1">
      <c r="A141" s="35"/>
      <c r="B141" s="45"/>
      <c r="C141" s="37"/>
      <c r="D141" s="38"/>
      <c r="E141" s="35"/>
      <c r="F141" s="37"/>
      <c r="G141" s="38"/>
      <c r="H141" s="39">
        <f>SUM(H139:H140)</f>
        <v>2942234.0037599993</v>
      </c>
      <c r="I141" s="35">
        <f>SUM(I139:I140)</f>
        <v>77727.285440000065</v>
      </c>
      <c r="J141" s="35">
        <f>SUM(J139:J140)</f>
        <v>654458.25400000019</v>
      </c>
      <c r="K141" s="22"/>
    </row>
    <row r="142" spans="1:11" ht="30.75" customHeight="1">
      <c r="A142" s="35"/>
      <c r="B142" s="46" t="s">
        <v>184</v>
      </c>
      <c r="C142" s="35" t="s">
        <v>185</v>
      </c>
      <c r="D142" s="35"/>
      <c r="E142" s="35">
        <v>10000</v>
      </c>
      <c r="F142" s="35"/>
      <c r="G142" s="35"/>
      <c r="H142" s="39"/>
      <c r="I142" s="35"/>
      <c r="J142" s="35">
        <f>E142-H142</f>
        <v>10000</v>
      </c>
      <c r="K142" s="22"/>
    </row>
    <row r="143" spans="1:11" ht="39" customHeight="1">
      <c r="A143" s="35"/>
      <c r="B143" s="46" t="s">
        <v>186</v>
      </c>
      <c r="C143" s="35" t="s">
        <v>185</v>
      </c>
      <c r="D143" s="35"/>
      <c r="E143" s="35">
        <v>30000</v>
      </c>
      <c r="F143" s="35"/>
      <c r="G143" s="35"/>
      <c r="H143" s="39"/>
      <c r="I143" s="35"/>
      <c r="J143" s="35">
        <f t="shared" ref="J143:J147" si="8">E143-H143</f>
        <v>30000</v>
      </c>
      <c r="K143" s="22"/>
    </row>
    <row r="144" spans="1:11" ht="24.75" customHeight="1">
      <c r="A144" s="35"/>
      <c r="B144" s="46" t="s">
        <v>187</v>
      </c>
      <c r="C144" s="35" t="s">
        <v>185</v>
      </c>
      <c r="D144" s="35"/>
      <c r="E144" s="35">
        <v>10000</v>
      </c>
      <c r="F144" s="35"/>
      <c r="G144" s="35"/>
      <c r="H144" s="39"/>
      <c r="I144" s="35"/>
      <c r="J144" s="35">
        <f t="shared" si="8"/>
        <v>10000</v>
      </c>
      <c r="K144" s="22"/>
    </row>
    <row r="145" spans="1:11" ht="46.5" customHeight="1">
      <c r="A145" s="35"/>
      <c r="B145" s="46" t="s">
        <v>188</v>
      </c>
      <c r="C145" s="35" t="s">
        <v>185</v>
      </c>
      <c r="D145" s="35"/>
      <c r="E145" s="35">
        <v>20000</v>
      </c>
      <c r="F145" s="35"/>
      <c r="G145" s="35"/>
      <c r="H145" s="39"/>
      <c r="I145" s="35"/>
      <c r="J145" s="35">
        <f t="shared" si="8"/>
        <v>20000</v>
      </c>
      <c r="K145" s="22"/>
    </row>
    <row r="146" spans="1:11" ht="34.5" customHeight="1">
      <c r="A146" s="35"/>
      <c r="B146" s="46" t="s">
        <v>189</v>
      </c>
      <c r="C146" s="35" t="s">
        <v>185</v>
      </c>
      <c r="D146" s="35"/>
      <c r="E146" s="35">
        <v>35000</v>
      </c>
      <c r="F146" s="35"/>
      <c r="G146" s="35"/>
      <c r="H146" s="39"/>
      <c r="I146" s="35"/>
      <c r="J146" s="35">
        <f t="shared" si="8"/>
        <v>35000</v>
      </c>
      <c r="K146" s="22"/>
    </row>
    <row r="147" spans="1:11" ht="34.5" customHeight="1">
      <c r="A147" s="35"/>
      <c r="B147" s="46" t="s">
        <v>190</v>
      </c>
      <c r="C147" s="35" t="s">
        <v>185</v>
      </c>
      <c r="D147" s="35"/>
      <c r="E147" s="35">
        <v>30000</v>
      </c>
      <c r="F147" s="35"/>
      <c r="G147" s="35"/>
      <c r="H147" s="39"/>
      <c r="I147" s="35"/>
      <c r="J147" s="35">
        <f t="shared" si="8"/>
        <v>30000</v>
      </c>
      <c r="K147" s="22"/>
    </row>
    <row r="148" spans="1:11" ht="43.5" customHeight="1">
      <c r="A148" s="35"/>
      <c r="B148" s="47" t="s">
        <v>191</v>
      </c>
      <c r="C148" s="35"/>
      <c r="D148" s="35"/>
      <c r="E148" s="39">
        <f>SUM(E139:E147)</f>
        <v>3653964.9723199997</v>
      </c>
      <c r="F148" s="35"/>
      <c r="G148" s="35"/>
      <c r="H148" s="39">
        <f>SUM(H141:H147)</f>
        <v>2942234.0037599993</v>
      </c>
      <c r="I148" s="39">
        <f>SUM(I141:I147)</f>
        <v>77727.285440000065</v>
      </c>
      <c r="J148" s="39">
        <f>SUM(J141:J147)</f>
        <v>789458.25400000019</v>
      </c>
      <c r="K148" s="22"/>
    </row>
    <row r="149" spans="1:11" ht="31.5" customHeight="1">
      <c r="A149" s="35"/>
      <c r="B149" s="46" t="s">
        <v>192</v>
      </c>
      <c r="C149" s="35"/>
      <c r="D149" s="35"/>
      <c r="E149" s="35">
        <f>E148*1%</f>
        <v>36539.649723199997</v>
      </c>
      <c r="F149" s="35"/>
      <c r="G149" s="35"/>
      <c r="H149" s="35">
        <f>[1]Expenditure!G31</f>
        <v>26269</v>
      </c>
      <c r="I149" s="35"/>
      <c r="J149" s="35">
        <f>E149-H149</f>
        <v>10270.649723199997</v>
      </c>
      <c r="K149" s="22"/>
    </row>
    <row r="150" spans="1:11" ht="57" customHeight="1">
      <c r="A150" s="35"/>
      <c r="B150" s="46" t="s">
        <v>193</v>
      </c>
      <c r="C150" s="35"/>
      <c r="D150" s="35"/>
      <c r="E150" s="35">
        <f>E148*2.5%</f>
        <v>91349.124307999999</v>
      </c>
      <c r="F150" s="35"/>
      <c r="G150" s="35"/>
      <c r="H150" s="35">
        <f>[1]Expenditure!K31</f>
        <v>2982</v>
      </c>
      <c r="I150" s="35"/>
      <c r="J150" s="35">
        <f>E150-H150</f>
        <v>88367.124307999999</v>
      </c>
      <c r="K150" s="22"/>
    </row>
    <row r="151" spans="1:11" ht="29.25" customHeight="1">
      <c r="A151" s="35"/>
      <c r="B151" s="46" t="s">
        <v>194</v>
      </c>
      <c r="C151" s="35"/>
      <c r="D151" s="35"/>
      <c r="E151" s="35">
        <f>E148*7.5%</f>
        <v>274047.37292399997</v>
      </c>
      <c r="F151" s="35"/>
      <c r="G151" s="35"/>
      <c r="H151" s="35">
        <f>H148*7.5%</f>
        <v>220667.55028199995</v>
      </c>
      <c r="I151" s="35"/>
      <c r="J151" s="35">
        <f>E151-H151</f>
        <v>53379.822642000014</v>
      </c>
      <c r="K151" s="22"/>
    </row>
    <row r="152" spans="1:11" ht="48.75" customHeight="1">
      <c r="A152" s="35"/>
      <c r="B152" s="47" t="s">
        <v>195</v>
      </c>
      <c r="C152" s="35"/>
      <c r="D152" s="35"/>
      <c r="E152" s="39">
        <f>SUM(E148:E151)</f>
        <v>4055901.1192751997</v>
      </c>
      <c r="F152" s="35"/>
      <c r="G152" s="35"/>
      <c r="H152" s="39">
        <f>SUM(H148:H151)</f>
        <v>3192152.5540419994</v>
      </c>
      <c r="I152" s="39">
        <f>SUM(I148:I151)</f>
        <v>77727.285440000065</v>
      </c>
      <c r="J152" s="39">
        <f>SUM(J148:J151)</f>
        <v>941475.85067320021</v>
      </c>
      <c r="K152" s="22"/>
    </row>
    <row r="153" spans="1:11" ht="27.75" customHeight="1">
      <c r="A153" s="35"/>
      <c r="B153" s="46" t="s">
        <v>196</v>
      </c>
      <c r="C153" s="35" t="s">
        <v>185</v>
      </c>
      <c r="D153" s="35"/>
      <c r="E153" s="35">
        <v>20000</v>
      </c>
      <c r="F153" s="35"/>
      <c r="G153" s="35"/>
      <c r="H153" s="35">
        <f>[1]Expenditure!H3</f>
        <v>0</v>
      </c>
      <c r="I153" s="35"/>
      <c r="J153" s="35">
        <f>E153-H153</f>
        <v>20000</v>
      </c>
      <c r="K153" s="22"/>
    </row>
    <row r="154" spans="1:11" ht="28.5" customHeight="1">
      <c r="A154" s="35"/>
      <c r="B154" s="46" t="s">
        <v>197</v>
      </c>
      <c r="C154" s="35" t="s">
        <v>185</v>
      </c>
      <c r="D154" s="35"/>
      <c r="E154" s="35">
        <v>15000</v>
      </c>
      <c r="F154" s="35"/>
      <c r="G154" s="35"/>
      <c r="H154" s="35">
        <f>[1]Expenditure!K33</f>
        <v>13818</v>
      </c>
      <c r="I154" s="35"/>
      <c r="J154" s="35">
        <f t="shared" ref="J154:J156" si="9">E154-H154</f>
        <v>1182</v>
      </c>
      <c r="K154" s="22"/>
    </row>
    <row r="155" spans="1:11" ht="48.75" customHeight="1">
      <c r="A155" s="35"/>
      <c r="B155" s="46" t="s">
        <v>198</v>
      </c>
      <c r="C155" s="35" t="s">
        <v>185</v>
      </c>
      <c r="D155" s="35"/>
      <c r="E155" s="35">
        <v>16000</v>
      </c>
      <c r="F155" s="35"/>
      <c r="G155" s="35"/>
      <c r="H155" s="35">
        <f>[1]Expenditure!K35</f>
        <v>21642</v>
      </c>
      <c r="I155" s="35">
        <f>H155-E155</f>
        <v>5642</v>
      </c>
      <c r="J155" s="35"/>
      <c r="K155" s="22"/>
    </row>
    <row r="156" spans="1:11" ht="48.75" customHeight="1">
      <c r="A156" s="35"/>
      <c r="B156" s="46" t="s">
        <v>199</v>
      </c>
      <c r="C156" s="35" t="s">
        <v>185</v>
      </c>
      <c r="D156" s="35"/>
      <c r="E156" s="35">
        <v>13000</v>
      </c>
      <c r="F156" s="35"/>
      <c r="G156" s="35"/>
      <c r="H156" s="39"/>
      <c r="I156" s="35"/>
      <c r="J156" s="35">
        <f t="shared" si="9"/>
        <v>13000</v>
      </c>
      <c r="K156" s="22"/>
    </row>
    <row r="157" spans="1:11" ht="48.75" customHeight="1">
      <c r="A157" s="35"/>
      <c r="B157" s="46" t="s">
        <v>200</v>
      </c>
      <c r="C157" s="35" t="s">
        <v>185</v>
      </c>
      <c r="D157" s="35"/>
      <c r="E157" s="35"/>
      <c r="F157" s="35"/>
      <c r="G157" s="35"/>
      <c r="H157" s="35">
        <f>[1]Expenditure!K34</f>
        <v>8300</v>
      </c>
      <c r="I157" s="35">
        <f>H157-E157</f>
        <v>8300</v>
      </c>
      <c r="J157" s="35"/>
      <c r="K157" s="22"/>
    </row>
    <row r="158" spans="1:11" ht="33" customHeight="1">
      <c r="A158" s="35"/>
      <c r="B158" s="47" t="s">
        <v>201</v>
      </c>
      <c r="C158" s="35"/>
      <c r="D158" s="35"/>
      <c r="E158" s="35">
        <f>SUM(E152:E156)</f>
        <v>4119901.1192751997</v>
      </c>
      <c r="F158" s="35"/>
      <c r="G158" s="35"/>
      <c r="H158" s="39">
        <f>SUM(H152:H157)</f>
        <v>3235912.5540419994</v>
      </c>
      <c r="I158" s="35">
        <f>SUM(I152:I157)</f>
        <v>91669.285440000065</v>
      </c>
      <c r="J158" s="35">
        <f>SUM(J152:J157)</f>
        <v>975657.85067320021</v>
      </c>
      <c r="K158" s="22"/>
    </row>
    <row r="159" spans="1:11" ht="33" customHeight="1">
      <c r="A159" s="35"/>
      <c r="B159" s="48" t="s">
        <v>202</v>
      </c>
      <c r="C159" s="35"/>
      <c r="D159" s="35"/>
      <c r="E159" s="35">
        <f>E160-E158</f>
        <v>98.880724800284952</v>
      </c>
      <c r="F159" s="35"/>
      <c r="G159" s="35"/>
      <c r="H159" s="39"/>
      <c r="I159" s="35"/>
      <c r="J159" s="35">
        <f>E159</f>
        <v>98.880724800284952</v>
      </c>
      <c r="K159" s="22"/>
    </row>
    <row r="160" spans="1:11" ht="23.25" customHeight="1">
      <c r="A160" s="35"/>
      <c r="B160" s="14" t="s">
        <v>203</v>
      </c>
      <c r="C160" s="35" t="s">
        <v>204</v>
      </c>
      <c r="D160" s="35"/>
      <c r="E160" s="39">
        <v>4120000</v>
      </c>
      <c r="F160" s="35"/>
      <c r="G160" s="35"/>
      <c r="H160" s="39">
        <f>SUM(H158:H159)</f>
        <v>3235912.5540419994</v>
      </c>
      <c r="I160" s="35">
        <f>SUM(I158:I159)</f>
        <v>91669.285440000065</v>
      </c>
      <c r="J160" s="35">
        <f>SUM(J158:J159)</f>
        <v>975756.7313980005</v>
      </c>
      <c r="K160" s="22"/>
    </row>
    <row r="161" spans="1:12" ht="23.25" customHeight="1">
      <c r="A161" s="35"/>
      <c r="B161" s="14"/>
      <c r="C161" s="49" t="s">
        <v>205</v>
      </c>
      <c r="D161" s="50"/>
      <c r="E161" s="39">
        <f>E160-H158</f>
        <v>884087.44595800061</v>
      </c>
      <c r="F161" s="35"/>
      <c r="G161" s="35"/>
      <c r="H161" s="39"/>
      <c r="I161" s="35"/>
      <c r="J161" s="35"/>
      <c r="K161" s="22"/>
    </row>
    <row r="162" spans="1:12" ht="23.25" customHeight="1">
      <c r="A162" s="35"/>
      <c r="B162" s="14"/>
      <c r="C162" s="49" t="s">
        <v>206</v>
      </c>
      <c r="D162" s="50"/>
      <c r="E162" s="39">
        <f>(E161/E160)*100</f>
        <v>21.458433154320403</v>
      </c>
      <c r="F162" s="35"/>
      <c r="G162" s="35"/>
      <c r="H162" s="39"/>
      <c r="I162" s="35"/>
      <c r="J162" s="35"/>
      <c r="K162" s="22"/>
    </row>
    <row r="163" spans="1:12" ht="33.75" customHeight="1">
      <c r="A163" s="51" t="s">
        <v>207</v>
      </c>
      <c r="B163" s="51"/>
      <c r="C163" s="51"/>
      <c r="D163" s="51"/>
      <c r="E163" s="51"/>
      <c r="F163" s="51"/>
      <c r="G163" s="51"/>
      <c r="H163" s="51"/>
      <c r="I163" s="51"/>
      <c r="J163" s="51"/>
      <c r="K163" s="51"/>
    </row>
    <row r="164" spans="1:12" ht="33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</row>
    <row r="165" spans="1:12" ht="33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</row>
    <row r="166" spans="1:12" ht="33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</row>
    <row r="167" spans="1:12" ht="33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</row>
    <row r="170" spans="1:12" ht="15.75" customHeight="1">
      <c r="A170" s="53" t="s">
        <v>208</v>
      </c>
      <c r="B170" s="53"/>
      <c r="C170" s="54" t="s">
        <v>209</v>
      </c>
      <c r="D170" s="54"/>
      <c r="E170" s="54"/>
      <c r="F170" s="55" t="s">
        <v>210</v>
      </c>
      <c r="G170" s="55"/>
      <c r="H170" s="55"/>
      <c r="I170" s="56"/>
      <c r="J170" s="55" t="s">
        <v>211</v>
      </c>
      <c r="K170" s="55"/>
      <c r="L170" s="56"/>
    </row>
  </sheetData>
  <mergeCells count="38">
    <mergeCell ref="A170:B170"/>
    <mergeCell ref="C170:E170"/>
    <mergeCell ref="F170:H170"/>
    <mergeCell ref="J170:K170"/>
    <mergeCell ref="J15:J16"/>
    <mergeCell ref="K15:K16"/>
    <mergeCell ref="B140:B141"/>
    <mergeCell ref="C161:D161"/>
    <mergeCell ref="C162:D162"/>
    <mergeCell ref="A163:K163"/>
    <mergeCell ref="A12:B12"/>
    <mergeCell ref="C12:I12"/>
    <mergeCell ref="A13:B13"/>
    <mergeCell ref="C13:I13"/>
    <mergeCell ref="A14:K14"/>
    <mergeCell ref="A15:A16"/>
    <mergeCell ref="B15:B16"/>
    <mergeCell ref="C15:E15"/>
    <mergeCell ref="F15:H15"/>
    <mergeCell ref="I15:I16"/>
    <mergeCell ref="A9:B9"/>
    <mergeCell ref="C9:I9"/>
    <mergeCell ref="A10:B10"/>
    <mergeCell ref="C10:I10"/>
    <mergeCell ref="A11:B11"/>
    <mergeCell ref="C11:I11"/>
    <mergeCell ref="A6:B6"/>
    <mergeCell ref="C6:I6"/>
    <mergeCell ref="A7:B7"/>
    <mergeCell ref="C7:I7"/>
    <mergeCell ref="A8:B8"/>
    <mergeCell ref="C8:I8"/>
    <mergeCell ref="A1:K1"/>
    <mergeCell ref="A2:K2"/>
    <mergeCell ref="A3:K3"/>
    <mergeCell ref="A4:K4"/>
    <mergeCell ref="A5:B5"/>
    <mergeCell ref="C5:I5"/>
  </mergeCells>
  <dataValidations count="1">
    <dataValidation type="decimal" allowBlank="1" showInputMessage="1" showErrorMessage="1" errorTitle="Invalid Entry" error="Only Numeric Values are allowed. " promptTitle="Quantity" prompt="Please enter the Quantity for this item. " sqref="D17:D136">
      <formula1>0</formula1>
      <formula2>999999999999999</formula2>
    </dataValidation>
  </dataValidations>
  <pageMargins left="0.70866141732283472" right="0.70866141732283472" top="0.55118110236220474" bottom="0.47244094488188981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 Work CR</vt:lpstr>
      <vt:lpstr>'Main Work CR'!Print_Area</vt:lpstr>
      <vt:lpstr>'Main Work CR'!Print_Titles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2023-10-07T06:21:47Z</dcterms:created>
  <dcterms:modified xsi:type="dcterms:W3CDTF">2023-10-07T06:22:11Z</dcterms:modified>
</cp:coreProperties>
</file>