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9440" windowHeight="7935" activeTab="2"/>
  </bookViews>
  <sheets>
    <sheet name="Abstract" sheetId="1" r:id="rId1"/>
    <sheet name="New Abst" sheetId="2" r:id="rId2"/>
    <sheet name="Ann-A" sheetId="3" r:id="rId3"/>
    <sheet name="Sheet1" sheetId="4" r:id="rId4"/>
    <sheet name="New Abst (2022-23)" sheetId="5" r:id="rId5"/>
  </sheets>
  <externalReferences>
    <externalReference r:id="rId6"/>
  </externalReferences>
  <definedNames>
    <definedName name="__________ach1" localSheetId="4">#REF!</definedName>
    <definedName name="__________ach1">#REF!</definedName>
    <definedName name="__________RWE1" localSheetId="4">#REF!</definedName>
    <definedName name="__________RWE1">#REF!</definedName>
    <definedName name="________ach1" localSheetId="4">#REF!</definedName>
    <definedName name="________ach1">#REF!</definedName>
    <definedName name="________RWE1" localSheetId="4">#REF!</definedName>
    <definedName name="________RWE1">#REF!</definedName>
    <definedName name="_______ach1" localSheetId="4">#REF!</definedName>
    <definedName name="_______ach1">#REF!</definedName>
    <definedName name="_______RWE1" localSheetId="4">#REF!</definedName>
    <definedName name="_______RWE1">#REF!</definedName>
    <definedName name="______ach1" localSheetId="4">#REF!</definedName>
    <definedName name="______ach1">#REF!</definedName>
    <definedName name="______RWE1" localSheetId="4">#REF!</definedName>
    <definedName name="______RWE1">#REF!</definedName>
    <definedName name="_____ach1" localSheetId="4">#REF!</definedName>
    <definedName name="_____ach1">#REF!</definedName>
    <definedName name="_____RWE1" localSheetId="4">#REF!</definedName>
    <definedName name="_____RWE1">#REF!</definedName>
    <definedName name="____ach1" localSheetId="4">#REF!</definedName>
    <definedName name="____ach1">#REF!</definedName>
    <definedName name="____RWE1" localSheetId="4">#REF!</definedName>
    <definedName name="____RWE1">#REF!</definedName>
    <definedName name="___ach1" localSheetId="4">#REF!</definedName>
    <definedName name="___ach1">#REF!</definedName>
    <definedName name="___RWE1" localSheetId="4">#REF!</definedName>
    <definedName name="___RWE1">#REF!</definedName>
    <definedName name="__ach1" localSheetId="4">#REF!</definedName>
    <definedName name="__ach1">#REF!</definedName>
    <definedName name="__RWE1" localSheetId="4">#REF!</definedName>
    <definedName name="__RWE1">#REF!</definedName>
    <definedName name="_ach1" localSheetId="4">#REF!</definedName>
    <definedName name="_ach1">#REF!</definedName>
    <definedName name="_ach2" localSheetId="4">#REF!</definedName>
    <definedName name="_ach2">#REF!</definedName>
    <definedName name="_ach3" localSheetId="4">#REF!</definedName>
    <definedName name="_ach3">#REF!</definedName>
    <definedName name="_Fill" localSheetId="4" hidden="1">#REF!</definedName>
    <definedName name="_Fill" hidden="1">#REF!</definedName>
    <definedName name="_RWE1" localSheetId="4">#REF!</definedName>
    <definedName name="_RWE1">#REF!</definedName>
    <definedName name="a" localSheetId="4">#REF!</definedName>
    <definedName name="a">#REF!</definedName>
    <definedName name="aaaaaaaaaaaaaaaaaaaaaaa" localSheetId="4">#REF!</definedName>
    <definedName name="aaaaaaaaaaaaaaaaaaaaaaa">#REF!</definedName>
    <definedName name="abh" localSheetId="4">#REF!</definedName>
    <definedName name="abh">#REF!</definedName>
    <definedName name="ablk" localSheetId="4">#REF!</definedName>
    <definedName name="ablk">#REF!</definedName>
    <definedName name="Abstract" localSheetId="4">#REF!</definedName>
    <definedName name="Abstract">#REF!</definedName>
    <definedName name="ach" localSheetId="4">#REF!</definedName>
    <definedName name="ach">#REF!</definedName>
    <definedName name="ahfk" localSheetId="4">#REF!</definedName>
    <definedName name="ahfk">#REF!</definedName>
    <definedName name="b" localSheetId="4">#REF!</definedName>
    <definedName name="b">#REF!</definedName>
    <definedName name="bc" localSheetId="4">#REF!</definedName>
    <definedName name="bc">#REF!</definedName>
    <definedName name="CMDA" localSheetId="4">#REF!</definedName>
    <definedName name="CMDA">#REF!</definedName>
    <definedName name="CMDA1" localSheetId="4">#REF!</definedName>
    <definedName name="CMDA1">#REF!</definedName>
    <definedName name="da" localSheetId="4">#REF!</definedName>
    <definedName name="da">#REF!</definedName>
    <definedName name="de" localSheetId="4">#REF!</definedName>
    <definedName name="de">#REF!</definedName>
    <definedName name="Details_furnished_by_the__CE__TNPHC_to_DIG" localSheetId="4">#REF!</definedName>
    <definedName name="Details_furnished_by_the__CE__TNPHC_to_DIG">#REF!</definedName>
    <definedName name="detpada" localSheetId="4">#REF!</definedName>
    <definedName name="detpada">#REF!</definedName>
    <definedName name="df" localSheetId="4">#REF!</definedName>
    <definedName name="df">#REF!</definedName>
    <definedName name="electri" localSheetId="4">#REF!</definedName>
    <definedName name="electri">#REF!</definedName>
    <definedName name="ere" localSheetId="4">#REF!</definedName>
    <definedName name="ere">#REF!</definedName>
    <definedName name="f" localSheetId="4">#REF!</definedName>
    <definedName name="f">#REF!</definedName>
    <definedName name="fdd" localSheetId="4">#REF!</definedName>
    <definedName name="fdd">#REF!</definedName>
    <definedName name="fdf" localSheetId="4">#REF!</definedName>
    <definedName name="fdf">#REF!</definedName>
    <definedName name="fggg" localSheetId="4">#REF!</definedName>
    <definedName name="fggg">#REF!</definedName>
    <definedName name="fhd" localSheetId="4">#REF!</definedName>
    <definedName name="fhd">#REF!</definedName>
    <definedName name="hia" localSheetId="4">#REF!</definedName>
    <definedName name="hia">#REF!</definedName>
    <definedName name="hj" localSheetId="4">#REF!</definedName>
    <definedName name="hj">#REF!</definedName>
    <definedName name="hvbglb" localSheetId="4">#REF!</definedName>
    <definedName name="hvbglb">#REF!</definedName>
    <definedName name="ins" localSheetId="4">#REF!</definedName>
    <definedName name="ins">#REF!</definedName>
    <definedName name="K" localSheetId="4">#REF!</definedName>
    <definedName name="K">#REF!</definedName>
    <definedName name="k404." localSheetId="4">#REF!</definedName>
    <definedName name="k404.">#REF!</definedName>
    <definedName name="kkkkkkkkkkkkk" localSheetId="4">#REF!</definedName>
    <definedName name="kkkkkkkkkkkkk">#REF!</definedName>
    <definedName name="mathi" localSheetId="4">#REF!</definedName>
    <definedName name="mathi">#REF!</definedName>
    <definedName name="pc" localSheetId="4">#REF!</definedName>
    <definedName name="pc">#REF!</definedName>
    <definedName name="PRA" localSheetId="4">#REF!</definedName>
    <definedName name="PRA">#REF!</definedName>
    <definedName name="PRABHU" localSheetId="4">#REF!</definedName>
    <definedName name="PRABHU">#REF!</definedName>
    <definedName name="print" localSheetId="4">#REF!</definedName>
    <definedName name="print">#REF!</definedName>
    <definedName name="_xlnm.Print_Area" localSheetId="0">Abstract!$A$1:$F$236</definedName>
    <definedName name="_xlnm.Print_Area" localSheetId="2">'Ann-A'!$A$2:$H$213</definedName>
    <definedName name="_xlnm.Print_Area" localSheetId="1">'New Abst'!$A$1:$F$194</definedName>
    <definedName name="_xlnm.Print_Area" localSheetId="4">'New Abst (2022-23)'!$A$1:$F$196</definedName>
    <definedName name="_xlnm.Print_Area" localSheetId="3">Sheet1!$A$1:$F$1003</definedName>
    <definedName name="_xlnm.Print_Area">#REF!</definedName>
    <definedName name="PRINT_AREA_MI" localSheetId="2">#REF!</definedName>
    <definedName name="PRINT_AREA_MI" localSheetId="4">#REF!</definedName>
    <definedName name="PRINT_AREA_MI">#REF!</definedName>
    <definedName name="_xlnm.Print_Titles" localSheetId="0">Abstract!$5:$5</definedName>
    <definedName name="_xlnm.Print_Titles" localSheetId="2">'Ann-A'!$4:$5</definedName>
    <definedName name="_xlnm.Print_Titles" localSheetId="1">'New Abst'!$4:$4</definedName>
    <definedName name="_xlnm.Print_Titles" localSheetId="4">'New Abst (2022-23)'!$3:$3</definedName>
    <definedName name="_xlnm.Print_Titles">#REF!</definedName>
    <definedName name="PRINT_TITLES_MI" localSheetId="2">#REF!</definedName>
    <definedName name="PRINT_TITLES_MI" localSheetId="4">#REF!</definedName>
    <definedName name="PRINT_TITLES_MI">#REF!</definedName>
    <definedName name="Q" localSheetId="4">#REF!</definedName>
    <definedName name="Q">#REF!</definedName>
    <definedName name="QQE" localSheetId="4">#REF!</definedName>
    <definedName name="QQE">#REF!</definedName>
    <definedName name="QWE" localSheetId="4">#REF!</definedName>
    <definedName name="QWE">#REF!</definedName>
    <definedName name="rekha" localSheetId="4">#REF!</definedName>
    <definedName name="rekha">#REF!</definedName>
    <definedName name="roya" localSheetId="4">#REF!</definedName>
    <definedName name="roya">#REF!</definedName>
    <definedName name="rwe" localSheetId="4">#REF!</definedName>
    <definedName name="rwe">#REF!</definedName>
    <definedName name="s" localSheetId="4">#REF!</definedName>
    <definedName name="s">#REF!</definedName>
    <definedName name="saq" localSheetId="4">#REF!</definedName>
    <definedName name="saq">#REF!</definedName>
    <definedName name="sasi" localSheetId="4">#REF!</definedName>
    <definedName name="sasi">#REF!</definedName>
    <definedName name="sda" localSheetId="4">#REF!</definedName>
    <definedName name="sda">#REF!</definedName>
    <definedName name="sdfghskjgrkjg" localSheetId="4">#REF!</definedName>
    <definedName name="sdfghskjgrkjg">#REF!</definedName>
    <definedName name="sen" localSheetId="4">#REF!</definedName>
    <definedName name="sen">#REF!</definedName>
    <definedName name="sfysisjghisufgisghifdgh" localSheetId="4">#REF!</definedName>
    <definedName name="sfysisjghisufgisghifdgh">#REF!</definedName>
    <definedName name="srgfrthfjjhgj" localSheetId="4">#REF!</definedName>
    <definedName name="srgfrthfjjhgj">#REF!</definedName>
    <definedName name="vfdb" localSheetId="4">#REF!</definedName>
    <definedName name="vfdb">#REF!</definedName>
    <definedName name="W" localSheetId="4">#REF!</definedName>
    <definedName name="W">#REF!</definedName>
    <definedName name="we" localSheetId="4">#REF!</definedName>
    <definedName name="we">#REF!</definedName>
  </definedNames>
  <calcPr calcId="124519"/>
</workbook>
</file>

<file path=xl/calcChain.xml><?xml version="1.0" encoding="utf-8"?>
<calcChain xmlns="http://schemas.openxmlformats.org/spreadsheetml/2006/main">
  <c r="F191" i="5"/>
  <c r="F194"/>
  <c r="F194" i="2"/>
  <c r="F193"/>
  <c r="F582" i="4"/>
  <c r="F585" s="1"/>
  <c r="F586" s="1"/>
  <c r="F567"/>
  <c r="F562"/>
  <c r="F570" s="1"/>
  <c r="F571" s="1"/>
  <c r="D994" l="1"/>
  <c r="D995"/>
  <c r="D996"/>
  <c r="D997"/>
  <c r="F997" s="1"/>
  <c r="D998"/>
  <c r="F998" s="1"/>
  <c r="D999"/>
  <c r="D993"/>
  <c r="D968"/>
  <c r="D969"/>
  <c r="F969" s="1"/>
  <c r="D970"/>
  <c r="D971"/>
  <c r="F971" s="1"/>
  <c r="D972"/>
  <c r="D973"/>
  <c r="F973" s="1"/>
  <c r="D974"/>
  <c r="D967"/>
  <c r="F1000"/>
  <c r="F999"/>
  <c r="F996"/>
  <c r="F995"/>
  <c r="F994"/>
  <c r="A993"/>
  <c r="F992"/>
  <c r="A990"/>
  <c r="F990" s="1"/>
  <c r="F986"/>
  <c r="A991" s="1"/>
  <c r="F991" s="1"/>
  <c r="F981"/>
  <c r="A989" s="1"/>
  <c r="F989" s="1"/>
  <c r="F974"/>
  <c r="F972"/>
  <c r="F970"/>
  <c r="F968"/>
  <c r="A967"/>
  <c r="A965"/>
  <c r="F965" s="1"/>
  <c r="A964"/>
  <c r="F964" s="1"/>
  <c r="A960"/>
  <c r="A958"/>
  <c r="F955"/>
  <c r="A963" s="1"/>
  <c r="F963" s="1"/>
  <c r="A954"/>
  <c r="F947"/>
  <c r="F946"/>
  <c r="F945"/>
  <c r="F944"/>
  <c r="F943"/>
  <c r="F942"/>
  <c r="F941"/>
  <c r="A940"/>
  <c r="F940" s="1"/>
  <c r="F939"/>
  <c r="A937"/>
  <c r="F937" s="1"/>
  <c r="A936"/>
  <c r="F936" s="1"/>
  <c r="F933"/>
  <c r="A938" s="1"/>
  <c r="F938" s="1"/>
  <c r="F967" l="1"/>
  <c r="F975" s="1"/>
  <c r="F977" s="1"/>
  <c r="F993"/>
  <c r="F1001"/>
  <c r="F1003" s="1"/>
  <c r="F948"/>
  <c r="F950" s="1"/>
  <c r="F189" i="5"/>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J128"/>
  <c r="F128"/>
  <c r="J127"/>
  <c r="J129" s="1"/>
  <c r="J130" s="1"/>
  <c r="F127"/>
  <c r="F126"/>
  <c r="F125"/>
  <c r="F124"/>
  <c r="F123"/>
  <c r="F122"/>
  <c r="F121"/>
  <c r="F120"/>
  <c r="F119"/>
  <c r="F118"/>
  <c r="F117"/>
  <c r="F116"/>
  <c r="F115"/>
  <c r="F114"/>
  <c r="F113"/>
  <c r="F112"/>
  <c r="F111"/>
  <c r="K110"/>
  <c r="F110"/>
  <c r="K109"/>
  <c r="F109"/>
  <c r="K108"/>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874" i="4" l="1"/>
  <c r="F799"/>
  <c r="F798"/>
  <c r="F797"/>
  <c r="F791"/>
  <c r="F790"/>
  <c r="F789"/>
  <c r="E784"/>
  <c r="E786"/>
  <c r="E785"/>
  <c r="F778"/>
  <c r="F777"/>
  <c r="F776"/>
  <c r="F775"/>
  <c r="F192" i="5" l="1"/>
  <c r="F193" s="1"/>
  <c r="F195" s="1"/>
  <c r="H195"/>
  <c r="E787" i="4"/>
  <c r="F781" s="1"/>
  <c r="F801"/>
  <c r="F793"/>
  <c r="F780"/>
  <c r="F802" l="1"/>
  <c r="F803" s="1"/>
  <c r="F794"/>
  <c r="F795" s="1"/>
  <c r="F782"/>
  <c r="A2" i="3"/>
  <c r="K111" i="2" l="1"/>
  <c r="K110"/>
  <c r="K109"/>
  <c r="J129" l="1"/>
  <c r="J128"/>
  <c r="J130" l="1"/>
  <c r="J131" s="1"/>
  <c r="C128" i="1"/>
  <c r="C181" l="1"/>
  <c r="F100" i="2" l="1"/>
  <c r="F101"/>
  <c r="F67"/>
  <c r="F190"/>
  <c r="F189"/>
  <c r="F188"/>
  <c r="F187"/>
  <c r="F154"/>
  <c r="F156"/>
  <c r="F153"/>
  <c r="F119"/>
  <c r="F166"/>
  <c r="F140"/>
  <c r="F155"/>
  <c r="F165"/>
  <c r="F152"/>
  <c r="F151"/>
  <c r="F150"/>
  <c r="F163"/>
  <c r="F162"/>
  <c r="F161"/>
  <c r="F160"/>
  <c r="F149"/>
  <c r="F164"/>
  <c r="F159"/>
  <c r="F147"/>
  <c r="F146"/>
  <c r="F145"/>
  <c r="F142"/>
  <c r="F148"/>
  <c r="F144"/>
  <c r="F143"/>
  <c r="F113"/>
  <c r="F110"/>
  <c r="F116"/>
  <c r="F186"/>
  <c r="F33"/>
  <c r="F79"/>
  <c r="F78"/>
  <c r="F34"/>
  <c r="F98"/>
  <c r="F49"/>
  <c r="F185"/>
  <c r="F184"/>
  <c r="F183"/>
  <c r="F182"/>
  <c r="F181"/>
  <c r="F180"/>
  <c r="F179"/>
  <c r="F178"/>
  <c r="F177"/>
  <c r="F173"/>
  <c r="F172"/>
  <c r="F171"/>
  <c r="F170"/>
  <c r="F169"/>
  <c r="F176"/>
  <c r="F175"/>
  <c r="F174"/>
  <c r="F129"/>
  <c r="F128"/>
  <c r="F109"/>
  <c r="F123"/>
  <c r="F122"/>
  <c r="F121"/>
  <c r="F120"/>
  <c r="F43"/>
  <c r="F124"/>
  <c r="F111"/>
  <c r="F112"/>
  <c r="F118"/>
  <c r="F114"/>
  <c r="F117"/>
  <c r="F115"/>
  <c r="F108"/>
  <c r="F93"/>
  <c r="F97"/>
  <c r="F47"/>
  <c r="F95"/>
  <c r="F44"/>
  <c r="F157"/>
  <c r="F90"/>
  <c r="F42"/>
  <c r="F41"/>
  <c r="F92"/>
  <c r="F125"/>
  <c r="F89"/>
  <c r="F88"/>
  <c r="F107"/>
  <c r="F106"/>
  <c r="F104"/>
  <c r="F103"/>
  <c r="F139"/>
  <c r="F46"/>
  <c r="F86"/>
  <c r="F87"/>
  <c r="F32"/>
  <c r="F131"/>
  <c r="F80"/>
  <c r="F45"/>
  <c r="F85"/>
  <c r="F84"/>
  <c r="F83"/>
  <c r="F82"/>
  <c r="F81"/>
  <c r="F77"/>
  <c r="F74"/>
  <c r="F73"/>
  <c r="F130"/>
  <c r="F105"/>
  <c r="F24"/>
  <c r="F133"/>
  <c r="F31"/>
  <c r="F127"/>
  <c r="F21"/>
  <c r="F20"/>
  <c r="F102"/>
  <c r="F99"/>
  <c r="F19"/>
  <c r="F167"/>
  <c r="F25"/>
  <c r="F137"/>
  <c r="F23"/>
  <c r="F134"/>
  <c r="F136"/>
  <c r="F135"/>
  <c r="F68"/>
  <c r="F69"/>
  <c r="F132"/>
  <c r="F126"/>
  <c r="F141"/>
  <c r="F48"/>
  <c r="F70"/>
  <c r="F64"/>
  <c r="F63"/>
  <c r="F62"/>
  <c r="F61"/>
  <c r="F60"/>
  <c r="F59"/>
  <c r="F58"/>
  <c r="F57"/>
  <c r="F56"/>
  <c r="F28"/>
  <c r="F27"/>
  <c r="F26"/>
  <c r="F16"/>
  <c r="F15"/>
  <c r="F14"/>
  <c r="F13"/>
  <c r="F12"/>
  <c r="F11"/>
  <c r="F10"/>
  <c r="F9"/>
  <c r="F17"/>
  <c r="F54"/>
  <c r="F8"/>
  <c r="F22"/>
  <c r="F55"/>
  <c r="F7"/>
  <c r="F6"/>
  <c r="F5"/>
  <c r="F53"/>
  <c r="F52"/>
  <c r="F51"/>
  <c r="F50"/>
  <c r="A1"/>
  <c r="C235" i="1"/>
  <c r="B235"/>
  <c r="F235" s="1"/>
  <c r="C234"/>
  <c r="C233"/>
  <c r="B233"/>
  <c r="F233" s="1"/>
  <c r="C232"/>
  <c r="B232"/>
  <c r="F232" s="1"/>
  <c r="C231"/>
  <c r="B231"/>
  <c r="F231" s="1"/>
  <c r="C230"/>
  <c r="B230"/>
  <c r="F230" s="1"/>
  <c r="C229"/>
  <c r="C228"/>
  <c r="B228"/>
  <c r="F228" s="1"/>
  <c r="C227"/>
  <c r="B227"/>
  <c r="F227" s="1"/>
  <c r="C226"/>
  <c r="B226"/>
  <c r="F226" s="1"/>
  <c r="C225"/>
  <c r="C224"/>
  <c r="B224"/>
  <c r="F224" s="1"/>
  <c r="C223"/>
  <c r="B223"/>
  <c r="F223" s="1"/>
  <c r="C222"/>
  <c r="B222"/>
  <c r="F222" s="1"/>
  <c r="C221"/>
  <c r="B221"/>
  <c r="F221" s="1"/>
  <c r="C220"/>
  <c r="C219"/>
  <c r="B219"/>
  <c r="F219" s="1"/>
  <c r="C218"/>
  <c r="B218"/>
  <c r="F218" s="1"/>
  <c r="C217"/>
  <c r="B217"/>
  <c r="F217" s="1"/>
  <c r="C216"/>
  <c r="B216"/>
  <c r="F216" s="1"/>
  <c r="C215"/>
  <c r="C214"/>
  <c r="B214"/>
  <c r="F214" s="1"/>
  <c r="C213"/>
  <c r="B213"/>
  <c r="F213" s="1"/>
  <c r="C212"/>
  <c r="B212"/>
  <c r="F212" s="1"/>
  <c r="C211"/>
  <c r="B211"/>
  <c r="F211" s="1"/>
  <c r="C210"/>
  <c r="C209"/>
  <c r="B209"/>
  <c r="F209" s="1"/>
  <c r="C208"/>
  <c r="B208"/>
  <c r="F208" s="1"/>
  <c r="C207"/>
  <c r="C206"/>
  <c r="B206"/>
  <c r="F206" s="1"/>
  <c r="C205"/>
  <c r="C204"/>
  <c r="B204"/>
  <c r="F204" s="1"/>
  <c r="C203"/>
  <c r="C202"/>
  <c r="C201"/>
  <c r="B201"/>
  <c r="F201" s="1"/>
  <c r="C200"/>
  <c r="B200"/>
  <c r="F200" s="1"/>
  <c r="C199"/>
  <c r="C198"/>
  <c r="B198"/>
  <c r="F198" s="1"/>
  <c r="C197"/>
  <c r="B197"/>
  <c r="F197" s="1"/>
  <c r="C196"/>
  <c r="B196"/>
  <c r="F196" s="1"/>
  <c r="C195"/>
  <c r="B195"/>
  <c r="F195" s="1"/>
  <c r="C194"/>
  <c r="B194"/>
  <c r="F194" s="1"/>
  <c r="C192"/>
  <c r="C191"/>
  <c r="B191"/>
  <c r="F191" s="1"/>
  <c r="C190"/>
  <c r="B190"/>
  <c r="F190" s="1"/>
  <c r="C189"/>
  <c r="B189"/>
  <c r="F189" s="1"/>
  <c r="C188"/>
  <c r="B188"/>
  <c r="F188" s="1"/>
  <c r="C187"/>
  <c r="C186"/>
  <c r="B186"/>
  <c r="F186" s="1"/>
  <c r="C185"/>
  <c r="B185"/>
  <c r="F185" s="1"/>
  <c r="C184"/>
  <c r="B184"/>
  <c r="F184" s="1"/>
  <c r="C183"/>
  <c r="B183"/>
  <c r="F183" s="1"/>
  <c r="C182"/>
  <c r="B182"/>
  <c r="F182" s="1"/>
  <c r="B181"/>
  <c r="F181" s="1"/>
  <c r="C177"/>
  <c r="B177"/>
  <c r="F177" s="1"/>
  <c r="C176"/>
  <c r="C175"/>
  <c r="B175"/>
  <c r="F175" s="1"/>
  <c r="C174"/>
  <c r="B174"/>
  <c r="F174" s="1"/>
  <c r="C173"/>
  <c r="B173"/>
  <c r="F173" s="1"/>
  <c r="C172"/>
  <c r="B172"/>
  <c r="F172" s="1"/>
  <c r="C171"/>
  <c r="B171"/>
  <c r="F171" s="1"/>
  <c r="C170"/>
  <c r="B170"/>
  <c r="F170" s="1"/>
  <c r="C169"/>
  <c r="B169"/>
  <c r="F169" s="1"/>
  <c r="C168"/>
  <c r="B168"/>
  <c r="F168" s="1"/>
  <c r="C167"/>
  <c r="C166"/>
  <c r="B166"/>
  <c r="F166" s="1"/>
  <c r="C165"/>
  <c r="B165"/>
  <c r="F165" s="1"/>
  <c r="C164"/>
  <c r="B164"/>
  <c r="F164" s="1"/>
  <c r="C163"/>
  <c r="B163"/>
  <c r="F163" s="1"/>
  <c r="C162"/>
  <c r="B162"/>
  <c r="F162" s="1"/>
  <c r="C161"/>
  <c r="C160"/>
  <c r="B160"/>
  <c r="F160" s="1"/>
  <c r="C159"/>
  <c r="B159"/>
  <c r="F159" s="1"/>
  <c r="C158"/>
  <c r="B158"/>
  <c r="F158" s="1"/>
  <c r="C157"/>
  <c r="C156"/>
  <c r="B156"/>
  <c r="F156" s="1"/>
  <c r="C155"/>
  <c r="B155"/>
  <c r="F155" s="1"/>
  <c r="C154"/>
  <c r="B154"/>
  <c r="F154" s="1"/>
  <c r="C153"/>
  <c r="B153"/>
  <c r="F153" s="1"/>
  <c r="C152"/>
  <c r="B152"/>
  <c r="F152" s="1"/>
  <c r="C151"/>
  <c r="B151"/>
  <c r="F151" s="1"/>
  <c r="C150"/>
  <c r="B150"/>
  <c r="F150" s="1"/>
  <c r="C149"/>
  <c r="B149"/>
  <c r="F149" s="1"/>
  <c r="C148"/>
  <c r="B148"/>
  <c r="F148" s="1"/>
  <c r="C147"/>
  <c r="B147"/>
  <c r="F147" s="1"/>
  <c r="C146"/>
  <c r="B146"/>
  <c r="F146" s="1"/>
  <c r="C145"/>
  <c r="B145"/>
  <c r="F145" s="1"/>
  <c r="C144"/>
  <c r="B144"/>
  <c r="F144" s="1"/>
  <c r="C143"/>
  <c r="B143"/>
  <c r="F143" s="1"/>
  <c r="C142"/>
  <c r="B142"/>
  <c r="F142" s="1"/>
  <c r="C141"/>
  <c r="B141"/>
  <c r="F141" s="1"/>
  <c r="D140"/>
  <c r="F140" s="1"/>
  <c r="C140"/>
  <c r="B140"/>
  <c r="C139"/>
  <c r="B139"/>
  <c r="F139" s="1"/>
  <c r="D138"/>
  <c r="F138" s="1"/>
  <c r="C138"/>
  <c r="B138"/>
  <c r="D137"/>
  <c r="F137" s="1"/>
  <c r="C137"/>
  <c r="B137"/>
  <c r="C136"/>
  <c r="B136"/>
  <c r="F136" s="1"/>
  <c r="C135"/>
  <c r="B135"/>
  <c r="F135" s="1"/>
  <c r="C134"/>
  <c r="B134"/>
  <c r="F134" s="1"/>
  <c r="C133"/>
  <c r="B133"/>
  <c r="F133" s="1"/>
  <c r="C132"/>
  <c r="B132"/>
  <c r="F132" s="1"/>
  <c r="C131"/>
  <c r="B131"/>
  <c r="F131" s="1"/>
  <c r="C130"/>
  <c r="B130"/>
  <c r="F130" s="1"/>
  <c r="C129"/>
  <c r="B129"/>
  <c r="F129" s="1"/>
  <c r="B128"/>
  <c r="F128" s="1"/>
  <c r="D127"/>
  <c r="F127" s="1"/>
  <c r="C127"/>
  <c r="B127"/>
  <c r="C126"/>
  <c r="B126"/>
  <c r="F126" s="1"/>
  <c r="D125"/>
  <c r="F125" s="1"/>
  <c r="C125"/>
  <c r="B125"/>
  <c r="C124"/>
  <c r="B124"/>
  <c r="F124" s="1"/>
  <c r="C123"/>
  <c r="B123"/>
  <c r="F123" s="1"/>
  <c r="C122"/>
  <c r="B122"/>
  <c r="F122" s="1"/>
  <c r="C121"/>
  <c r="C120"/>
  <c r="C119"/>
  <c r="B119"/>
  <c r="F119" s="1"/>
  <c r="C118"/>
  <c r="C117"/>
  <c r="C116"/>
  <c r="B116"/>
  <c r="F116" s="1"/>
  <c r="C115"/>
  <c r="B115"/>
  <c r="F115" s="1"/>
  <c r="C114"/>
  <c r="B114"/>
  <c r="F114" s="1"/>
  <c r="C113"/>
  <c r="B113"/>
  <c r="F113" s="1"/>
  <c r="C112"/>
  <c r="C111"/>
  <c r="B111"/>
  <c r="F111" s="1"/>
  <c r="D110"/>
  <c r="F110" s="1"/>
  <c r="C110"/>
  <c r="B110"/>
  <c r="C109"/>
  <c r="B109"/>
  <c r="F109" s="1"/>
  <c r="C108"/>
  <c r="B108"/>
  <c r="F108" s="1"/>
  <c r="C107"/>
  <c r="B107"/>
  <c r="F107" s="1"/>
  <c r="D106"/>
  <c r="C106"/>
  <c r="B106"/>
  <c r="D105"/>
  <c r="C105"/>
  <c r="B105"/>
  <c r="C104"/>
  <c r="B104"/>
  <c r="F104" s="1"/>
  <c r="C103"/>
  <c r="B103"/>
  <c r="F103" s="1"/>
  <c r="C102"/>
  <c r="C101"/>
  <c r="B101"/>
  <c r="F101" s="1"/>
  <c r="D100"/>
  <c r="C100"/>
  <c r="B100"/>
  <c r="C99"/>
  <c r="B99"/>
  <c r="F99" s="1"/>
  <c r="C98"/>
  <c r="B98"/>
  <c r="F98" s="1"/>
  <c r="C97"/>
  <c r="B97"/>
  <c r="F97" s="1"/>
  <c r="D96"/>
  <c r="F96" s="1"/>
  <c r="C96"/>
  <c r="B96"/>
  <c r="D95"/>
  <c r="C95"/>
  <c r="B95"/>
  <c r="C94"/>
  <c r="B94"/>
  <c r="F94" s="1"/>
  <c r="C93"/>
  <c r="D92"/>
  <c r="C92"/>
  <c r="B92"/>
  <c r="F92" s="1"/>
  <c r="D91"/>
  <c r="C91"/>
  <c r="B91"/>
  <c r="D90"/>
  <c r="C90"/>
  <c r="B90"/>
  <c r="F90" s="1"/>
  <c r="D89"/>
  <c r="C89"/>
  <c r="B89"/>
  <c r="F89" s="1"/>
  <c r="D88"/>
  <c r="C88"/>
  <c r="B88"/>
  <c r="F88" s="1"/>
  <c r="C87"/>
  <c r="C86"/>
  <c r="B86"/>
  <c r="F86" s="1"/>
  <c r="C85"/>
  <c r="B85"/>
  <c r="F85" s="1"/>
  <c r="C84"/>
  <c r="B84"/>
  <c r="F84" s="1"/>
  <c r="C83"/>
  <c r="D82"/>
  <c r="C82"/>
  <c r="B82"/>
  <c r="C81"/>
  <c r="B81"/>
  <c r="F81" s="1"/>
  <c r="D80"/>
  <c r="F80" s="1"/>
  <c r="C80"/>
  <c r="B80"/>
  <c r="D79"/>
  <c r="F79" s="1"/>
  <c r="C79"/>
  <c r="B79"/>
  <c r="C78"/>
  <c r="B78"/>
  <c r="F78" s="1"/>
  <c r="D77"/>
  <c r="F77" s="1"/>
  <c r="C77"/>
  <c r="B77"/>
  <c r="C76"/>
  <c r="B76"/>
  <c r="F76" s="1"/>
  <c r="C75"/>
  <c r="B75"/>
  <c r="F75" s="1"/>
  <c r="D74"/>
  <c r="F74" s="1"/>
  <c r="C74"/>
  <c r="B74"/>
  <c r="D73"/>
  <c r="C73"/>
  <c r="B73"/>
  <c r="C72"/>
  <c r="B72"/>
  <c r="F72" s="1"/>
  <c r="C71"/>
  <c r="D70"/>
  <c r="F70" s="1"/>
  <c r="C70"/>
  <c r="B70"/>
  <c r="C69"/>
  <c r="D67"/>
  <c r="C67"/>
  <c r="B67"/>
  <c r="C66"/>
  <c r="B66"/>
  <c r="F66" s="1"/>
  <c r="D65"/>
  <c r="C65"/>
  <c r="B65"/>
  <c r="C64"/>
  <c r="D63"/>
  <c r="C63"/>
  <c r="B63"/>
  <c r="D61"/>
  <c r="F61" s="1"/>
  <c r="C61"/>
  <c r="B61"/>
  <c r="C59"/>
  <c r="B59"/>
  <c r="F59" s="1"/>
  <c r="D58"/>
  <c r="C58"/>
  <c r="B58"/>
  <c r="D57"/>
  <c r="C57"/>
  <c r="B57"/>
  <c r="C56"/>
  <c r="B56"/>
  <c r="F56" s="1"/>
  <c r="C55"/>
  <c r="B55"/>
  <c r="F55" s="1"/>
  <c r="C54"/>
  <c r="B54"/>
  <c r="F54" s="1"/>
  <c r="F53"/>
  <c r="D53"/>
  <c r="C53"/>
  <c r="B53"/>
  <c r="F52"/>
  <c r="D52"/>
  <c r="C52"/>
  <c r="B52"/>
  <c r="F51"/>
  <c r="D51"/>
  <c r="C51"/>
  <c r="B51"/>
  <c r="F50"/>
  <c r="D50"/>
  <c r="C50"/>
  <c r="B50"/>
  <c r="C49"/>
  <c r="B49"/>
  <c r="F49" s="1"/>
  <c r="D48"/>
  <c r="C48"/>
  <c r="B48"/>
  <c r="C47"/>
  <c r="B47"/>
  <c r="F47" s="1"/>
  <c r="D46"/>
  <c r="C46"/>
  <c r="B46"/>
  <c r="F46" s="1"/>
  <c r="D45"/>
  <c r="C45"/>
  <c r="B45"/>
  <c r="D44"/>
  <c r="C44"/>
  <c r="B44"/>
  <c r="F44" s="1"/>
  <c r="D43"/>
  <c r="C43"/>
  <c r="B43"/>
  <c r="F43" s="1"/>
  <c r="C42"/>
  <c r="D41"/>
  <c r="C41"/>
  <c r="B41"/>
  <c r="F41" s="1"/>
  <c r="D40"/>
  <c r="C40"/>
  <c r="B40"/>
  <c r="D39"/>
  <c r="C39"/>
  <c r="B39"/>
  <c r="D38"/>
  <c r="C38"/>
  <c r="B38"/>
  <c r="F38" s="1"/>
  <c r="D37"/>
  <c r="C37"/>
  <c r="B37"/>
  <c r="F37" s="1"/>
  <c r="C36"/>
  <c r="D35"/>
  <c r="C35"/>
  <c r="B35"/>
  <c r="F35" s="1"/>
  <c r="D34"/>
  <c r="C34"/>
  <c r="B34"/>
  <c r="F34" s="1"/>
  <c r="D33"/>
  <c r="C33"/>
  <c r="B33"/>
  <c r="F33" s="1"/>
  <c r="D32"/>
  <c r="C32"/>
  <c r="B32"/>
  <c r="F32" s="1"/>
  <c r="D31"/>
  <c r="C31"/>
  <c r="B31"/>
  <c r="F31" s="1"/>
  <c r="D30"/>
  <c r="C30"/>
  <c r="B30"/>
  <c r="F30" s="1"/>
  <c r="C29"/>
  <c r="C28"/>
  <c r="B28"/>
  <c r="F28" s="1"/>
  <c r="C27"/>
  <c r="B27"/>
  <c r="F27" s="1"/>
  <c r="C26"/>
  <c r="B26"/>
  <c r="F26" s="1"/>
  <c r="C25"/>
  <c r="B25"/>
  <c r="F25" s="1"/>
  <c r="C24"/>
  <c r="C23"/>
  <c r="B23"/>
  <c r="F23" s="1"/>
  <c r="C22"/>
  <c r="B22"/>
  <c r="F22" s="1"/>
  <c r="C21"/>
  <c r="B21"/>
  <c r="F21" s="1"/>
  <c r="C20"/>
  <c r="B20"/>
  <c r="F20" s="1"/>
  <c r="C19"/>
  <c r="B19"/>
  <c r="F19" s="1"/>
  <c r="C18"/>
  <c r="B18"/>
  <c r="F18" s="1"/>
  <c r="C17"/>
  <c r="B17"/>
  <c r="F17" s="1"/>
  <c r="C16"/>
  <c r="B16"/>
  <c r="F16" s="1"/>
  <c r="C15"/>
  <c r="C14"/>
  <c r="B14"/>
  <c r="F14" s="1"/>
  <c r="C13"/>
  <c r="B13"/>
  <c r="F13" s="1"/>
  <c r="C12"/>
  <c r="B12"/>
  <c r="F12" s="1"/>
  <c r="C11"/>
  <c r="B10"/>
  <c r="F10" s="1"/>
  <c r="C9"/>
  <c r="F8"/>
  <c r="D8"/>
  <c r="C8"/>
  <c r="B8"/>
  <c r="C6"/>
  <c r="A3"/>
  <c r="A1"/>
  <c r="F39" l="1"/>
  <c r="F45"/>
  <c r="F63"/>
  <c r="F91"/>
  <c r="F67"/>
  <c r="F95"/>
  <c r="F58"/>
  <c r="F65"/>
  <c r="F73"/>
  <c r="F105"/>
  <c r="F48"/>
  <c r="F106"/>
  <c r="F40"/>
  <c r="F57"/>
  <c r="F82"/>
  <c r="F100"/>
  <c r="F236" s="1"/>
  <c r="F71" i="2"/>
  <c r="F38"/>
  <c r="F138"/>
  <c r="F65"/>
  <c r="F30"/>
  <c r="F29"/>
  <c r="F72"/>
  <c r="F36"/>
  <c r="F76"/>
  <c r="F39"/>
  <c r="F91"/>
  <c r="F96"/>
  <c r="F168"/>
  <c r="F18"/>
  <c r="F66"/>
  <c r="F158"/>
  <c r="F35"/>
  <c r="F37"/>
  <c r="F75"/>
  <c r="F40"/>
  <c r="F94"/>
  <c r="F192" l="1"/>
  <c r="F196" i="5" s="1"/>
  <c r="F196" i="2" l="1"/>
  <c r="H196"/>
</calcChain>
</file>

<file path=xl/sharedStrings.xml><?xml version="1.0" encoding="utf-8"?>
<sst xmlns="http://schemas.openxmlformats.org/spreadsheetml/2006/main" count="3398" uniqueCount="1192">
  <si>
    <t>CHENNAI  DIVISION-I</t>
  </si>
  <si>
    <t>ABSTRACT ESTIMATE</t>
  </si>
  <si>
    <t>Sl.no</t>
  </si>
  <si>
    <t xml:space="preserve">Quantity </t>
  </si>
  <si>
    <t>Description of work</t>
  </si>
  <si>
    <t xml:space="preserve">Rate </t>
  </si>
  <si>
    <t>Unit</t>
  </si>
  <si>
    <t xml:space="preserve">Amount </t>
  </si>
  <si>
    <t>Rmt</t>
  </si>
  <si>
    <t>cut off level</t>
  </si>
  <si>
    <t>Nos</t>
  </si>
  <si>
    <t>Cum</t>
  </si>
  <si>
    <t>Sqm</t>
  </si>
  <si>
    <t>MT</t>
  </si>
  <si>
    <t>Kgs</t>
  </si>
  <si>
    <t>pg.55 el.sr</t>
  </si>
  <si>
    <t>Hrs</t>
  </si>
  <si>
    <t>JoB</t>
  </si>
  <si>
    <t>Air conditioneer Arrangements</t>
  </si>
  <si>
    <t>q</t>
  </si>
  <si>
    <t>``</t>
  </si>
  <si>
    <t>186 pg twad</t>
  </si>
  <si>
    <t>Total</t>
  </si>
  <si>
    <t>Sl. no</t>
  </si>
  <si>
    <t>Qty</t>
  </si>
  <si>
    <t>b.plain surfaces such as roof slab, beams, lintels, sill slab, stair case, portico slab and other similar works</t>
  </si>
  <si>
    <t>c. For square &amp; rectangular column and small quantities of sunshade parapet drops cum window boxing fin projection and other similar works</t>
  </si>
  <si>
    <t>d.vertical wall</t>
  </si>
  <si>
    <t>b. Teak wood below 2m length</t>
  </si>
  <si>
    <t>b. Augering 30cm dia</t>
  </si>
  <si>
    <t>b) 75mm dia PVC SWR pipe including all required PVC specials etc complete</t>
  </si>
  <si>
    <t>b) 60 to 90mt</t>
  </si>
  <si>
    <t>c) 90 to 120mt</t>
  </si>
  <si>
    <t>d) 120 to 150mt</t>
  </si>
  <si>
    <t xml:space="preserve">1.9.5) Mobilization charges inclusive of transportation to site assembling and dismantling the rotary pile equipment employed for the works
For piles </t>
  </si>
  <si>
    <t>1.1) Earth work excavation for foundation in all soils and sub soils to the required depth  (including refilling)
a) 0 to 2m</t>
  </si>
  <si>
    <t>3.2) P.C.C. 1:2:4 for Foundation &amp; Basement and other similar works</t>
  </si>
  <si>
    <t xml:space="preserve">6.2) Brick work in CM 1:5 using chamber burnt bricks of size (23x11.4x7.5cm) in foundation and basement </t>
  </si>
  <si>
    <t>35) Spl. Ceiling plastering in C.M. 1:3, 10 mm tk.</t>
  </si>
  <si>
    <t>37.1) White washing three coats using clean shell lime slaked</t>
  </si>
  <si>
    <t>18.1) Providing form work and centring for reinforced cement concrete structure 
a. For column footing , plinth beam, grade beam, raft beam,raft slab etc</t>
  </si>
  <si>
    <t xml:space="preserve">43.2.1) Supplying, fabricating and placing in position of mild steel grills/ ribbed tor steels ( without cement slurry) binding wire insulated with PVC, bending tying </t>
  </si>
  <si>
    <t>238) Applying one  coat of anti corrosive treatment on steel reinforcement rods</t>
  </si>
  <si>
    <t>28) Plastering the top of the flooring in CM 1:4 20mm thick</t>
  </si>
  <si>
    <t xml:space="preserve">832.5.2) Supplying and fixing UPVC (Un-Plasticized Polyvinyl Chloride) Windows of casement type (open) </t>
  </si>
  <si>
    <t xml:space="preserve">832.5.3) Supplying and fixing UPVC (Un-Plasticized Polyvinyl Chloride) Louvered Ventilators </t>
  </si>
  <si>
    <t>98.5.1) Supplying and fixing of Best Indian Teakwood panelled door shutters 
a) Single leaf suitable for door size 1000 x 2400mm</t>
  </si>
  <si>
    <t xml:space="preserve">40) Painting the new wood work with two coats of approved first class synthetic enamel ready mixed paint </t>
  </si>
  <si>
    <t xml:space="preserve">23.5.1)Supply and fixing of best approved superior variety hydraulic door Closure </t>
  </si>
  <si>
    <t xml:space="preserve">23.3) Supplying and fixing of best approved superior variety magnetic door catches </t>
  </si>
  <si>
    <t>25) Supplying of M.S.Holdfast</t>
  </si>
  <si>
    <t xml:space="preserve">238.1) Applying one coat of Anticorrosive treatment for steel window /M.s grills </t>
  </si>
  <si>
    <t xml:space="preserve">367.1) Providing wooden melamine door polish for new wood </t>
  </si>
  <si>
    <t xml:space="preserve">778.2.3)Supplying, fabricating, erecting and fixing Hilux (or) Equivalent Board False Ceiling  Using Hilux Board Plain Sheets (10mm thick)  etc all complete </t>
  </si>
  <si>
    <t>255.8.3) Supply and fixing of 24 W LED 4000K 2x2 square type Recessed fititing with LED(Higher end/philips/havells/equivalent)</t>
  </si>
  <si>
    <t>44.6.1)Supplying and fixing of 110mm dia PVC SWR pipe  type 'A'  for Rain water down fall pipe(UPVC SPECIAL CLAMP )</t>
  </si>
  <si>
    <t>50.3) Supplying and planting of avenue trees</t>
  </si>
  <si>
    <t xml:space="preserve">50.4) Supplying and fixing of triangular shape chicken mesh tree guard </t>
  </si>
  <si>
    <t xml:space="preserve">50.5) Supplying and fabrication and erection in position of MS scheme name and layout board </t>
  </si>
  <si>
    <t>52.1.1) Supply ,laying &amp; jointing the following pipes as per ASTM D 1785 of schedule 40 with  UPVC Specials 
a. 50 mm dia  ASTM D schedule 40 threaded PVC pipe with necessary UPVC specials</t>
  </si>
  <si>
    <t>b) 32mm dia  ASTM D schedule 40 threaded PVC pipe with necessary UPVC specials</t>
  </si>
  <si>
    <t>c) 25mm dia  ASTM D schedule 40 threaded PVC pipe with necessary UPVC specials</t>
  </si>
  <si>
    <t>54.1.2) S &amp; F of 15mm dia Engineering Polymer Tap (long body )</t>
  </si>
  <si>
    <t>54.2.2) S &amp; F of 15mm dia Engineering Polymer Tap (short body )</t>
  </si>
  <si>
    <t xml:space="preserve">55.2) Supplying and fixing of approved brand procelin flat back urinal </t>
  </si>
  <si>
    <t xml:space="preserve">57.1.1) Supplying and Fixing of EWC superior variety ( white) 500mm with PVC SWR grade "p" or "S" trap </t>
  </si>
  <si>
    <t>58.3) Supplying and fixing the following dia PVC SWR pipe 
a) 110 dia PVC SWR pipe including all reqired PVC specials etc complete</t>
  </si>
  <si>
    <t xml:space="preserve">59.2) Supplying and fixing of 150mmx100mm size of Stone ware Gully trap </t>
  </si>
  <si>
    <t xml:space="preserve">60) Supplying and fixing of PVC Nahani trap not less than 75mm 4way/2 way </t>
  </si>
  <si>
    <t>344.5) Supplying and fixing of 5mm thick bevelled edge mirror of size 0.6mx0.45m mounted in the PVC frame alround with 3mm thick</t>
  </si>
  <si>
    <t xml:space="preserve">451.2) Supplying and Fixing of best approved quality soap dish glazed colour of size 150x150x50mm </t>
  </si>
  <si>
    <t>47) S &amp; F Alu  Towel rail 75 cm long</t>
  </si>
  <si>
    <t xml:space="preserve">86) Providing pre-constructional Anti termite treatment </t>
  </si>
  <si>
    <t xml:space="preserve">74) Charges for assemblinfg and fixing of ceiling fan </t>
  </si>
  <si>
    <t xml:space="preserve">741.1.1) Supply and fixing of 20 Amps DP plug and socket </t>
  </si>
  <si>
    <t>77.3) S&amp;F of TV/Telephone line Socket</t>
  </si>
  <si>
    <t xml:space="preserve">87.1) Supplying and Fixing of three phase ELCB </t>
  </si>
  <si>
    <t>178)Earthing as per the ISI specification with an earth electrode of 2.1mt class 'B' G.I pipe</t>
  </si>
  <si>
    <t>932) Fire bucket with stand (2 bucket with stand) etc all complete</t>
  </si>
  <si>
    <t>Genset arrangement
959.2) 62.5KVA, 415, 3phase , 50HZ @ 1500RPM diesel generator , electric start, water cooled with KIRLOSKAR I GREEN /equivelant</t>
  </si>
  <si>
    <t xml:space="preserve">
b. light point without ceiling rose</t>
  </si>
  <si>
    <t>b) 2 TR Split Type AC Unit</t>
  </si>
  <si>
    <t xml:space="preserve">540.1.8.1) Supply of PVC drain pipe 25mm </t>
  </si>
  <si>
    <t>540.1.3) Supply and fixing of MS stand for fixing outdoor unit</t>
  </si>
  <si>
    <t xml:space="preserve">b) 5 KVA capacity Automatic Voltage Stabilizer </t>
  </si>
  <si>
    <t xml:space="preserve"> 540.1.9.1) Supplying, fixing and commissioning of stabilizer of approved
a) 4 KVA capacity Automatic Voltage Stabilizer </t>
  </si>
  <si>
    <t xml:space="preserve">50.2) Providing precast  Plain cement concrete Kerb stone of size 450mmx300X150mm </t>
  </si>
  <si>
    <t>799.2) Drilling of borewell in hard rock areas anywhere in Tamil Nadu including transportation 
a) 150mm dia bore</t>
  </si>
  <si>
    <t>Bore well arrangements
799.1) Drilling of borewell anywhere 
a) 0 to 60mt</t>
  </si>
  <si>
    <t xml:space="preserve">799.3) Charges for developing the borewell for the entire depth with air compressor of 300cfm capacity (minimum 8 hours) </t>
  </si>
  <si>
    <t>616.4.1) Supply of following HDPE pipes for Submerssible pump in Borewell class 5
a) 32mm dia</t>
  </si>
  <si>
    <t>1 Cum</t>
  </si>
  <si>
    <t>1 No</t>
  </si>
  <si>
    <t>1 Rmt</t>
  </si>
  <si>
    <t>1 Sqm</t>
  </si>
  <si>
    <t>1 Kg</t>
  </si>
  <si>
    <t>1 MT</t>
  </si>
  <si>
    <t>ANNEXURE TO SCHEDULE - A</t>
  </si>
  <si>
    <t>S. No</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</si>
  <si>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</si>
  <si>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</si>
  <si>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</si>
  <si>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</si>
  <si>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</si>
  <si>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</si>
  <si>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</si>
  <si>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</si>
  <si>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</si>
  <si>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</si>
  <si>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t>b) 2 to 3m depth</t>
  </si>
  <si>
    <t>Brick work in CM 1:5 (One of cement and five of sand) using chamber burnt bricks of size 9”x4½”x3” (23x11.4x7.5 cm) in foundation and basement including dewatering wherever necessary proper setting, curing etc., complete with relevant standard specifications.</t>
  </si>
  <si>
    <t>31 &amp;
31-C</t>
  </si>
  <si>
    <r>
      <t>1m</t>
    </r>
    <r>
      <rPr>
        <vertAlign val="superscript"/>
        <sz val="14"/>
        <rFont val="Times New Roman"/>
        <family val="1"/>
      </rPr>
      <t>2</t>
    </r>
    <r>
      <rPr>
        <sz val="14"/>
        <rFont val="Times New Roman"/>
        <family val="1"/>
      </rPr>
      <t xml:space="preserve">
(One Square metre)</t>
    </r>
  </si>
  <si>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
a) Teak wood over 2.00 metre and below 3 metre length</t>
  </si>
  <si>
    <t>72 &amp; 74</t>
  </si>
  <si>
    <t>b) Teak wood below 2.00 metre length</t>
  </si>
  <si>
    <r>
      <t>Flooring with a bed of CC 1:5:10</t>
    </r>
    <r>
      <rPr>
        <sz val="14"/>
        <rFont val="Times New Roman"/>
        <family val="1"/>
      </rPr>
      <t xml:space="preserve">  (one of cement, five of sand and ten of hard broken stone jelly) using 40mm size hard broken stone jelly and top  left rough to receive the floor finish with required slopes including ramming, curing etc.,  all complete complying with relevant standard specifications.</t>
    </r>
  </si>
  <si>
    <t>28 &amp;
39-H</t>
  </si>
  <si>
    <r>
      <t>1m</t>
    </r>
    <r>
      <rPr>
        <b/>
        <vertAlign val="superscript"/>
        <sz val="14"/>
        <rFont val="Times New Roman"/>
        <family val="1"/>
      </rPr>
      <t>3</t>
    </r>
    <r>
      <rPr>
        <b/>
        <sz val="14"/>
        <rFont val="Times New Roman"/>
        <family val="1"/>
      </rPr>
      <t xml:space="preserve"> 
</t>
    </r>
    <r>
      <rPr>
        <sz val="14"/>
        <rFont val="Times New Roman"/>
        <family val="1"/>
      </rPr>
      <t>(One Cubic metre)</t>
    </r>
  </si>
  <si>
    <t>Plastering with CM 1:5 (One of cement and five of sand) 12mm thick finished with neat cement including providing band cornice, ceiling cornice, curing, scaffolding, etc., complete in all respects and complying with relevant standard specifications.</t>
  </si>
  <si>
    <t>56 &amp; 57</t>
  </si>
  <si>
    <t>Supplying and fixing Mild Steel grills as per the design approved to verandah enclosure or gate including one coat of primer and labour for fixing in position etc. all complete</t>
  </si>
  <si>
    <t>1 Kg. 
(One Kilogram)</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</si>
  <si>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</si>
  <si>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t>66 &amp;
66A</t>
  </si>
  <si>
    <r>
      <t xml:space="preserve">Supplying fabrication and </t>
    </r>
    <r>
      <rPr>
        <b/>
        <sz val="14"/>
        <rFont val="Times New Roman"/>
        <family val="1"/>
      </rPr>
      <t>erection in position of M.S.</t>
    </r>
    <r>
      <rPr>
        <sz val="14"/>
        <rFont val="Times New Roman"/>
        <family val="1"/>
      </rPr>
      <t xml:space="preserve"> scheme name and layout board with </t>
    </r>
    <r>
      <rPr>
        <b/>
        <sz val="14"/>
        <rFont val="Times New Roman"/>
        <family val="1"/>
      </rPr>
      <t>50x50x6mm</t>
    </r>
    <r>
      <rPr>
        <sz val="14"/>
        <rFont val="Times New Roman"/>
        <family val="1"/>
      </rPr>
      <t xml:space="preserve"> </t>
    </r>
    <r>
      <rPr>
        <b/>
        <sz val="14"/>
        <rFont val="Times New Roman"/>
        <family val="1"/>
      </rPr>
      <t>M.S.</t>
    </r>
    <r>
      <rPr>
        <sz val="14"/>
        <rFont val="Times New Roman"/>
        <family val="1"/>
      </rPr>
      <t xml:space="preserve"> angle for vertical post and support posts with 2.5 mm thick M.S. sheet for a size at 1.80x1.20m with 40x40x6mm M.S. angle around the board and 50x6mm flat stiffeners on both directions including cost of welding charges, painting charges and drawing the layout and lettering the scheme details as directed by the departmental officers including earth work excavation for 4 nos of pits, PCC 1:5:10 (One of cement, five of sand and ten of HB stone jelly) for pits. 0.45 x 0.45 x 0.60m below Ground level and P.C.C 1:2:4 (one of cement, two of sand and four of 20mm HB Stone Jelly) at 0.30 x 0.30 x 0.30m above Ground level for erection, conveyance charges etc., all complete and as directed by the departmental officers </t>
    </r>
  </si>
  <si>
    <t>1 No
(One Number)</t>
  </si>
  <si>
    <r>
      <t xml:space="preserve">Supplying and fixing 150mm x 100mm size </t>
    </r>
    <r>
      <rPr>
        <b/>
        <sz val="14"/>
        <rFont val="Times New Roman"/>
        <family val="1"/>
      </rPr>
      <t>stone ware</t>
    </r>
    <r>
      <rPr>
        <sz val="14"/>
        <rFont val="Times New Roman"/>
        <family val="1"/>
      </rPr>
      <t xml:space="preserve"> </t>
    </r>
    <r>
      <rPr>
        <b/>
        <sz val="14"/>
        <rFont val="Times New Roman"/>
        <family val="1"/>
      </rPr>
      <t>Gully trap</t>
    </r>
    <r>
      <rPr>
        <sz val="14"/>
        <rFont val="Times New Roman"/>
        <family val="1"/>
      </rPr>
      <t xml:space="preserve"> with iron gratings over a bed of 150mm thick brick jelly concrete in CC 1:8:16 (one of cement, eight of sand and sixteen of broken brick jelly) using 40mm size brick jelly and brick masonry wall 114 mm thick using chamber burnt bricks of size 9”x4-1/2”x3” (23x11.4x7.5cm) in CM 1:5 (One of cement and five of sand ) plastered with CM 1:3 (One of cement and three of sand) 12mm thick etc., complete and as directed by the departmental officers.</t>
    </r>
  </si>
  <si>
    <r>
      <t xml:space="preserve">Supplying and fixing of PVC </t>
    </r>
    <r>
      <rPr>
        <b/>
        <sz val="14"/>
        <rFont val="Times New Roman"/>
        <family val="1"/>
      </rPr>
      <t>Nahani Trap</t>
    </r>
    <r>
      <rPr>
        <sz val="14"/>
        <rFont val="Times New Roman"/>
        <family val="1"/>
      </rPr>
      <t xml:space="preserve"> not less than 75mm 4 way / 2 way (Superior variety) having minimum of water seal of 50mm confirm to relevant I.S. specifications with its latest amendments including resting on the bed of brick jelly concrete 1:5:10 (One of cement, five of sand and ten of 40 mm gauge brick jelly) etc., complete as directed by the departmental officers (The PVC Nahani Trap should be got approved from the EE before use)</t>
    </r>
  </si>
  <si>
    <t>1 No.
 ( One Number )</t>
  </si>
  <si>
    <r>
      <t xml:space="preserve">Supplying, laying and concealing of PVC pipe of </t>
    </r>
    <r>
      <rPr>
        <b/>
        <sz val="14"/>
        <rFont val="Times New Roman"/>
        <family val="1"/>
      </rPr>
      <t>20mm dia</t>
    </r>
    <r>
      <rPr>
        <sz val="14"/>
        <rFont val="Times New Roman"/>
        <family val="1"/>
      </rPr>
      <t xml:space="preserve"> with necessary specials and other materials including Run off 1No. Fish wire (G.I.22g) for drawing </t>
    </r>
    <r>
      <rPr>
        <b/>
        <sz val="14"/>
        <rFont val="Times New Roman"/>
        <family val="1"/>
      </rPr>
      <t>cable for T.V./Telephone</t>
    </r>
    <r>
      <rPr>
        <sz val="14"/>
        <rFont val="Times New Roman"/>
        <family val="1"/>
      </rPr>
      <t xml:space="preserve"> etc., all complete and as directed by the departmental officers.</t>
    </r>
  </si>
  <si>
    <t>1 RMT 
(One Running Metre)</t>
  </si>
  <si>
    <r>
      <t xml:space="preserve">Supplying and laying of </t>
    </r>
    <r>
      <rPr>
        <b/>
        <sz val="14"/>
        <rFont val="Times New Roman"/>
        <family val="1"/>
      </rPr>
      <t>8SWG GI wire</t>
    </r>
    <r>
      <rPr>
        <sz val="14"/>
        <rFont val="Times New Roman"/>
        <family val="1"/>
      </rPr>
      <t xml:space="preserve"> on wall below ground levels with necessary ‘U’ Nails, earth work excavation and refilling etc... including cost of all materials etc.. all complete.</t>
    </r>
  </si>
  <si>
    <r>
      <t xml:space="preserve">Providing pre-constructional </t>
    </r>
    <r>
      <rPr>
        <b/>
        <sz val="14"/>
        <rFont val="Times New Roman"/>
        <family val="1"/>
      </rPr>
      <t>Antitermite treatment</t>
    </r>
    <r>
      <rPr>
        <sz val="14"/>
        <rFont val="Times New Roman"/>
        <family val="1"/>
      </rPr>
      <t xml:space="preserve"> including cost of chemicals labour as per standard specifications for preparing the area for treatment by spraying chemicals and other incidental charges etc.. complete. The rates should be for curing antitermite treatment from the plinth beam and brick masonry with super structure in contact with the back fill earth and at the junction of the walls.  The top surface of filled earth for flooring and the soil along with the perimeter of the building by making holes with the crow bar and poured 5% termicide. “Chloripyrifos” and spraying  the same termicide solution on the wooden frames and treating the other periphery of buildings etc., complete in all respects as per IS 6313 (part II)/ 1981 and as directed by the departmental officers. </t>
    </r>
  </si>
  <si>
    <r>
      <t>1m</t>
    </r>
    <r>
      <rPr>
        <vertAlign val="superscript"/>
        <sz val="14"/>
        <color indexed="8"/>
        <rFont val="Times New Roman"/>
        <family val="1"/>
      </rPr>
      <t>2</t>
    </r>
    <r>
      <rPr>
        <sz val="14"/>
        <color indexed="8"/>
        <rFont val="Times New Roman"/>
        <family val="1"/>
      </rPr>
      <t xml:space="preserve">
(One Square metre)</t>
    </r>
  </si>
  <si>
    <r>
      <t xml:space="preserve">Supply and </t>
    </r>
    <r>
      <rPr>
        <b/>
        <sz val="14"/>
        <color indexed="8"/>
        <rFont val="Times New Roman"/>
        <family val="1"/>
      </rPr>
      <t xml:space="preserve">filling in foundation and basement with Stonedust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</si>
  <si>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t>8.2.3.1</t>
  </si>
  <si>
    <r>
      <t xml:space="preserve">Providing and laying in position, </t>
    </r>
    <r>
      <rPr>
        <b/>
        <sz val="14"/>
        <color indexed="8"/>
        <rFont val="Times New Roman"/>
        <family val="1"/>
      </rPr>
      <t>Standardised Concrete Mix M-30 Grade</t>
    </r>
    <r>
      <rPr>
        <sz val="14"/>
        <color indexed="8"/>
        <rFont val="Times New Roman"/>
        <family val="1"/>
      </rPr>
      <t xml:space="preserve"> in accordance with IS:456-2000 using 20mm and down graded hard broken granite stone jelly for the all RCC items of works with minimum cement content of 400 Kg/m</t>
    </r>
    <r>
      <rPr>
        <vertAlign val="superscript"/>
        <sz val="14"/>
        <color indexed="8"/>
        <rFont val="Times New Roman"/>
        <family val="1"/>
      </rPr>
      <t>3</t>
    </r>
    <r>
      <rPr>
        <sz val="14"/>
        <color indexed="8"/>
        <rFont val="Times New Roman"/>
        <family val="1"/>
      </rPr>
      <t xml:space="preserve">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r>
  </si>
  <si>
    <t>b) In Ground Floor</t>
  </si>
  <si>
    <r>
      <t xml:space="preserve">Providing </t>
    </r>
    <r>
      <rPr>
        <b/>
        <sz val="14"/>
        <color indexed="8"/>
        <rFont val="Times New Roman"/>
        <family val="1"/>
      </rPr>
      <t>Form work</t>
    </r>
    <r>
      <rPr>
        <sz val="14"/>
        <color indexed="8"/>
        <rFont val="Times New Roman"/>
        <family val="1"/>
      </rPr>
      <t xml:space="preserve">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t>
    </r>
  </si>
  <si>
    <t>30 (8)</t>
  </si>
  <si>
    <t>a. For Column footings, plinth beam, Grade beam, Raftbeam, Raft slab etc.,</t>
  </si>
  <si>
    <t>b.Plain surfaces such as Roof slab, floorslab, Beams, lintels, lofts, sillslab, staircase waist, portico slab and other similar works</t>
  </si>
  <si>
    <t>c.For Square and rectangular columns and small quantities such as sunshade, parapet cum drops window boxing, fin projection and other similar works.</t>
  </si>
  <si>
    <t>21.5.2.2</t>
  </si>
  <si>
    <r>
      <t>Supplying and fixing of Colour</t>
    </r>
    <r>
      <rPr>
        <b/>
        <sz val="14"/>
        <color indexed="8"/>
        <rFont val="Times New Roman"/>
        <family val="1"/>
      </rPr>
      <t xml:space="preserve"> glazed tiles</t>
    </r>
    <r>
      <rPr>
        <sz val="14"/>
        <color indexed="8"/>
        <rFont val="Times New Roman"/>
        <family val="1"/>
      </rPr>
      <t xml:space="preserve">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quality of tiles should be got approved from EE before use).</t>
    </r>
  </si>
  <si>
    <r>
      <t xml:space="preserve">Supplying and fixing of </t>
    </r>
    <r>
      <rPr>
        <b/>
        <sz val="14"/>
        <color indexed="8"/>
        <rFont val="Times New Roman"/>
        <family val="1"/>
      </rPr>
      <t>colour Ceramic Tiles Anti skid</t>
    </r>
    <r>
      <rPr>
        <sz val="14"/>
        <color indexed="8"/>
        <rFont val="Times New Roman"/>
        <family val="1"/>
      </rPr>
      <t xml:space="preserve"> without corrugated design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curing, finishing etc., all complete and as directed by the departmental officers. (The brand quality of tiles should be got approved from EE before use ).</t>
    </r>
  </si>
  <si>
    <t>43.2.1</t>
  </si>
  <si>
    <r>
      <t xml:space="preserve">Supplying, fabricating  and placing in position of  Mild steel Grills / Ribbed Tor Steels </t>
    </r>
    <r>
      <rPr>
        <b/>
        <sz val="14"/>
        <color indexed="8"/>
        <rFont val="Times New Roman"/>
        <family val="1"/>
      </rPr>
      <t>(without cement slurry)</t>
    </r>
    <r>
      <rPr>
        <sz val="14"/>
        <color indexed="8"/>
        <rFont val="Times New Roman"/>
        <family val="1"/>
      </rPr>
      <t xml:space="preserve"> of all diameters for reinforcement for all floors including cost of </t>
    </r>
    <r>
      <rPr>
        <b/>
        <sz val="14"/>
        <color indexed="8"/>
        <rFont val="Times New Roman"/>
        <family val="1"/>
      </rPr>
      <t>binding wire insulated with PVC</t>
    </r>
    <r>
      <rPr>
        <sz val="14"/>
        <color indexed="8"/>
        <rFont val="Times New Roman"/>
        <family val="1"/>
      </rPr>
      <t>, bending tying  etc., all complete and as directed by the departmental officers.</t>
    </r>
  </si>
  <si>
    <t>30 &amp; 86</t>
  </si>
  <si>
    <t>1 MT 
(One Metric Tonne)</t>
  </si>
  <si>
    <t>44.2.1</t>
  </si>
  <si>
    <r>
      <t xml:space="preserve">Providing </t>
    </r>
    <r>
      <rPr>
        <b/>
        <sz val="14"/>
        <color indexed="8"/>
        <rFont val="Times New Roman"/>
        <family val="1"/>
      </rPr>
      <t>Rain water harvesting pit</t>
    </r>
    <r>
      <rPr>
        <sz val="14"/>
        <color indexed="8"/>
        <rFont val="Times New Roman"/>
        <family val="1"/>
      </rPr>
      <t xml:space="preserve"> by augering 300mm dia bore pits to a depth of 5.50m overall depth and filling with stone jelly of 40mm size including earth work excavation 1m dia, 600mm depth and filling with filling sand to a depth of 300mm filling sand over the stone jelly and covered with </t>
    </r>
    <r>
      <rPr>
        <b/>
        <sz val="14"/>
        <color indexed="8"/>
        <rFont val="Times New Roman"/>
        <family val="1"/>
      </rPr>
      <t>Precast slab Standardised Cement concrete M 30 grade</t>
    </r>
    <r>
      <rPr>
        <sz val="14"/>
        <color indexed="8"/>
        <rFont val="Times New Roman"/>
        <family val="1"/>
      </rPr>
      <t xml:space="preserve"> of 40mm thick excluding the cost and fabrication of reinforcement grills but including precasting, moulding, curing, finishing and fixing in position etc and all complete as directed by the departmental officer.</t>
    </r>
  </si>
  <si>
    <t>a. Providing pit</t>
  </si>
  <si>
    <t>1 No
 ( One Number )</t>
  </si>
  <si>
    <t>44.6.1</t>
  </si>
  <si>
    <t>52.1.1</t>
  </si>
  <si>
    <t>54.1..2</t>
  </si>
  <si>
    <r>
      <t xml:space="preserve">Supplying and fixing of 15mm dia </t>
    </r>
    <r>
      <rPr>
        <b/>
        <sz val="14"/>
        <color indexed="8"/>
        <rFont val="Times New Roman"/>
        <family val="1"/>
      </rPr>
      <t>Engineering Polymer Tap (Long body)</t>
    </r>
    <r>
      <rPr>
        <sz val="14"/>
        <color indexed="8"/>
        <rFont val="Times New Roman"/>
        <family val="1"/>
      </rPr>
      <t xml:space="preserve"> of best quality including cost of materials,  labour charges for fixing the tap with required specials etc, all complete and as directed by the departmental officers., (The quality and brand of fittings should be got approved from Executive Engineer before use).</t>
    </r>
  </si>
  <si>
    <t>57.1.1</t>
  </si>
  <si>
    <r>
      <t xml:space="preserve">Supplying and fixing </t>
    </r>
    <r>
      <rPr>
        <b/>
        <sz val="14"/>
        <color indexed="8"/>
        <rFont val="Times New Roman"/>
        <family val="1"/>
      </rPr>
      <t>EWC</t>
    </r>
    <r>
      <rPr>
        <sz val="14"/>
        <color indexed="8"/>
        <rFont val="Times New Roman"/>
        <family val="1"/>
      </rPr>
      <t xml:space="preserve"> superior variety (white) 500mm with</t>
    </r>
    <r>
      <rPr>
        <b/>
        <sz val="14"/>
        <color indexed="8"/>
        <rFont val="Times New Roman"/>
        <family val="1"/>
      </rPr>
      <t xml:space="preserve"> PVC SWR grade 'P' or 'S' trap</t>
    </r>
    <r>
      <rPr>
        <sz val="14"/>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 Quality and brand of EWC and plastic cover shall be got approved from the Executive Engineer before fixing)</t>
    </r>
  </si>
  <si>
    <r>
      <t xml:space="preserve">Supplying and fixing the following dia </t>
    </r>
    <r>
      <rPr>
        <b/>
        <sz val="14"/>
        <color indexed="8"/>
        <rFont val="Times New Roman"/>
        <family val="1"/>
      </rPr>
      <t xml:space="preserve">PVC (SWR) pipe </t>
    </r>
    <r>
      <rPr>
        <sz val="14"/>
        <color indexed="8"/>
        <rFont val="Times New Roman"/>
        <family val="1"/>
      </rPr>
      <t xml:space="preserve">with ISI mark confirming to IS 13952:1992- type 'B' </t>
    </r>
    <r>
      <rPr>
        <b/>
        <sz val="14"/>
        <color indexed="8"/>
        <rFont val="Times New Roman"/>
        <family val="1"/>
      </rPr>
      <t>for soil line</t>
    </r>
    <r>
      <rPr>
        <sz val="14"/>
        <color indexed="8"/>
        <rFont val="Times New Roman"/>
        <family val="1"/>
      </rPr>
      <t xml:space="preserve"> </t>
    </r>
    <r>
      <rPr>
        <b/>
        <sz val="14"/>
        <color indexed="8"/>
        <rFont val="Times New Roman"/>
        <family val="1"/>
      </rPr>
      <t xml:space="preserve">with </t>
    </r>
    <r>
      <rPr>
        <sz val="14"/>
        <color indexed="8"/>
        <rFont val="Times New Roman"/>
        <family val="1"/>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t>
    </r>
  </si>
  <si>
    <t>a) 110mm dia PVC SWR pipe including all required PVC specials etc., all complete.,</t>
  </si>
  <si>
    <t>b) 75mm dia PVC SWR pipe including all required PVC specials etc., all complete.,</t>
  </si>
  <si>
    <r>
      <t xml:space="preserve">Wiring with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 1.1.k.v. grade cable with continuous earth by means of </t>
    </r>
    <r>
      <rPr>
        <b/>
        <sz val="14"/>
        <color indexed="8"/>
        <rFont val="Times New Roman"/>
        <family val="1"/>
      </rPr>
      <t>1.5 sqmm PVC insulated single core multi strand fire retardant flexible copper cable with ISI mark confirming to IS: 694/1990</t>
    </r>
    <r>
      <rPr>
        <sz val="14"/>
        <color indexed="8"/>
        <rFont val="Times New Roman"/>
        <family val="1"/>
      </rPr>
      <t xml:space="preserve">,1.1.k.v. grade cable in fully concealed PVC rigid conduit pipe heavy duty with ISI mark with suitable size MS box  of 16g thick concealed and covered with 3mm thick laminated hylem sheet  for 5 amps 5 pin plug socket point  at </t>
    </r>
    <r>
      <rPr>
        <b/>
        <sz val="14"/>
        <color indexed="8"/>
        <rFont val="Times New Roman"/>
        <family val="1"/>
      </rPr>
      <t>Switch Board Itself</t>
    </r>
    <r>
      <rPr>
        <sz val="14"/>
        <color indexed="8"/>
        <rFont val="Times New Roman"/>
        <family val="1"/>
      </rPr>
      <t xml:space="preserve"> including circuit  mains, cost of all materials, specials, etc., all complete</t>
    </r>
  </si>
  <si>
    <t>68.2.2</t>
  </si>
  <si>
    <r>
      <t xml:space="preserve">Wiring with 1.5 sqmm </t>
    </r>
    <r>
      <rPr>
        <b/>
        <sz val="14"/>
        <color indexed="8"/>
        <rFont val="Times New Roman"/>
        <family val="1"/>
      </rPr>
      <t xml:space="preserve">PVC insulated single core multi strand fire retardant flexible copper cable with ISI mark confirming to IS: 694/1990, </t>
    </r>
    <r>
      <rPr>
        <sz val="14"/>
        <color indexed="8"/>
        <rFont val="Times New Roman"/>
        <family val="1"/>
      </rPr>
      <t xml:space="preserve">1.1.k.v. grade cable with continuous earth by means of 1.5sq.mm </t>
    </r>
    <r>
      <rPr>
        <b/>
        <sz val="14"/>
        <color indexed="8"/>
        <rFont val="Times New Roman"/>
        <family val="1"/>
      </rPr>
      <t>PVC insulated single core multi strand fire retardant flexible copper cable   with ISI mark confirming to IS: 694/1990,</t>
    </r>
    <r>
      <rPr>
        <sz val="14"/>
        <color indexed="8"/>
        <rFont val="Times New Roman"/>
        <family val="1"/>
      </rPr>
      <t xml:space="preserve"> 1.1.k.v. grade cable in fully concealed PVC rigid conduit pipe heavy duty with ISI mark with suitable size </t>
    </r>
    <r>
      <rPr>
        <b/>
        <sz val="14"/>
        <color indexed="8"/>
        <rFont val="Times New Roman"/>
        <family val="1"/>
      </rPr>
      <t xml:space="preserve">PVC box (Fire retardent box) </t>
    </r>
    <r>
      <rPr>
        <sz val="14"/>
        <color indexed="8"/>
        <rFont val="Times New Roman"/>
        <family val="1"/>
      </rPr>
      <t xml:space="preserve">of required thickness concealed and covered with 3 mm  thick laminated hylem sheet for 5 Amps </t>
    </r>
    <r>
      <rPr>
        <b/>
        <sz val="14"/>
        <color indexed="8"/>
        <rFont val="Times New Roman"/>
        <family val="1"/>
      </rPr>
      <t>5 pin plug socket point at convenient places</t>
    </r>
    <r>
      <rPr>
        <sz val="14"/>
        <color indexed="8"/>
        <rFont val="Times New Roman"/>
        <family val="1"/>
      </rPr>
      <t xml:space="preserve"> including circuit mains, cost of all materials, specials, etc., all complete</t>
    </r>
  </si>
  <si>
    <r>
      <t xml:space="preserve">Supplying and fixing </t>
    </r>
    <r>
      <rPr>
        <b/>
        <sz val="14"/>
        <color indexed="8"/>
        <rFont val="Times New Roman"/>
        <family val="1"/>
      </rPr>
      <t>15amps 3 pin plug</t>
    </r>
    <r>
      <rPr>
        <sz val="14"/>
        <color indexed="8"/>
        <rFont val="Times New Roman"/>
        <family val="1"/>
      </rPr>
      <t xml:space="preserve"> type socket on a suitable size </t>
    </r>
    <r>
      <rPr>
        <b/>
        <sz val="14"/>
        <color indexed="8"/>
        <rFont val="Times New Roman"/>
        <family val="1"/>
      </rPr>
      <t>PVC box (Fire retardent box)</t>
    </r>
    <r>
      <rPr>
        <sz val="14"/>
        <color indexed="8"/>
        <rFont val="Times New Roman"/>
        <family val="1"/>
      </rPr>
      <t xml:space="preserve"> of required thickness concealed and covered with 3 mm thick laminated hylem sheet inclusive of all connections and cost of all materials.</t>
    </r>
  </si>
  <si>
    <t>1 No. 
(One Number)</t>
  </si>
  <si>
    <t>70.5.2</t>
  </si>
  <si>
    <r>
      <t>Supply and fixing of</t>
    </r>
    <r>
      <rPr>
        <b/>
        <sz val="14"/>
        <color theme="5"/>
        <rFont val="Times New Roman"/>
        <family val="1"/>
      </rPr>
      <t xml:space="preserve"> 4' long 18 W Crystal Glass LED  tube Light  </t>
    </r>
    <r>
      <rPr>
        <sz val="14"/>
        <color theme="5"/>
        <rFont val="Times New Roman"/>
        <family val="1"/>
      </rPr>
      <t>with ISI mark  including cost of all materials twincore flex wire, TW round block and labour charges for fixing in position etc all complete and as directed by the departmental officers (The material should be got approved from the Executive Engineer before use)</t>
    </r>
  </si>
  <si>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 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</si>
  <si>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r>
      <t>Run off main with 2 wires of 2.5 sq.mm.</t>
    </r>
    <r>
      <rPr>
        <sz val="14"/>
        <rFont val="Times New Roman"/>
        <family val="1"/>
      </rPr>
      <t xml:space="preserve"> </t>
    </r>
    <r>
      <rPr>
        <b/>
        <sz val="14"/>
        <rFont val="Times New Roman"/>
        <family val="1"/>
      </rPr>
      <t>PVC insulated single core multistrand fire retardant flexible copper cable with ISI mark confirming to IS: 694/1990</t>
    </r>
    <r>
      <rPr>
        <sz val="14"/>
        <rFont val="Times New Roman"/>
        <family val="1"/>
      </rPr>
      <t>,1.1 kv grade cable with continuous earth by means of 1.5 sq.mm</t>
    </r>
    <r>
      <rPr>
        <b/>
        <sz val="14"/>
        <rFont val="Times New Roman"/>
        <family val="1"/>
      </rPr>
      <t xml:space="preserve"> PVC insulated single core multi strand fire retardant flexible copper cable with ISI mark confirming to IS:694/1990,</t>
    </r>
    <r>
      <rPr>
        <sz val="14"/>
        <rFont val="Times New Roman"/>
        <family val="1"/>
      </rPr>
      <t>1.1. k.v. grade cable in fully concealed   19mm/20mm dia rigid PVC conduit pipe heavy duty with ISI mark cost of all materials, specials etc., all complete.</t>
    </r>
  </si>
  <si>
    <t>82.3.1</t>
  </si>
  <si>
    <r>
      <t>Run off main with 2 wires of 4 sq.mm.</t>
    </r>
    <r>
      <rPr>
        <sz val="14"/>
        <rFont val="Times New Roman"/>
        <family val="1"/>
      </rPr>
      <t xml:space="preserve"> </t>
    </r>
    <r>
      <rPr>
        <b/>
        <sz val="14"/>
        <rFont val="Times New Roman"/>
        <family val="1"/>
      </rPr>
      <t>PVC insulated single core multistrand fire retardant flexible copper cablewith ISI mark confirming to IS: 694/1990</t>
    </r>
    <r>
      <rPr>
        <sz val="14"/>
        <rFont val="Times New Roman"/>
        <family val="1"/>
      </rPr>
      <t>,1.1 kv grade cable with continuous earth by means of 2.5 sq.mm</t>
    </r>
    <r>
      <rPr>
        <b/>
        <sz val="14"/>
        <rFont val="Times New Roman"/>
        <family val="1"/>
      </rPr>
      <t xml:space="preserve"> PVC insulated single core multi strand fire retardant flexible copper cable with ISI mark confirming  to IS: 694/1990,</t>
    </r>
    <r>
      <rPr>
        <sz val="14"/>
        <rFont val="Times New Roman"/>
        <family val="1"/>
      </rPr>
      <t xml:space="preserve">1.1. k.v. grade cable in fully concealed   19mm/20mm dia rigid PVC conduit pipe heavy dutywith ISI mark cost of all materials, specials etc., all complete.
</t>
    </r>
  </si>
  <si>
    <t>1 RMT 
( One Running Metre )</t>
  </si>
  <si>
    <r>
      <t>b)  light point with</t>
    </r>
    <r>
      <rPr>
        <b/>
        <sz val="14"/>
        <color theme="1"/>
        <rFont val="Times New Roman"/>
        <family val="1"/>
      </rPr>
      <t xml:space="preserve"> backlite battern type </t>
    </r>
    <r>
      <rPr>
        <sz val="14"/>
        <color theme="1"/>
        <rFont val="Times New Roman"/>
        <family val="1"/>
      </rPr>
      <t>holder for Administrative block  5 amps flush type switch</t>
    </r>
  </si>
  <si>
    <t>151.3.1</t>
  </si>
  <si>
    <t>161.1.4</t>
  </si>
  <si>
    <t xml:space="preserve">Supply and providing cable end termination of following PVC LTUG Aluminium armoured cable with necessary aluminium cable sockets by crimping etc. with electrical connection complete as directed by the departmental officers.
a) 3.5 C x 185 sqmm PVC LTUG aluminium armoured  cable
</t>
  </si>
  <si>
    <t>162.2.1</t>
  </si>
  <si>
    <t xml:space="preserve"> Earthing Station using Pipe electrode as per IS 3043 using 2.1 m of 40 mm dia and 0.15 m of 19 mm dia B Class. GI pipe including earthwork excavation, brickwork in cement mortar, plastering, 38 mm  RCC cover for the brick masonry, 19 mm GI Check nuts, bolts,  Reducer 40 x 20mm, funnel with wire mesh of 12.5 mm dia, copper plate 125 mm x 50 mm x 6 mm ( 0.36 kg ), including 1 bag ( 40 kgs ) charcoal, salt 10 kg including cost of all materials and labour,etc all complete as per relevant standard specification and as directed by the departmental officers.</t>
  </si>
  <si>
    <t>207.3.1</t>
  </si>
  <si>
    <r>
      <t xml:space="preserve">Painting </t>
    </r>
    <r>
      <rPr>
        <b/>
        <sz val="14"/>
        <rFont val="Times New Roman"/>
        <family val="1"/>
      </rPr>
      <t>the false ceilling / walls with two coats of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</si>
  <si>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t>65A</t>
  </si>
  <si>
    <r>
      <t>1m</t>
    </r>
    <r>
      <rPr>
        <vertAlign val="superscript"/>
        <sz val="14"/>
        <rFont val="Times New Roman"/>
        <family val="1"/>
      </rPr>
      <t xml:space="preserve">2
</t>
    </r>
    <r>
      <rPr>
        <sz val="14"/>
        <rFont val="Times New Roman"/>
        <family val="1"/>
      </rPr>
      <t xml:space="preserve"> (One Square metre)</t>
    </r>
  </si>
  <si>
    <t>1 MT
 ( One Metric Tonne )</t>
  </si>
  <si>
    <r>
      <t xml:space="preserve">Applying one coat of </t>
    </r>
    <r>
      <rPr>
        <b/>
        <sz val="14"/>
        <color indexed="8"/>
        <rFont val="Times New Roman"/>
        <family val="1"/>
      </rPr>
      <t>Anticorrosive treatment for steel window/ M.S. Grills</t>
    </r>
    <r>
      <rPr>
        <sz val="14"/>
        <color indexed="8"/>
        <rFont val="Times New Roman"/>
        <family val="1"/>
      </rPr>
      <t xml:space="preserve">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r>
  </si>
  <si>
    <t>1 No.
 ( One Number)</t>
  </si>
  <si>
    <t>255.8.3</t>
  </si>
  <si>
    <r>
      <t>1m</t>
    </r>
    <r>
      <rPr>
        <vertAlign val="superscript"/>
        <sz val="14"/>
        <color indexed="8"/>
        <rFont val="Times New Roman"/>
        <family val="1"/>
      </rPr>
      <t>2</t>
    </r>
    <r>
      <rPr>
        <sz val="14"/>
        <color indexed="8"/>
        <rFont val="Times New Roman"/>
        <family val="1"/>
      </rPr>
      <t xml:space="preserve">
( One Square metre )</t>
    </r>
  </si>
  <si>
    <r>
      <t>1m</t>
    </r>
    <r>
      <rPr>
        <vertAlign val="superscript"/>
        <sz val="14"/>
        <color indexed="8"/>
        <rFont val="Times New Roman"/>
        <family val="1"/>
      </rPr>
      <t xml:space="preserve">2
</t>
    </r>
    <r>
      <rPr>
        <sz val="14"/>
        <color indexed="8"/>
        <rFont val="Times New Roman"/>
        <family val="1"/>
      </rPr>
      <t xml:space="preserve"> (One Square metre)</t>
    </r>
  </si>
  <si>
    <t>451.3.2</t>
  </si>
  <si>
    <t xml:space="preserve">Supplying and fixing of best approved quality of following CP water supply/Sanitary fittings confirming to I.S. specification including cost and labour charges for fixing etc., complete complying with relevent standard specifications and as directed by the departmental officers (The brand and quality of the materials should be got approved from the EE before use)
a) CP two Way bib cock with health faucet </t>
  </si>
  <si>
    <t>540.1.3.1</t>
  </si>
  <si>
    <r>
      <t xml:space="preserve">Supply and fixing of </t>
    </r>
    <r>
      <rPr>
        <b/>
        <sz val="14"/>
        <rFont val="Times New Roman"/>
        <family val="1"/>
      </rPr>
      <t xml:space="preserve"> MS stand for fixing outdoor unit of approved make  </t>
    </r>
    <r>
      <rPr>
        <sz val="14"/>
        <rFont val="Times New Roman"/>
        <family val="1"/>
      </rPr>
      <t>complete including labour charges , cost of materials, hire charges for tools and plants etc., all complete and as directed by the departmental officers. (The quality and brand should be got approved from EE before use)</t>
    </r>
  </si>
  <si>
    <t>540.1.6.1</t>
  </si>
  <si>
    <t>540.1.8.1</t>
  </si>
  <si>
    <r>
      <t xml:space="preserve">Supply, delivery and laying of  </t>
    </r>
    <r>
      <rPr>
        <b/>
        <sz val="14"/>
        <rFont val="Times New Roman"/>
        <family val="1"/>
      </rPr>
      <t>PVC drain pipe 25mm with specials</t>
    </r>
    <r>
      <rPr>
        <sz val="14"/>
        <rFont val="Times New Roman"/>
        <family val="1"/>
      </rPr>
      <t xml:space="preserve"> (For AC) of approved ISI quality including cutting, threading, and jointing the PVC pipes  including cost of all materials and   labour charges etc., all complete and as directed by the departmental  officers. (The quality and brand should be got approved from the EE before use)</t>
    </r>
  </si>
  <si>
    <t>1 Rmt
(One Running Meter)</t>
  </si>
  <si>
    <t>540.1.9.1</t>
  </si>
  <si>
    <t>540.2.1</t>
  </si>
  <si>
    <r>
      <rPr>
        <b/>
        <sz val="14"/>
        <rFont val="Times New Roman"/>
        <family val="1"/>
      </rPr>
      <t xml:space="preserve">Supply and laying of 5/8" and 3/8"  copper pipe </t>
    </r>
    <r>
      <rPr>
        <sz val="14"/>
        <rFont val="Times New Roman"/>
        <family val="1"/>
      </rPr>
      <t>(Extrabeyond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</si>
  <si>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t>832.5.2</t>
  </si>
  <si>
    <r>
      <t xml:space="preserve">Supplying and fixing of  </t>
    </r>
    <r>
      <rPr>
        <b/>
        <sz val="14"/>
        <rFont val="Times New Roman"/>
        <family val="1"/>
      </rPr>
      <t>UPVC (Un-plasticized polyvinyl chloride) Windows</t>
    </r>
    <r>
      <rPr>
        <sz val="14"/>
        <rFont val="Times New Roman"/>
        <family val="1"/>
      </rPr>
      <t xml:space="preserve"> of casement type (Open) from the profile the size of outer frame 60mmx58mm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etc. all complete in all respects as directed by the departmental officers. (The colour, brand and quality of window should be got approved from the Executive Engineer before use)</t>
    </r>
  </si>
  <si>
    <t>832.5.3</t>
  </si>
  <si>
    <r>
      <t xml:space="preserve">Supplying and fixing of </t>
    </r>
    <r>
      <rPr>
        <b/>
        <sz val="14"/>
        <color indexed="8"/>
        <rFont val="Times New Roman"/>
        <family val="1"/>
      </rPr>
      <t>UPVC (Un-Plasticized Polyvinyl Chloride) Louvered Ventilators</t>
    </r>
    <r>
      <rPr>
        <sz val="14"/>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</si>
  <si>
    <r>
      <t>Earth work excavation for Open Foundation</t>
    </r>
    <r>
      <rPr>
        <sz val="14"/>
        <rFont val="Times New Roman"/>
        <family val="1"/>
      </rPr>
      <t xml:space="preserve"> in all soils and sub-soils  to the required depth as may be directed except in hard rock requiring blasting, inclusive of shoring, strutting and bailing out water wherever necessary. (Excluding refilling the sides of foundation) and depositing the earth in places shown clearing and levelling the site with an initial lead of 10 metres and lift as specified hereunder etc., complete in all respects complying with relevant Standard specifications </t>
    </r>
    <r>
      <rPr>
        <b/>
        <sz val="14"/>
        <rFont val="Times New Roman"/>
        <family val="1"/>
      </rPr>
      <t>(Excluding Refilling)</t>
    </r>
    <r>
      <rPr>
        <sz val="14"/>
        <rFont val="Times New Roman"/>
        <family val="1"/>
      </rPr>
      <t>.
a) 0 to 2m depth</t>
    </r>
  </si>
  <si>
    <t>Plain cement concrete 1:2:4 (One of cement two of sand and four of Hard Broken Stone jelly) using 20mm gauge  hard broken stone jelly excluding  shuttering  and centering but including laying, curing  and finishing with relevant standard specifications in foundation and basement, and other similar works &amp; as directed by the departmental officers.</t>
  </si>
  <si>
    <t>(b) In First Floor</t>
  </si>
  <si>
    <t>c) In Second Floor</t>
  </si>
  <si>
    <t>d) In Third Floor</t>
  </si>
  <si>
    <t>c) In First Floor</t>
  </si>
  <si>
    <t>d) In Second Floor</t>
  </si>
  <si>
    <r>
      <t xml:space="preserve">Filling in foundation and basement and other similar works with </t>
    </r>
    <r>
      <rPr>
        <b/>
        <sz val="14"/>
        <rFont val="Times New Roman"/>
        <family val="1"/>
      </rPr>
      <t>Excavated earth</t>
    </r>
    <r>
      <rPr>
        <sz val="14"/>
        <rFont val="Times New Roman"/>
        <family val="1"/>
      </rPr>
      <t xml:space="preserve"> in layers of </t>
    </r>
    <r>
      <rPr>
        <b/>
        <sz val="14"/>
        <rFont val="Times New Roman"/>
        <family val="1"/>
      </rPr>
      <t>150mm thick</t>
    </r>
    <r>
      <rPr>
        <sz val="14"/>
        <rFont val="Times New Roman"/>
        <family val="1"/>
      </rPr>
      <t xml:space="preserve"> well watered rammed and consolidated complying with relevant standard specification etc., all complete and as directed by the departmental officers.</t>
    </r>
  </si>
  <si>
    <r>
      <t xml:space="preserve">Supplying of </t>
    </r>
    <r>
      <rPr>
        <b/>
        <sz val="14"/>
        <rFont val="Times New Roman"/>
        <family val="1"/>
      </rPr>
      <t>mild steel hold fasts</t>
    </r>
    <r>
      <rPr>
        <sz val="14"/>
        <rFont val="Times New Roman"/>
        <family val="1"/>
      </rPr>
      <t xml:space="preserve"> horizontally twisted of size 230x40x4mm with pair of suitable iron screws  etc., complete as directed by the departmental officers </t>
    </r>
  </si>
  <si>
    <r>
      <t xml:space="preserve">Supply and fixing of best approved superior variety </t>
    </r>
    <r>
      <rPr>
        <b/>
        <sz val="14"/>
        <rFont val="Times New Roman"/>
        <family val="1"/>
      </rPr>
      <t>magnetic door</t>
    </r>
    <r>
      <rPr>
        <sz val="14"/>
        <rFont val="Times New Roman"/>
        <family val="1"/>
      </rPr>
      <t xml:space="preserve"> catches suitable for doors including cost of door catches, </t>
    </r>
    <r>
      <rPr>
        <b/>
        <sz val="14"/>
        <rFont val="Times New Roman"/>
        <family val="1"/>
      </rPr>
      <t>Aluminium/ Stainless</t>
    </r>
    <r>
      <rPr>
        <sz val="14"/>
        <rFont val="Times New Roman"/>
        <family val="1"/>
      </rPr>
      <t xml:space="preserve"> steel screws  fixing in position etc complete and as directed by the departmental officers. (The quality and brand shall be got approved from the Executive  Engineer before use)</t>
    </r>
  </si>
  <si>
    <r>
      <t xml:space="preserve">Plastering the top of </t>
    </r>
    <r>
      <rPr>
        <b/>
        <sz val="14"/>
        <rFont val="Times New Roman"/>
        <family val="1"/>
      </rPr>
      <t>flooring in CM 1:4</t>
    </r>
    <r>
      <rPr>
        <sz val="14"/>
        <rFont val="Times New Roman"/>
        <family val="1"/>
      </rPr>
      <t xml:space="preserve"> (One of cement and four of sand) </t>
    </r>
    <r>
      <rPr>
        <b/>
        <sz val="14"/>
        <rFont val="Times New Roman"/>
        <family val="1"/>
      </rPr>
      <t>20mm thick</t>
    </r>
    <r>
      <rPr>
        <sz val="14"/>
        <rFont val="Times New Roman"/>
        <family val="1"/>
      </rPr>
      <t xml:space="preserve"> including surface rendered smooth including providing proper slopes, thread lining, curing and </t>
    </r>
    <r>
      <rPr>
        <b/>
        <sz val="14"/>
        <rFont val="Times New Roman"/>
        <family val="1"/>
      </rPr>
      <t>150mm</t>
    </r>
    <r>
      <rPr>
        <sz val="14"/>
        <rFont val="Times New Roman"/>
        <family val="1"/>
      </rPr>
      <t xml:space="preserve"> wide skirting alround with the same cement mortar etc., complete in all respects.</t>
    </r>
  </si>
  <si>
    <t>56, 57
31-C</t>
  </si>
  <si>
    <r>
      <t>1m</t>
    </r>
    <r>
      <rPr>
        <vertAlign val="superscript"/>
        <sz val="14"/>
        <rFont val="Times New Roman"/>
        <family val="1"/>
      </rPr>
      <t>2</t>
    </r>
    <r>
      <rPr>
        <sz val="14"/>
        <rFont val="Times New Roman"/>
        <family val="1"/>
      </rPr>
      <t xml:space="preserve">
( One Square metre )</t>
    </r>
  </si>
  <si>
    <r>
      <t xml:space="preserve">Weathering Course </t>
    </r>
    <r>
      <rPr>
        <sz val="14"/>
        <rFont val="Times New Roman"/>
        <family val="1"/>
      </rPr>
      <t>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</si>
  <si>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t>30 &amp; 41</t>
  </si>
  <si>
    <r>
      <t xml:space="preserve">Finishing top of roof with one course of </t>
    </r>
    <r>
      <rPr>
        <b/>
        <sz val="14"/>
        <rFont val="Times New Roman"/>
        <family val="1"/>
      </rPr>
      <t>Hydraulic Pressed Tiles</t>
    </r>
    <r>
      <rPr>
        <sz val="14"/>
        <rFont val="Times New Roman"/>
        <family val="1"/>
      </rPr>
      <t xml:space="preserve"> of approved superior quality of size </t>
    </r>
    <r>
      <rPr>
        <b/>
        <sz val="14"/>
        <rFont val="Times New Roman"/>
        <family val="1"/>
      </rPr>
      <t>23cmx 23cmx20mm</t>
    </r>
    <r>
      <rPr>
        <sz val="14"/>
        <rFont val="Times New Roman"/>
        <family val="1"/>
      </rPr>
      <t xml:space="preserve"> thick laid over weathering course in CM 1:3 (One of cement and three of sand) 12mm thick mixed with Water proofing compound at 2% by weight of cement used and pointed neatly with the same cement mortar mixed with water proofing compound including curing etc., as per standard specifications. (The quality of tiles shall be got approved from the EE before use)</t>
    </r>
  </si>
  <si>
    <t>41,46 
&amp; 57</t>
  </si>
  <si>
    <r>
      <t>Special ceiling plastering in cement mortar 1:3</t>
    </r>
    <r>
      <rPr>
        <sz val="14"/>
        <rFont val="Times New Roman"/>
        <family val="1"/>
      </rPr>
      <t xml:space="preserve"> (One of cement and three of sand) 10mm thick for bottom of roof, stair, waist, landing and sunshades in all floors finished with neat cement including hacking the areas, providing band cornice, scaffolding, curing etc., complete</t>
    </r>
  </si>
  <si>
    <r>
      <t>White washing three coats</t>
    </r>
    <r>
      <rPr>
        <sz val="14"/>
        <rFont val="Times New Roman"/>
        <family val="1"/>
      </rPr>
      <t xml:space="preserve"> using clean shell lime slaked including cost of lime, gum, blue, brushes, including scaffolding etc., complete in all respects.</t>
    </r>
  </si>
  <si>
    <r>
      <t>Painting the new wood work</t>
    </r>
    <r>
      <rPr>
        <sz val="14"/>
        <rFont val="Times New Roman"/>
        <family val="1"/>
      </rPr>
      <t xml:space="preserve"> with two coats 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t>
    </r>
  </si>
  <si>
    <t>1 Rmt
( One Running metre )</t>
  </si>
  <si>
    <r>
      <rPr>
        <b/>
        <sz val="14"/>
        <rFont val="Times New Roman"/>
        <family val="1"/>
      </rPr>
      <t>Electrical arrangements</t>
    </r>
    <r>
      <rPr>
        <sz val="14"/>
        <rFont val="Times New Roman"/>
        <family val="1"/>
      </rPr>
      <t xml:space="preserve">
Supply and fixing of best approved superior variety concealed type Fibre box with M.S. Fan Hook of 100mm dia, 75mm depth and 3mm thick including cost and fixing in position etc., complete and as directed by the depatmental officers. (The quality should be got approved by the Executive Engineer before use).</t>
    </r>
  </si>
  <si>
    <t>Charges for assembling and fixing of ceiling fan of different sweep with necessary connections and fixing of fan regulator on the existing board etc., all complete (Excluding cost of fan)</t>
  </si>
  <si>
    <r>
      <t xml:space="preserve">Supplying, fixing and concealing T.W box of size 8"x6"x4" covered with 3mm thick hylem sheet including Cost of </t>
    </r>
    <r>
      <rPr>
        <b/>
        <sz val="14"/>
        <rFont val="Times New Roman"/>
        <family val="1"/>
      </rPr>
      <t>TV line socket / Telephone line Socket</t>
    </r>
    <r>
      <rPr>
        <sz val="14"/>
        <rFont val="Times New Roman"/>
        <family val="1"/>
      </rPr>
      <t xml:space="preserve"> etc., all complete and as directed by the departmental officers.</t>
    </r>
  </si>
  <si>
    <t>1.9.3.1</t>
  </si>
  <si>
    <t>1SS
2911
Pt (1)
1979</t>
  </si>
  <si>
    <t>1.9.4</t>
  </si>
  <si>
    <t>1.9.5</t>
  </si>
  <si>
    <t>1 Set
( One Set )</t>
  </si>
  <si>
    <t>1.9.6</t>
  </si>
  <si>
    <t>1 No 
(One Number)</t>
  </si>
  <si>
    <r>
      <t>Mobilisation charges</t>
    </r>
    <r>
      <rPr>
        <sz val="14"/>
        <color indexed="8"/>
        <rFont val="Times New Roman"/>
        <family val="1"/>
      </rPr>
      <t xml:space="preserve"> inclusive of transportation to site assembling and dismantling the rotary pile equipment employed for the works etc., complete complying with relevant standard specifications and as directed by the departmental officers.</t>
    </r>
  </si>
  <si>
    <t xml:space="preserve">1 Hour
(One Hour) </t>
  </si>
  <si>
    <t>Plain cement concrete 1:4:8 (One of cement, four of sand  and eight of hard broken stone jelly) for foundation using 40mm gauge hard broken stone jelly inclusive of shoring, strutting and bailing out water wherever necessary ramming, curing etc., complete in all respects complying with relevant standard specifications and as directed by the Departmental officers.</t>
  </si>
  <si>
    <r>
      <t>1m</t>
    </r>
    <r>
      <rPr>
        <vertAlign val="superscript"/>
        <sz val="14"/>
        <color indexed="8"/>
        <rFont val="Times New Roman"/>
        <family val="1"/>
      </rPr>
      <t>3</t>
    </r>
    <r>
      <rPr>
        <sz val="14"/>
        <color indexed="8"/>
        <rFont val="Times New Roman"/>
        <family val="1"/>
      </rPr>
      <t xml:space="preserve"> 
(One Cubic metre)</t>
    </r>
  </si>
  <si>
    <t>e. In Third floor</t>
  </si>
  <si>
    <t>d.  Vertical walls</t>
  </si>
  <si>
    <t>23.5.1</t>
  </si>
  <si>
    <t>d) 20mm dia  ASTM D schedule 40 threaded PVC pipe with necessary UPVC specials</t>
  </si>
  <si>
    <t>c) 25mm dia ASTM D schedule 40 threaded PVC pipe with necessary UPVC specials</t>
  </si>
  <si>
    <t>b) 32mm dia ASTM D schedule 40 threaded PVC pipe with necessary UPVC specials</t>
  </si>
  <si>
    <r>
      <t xml:space="preserve">Supplying, laying, fixing and jointing the following </t>
    </r>
    <r>
      <rPr>
        <b/>
        <sz val="14"/>
        <rFont val="Times New Roman"/>
        <family val="1"/>
      </rPr>
      <t>PVC pipes as per ASTM D - 1785</t>
    </r>
    <r>
      <rPr>
        <sz val="14"/>
        <rFont val="Times New Roman"/>
        <family val="1"/>
      </rPr>
      <t xml:space="preserve"> of schedule 40 of wall thickness not less than the specified in IS 4985 suitable for plumbing by threading of wall thickness including the cost of suitable</t>
    </r>
    <r>
      <rPr>
        <b/>
        <sz val="14"/>
        <rFont val="Times New Roman"/>
        <family val="1"/>
      </rPr>
      <t xml:space="preserve"> UPVC specials </t>
    </r>
    <r>
      <rPr>
        <sz val="14"/>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50 mm dia  ASTM D schedule 40 threaded PVC pipe with necessary UPVC specials</t>
    </r>
  </si>
  <si>
    <t>53.3.2</t>
  </si>
  <si>
    <r>
      <t xml:space="preserve">Supplying and fixing of </t>
    </r>
    <r>
      <rPr>
        <b/>
        <sz val="14"/>
        <rFont val="Times New Roman"/>
        <family val="1"/>
      </rPr>
      <t>C.I man hole cover</t>
    </r>
    <r>
      <rPr>
        <sz val="14"/>
        <rFont val="Times New Roman"/>
        <family val="1"/>
      </rPr>
      <t xml:space="preserve"> ( heavy duty) with locking arrangements of approved quality and brand of size 0.6m x 0.6m (50Kg) as per standard specifications including cost of material, labour charges for fixing etc., all complete and as directed by the departmental officers.</t>
    </r>
  </si>
  <si>
    <t>54.2..2</t>
  </si>
  <si>
    <r>
      <t xml:space="preserve">Supplying and fixing of 15mm dia </t>
    </r>
    <r>
      <rPr>
        <b/>
        <sz val="14"/>
        <color indexed="8"/>
        <rFont val="Times New Roman"/>
        <family val="1"/>
      </rPr>
      <t>Engineering Polymer Tap (Short body)</t>
    </r>
    <r>
      <rPr>
        <sz val="14"/>
        <color indexed="8"/>
        <rFont val="Times New Roman"/>
        <family val="1"/>
      </rPr>
      <t xml:space="preserve"> of best quality including cost of materials,  labour charges for fixing the tap with required specials etc, all complete and as directed by the departmental officers., (The quality and brand of fittings should be got approved from Executive Engineer before use).</t>
    </r>
  </si>
  <si>
    <t>69.2) Supplying and fixing 15amps 3 pin plug type socket on a suitable size PVC box (Fire retardent box)</t>
  </si>
  <si>
    <r>
      <t>Run of main with 2 wires of 1.5 sq.mm.</t>
    </r>
    <r>
      <rPr>
        <sz val="14"/>
        <color indexed="8"/>
        <rFont val="Times New Roman"/>
        <family val="1"/>
      </rPr>
      <t xml:space="preserve"> </t>
    </r>
    <r>
      <rPr>
        <b/>
        <sz val="14"/>
        <color indexed="8"/>
        <rFont val="Times New Roman"/>
        <family val="1"/>
      </rPr>
      <t>PVC insulated single core multi strand fire retardant flexible copper cable with ISI mark conforming to IS: 694/1990</t>
    </r>
    <r>
      <rPr>
        <sz val="14"/>
        <color indexed="8"/>
        <rFont val="Times New Roman"/>
        <family val="1"/>
      </rPr>
      <t>,1.1 kv grade cable with continuous earth by means of 1.5 sq.mm</t>
    </r>
    <r>
      <rPr>
        <b/>
        <sz val="14"/>
        <color indexed="8"/>
        <rFont val="Times New Roman"/>
        <family val="1"/>
      </rPr>
      <t xml:space="preserve"> PVC insulated single core multi strand fire retardant flexible copper cable with ISI mark conforming to IS: 694/1990,</t>
    </r>
    <r>
      <rPr>
        <sz val="14"/>
        <color indexed="8"/>
        <rFont val="Times New Roman"/>
        <family val="1"/>
      </rPr>
      <t>1.1. k.v. grade cable in fully concealed   19mm/20mm dia rigid PVC conduit pipe heavy duty with ISI mark cost of all materials, specials etc., all complete.</t>
    </r>
  </si>
  <si>
    <t>1 No
 (One Number)</t>
  </si>
  <si>
    <t>98.5.1</t>
  </si>
  <si>
    <t>102.2.2</t>
  </si>
  <si>
    <t xml:space="preserve">Supply and erection of 250 Amps capacity floor mounting panel board (Cubical type) with bus bar chamber made up of 16 SWG MS sheet for 3 phase 4 wire system with 50mm x 8mm AL flats for phases and 40mm x 6mm AL flats for neutral; cable chamber, switch chamber and with 2 Nos. 25mmx3mmAL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
Incoming
1.  1 No. 250 A FP MCCB with Manual Closing Mechanism of 25KA Short Circuit Rating with Thermal O/L and Magnetic S/C Protection.
Mechanical inter locking between the above two incommers to be provided.
Bus Bar:
250 Amps 3 phase 4 wire AL Bus Bar
Outgoing
1 No 200A 25KA TPN fixed type MCCB with Manual Closing Mechanism of 15KA Short Circuit Rating with Thermal O/L and Magnetic S/C Protection (For capacitor panel).
2 Nos. 125 A TPN fixed type MCCB with Manual Closing Mechanism of 15KA Short Circuit Rating with Thermal O/L and Magnetic S/C Protection.                                                       3 Nos 63 A TPN fixed type MCCB with Manual Closing Mechanism of 15KA Short Circuit Rating with Thermal O/L and Magnetic S/C Protection
Dummy provision - 1 No.
1set LED pilot lamps withfuse units, switches and interconnections; inter connection to the bus bar by 25 x 6mm  T C copper flat for phases and  25 x 3mm T C copper flat for neutral from 200A / 250A FP MCCB to the bus;  interconnection by SWG No.6 TC copper for the phases and neutral from the 63A TPN MCCB:  6mm thick hylam sheet separation between bus bar chamber and switches chamber; insulaters for the support for the bus; superscribing on the panel board the size, capacity of cable, switches, location etc. 2 nos. metalic danger boards (1 No. in electrical room)   etc all complete complying with relevant standard specifications and as directed by the departmental officers.
</t>
  </si>
  <si>
    <t xml:space="preserve">155.4) Supplying and erection of 250 amps capacity floor mounting panel board Cubical type </t>
  </si>
  <si>
    <t>b) 3.5 C x 35 sq.mm. PVC LTUG aluminium armoured cable</t>
  </si>
  <si>
    <t>c) 3.5 C x 25 sq.mm. PVC LTUG aluminium armoured cable</t>
  </si>
  <si>
    <t>10.2) Brick work in cement mortar 1:4 114mm thick for super structure  using  chamber burnt bricks of size 9"x41/2"x3" (23x11.4x7.5cm) for super structure in the following floors
b In Ground floor/stilt floor</t>
  </si>
  <si>
    <t>8.2.3.1) Standardised Cement concrete using design mix of grade M30 concrete
a) In Foundation &amp; basement</t>
  </si>
  <si>
    <t xml:space="preserve">29.9) Supplying and fixing of colour ceramic Anti skid Tiles </t>
  </si>
  <si>
    <t>29.8) Supplying and fixing of Colour glazed tiles</t>
  </si>
  <si>
    <t>161.1.4) Supplying and fixing of brass cable gland suitable for following core sqmm PVC armoured LTUG cable
a) 3.5 C x 185 sq.mm. PVC LTUG aluminium armoured cable</t>
  </si>
  <si>
    <t>161.4) Supply and providing cable end termination of following PVC LTUG Aluminium armoured cable
a) 3.5 C x 185 sqmm PVC LTUG aluminium armoured  cable</t>
  </si>
  <si>
    <t>162.2.1)Supplying and clamping of following  PVC armoured LTUG cable on post or wall (above GL)
a) 3.5 C x 185 sq.mm. PVC LTUG aluminium armoured cable</t>
  </si>
  <si>
    <t xml:space="preserve">76) Supplying and laying of 8swg GI wire on wall </t>
  </si>
  <si>
    <t>77.4) Supplying and fixing of TV/ telephone line PVC of 20mm dia</t>
  </si>
  <si>
    <t>98.5.2) Supplying and fixing of Best Indian Teakwood panelled door shutters Double leaf 
1.5X2.4m</t>
  </si>
  <si>
    <r>
      <t>207.3.1)Painting the false ceilling / walls with two coats of 1</t>
    </r>
    <r>
      <rPr>
        <vertAlign val="superscript"/>
        <sz val="14"/>
        <color theme="1"/>
        <rFont val="Times New Roman"/>
        <family val="1"/>
      </rPr>
      <t>st</t>
    </r>
    <r>
      <rPr>
        <sz val="14"/>
        <color theme="1"/>
        <rFont val="Times New Roman"/>
        <family val="1"/>
      </rPr>
      <t xml:space="preserve"> class ready mixed plastic emulsion paint</t>
    </r>
  </si>
  <si>
    <t>931.5) Supply and erection of manual call point etc all complete</t>
  </si>
  <si>
    <t xml:space="preserve">945.4) Supply and run of 4pair unshielded twisted pair (UTP) LAN (computer ) CAT 6 cable </t>
  </si>
  <si>
    <t>1.9.3.1)Bored cast sit piles installation of vertical cast in Situ Bored piles of following dia (using Standardised concrete  mix M30 Grade) data 
a.500mm dia pile</t>
  </si>
  <si>
    <t xml:space="preserve">615.3.6) Supplying and fixing of DOL starter 16 amps (ISI) of approved make suitable for single phase </t>
  </si>
  <si>
    <t>615.2.1)Labour charges for the erection of submersible pumpset in borewell/openwell 
a) Upto 5HP</t>
  </si>
  <si>
    <t xml:space="preserve">960.4.4)Supplying and fixing of 20" x 5" size plastic foam name plate with vinyl cutting letter </t>
  </si>
  <si>
    <t xml:space="preserve">960.4.5) Supplying and fixing of 24" x 8" size plastic foam name plate with vinyl cutting letter </t>
  </si>
  <si>
    <t>Supplying and fixing of LED Bulb for suitable for fixing it to pendent / bakelite battern holder of best approved variety and as directed by the departmental officers. (The materials should be got approved from the EE before use)  
a) 15watts LED bulb</t>
  </si>
  <si>
    <r>
      <t xml:space="preserve">Supply &amp; Fixing of  </t>
    </r>
    <r>
      <rPr>
        <b/>
        <sz val="14"/>
        <color indexed="8"/>
        <rFont val="Times New Roman"/>
        <family val="1"/>
      </rPr>
      <t>Bevelled edge mirror</t>
    </r>
    <r>
      <rPr>
        <sz val="14"/>
        <color indexed="8"/>
        <rFont val="Times New Roman"/>
        <family val="1"/>
      </rPr>
      <t xml:space="preserve"> of approved quality and brand of size</t>
    </r>
    <r>
      <rPr>
        <b/>
        <sz val="14"/>
        <color indexed="8"/>
        <rFont val="Times New Roman"/>
        <family val="1"/>
      </rPr>
      <t xml:space="preserve"> 600 x 450 x 5.5mm</t>
    </r>
    <r>
      <rPr>
        <sz val="14"/>
        <color indexed="8"/>
        <rFont val="Times New Roman"/>
        <family val="1"/>
      </rPr>
      <t xml:space="preserve">  shelf type mounted in the PVC / Fibre Glass framed with necessary hard board backing including labour for fixing in position etc., complete and as directed by the departmental officers.</t>
    </r>
  </si>
  <si>
    <t>362.2.2</t>
  </si>
  <si>
    <r>
      <t xml:space="preserve">Supplying and fixing of Stain free Nano polish Vitrified Tiles of size (600x600x8mm)  for flooring and other similar works in cement mortar 1:3 (one of cement and three of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and quality of tiles should be got approved from EE before use) </t>
    </r>
  </si>
  <si>
    <r>
      <t xml:space="preserve">Providing wooden </t>
    </r>
    <r>
      <rPr>
        <b/>
        <sz val="14"/>
        <color indexed="8"/>
        <rFont val="Times New Roman"/>
        <family val="1"/>
      </rPr>
      <t>( Melamine Door ) Polish</t>
    </r>
    <r>
      <rPr>
        <sz val="14"/>
        <color indexed="8"/>
        <rFont val="Times New Roman"/>
        <family val="1"/>
      </rPr>
      <t xml:space="preserve"> for new wood by removing using blade scrapping the existing dirt from the wooden surface using sand paper with M50 and repeat M80 paper to get a smooth surface. Leave it atleast 4hrs for drying sand paper and prepare surface by M100 and clear the surface. Apply one coat of wooden filter by brush and leave it for two hrs. For drying prepare the surface by M100 sand paper and apply one coat of ash  sealer mixed with approved quality thinner after drying apply one coat of sanding sealer and attend the surface to get thoroughly dried smoother surface with no.250 water emery wood cleaner fill the holes and dots by putty and packing to get the surface clean apply surface by water emery no.250 apply first coat of melamen sealer with the thinner for preparing the surface and apply second coat of the same by dring. After drying prepare the surface with water emery no.320 and apply two coats of melamen matt mixed with glazing and thinner 106 prepare the surface water no.400 and apply two coats of same and finally smoother etc., all complete including cost of all materials and labour etc., and as directed by the departmental officers (The quality and shade of the polish should be got approved from the EE before use).</t>
    </r>
  </si>
  <si>
    <r>
      <t>1m</t>
    </r>
    <r>
      <rPr>
        <vertAlign val="superscript"/>
        <sz val="14"/>
        <color indexed="8"/>
        <rFont val="Times New Roman"/>
        <family val="1"/>
      </rPr>
      <t>2</t>
    </r>
    <r>
      <rPr>
        <sz val="14"/>
        <color indexed="8"/>
        <rFont val="Times New Roman"/>
        <family val="1"/>
      </rPr>
      <t xml:space="preserve">
 (One Square metre)</t>
    </r>
  </si>
  <si>
    <t>379.8.6</t>
  </si>
  <si>
    <t>379.8.5</t>
  </si>
  <si>
    <t>379.8.7</t>
  </si>
  <si>
    <t xml:space="preserve">379.8.6) Supplying and fixing of Synthetic Grey paradise and similar varieties granite slab super fine polished with machine cut edges of 4'x2' and above 18 to 20mm thick for flooring </t>
  </si>
  <si>
    <t xml:space="preserve">379.8.5) Supplying and fixing of Synthetic Grey paradise and similar varieties granite slab super fine polished with machine cut edges of 4'x2' and above 18 to 20mm thick for wall </t>
  </si>
  <si>
    <r>
      <rPr>
        <b/>
        <sz val="14"/>
        <color theme="1"/>
        <rFont val="Times New Roman"/>
        <family val="1"/>
      </rPr>
      <t xml:space="preserve">Providing Single Nosing </t>
    </r>
    <r>
      <rPr>
        <sz val="14"/>
        <color theme="1"/>
        <rFont val="Times New Roman"/>
        <family val="1"/>
      </rPr>
      <t>to the edges of Granite slab of 20mm thick including cost and labour for moulding, fixing, finishing etc., all complete and as directed by the departmental officers.</t>
    </r>
  </si>
  <si>
    <t>1 Rmt 
(One Running Metre)</t>
  </si>
  <si>
    <t xml:space="preserve">b) For 2.00 Tr Hi wall (3 star) mounting split type </t>
  </si>
  <si>
    <t xml:space="preserve">Supply and installation of following KVA capacity Automatic Voltage Stabilizer with time delay relay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EE before use)
a) 4 KVA capacity Automatic Voltage Stabilizer </t>
  </si>
  <si>
    <t>609.6.1</t>
  </si>
  <si>
    <t>609.6.3</t>
  </si>
  <si>
    <r>
      <rPr>
        <b/>
        <sz val="14"/>
        <rFont val="Times New Roman"/>
        <family val="1"/>
      </rPr>
      <t>Labour charges for inserting of Following  PVC Casing pipes</t>
    </r>
    <r>
      <rPr>
        <sz val="14"/>
        <rFont val="Times New Roman"/>
        <family val="1"/>
      </rPr>
      <t xml:space="preserve"> assembly (With slots or without slots) in the drilled hole including jointing the pipes with PVC couplers with cement paste etc., complete, supply and packing the annular space with pebbles of size and quality as approved etc., all complete complying with relevant standard specifications and as directed by the departmental officers.  (The quality and brand should be got approved from the Executive Engineer before using.)
a. 150mm dia casing pipes assembly</t>
    </r>
  </si>
  <si>
    <t>609.6.2</t>
  </si>
  <si>
    <t>615.3.6</t>
  </si>
  <si>
    <t>616.4.1</t>
  </si>
  <si>
    <r>
      <t xml:space="preserve">Supplying, laying and jointing the following  dia </t>
    </r>
    <r>
      <rPr>
        <b/>
        <sz val="14"/>
        <rFont val="Times New Roman"/>
        <family val="1"/>
      </rPr>
      <t>HDPE Pipe 10kg/cm</t>
    </r>
    <r>
      <rPr>
        <b/>
        <vertAlign val="superscript"/>
        <sz val="14"/>
        <rFont val="Times New Roman"/>
        <family val="1"/>
      </rPr>
      <t>2</t>
    </r>
    <r>
      <rPr>
        <b/>
        <sz val="14"/>
        <rFont val="Times New Roman"/>
        <family val="1"/>
      </rPr>
      <t xml:space="preserve"> </t>
    </r>
    <r>
      <rPr>
        <sz val="14"/>
        <rFont val="Times New Roman"/>
        <family val="1"/>
      </rPr>
      <t>of best approved quality with ISI mark  suitable for Submersible pump in  borewell including cost of pipe, specials like elbow, tee, reducer, plug, bend, coupler nipple clamps etc., all complete complying with relavent standard specification and as directed by the departmental officer (The brand and quality of materials should be got approved from the EE before use)
a) 32mm dia HDPE Pipe 10kg/CM</t>
    </r>
    <r>
      <rPr>
        <vertAlign val="superscript"/>
        <sz val="14"/>
        <rFont val="Times New Roman"/>
        <family val="1"/>
      </rPr>
      <t>2</t>
    </r>
  </si>
  <si>
    <t>707.2.1</t>
  </si>
  <si>
    <r>
      <t xml:space="preserve">Supply and laying of   PVC insulated and sheathed  </t>
    </r>
    <r>
      <rPr>
        <b/>
        <sz val="14"/>
        <rFont val="Times New Roman"/>
        <family val="1"/>
      </rPr>
      <t>3 core 4 sq.mm flat type copper cable</t>
    </r>
    <r>
      <rPr>
        <sz val="14"/>
        <rFont val="Times New Roman"/>
        <family val="1"/>
      </rPr>
      <t xml:space="preserve"> confirming to IS 694/1990,cable for submersible motor etc., all complete and as directed by the departmental officers. (The materials should be got approved from the EE before use)</t>
    </r>
  </si>
  <si>
    <r>
      <rPr>
        <b/>
        <sz val="14"/>
        <rFont val="Times New Roman"/>
        <family val="1"/>
      </rPr>
      <t xml:space="preserve">Drilling of borewell </t>
    </r>
    <r>
      <rPr>
        <sz val="14"/>
        <rFont val="Times New Roman"/>
        <family val="1"/>
      </rPr>
      <t xml:space="preserve">  including transportation from one place to another place within Tamilnadu in alluvial soil sedimentary strata of clay and sand   stone, shale, pebbles, boulders etc., By first taking a pilot bore of 140 mm/150mm dia and then enlarging to required dia by direct or reverse rotatry mud  circulation method using rotary rig, fuel, labour, drilling, bentonite  mud and water required for drilling at the site shown by the departmental officers including construction of mud pit (only Calyx drills are to be used).
a) upto 60m depth ending below ground level </t>
    </r>
  </si>
  <si>
    <t>1 Hour.
(One Hour)</t>
  </si>
  <si>
    <t>799.3.1</t>
  </si>
  <si>
    <r>
      <t xml:space="preserve">Supply and fixing of </t>
    </r>
    <r>
      <rPr>
        <b/>
        <sz val="14"/>
        <color indexed="8"/>
        <rFont val="Times New Roman"/>
        <family val="1"/>
      </rPr>
      <t xml:space="preserve">160mm dia PVC end cap as per  IS 10124/1982 Part-II </t>
    </r>
    <r>
      <rPr>
        <sz val="14"/>
        <color indexed="8"/>
        <rFont val="Times New Roman"/>
        <family val="1"/>
      </rPr>
      <t>for borewell  top cover including cost of all materials and labour charges for fixing etc., all complete and as directed by the departmental officers.</t>
    </r>
  </si>
  <si>
    <t>799.1.2</t>
  </si>
  <si>
    <t>b) From  60m to 90m</t>
  </si>
  <si>
    <t>c) From 90m to 120m</t>
  </si>
  <si>
    <t>d) from 120m to 150m</t>
  </si>
  <si>
    <t>960.4.2</t>
  </si>
  <si>
    <t>960.4.3</t>
  </si>
  <si>
    <t>960.4.4</t>
  </si>
  <si>
    <t>960.4.5</t>
  </si>
  <si>
    <t>1 Job
(One Job)</t>
  </si>
  <si>
    <r>
      <t>Supply and fixing of horizontal type 4 way triple pole neutral MCB distribution board in sheet steel enclosure double door of double door type with metal door with IP43 protection with 40A 4 pole MCB isolater as incoming and 12 Nos. 6A to 32A SP MCB as outgoing in flush with wall and making good of the concealed portion with earth connection. The MCBDB and MCB's should be with the ISI mark (like standard make)</t>
    </r>
    <r>
      <rPr>
        <sz val="14"/>
        <color indexed="8"/>
        <rFont val="Times New Roman"/>
        <family val="1"/>
      </rPr>
      <t xml:space="preserve"> etc., all complete and as directed by the departmental officers.</t>
    </r>
  </si>
  <si>
    <r>
      <t>Supply and fixing of triple pole and neutral</t>
    </r>
    <r>
      <rPr>
        <b/>
        <sz val="14"/>
        <color indexed="8"/>
        <rFont val="Times New Roman"/>
        <family val="1"/>
      </rPr>
      <t xml:space="preserve"> Four way 7 segment 3 tier compartmental type MCB distribution board with Metal / Acrylic Door Cover with IP42 Protection </t>
    </r>
    <r>
      <rPr>
        <sz val="14"/>
        <color indexed="8"/>
        <rFont val="Times New Roman"/>
        <family val="1"/>
      </rPr>
      <t>complete with the following and necessary neutral link, earth connector link etc., with bus and double door arrangements on surface/in flush with and making good of the concealed portion with earth connection.
Incoming: 1 no of 40A  TP MCB  ISOLATORS
Outgoing: 12 Nos . 6A to 32A, 10KA SP MCB etc., all complete and as directed by the departmental officers.</t>
    </r>
  </si>
  <si>
    <r>
      <t xml:space="preserve">Supply and fixing of </t>
    </r>
    <r>
      <rPr>
        <b/>
        <sz val="14"/>
        <color indexed="8"/>
        <rFont val="Times New Roman"/>
        <family val="1"/>
      </rPr>
      <t xml:space="preserve"> 12 way SINGLE PHASE DISTRIBUTION BOARD WITH MCBs with SPMCB DB with Acrylic Door Cover with IP 42 Protection </t>
    </r>
    <r>
      <rPr>
        <sz val="14"/>
        <color indexed="8"/>
        <rFont val="Times New Roman"/>
        <family val="1"/>
      </rPr>
      <t>complete with the following and necessary neutral link, earth connector link etc., with bus and double door arrangements on surface/in flush with and making good of the concealed portion with earth connection.
Incoming: 1 no of 40A  DP MCB  ISOLATORS
Outgoing: 10 Nos . 6A to 32A, 10KA SP MCB and including cost of materials and labour charges for fixing , wall cutting and finishing etc., all complete and as directed by the departmental officers.</t>
    </r>
  </si>
  <si>
    <t>175.1.2</t>
  </si>
  <si>
    <t>175.1.3</t>
  </si>
  <si>
    <t>175.1.4</t>
  </si>
  <si>
    <t xml:space="preserve">Supplying and fixing of   Battern Type Bakelite Holder for Lamp of best approved variety and as directed by the departmental officers. (The materials should be got approved from the EE before use)  </t>
  </si>
  <si>
    <t xml:space="preserve">Supplying and Fixing of Porcelain Soap Dish of size 150mm x 150mm x 50mm colour of best approved variety and as directed by the departmental officers. (The materials should be got approved from the EE before use)  </t>
  </si>
  <si>
    <r>
      <t xml:space="preserve">Supplying and fixing of </t>
    </r>
    <r>
      <rPr>
        <b/>
        <sz val="14"/>
        <rFont val="Times New Roman"/>
        <family val="1"/>
      </rPr>
      <t>aluminium</t>
    </r>
    <r>
      <rPr>
        <sz val="14"/>
        <rFont val="Times New Roman"/>
        <family val="1"/>
      </rPr>
      <t xml:space="preserve"> </t>
    </r>
    <r>
      <rPr>
        <b/>
        <sz val="14"/>
        <rFont val="Times New Roman"/>
        <family val="1"/>
      </rPr>
      <t>towel rails</t>
    </r>
    <r>
      <rPr>
        <sz val="14"/>
        <rFont val="Times New Roman"/>
        <family val="1"/>
      </rPr>
      <t xml:space="preserve"> </t>
    </r>
    <r>
      <rPr>
        <b/>
        <sz val="14"/>
        <rFont val="Times New Roman"/>
        <family val="1"/>
      </rPr>
      <t>of 75cm long</t>
    </r>
    <r>
      <rPr>
        <sz val="14"/>
        <rFont val="Times New Roman"/>
        <family val="1"/>
      </rPr>
      <t>, including cost of screws, TW plugs and labour charges for fixing in position etc. complete in all respects and as directed by the departmental officers.</t>
    </r>
  </si>
  <si>
    <r>
      <t xml:space="preserve">Supplying and fixing of </t>
    </r>
    <r>
      <rPr>
        <b/>
        <sz val="14"/>
        <rFont val="Times New Roman"/>
        <family val="1"/>
      </rPr>
      <t>pre-cast kerb stone</t>
    </r>
    <r>
      <rPr>
        <sz val="14"/>
        <rFont val="Times New Roman"/>
        <family val="1"/>
      </rPr>
      <t xml:space="preserve"> of size </t>
    </r>
    <r>
      <rPr>
        <b/>
        <sz val="14"/>
        <rFont val="Times New Roman"/>
        <family val="1"/>
      </rPr>
      <t>450x300x150mm</t>
    </r>
    <r>
      <rPr>
        <sz val="14"/>
        <rFont val="Times New Roman"/>
        <family val="1"/>
      </rPr>
      <t xml:space="preserve"> made in </t>
    </r>
    <r>
      <rPr>
        <b/>
        <sz val="14"/>
        <rFont val="Times New Roman"/>
        <family val="1"/>
      </rPr>
      <t>CC 1:3:6</t>
    </r>
    <r>
      <rPr>
        <sz val="14"/>
        <rFont val="Times New Roman"/>
        <family val="1"/>
      </rPr>
      <t xml:space="preserve"> (One of cement, three of sand and six of hard broken stone jelly) using 20mm size hard broken stone jelly including the cost of Kerb stone moulding, laying, curing, transporting, pointing and as directed by the departmental officers.</t>
    </r>
  </si>
  <si>
    <r>
      <t>Supply and planting of avenue trees</t>
    </r>
    <r>
      <rPr>
        <sz val="14"/>
        <rFont val="Times New Roman"/>
        <family val="1"/>
      </rPr>
      <t xml:space="preserve"> including earth work  excavation for pit of size 60x60x60cm filled with manure for 20cm depth and filling with river sand and red earth mix in the ratio of 1:1 for  40cm depth in the same pit and planting the avenue trees of approved varities to a height of 200cm from the ground level and maintaining them for the period of 6 month including watering, periodical manuring and replacing the avenue trees if dead etc all complete and as directed by the departmental officer. (Tree sappling shall be got approved from EE before planting). </t>
    </r>
  </si>
  <si>
    <r>
      <t xml:space="preserve">Supplying and fixing of </t>
    </r>
    <r>
      <rPr>
        <b/>
        <sz val="14"/>
        <rFont val="Times New Roman"/>
        <family val="1"/>
      </rPr>
      <t>triangular shape chicken mesh tree</t>
    </r>
    <r>
      <rPr>
        <sz val="14"/>
        <rFont val="Times New Roman"/>
        <family val="1"/>
      </rPr>
      <t xml:space="preserve"> guard using 8cm dia casurina vertical post and middle tie using country wood reeper of size 50x25mm and 25 gauge chicken mesh including labour charges for fixing the triangular tree guard and as directed by the departmental officers</t>
    </r>
  </si>
  <si>
    <r>
      <t xml:space="preserve">Supplying and fixing of 300 mm dia sweep </t>
    </r>
    <r>
      <rPr>
        <b/>
        <sz val="14"/>
        <rFont val="Times New Roman"/>
        <family val="1"/>
      </rPr>
      <t>AC exhaust fan</t>
    </r>
    <r>
      <rPr>
        <sz val="14"/>
        <rFont val="Times New Roman"/>
        <family val="1"/>
      </rPr>
      <t xml:space="preserve"> of approved ISI quality including necessary wall opening, fixing and finishing the wall opening and making good including cost of material, labour for fixing, chipping and redoing necessary inter connection, scaffolding, hire charges for tools and plants etc., all complete and as directed by the departmental officers.</t>
    </r>
  </si>
  <si>
    <r>
      <t xml:space="preserve">Supplying and fixing of </t>
    </r>
    <r>
      <rPr>
        <b/>
        <sz val="14"/>
        <color indexed="8"/>
        <rFont val="Times New Roman"/>
        <family val="1"/>
      </rPr>
      <t>Sinthetic Grey, Paradise and similar varieties</t>
    </r>
    <r>
      <rPr>
        <sz val="14"/>
        <color indexed="8"/>
        <rFont val="Times New Roman"/>
        <family val="1"/>
      </rPr>
      <t xml:space="preserve"> </t>
    </r>
    <r>
      <rPr>
        <b/>
        <sz val="14"/>
        <color indexed="8"/>
        <rFont val="Times New Roman"/>
        <family val="1"/>
      </rPr>
      <t>Granite slab  (superfine polished with machine cut edges) of size 4'-0"x 2'-0" of 18 to 20 mm thick for wall cladding</t>
    </r>
    <r>
      <rPr>
        <sz val="14"/>
        <color indexed="8"/>
        <rFont val="Times New Roman"/>
        <family val="1"/>
      </rPr>
      <t xml:space="preserve"> (Best approved quality and the same shall be got approved from the Executive Engineer before using) over cement plastering in CM 1:2 (One of cement and two of sand) 10 mm thick including fixing in position, cutting the tiles to the required size wherever necessary, pointing the joints with grout (Tile joint filler), curing, finishing etc., all complete and as directed by the departmental officers. (The brand quality of tiles should be got approved from EE before use ).</t>
    </r>
  </si>
  <si>
    <r>
      <t xml:space="preserve">Supplying and laying of </t>
    </r>
    <r>
      <rPr>
        <b/>
        <sz val="14"/>
        <rFont val="Times New Roman"/>
        <family val="1"/>
      </rPr>
      <t xml:space="preserve">Sinthetic Grey, Paradise and similar varieties Granite slaps (superfine polished with machine cut edges) of size 4'-0"x 2'-0" of 18 to 20 mm thick for flooring </t>
    </r>
    <r>
      <rPr>
        <sz val="14"/>
        <rFont val="Times New Roman"/>
        <family val="1"/>
      </rPr>
      <t>(Best approved quality and the same shall be got approved from the Executive Engineer before using) over cement plastering in CM 1:3 (One of cement and three of sand) 20mm thick including fixing in position, cutting the tiles to the required size wherever necessary, pointing the joints with</t>
    </r>
    <r>
      <rPr>
        <b/>
        <sz val="14"/>
        <rFont val="Times New Roman"/>
        <family val="1"/>
      </rPr>
      <t xml:space="preserve"> Grout (Tile joint filler)</t>
    </r>
    <r>
      <rPr>
        <sz val="14"/>
        <rFont val="Times New Roman"/>
        <family val="1"/>
      </rPr>
      <t>, curing, finishing etc., all complete and as directed by the departmental officers.  (The brand and quality of tiles should be got approved from EE before use ).</t>
    </r>
  </si>
  <si>
    <r>
      <t xml:space="preserve">Supplying, delivery and fixing of </t>
    </r>
    <r>
      <rPr>
        <b/>
        <sz val="14"/>
        <rFont val="Times New Roman"/>
        <family val="1"/>
      </rPr>
      <t xml:space="preserve">16 Amps DOL starter </t>
    </r>
    <r>
      <rPr>
        <sz val="14"/>
        <rFont val="Times New Roman"/>
        <family val="1"/>
      </rPr>
      <t xml:space="preserve">with single phasing preventor with ammeter conforming to IS 13947 with auto restart facility including panel board arrangements etc., complete complying with relevant standard specifications and as directed by the departmental officers (The brand and quality of the cable  shall be got approved by the Executive Engineer before use).
</t>
    </r>
  </si>
  <si>
    <t>Supplying and fixing of hydraulic  door closer of various sized of approved quality using aluminium Extruded Section body, Tubular Type Universal Hydraulic door closer with Double speed adjustment like HARDWYN (make) GAZEL/equivalent (with ISI Monogram) including labour charges for fixing, hire charges for Tools and aplants  etc.,all  complete complying with relevant standard specifications. (The brand and quality of hydraulic door closure should be got approved from EE before use )</t>
  </si>
  <si>
    <t>98.5.2</t>
  </si>
  <si>
    <t>Supplying and laying of Rubber moulded hydraulic pressed Paver blocks 83mm thick using stone dust with required design &amp; color including cost, conveyance of paver block and labour charges for laying with proper slope and gradient etc. complete and as directed by departmental officer (The brand, quality &amp; color should be got approved from the EE before use)</t>
  </si>
  <si>
    <t>c) 4core 16sqmm. PVC LTUG aluminium armoured cable</t>
  </si>
  <si>
    <t>171.2.8</t>
  </si>
  <si>
    <t>Supply and delivery of clear water vertical wet type submersible pumpset suitable for 150mm dia borewell conforming to IS 8034/2002 as amended thereafter and BEE 3 Star Rated capable of discharging noted LPM against head of water column due to all causes.The pump shall be with stainless steel shaft and dynamically balanced bronze or Cast SS impeller, brass screws and CI FG 200 grade pump bowl/diffuser with ISI mark. The pump shall be directly coupled to a continous rated two pole suitable wet type vertical squirrel cage induction motor as per IS9283 /1995 as amended there after, suitable for operation in AC three phase 415 V+/- 10 %, 50 HZ +/- 5 % etc. complete complying with relevant standard specifications and as directed by the departmental officers. (The quality and brand should be got approved from the EE before use) 
2.0 HP Submersible Pump</t>
  </si>
  <si>
    <t>615.2.1</t>
  </si>
  <si>
    <t xml:space="preserve">Labour charges for the erection of Submersible pumpset in borewell / openwell including fixing and jointing Submersible cable with proper clamps up 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 and twin earthing as per IE rules etc.,complete and testing the pumpset and trail run for 10 days including signing of completion of reports as required by EB authorities etc., all complete and as directed by the departmental officers.
Upto 5 HP </t>
  </si>
  <si>
    <t>741.1.1</t>
  </si>
  <si>
    <r>
      <t xml:space="preserve">Supply and fixing of </t>
    </r>
    <r>
      <rPr>
        <b/>
        <sz val="14"/>
        <rFont val="Times New Roman"/>
        <family val="1"/>
      </rPr>
      <t>20A Double pole plug and sockets</t>
    </r>
    <r>
      <rPr>
        <sz val="14"/>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</si>
  <si>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t>778.2.3</t>
  </si>
  <si>
    <r>
      <t xml:space="preserve">Providing and fixing in position of 10mm thick (Plain sheet)  Hiluxboard false ceiling using G.I perimeter channel of size 0.55mm thick ( having one flange of 20mm thick another flanger of 30mm and web of 27mm) along with perimeter of ceiling, screws, fixed brick wall / partition / RCC work with the help of nylon sleeves and screws at 610mm centre to centre. Then suspending G.I intermediate channels of 45mm  (0.90mm thick with two flanges of 15mm each) from the soffits at 1220mm centre to centre with ceiling angle of width 25x10x0.55mm thick fixed to soffits with G.I cleat and steel expansion fasteners ceiling section of size 0.55mm thick having knurled web of 51.50mm and two flanges of 26mm each with lips of 10.50mm are fixed to the intermediate channel with the help of connecting clips in direction perpendicular fixed to the intermediate channel with the help of connecting clips in direction perpendicular to the intermediate channel at 457mm center 10mm thick tapered edge </t>
    </r>
    <r>
      <rPr>
        <b/>
        <sz val="14"/>
        <rFont val="Times New Roman"/>
        <family val="1"/>
      </rPr>
      <t xml:space="preserve">Hiluxboard (Plain sheet)  </t>
    </r>
    <r>
      <rPr>
        <sz val="14"/>
        <rFont val="Times New Roman"/>
        <family val="1"/>
      </rPr>
      <t>(confirming to IS 2035-1982) screw fixed to ceiling section with 25 mm dry wall screws @ 230 mm centers screw fixing is done mechanically either with screw driver or drilling machine with suitable attachment etc all complete and as directed by the Departmental Officer.</t>
    </r>
  </si>
  <si>
    <r>
      <t>1m</t>
    </r>
    <r>
      <rPr>
        <vertAlign val="superscript"/>
        <sz val="14"/>
        <color theme="1"/>
        <rFont val="Times New Roman"/>
        <family val="1"/>
      </rPr>
      <t>2</t>
    </r>
    <r>
      <rPr>
        <sz val="14"/>
        <color theme="1"/>
        <rFont val="Times New Roman"/>
        <family val="1"/>
      </rPr>
      <t xml:space="preserve">
(One Square metre)</t>
    </r>
  </si>
  <si>
    <t xml:space="preserve">609.6.3)  Labour Charges for inserting PVC casing pipes 
a) 150mm dia assembly (with slots or without slots) </t>
  </si>
  <si>
    <t>b)  200mm dia assembly (with slots or without slots)</t>
  </si>
  <si>
    <t>Wiring with 2 x 1.5 sq.mm. (22 / 0.3) PVC insulated single core unsheathed copper conductor cable of 1100V grade in suitable heavy gauge MS conduit pipe concealed in wall and ceiling with MS accessories with MS switch box in flush with wall with 5A FT switch with 3mm thick hylem sheet cover MS switch box with continuous earth wire connection of 14 SWG TC wire and making good of the concealed portion for concealed light point / fan point (for electronic regulator) including circuit mains, cost of all materials, specials etc., all complete and as directed by the departmental officer.</t>
  </si>
  <si>
    <r>
      <t xml:space="preserve">Supplying and fixing of </t>
    </r>
    <r>
      <rPr>
        <b/>
        <sz val="14"/>
        <rFont val="Times New Roman"/>
        <family val="1"/>
      </rPr>
      <t>Precast slab 50mm thick</t>
    </r>
    <r>
      <rPr>
        <sz val="14"/>
        <rFont val="Times New Roman"/>
        <family val="1"/>
      </rPr>
      <t xml:space="preserve"> made in CC 1:3:6 (One of cement, three of sand and six of hard broken stone jelly) using 20mm size hard broken stone jelly including the cost of slab, moulding, laying, curing, transportation, pointing for approach slab  and other similar works as directed by the departmental officers.</t>
    </r>
  </si>
  <si>
    <t>23.5.4.1</t>
  </si>
  <si>
    <t xml:space="preserve">945.5) Supply and Fixing of 2nos I/0 socket (RJ 45) modular type with PVC modular box with PVC modular face plate . Make: Molex/Commsccope </t>
  </si>
  <si>
    <t xml:space="preserve">945.3) Supply of WD 8TB HDD etc all complete </t>
  </si>
  <si>
    <t xml:space="preserve">945.2) Supply of 16port 2 sada NVR make -UNV </t>
  </si>
  <si>
    <t xml:space="preserve">945.7) Supply of 4U rack with accessoreis </t>
  </si>
  <si>
    <t>103.1)Wiring with 2 x 1.5 sq.mm. (22 / 0.3) PVC insulated single core unsheathed copper conductor cable   fan point (for electronic regulator)</t>
  </si>
  <si>
    <t>1 Job</t>
  </si>
  <si>
    <t>1.5)Earth work excavation for Open foundation (excluding refilling)
a. 0 to 2m depth</t>
  </si>
  <si>
    <t>b. 2 to 3m depth</t>
  </si>
  <si>
    <t>102.2.1</t>
  </si>
  <si>
    <r>
      <t xml:space="preserve">Wiring with 1.5 sq.mm PVC insulated single core multi strand fire retardant flexible copper cablewith ISI mark conforming to IS: 694/1990,1.1 kv grade cable with continuous earth by means of  1.5 sq.mm copper PVC insulated  single core multi strand fire retardant flexible copper cablewith ISI mark conforming to IS: 694/1990 1.1 KV grade cable in fully concealed PVC rigid conduit pipe heavy duty with ISI mark with suitable size of  </t>
    </r>
    <r>
      <rPr>
        <b/>
        <sz val="14"/>
        <color theme="1"/>
        <rFont val="Times New Roman"/>
        <family val="1"/>
      </rPr>
      <t>PVC box (Fire retardent box)</t>
    </r>
    <r>
      <rPr>
        <sz val="14"/>
        <color theme="1"/>
        <rFont val="Times New Roman"/>
        <family val="1"/>
      </rPr>
      <t xml:space="preserve"> concealed and covered with 3 mm thick hylem sheet for </t>
    </r>
    <r>
      <rPr>
        <b/>
        <sz val="14"/>
        <color theme="1"/>
        <rFont val="Times New Roman"/>
        <family val="1"/>
      </rPr>
      <t xml:space="preserve">stair case light point for Administrative block </t>
    </r>
    <r>
      <rPr>
        <sz val="14"/>
        <color theme="1"/>
        <rFont val="Times New Roman"/>
        <family val="1"/>
      </rPr>
      <t xml:space="preserve">       and community center controlled by </t>
    </r>
    <r>
      <rPr>
        <b/>
        <sz val="14"/>
        <color theme="1"/>
        <rFont val="Times New Roman"/>
        <family val="1"/>
      </rPr>
      <t>5 amps flush type two way switch</t>
    </r>
    <r>
      <rPr>
        <sz val="14"/>
        <color theme="1"/>
        <rFont val="Times New Roman"/>
        <family val="1"/>
      </rPr>
      <t xml:space="preserve"> including circuit mains cost of all materials, specials etc., all complete and as directed by the departmental officer.</t>
    </r>
  </si>
  <si>
    <t>104.1.2</t>
  </si>
  <si>
    <t>102.2.1) Wirng with 1.5 sqmm copper PVC insulated unsheathed single core 1.1 KV grade cable with  ADMINISTRATIVE BLOCKS AND COMMUNITYCENTRE controlled by 5 amps flush type switch PVC box (Fire retardent box)
a) Light point with ceiling rose</t>
  </si>
  <si>
    <r>
      <t xml:space="preserve">Supplying and fixing of approved brand Porcelain </t>
    </r>
    <r>
      <rPr>
        <b/>
        <sz val="14"/>
        <rFont val="Times New Roman"/>
        <family val="1"/>
      </rPr>
      <t xml:space="preserve">Flat Back urinal </t>
    </r>
    <r>
      <rPr>
        <sz val="14"/>
        <rFont val="Times New Roman"/>
        <family val="1"/>
      </rPr>
      <t>superior variety including cost of Urinal lead pipe, waste pipe, 15mm wheel valve, TW plug and labour for fixing etc., all complete as directed by the departmental officers (Thebrand and quality shall got approved from the Executive Engineer before use)</t>
    </r>
  </si>
  <si>
    <t xml:space="preserve">Applying one coat of anticorrosive treatment on steel reinforcement rods (20 ltrs. of anitcorrosive chemical for one mertic tonne of steel reinforcement rods) at site including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</si>
  <si>
    <t>Hire charges for engaging earth moving machinery (JCB) for  clearing and cutting of tree hurdles including diesel, oil and labour charges etc., complete in all respects and as directed by the departmental officers.</t>
  </si>
  <si>
    <r>
      <t xml:space="preserve">Bored cast in situ piles Installation of vertical cast in situ bored piles of following dia using </t>
    </r>
    <r>
      <rPr>
        <b/>
        <sz val="14"/>
        <color indexed="8"/>
        <rFont val="Times New Roman"/>
        <family val="1"/>
      </rPr>
      <t>Standardised concrete  mix of grade M 30 concrete</t>
    </r>
    <r>
      <rPr>
        <sz val="14"/>
        <color indexed="8"/>
        <rFont val="Times New Roman"/>
        <family val="1"/>
      </rPr>
      <t xml:space="preserve"> (using hard broken stone graded chips of size 20mm and less) by setting the bored cast in situ pile equipments with all acccessories  and tools at each of locations based on the sequence  of operations as directed by the Engineer-in-charge, boring for the piles from ground level in all soils to the required depth below cut off level to carry a safe working load not less than specified using transit bore mud circulation method (using bentenite clay of required density) inclusive  of pile driving accessories, temporary casing pipe, bentonite  solution of 10% of concrete with required specific density, mobilisation, transferring, installation of pile driving accessories from one location to another, removal of mud from site upto a distance of 5km as directed by the departmental officers, the cost of shoe and length of pile to be embedded in the pile cap but excluding cost of steel and fabrication of reinforcement  grills etc., complete complying with relevant standard specifications and as directed by the departmental officers. [The length of pile shall be measured from the top of shoe to the bottom of pile cap].
d) .500mm dia</t>
    </r>
  </si>
  <si>
    <r>
      <t xml:space="preserve">Conducting </t>
    </r>
    <r>
      <rPr>
        <b/>
        <sz val="14"/>
        <color indexed="8"/>
        <rFont val="Times New Roman"/>
        <family val="1"/>
      </rPr>
      <t>Routine vertical compression load test</t>
    </r>
    <r>
      <rPr>
        <sz val="14"/>
        <color indexed="8"/>
        <rFont val="Times New Roman"/>
        <family val="1"/>
      </rPr>
      <t xml:space="preserve"> for bored cast in situ RCC piles of following dia by direct loading in accordance with IS 2911 ( part IV) 1985 excluding cost of pile and dismantling the same after testing, including finishing pile head and supplying and erection of all kentledge of suitable magnitude as specified, labour, excavation, back filling compaction etc., complete complying with relevant standard specifications and as directed by the departmental officers (150% of pile capacity) 
d) 500mm dia  pile</t>
    </r>
  </si>
  <si>
    <r>
      <t xml:space="preserve">Chipping of </t>
    </r>
    <r>
      <rPr>
        <b/>
        <sz val="14"/>
        <color indexed="8"/>
        <rFont val="Times New Roman"/>
        <family val="1"/>
      </rPr>
      <t>RCC pile head</t>
    </r>
    <r>
      <rPr>
        <sz val="14"/>
        <color indexed="8"/>
        <rFont val="Times New Roman"/>
        <family val="1"/>
      </rPr>
      <t xml:space="preserve"> of following dia pile to the required cut off level and clearing away the debris from site with an average  lead of 3km etc., complete complying with relevant standard specifications and as directed by the departmental officers.
d) 500mm dia
</t>
    </r>
  </si>
  <si>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19X19mm for styles &amp; 15mmX15mm for top &amp; bottom rails. Paneling of 5mm thick UPVC One Side Printed Lamination single sheet to be fitted in the M.S. frame welded / sealed to the styles and rails covered with  5mm  thick heat moulded UPVC 'C' Channel of 30x 50mm and 5mm thick  75mm wide UPVC sheet for top rail, lock rail and bottom rail on either side and 10mm (5mm X 2 Nos) thick, 20mm wide cross UPVC sheet as gap  insert for top rail &amp; bottom rail and  joined  together  with  PVC solvent cement  adhesive.  An  additional  5mm  thick  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</si>
  <si>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r>
      <t xml:space="preserve">Supplying and fixing of </t>
    </r>
    <r>
      <rPr>
        <b/>
        <sz val="14"/>
        <color indexed="8"/>
        <rFont val="Times New Roman"/>
        <family val="1"/>
      </rPr>
      <t xml:space="preserve"> PVC moulded CI  Color steps for sump of minimum 3mm thick plastic encapsulated having minimum cross section of 23mmx25mm etc.,</t>
    </r>
    <r>
      <rPr>
        <sz val="14"/>
        <color indexed="8"/>
        <rFont val="Times New Roman"/>
        <family val="1"/>
      </rPr>
      <t xml:space="preserve"> complete complying with standard specification and as directed by the departmental officers</t>
    </r>
    <r>
      <rPr>
        <sz val="14"/>
        <rFont val="Times New Roman"/>
        <family val="1"/>
      </rPr>
      <t xml:space="preserve"> in all respects.</t>
    </r>
  </si>
  <si>
    <r>
      <t>Supplying and fixing of porcelin</t>
    </r>
    <r>
      <rPr>
        <b/>
        <sz val="14"/>
        <color indexed="8"/>
        <rFont val="Times New Roman"/>
        <family val="1"/>
      </rPr>
      <t xml:space="preserve"> Wash hand basin</t>
    </r>
    <r>
      <rPr>
        <sz val="14"/>
        <color indexed="8"/>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</si>
  <si>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Supplying, laying and  jointing the following</t>
    </r>
    <r>
      <rPr>
        <b/>
        <sz val="14"/>
        <color indexed="8"/>
        <rFont val="Times New Roman"/>
        <family val="1"/>
      </rPr>
      <t xml:space="preserve"> dia UPVC Non Pressure  pipe</t>
    </r>
    <r>
      <rPr>
        <sz val="14"/>
        <color indexed="8"/>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
</t>
    </r>
  </si>
  <si>
    <t>b. 160 mm UPVC Non Pressure  pipe</t>
  </si>
  <si>
    <r>
      <t xml:space="preserve">Supply and fixing of electro mechanically operated three phase earth leakage circuit breaker/residual current circuit breaker </t>
    </r>
    <r>
      <rPr>
        <b/>
        <sz val="14"/>
        <color indexed="8"/>
        <rFont val="Times New Roman"/>
        <family val="1"/>
      </rPr>
      <t>(ELCB/RCCB)</t>
    </r>
    <r>
      <rPr>
        <sz val="14"/>
        <color indexed="8"/>
        <rFont val="Times New Roman"/>
        <family val="1"/>
      </rPr>
      <t xml:space="preserve"> combined with over load and short circuit protection having a rupturing capacity of 6 KA with 30 milli amps fixed setting sensitivity and rates for 25 A in suitable sheet steel enclosure confirming to IS 12640/1988. Including cost of ELCB/RCCB on fully concealed suitable MS box with necessary inter connections and earth connections using copper cable including cost of all materials etc., all complete.</t>
    </r>
  </si>
  <si>
    <t xml:space="preserve">Supplying and fixing of brass cable gland suitable for following core sqmm PVC  LTUG  aluminium armoured cable with earth strip around the gland and cable termination with crimping of terminal with lugs etc., all complete as per relevant standard specification and as directed by the departmental officers. (The brand and quality should be got approved from the EE before use)
a) 3.5 C x 185 sq.mm. PVC LTUG aluminium armoured cable
</t>
  </si>
  <si>
    <t>171.2.1</t>
  </si>
  <si>
    <r>
      <t>Supply and fixing of triple pole and neutral</t>
    </r>
    <r>
      <rPr>
        <b/>
        <sz val="14"/>
        <color indexed="8"/>
        <rFont val="Times New Roman"/>
        <family val="1"/>
      </rPr>
      <t xml:space="preserve"> Six way 7 segment 3 tier compartmental type MCB distribution board with Metal / Acrylic Door Cover with IP42 Protection </t>
    </r>
    <r>
      <rPr>
        <sz val="14"/>
        <color indexed="8"/>
        <rFont val="Times New Roman"/>
        <family val="1"/>
      </rPr>
      <t>complete with the following and necessary neutral link, earth connector link etc., with bus and double door arrangements on surface/in flush with and making good of the concealed portion with earth connection.
Incoming: 1 no of 63A  TP  MCB ISOLATORS  with  3 nos  40A 3 DP MCB ISOLATORS
Outgoing: 8 Nos . 6A to 32A, 10KA SP MCB etc., all complete and as directed by the departmental officers.</t>
    </r>
  </si>
  <si>
    <r>
      <t xml:space="preserve">Supplying and fixing of water tight </t>
    </r>
    <r>
      <rPr>
        <b/>
        <sz val="14"/>
        <color indexed="8"/>
        <rFont val="Times New Roman"/>
        <family val="1"/>
      </rPr>
      <t>Bulk head fitting</t>
    </r>
    <r>
      <rPr>
        <sz val="14"/>
        <color indexed="8"/>
        <rFont val="Times New Roman"/>
        <family val="1"/>
      </rPr>
      <t xml:space="preserve"> suitable for 15 watts LED with guard,  including ncessary connections, cost of materials etc., all complete.</t>
    </r>
  </si>
  <si>
    <t xml:space="preserve">Supplying, assembling and fixing of 24W LED (higher end) 4000K 2 x 2 Square type Recessed  fittings with LED  directly mounting in ceiling fixing with approved make   in position with all accessories including cost of all materials, inter connection etc.,all complete  and as directed by the departmental officers. (The materials should be got approved from the EE before use) </t>
  </si>
  <si>
    <r>
      <t xml:space="preserve">Supplying and applying of </t>
    </r>
    <r>
      <rPr>
        <b/>
        <sz val="14"/>
        <rFont val="Times New Roman"/>
        <family val="1"/>
      </rPr>
      <t>wall patty one coat</t>
    </r>
    <r>
      <rPr>
        <sz val="14"/>
        <rFont val="Times New Roman"/>
        <family val="1"/>
      </rPr>
      <t xml:space="preserve"> with aproved make  for smooth finishing the new cement plastered walls for roller  painting including cost of putty, brushes, watering, curing, labour charges for applying putty, blade etc., complete as directed by the departmental officers. (The quality and brand should be got approved from the EE before use.)</t>
    </r>
  </si>
  <si>
    <r>
      <t xml:space="preserve">Supply ,delivery and installation of </t>
    </r>
    <r>
      <rPr>
        <b/>
        <sz val="14"/>
        <rFont val="Times New Roman"/>
        <family val="1"/>
      </rPr>
      <t>Hi - wall split Air Conditioner</t>
    </r>
    <r>
      <rPr>
        <sz val="14"/>
        <rFont val="Times New Roman"/>
        <family val="1"/>
      </rPr>
      <t xml:space="preserve"> </t>
    </r>
    <r>
      <rPr>
        <b/>
        <sz val="14"/>
        <rFont val="Times New Roman"/>
        <family val="1"/>
      </rPr>
      <t xml:space="preserve">with copper coil ( </t>
    </r>
    <r>
      <rPr>
        <sz val="14"/>
        <rFont val="Times New Roman"/>
        <family val="1"/>
      </rPr>
      <t>3 star rated) with cordless remote of approved make with termitically sealed compressor on refrigeration R-22 wall mounting confirming to IS 1391-for operation on 230v, 50 cycles/sec single phase/three phase AC supply with neat finishing etc., all complete and as directed by the departmental officers. (The quality and brand should be got approved from the EE before use)
a) For 1.50 Tr Hi wall (3 star) mounting split type</t>
    </r>
  </si>
  <si>
    <r>
      <t xml:space="preserve">Supply and delivery of </t>
    </r>
    <r>
      <rPr>
        <b/>
        <sz val="14"/>
        <rFont val="Times New Roman"/>
        <family val="1"/>
      </rPr>
      <t>200mm dia of casing Shollow depth PVC casing pipes (6Kg/cm</t>
    </r>
    <r>
      <rPr>
        <b/>
        <vertAlign val="superscript"/>
        <sz val="14"/>
        <rFont val="Times New Roman"/>
        <family val="1"/>
      </rPr>
      <t>2</t>
    </r>
    <r>
      <rPr>
        <b/>
        <sz val="14"/>
        <rFont val="Times New Roman"/>
        <family val="1"/>
      </rPr>
      <t xml:space="preserve">) </t>
    </r>
    <r>
      <rPr>
        <sz val="14"/>
        <rFont val="Times New Roman"/>
        <family val="1"/>
      </rPr>
      <t>without excise duty as per IS 12818/2010 of approved quality for bore wells with average wall thickness of 8mm and inter / outer threaded ends in standard length of 3m including transporting charges to site of work  etc., all complete and as directed by the departmental officers (The pipes and specials quality and brand should be got approved by the EE before laying)
a. Up to 80m depth</t>
    </r>
  </si>
  <si>
    <t>b. 200mm dia casing pipes assembly</t>
  </si>
  <si>
    <t>Drilling of borewell of in hard rock area anywhere in Tamilnadu including transpotation to the work site labour charge and water required for drilling at site etc., including all chargesetc., By first taking a pilot bore of 140 mm/150mm dia and then enlarging to required dia by direct or reverse rotatry mud  circulation method using rotary rig, fuel, labour, drilling, bentonite  mud and water required for drilling at the site shown by thedepartmental officers 
a).150mm dia Bore</t>
  </si>
  <si>
    <r>
      <t>Charges for developing the bore well</t>
    </r>
    <r>
      <rPr>
        <sz val="14"/>
        <color indexed="8"/>
        <rFont val="Times New Roman"/>
        <family val="1"/>
      </rPr>
      <t xml:space="preserve"> with air compressor of </t>
    </r>
    <r>
      <rPr>
        <b/>
        <sz val="14"/>
        <color indexed="8"/>
        <rFont val="Times New Roman"/>
        <family val="1"/>
      </rPr>
      <t xml:space="preserve">300 CFM </t>
    </r>
    <r>
      <rPr>
        <sz val="14"/>
        <color indexed="8"/>
        <rFont val="Times New Roman"/>
        <family val="1"/>
      </rPr>
      <t>capacity( Minimun 8 Hours) including cost of transportaion labour charges  and fuel for compressor and as directed by the departmental officers and conducting yield test ' V' Notch Method etc., all complete complying with relevant standard specifications.</t>
    </r>
  </si>
  <si>
    <t xml:space="preserve">Supplying and fixing of 20" X 5" size  plastic foam  name plate with  vinyl cutting letter with approved colours including cost of materials and labour charges for the finishing etc., etc..all complete and as directed by the departmental officers. </t>
  </si>
  <si>
    <t xml:space="preserve">Supply and fixing of 24"x 8" size plastic foam name plate with vinyl cutting letters  with approved colour etc..all complete and as directed by the departmental officers. </t>
  </si>
  <si>
    <t>9.2) Brick work in cement mortar 1:6( one of cement &amp; six of sand) using chamber burnt bricks of size 9"x41/2"x3" (23x11.4x7.5cm) the following floors 
a) In Stilt Floor/ Ground floor</t>
  </si>
  <si>
    <t>13.1) Filling in foundation and basement and other similar works with Excavated earth in layers of 150mm thick</t>
  </si>
  <si>
    <t>21.2) Supply and fixing of Teak wood wrought and put up for frames of door
a) Teak wood over 2.00 metre and below 3 metre length</t>
  </si>
  <si>
    <t>31) Weathering Course with concrete broken brick jelly 20mm gauge in pure burnt lime stone</t>
  </si>
  <si>
    <t xml:space="preserve">26) Flooring with a bed of CC 1:5:10  40mm size hard broken stone jelly  </t>
  </si>
  <si>
    <t>32.1)  Finishing top of roof with one course of Hydraulic Pressed Tiles of approved superior quality of size 23cmx 23cmx20mm thick laid over weathering course</t>
  </si>
  <si>
    <t>39)Supplying and fixing Mild Steel grills as per the design approved to verandah enclosure</t>
  </si>
  <si>
    <t xml:space="preserve">41) Painting the new Iron work and other similar works two coats of approved first class synthetic enamel ready mixed paint </t>
  </si>
  <si>
    <t xml:space="preserve">50.1) Supplying and fixing of Precast slab 50mm thick made in CC 1:3:6 </t>
  </si>
  <si>
    <t>72) Supply and fixing of best approved superior variety concealed type Fibre box with M.S. Fan Hook of 100mm dia, 75mm depth and 3mm thick</t>
  </si>
  <si>
    <t xml:space="preserve">112) Supply and Fixing of 300mm sweep AC exhaust fan </t>
  </si>
  <si>
    <t>ANNEXURE
1.15) Hire charges for engaging earth moving machinery (JCB) for  clearing and cutting of tree hurdles</t>
  </si>
  <si>
    <t>1.9.4) Chipping of RCC pile head of following dia pile 
a.500mm dia pile</t>
  </si>
  <si>
    <t>1.9.6) Conducting Routine vertical compression load test for bored cast in situ RCC piles of following dia 
a.500mm dia pile</t>
  </si>
  <si>
    <t>2.15) Supplying and filling in foundation and basement with stone dust in layers of  150mm thickness</t>
  </si>
  <si>
    <t xml:space="preserve">3.8) P.C.C. 1:4:8 using 40 mm hard broken stone jelly </t>
  </si>
  <si>
    <t>21.5.2.2) Providing and fixing factory made unplasticized polyvinyl chloride (UPVC) Door</t>
  </si>
  <si>
    <t>44.2.1) Rain water harvesting using defunct borewell and providing Precast slab Standardised Cement concrete M 30
a). Providing pit (M30)</t>
  </si>
  <si>
    <t>53.3.2 ) upplying and fixing of  PVC moulded CI  Color steps for sump of minimum 3mm thick plastic</t>
  </si>
  <si>
    <t>53.4) Supplying and fixing of C.I man hole cover ( heavy duty) with locking arrangements of approved quality and brand of size 0.6m x 0.6m (50Kg)</t>
  </si>
  <si>
    <t>53.5.) Supplying and fixing of porcelin Wash hand basin (white without pedastal), superior variety of size  550x400mm</t>
  </si>
  <si>
    <t xml:space="preserve">
b. 160 mm UPVC Non Pressure  pipe</t>
  </si>
  <si>
    <t>61.3) UPVC Non Pressure  pipe of SN8 SDR 34 ( S 16.5) as per IS 15328/2003 ( below G.L)
a) 110mm dia SN 8 PVC pipe</t>
  </si>
  <si>
    <r>
      <t xml:space="preserve">Supplying and fixing of </t>
    </r>
    <r>
      <rPr>
        <b/>
        <sz val="14"/>
        <rFont val="Times New Roman"/>
        <family val="1"/>
      </rPr>
      <t xml:space="preserve">Sinthetic Grey, Paradise and similar varieties Granite slab (superfine polished with machine cut edges) of size 4'-0"x 2'-0" of 18 to 20 mm thick for steps and landing flooring </t>
    </r>
    <r>
      <rPr>
        <sz val="14"/>
        <rFont val="Times New Roman"/>
        <family val="1"/>
      </rPr>
      <t xml:space="preserve">(Best approved quality and the same shall be got approved from the Executive Engineer before using) over cement plastering in CM 1:3 (One of cement and three of sand)  complying with relevant Standard specifications etc.,  (Measurement will be taken including bearing also) as directed by the departmental officers (Quality of Granite slab shall be got approved by the Executive Engineer before fixing.  </t>
    </r>
  </si>
  <si>
    <t>107 &amp; 119</t>
  </si>
  <si>
    <r>
      <t xml:space="preserve">Wiring with 1.5 sq.mm PVC insulated single core multi strand fire retardant flexible copper cable with ISI mark confirming to IS: 694/1990,1.1 kv grade cable with continuous earth by means of  of 1.5 sq.mm copper PVC insulated  single core multi strand fire retardant flexible copper cable with ISI mark confirming to IS: 694/1990 1.1 KV grade cable in fully concealed PVC rigid conduit pipe heavy duty with ISI mark with suitable size PVC box (Fire retardent box) of required thickness concealed and covered with 3 mm thick laminated hylem sheet for Administrative block and community center controlled by 5 amps flush type switch including circuit main, cost of all materials, specials etc., all complete and as directed by the departmental officer. 
a) light point </t>
    </r>
    <r>
      <rPr>
        <b/>
        <sz val="14"/>
        <color theme="1"/>
        <rFont val="Times New Roman"/>
        <family val="1"/>
      </rPr>
      <t>with ceiling rose</t>
    </r>
    <r>
      <rPr>
        <sz val="14"/>
        <color theme="1"/>
        <rFont val="Times New Roman"/>
        <family val="1"/>
      </rPr>
      <t xml:space="preserve"> for Administrative block </t>
    </r>
  </si>
  <si>
    <r>
      <t xml:space="preserve">Wiring with 1.5 sq.mm PVC insulated single core multi strand fire retardant flexible copper cable with ISI mark confirming to IS: 694/1990,1.1 kv grade cable with continuous earth by means of s of 1.5 sq.mm copper PVC insulated  single core multi strand fire retardant flexible copper cable with ISI mark confirming to IS: 694/1990 1.1 KV grade cable in </t>
    </r>
    <r>
      <rPr>
        <b/>
        <sz val="14"/>
        <color theme="1"/>
        <rFont val="Times New Roman"/>
        <family val="1"/>
      </rPr>
      <t>Surface run of</t>
    </r>
    <r>
      <rPr>
        <sz val="14"/>
        <color theme="1"/>
        <rFont val="Times New Roman"/>
        <family val="1"/>
      </rPr>
      <t xml:space="preserve"> PVC rigid conduit pipe heavy duty with ISI mark with suitable size </t>
    </r>
    <r>
      <rPr>
        <b/>
        <sz val="14"/>
        <color theme="1"/>
        <rFont val="Times New Roman"/>
        <family val="1"/>
      </rPr>
      <t xml:space="preserve">MS box of 16 g thick </t>
    </r>
    <r>
      <rPr>
        <sz val="14"/>
        <color theme="1"/>
        <rFont val="Times New Roman"/>
        <family val="1"/>
      </rPr>
      <t xml:space="preserve">concealed and covered with 3 mm thick laminated hylem sheet for Administrative block and community center controlled by 5 amps flush type switch including circuit main, cost of all materials, specials etc., all complete and as directed by the departmental officer. </t>
    </r>
    <r>
      <rPr>
        <b/>
        <sz val="14"/>
        <color theme="1"/>
        <rFont val="Times New Roman"/>
        <family val="1"/>
      </rPr>
      <t>(Open wiring)</t>
    </r>
    <r>
      <rPr>
        <sz val="14"/>
        <color theme="1"/>
        <rFont val="Times New Roman"/>
        <family val="1"/>
      </rPr>
      <t xml:space="preserve">
a) light point </t>
    </r>
    <r>
      <rPr>
        <b/>
        <sz val="14"/>
        <color theme="1"/>
        <rFont val="Times New Roman"/>
        <family val="1"/>
      </rPr>
      <t>with ceiling rose</t>
    </r>
    <r>
      <rPr>
        <sz val="14"/>
        <color theme="1"/>
        <rFont val="Times New Roman"/>
        <family val="1"/>
      </rPr>
      <t xml:space="preserve"> for Administrative block </t>
    </r>
  </si>
  <si>
    <t>c) 750 x 2400</t>
  </si>
  <si>
    <r>
      <rPr>
        <b/>
        <sz val="14"/>
        <rFont val="Times New Roman"/>
        <family val="1"/>
      </rPr>
      <t xml:space="preserve">Reaming from 140 / 150 mm dia pilot bore to 300 mm dia </t>
    </r>
    <r>
      <rPr>
        <sz val="14"/>
        <rFont val="Times New Roman"/>
        <family val="1"/>
      </rPr>
      <t>bore as directed by the departmental officers for following  depth ending below ground level  etc. complete complying with relevant standard specifications and as directed by the departmental officers.
a)  upto 60m depth ending below GL</t>
    </r>
  </si>
  <si>
    <t>1 Hrs</t>
  </si>
  <si>
    <t>23.5.4.1) Supplying of  lock&amp;key godrej NAV -TAL PADLOCK 6 Levers 3 key , Product code 3279</t>
  </si>
  <si>
    <t xml:space="preserve">67.1) Wiring with 1.5sqmm PVC insulated single core multi standard fire retardant flexible copper cable with ISI mark for 5Amps 5pin point at Switch board itself  etc all complete </t>
  </si>
  <si>
    <t xml:space="preserve">68.2.2) Wiring with 1.5sqmm PVC insulated single core multi standard fire retardant flexible copper cable with ISI mark for 5Amps 5pin point at convenient point PVC box (Fire retardent box) </t>
  </si>
  <si>
    <t>70.5.2) Supply and fixing of 4' long 18 W Crystal Glass LED  tube Light</t>
  </si>
  <si>
    <t>75.2) Supply and delivery of following Electric Ceiling fan with ISI mark with blades and double ball bearing, capacitor
a) 48" Electric fan 1200mm sweep</t>
  </si>
  <si>
    <t>77.5) Run of main with 2 wires of 1.5sqmm PVC insulated singlr core multi strand fire retardant flexiable copper cable  with ISI mark</t>
  </si>
  <si>
    <t>77.7) Runn of main with 2 wires of 2.5sqmm PVC insulated singlr core multi strand fire retardant flexiable copper cable  with ISI mark</t>
  </si>
  <si>
    <t>82.3.1)Supply and fixing of LED street light fittings with LED (Higher end) suitable for fixing following watts LED
a) 25W LED</t>
  </si>
  <si>
    <t>84.3)Run of main with 2 wires of 4sqmm PVC insulated singlr core multi strand fire retardant flexiable copper cable  with ISI mark</t>
  </si>
  <si>
    <t xml:space="preserve">96.7)Supplying and laying of Rubber moulded hydraulic pressed Paver blocks 83mm thick </t>
  </si>
  <si>
    <t>98.5.1.1) Supplying and fixing of Best Indian Teakwood panelled door shutters
b) 900 x 2400</t>
  </si>
  <si>
    <t>102.2.2) Wirng with 1.5 sqmm copper PVC insulated unsheathed single core 1.1 KV grade cable t for LIGHT POINT WITH CEILING ROSE FOR ADMINISTRATIVE BLOCKS AND COMMUNITY CENTRE controlled by 5 amps flush type switch (Open wiring)</t>
  </si>
  <si>
    <t>104) Wiring with 1.5sqmm pvc insulated single core multi standard fire retardant flexible copper cable with ISI mark for Stair case light point PVC box (Fire retardent box)</t>
  </si>
  <si>
    <t>171.2.8) Supplying and delivery of 2.00 HP Submersible pump set for 150mm dia borewells</t>
  </si>
  <si>
    <t>171.2.1) Supply and fixing of horizontal type 4 way triple pole neutral MCB distribution board (higher end)</t>
  </si>
  <si>
    <t>175.1.3) Supply and fixing of triple pole and neutral Four way 7 segment 3 tier compartmental type MCB (higher end)</t>
  </si>
  <si>
    <t>175.1.2) Supply and fixing of triple pole and neutral Six way 7 segment 3 tier compartmental type MCB (higher end)</t>
  </si>
  <si>
    <t>175.1.4) Supply and fixing of  12 way SINGLE PHASE DISTRIBUTION BOARD WITH MCBs with SPMCB DB (higher end)</t>
  </si>
  <si>
    <t>186.4)  Supplying and fixing of   Battern Type Bakelite Holder for Lamp</t>
  </si>
  <si>
    <t>255.2) Supplying and fixing of LED Bulb for suitable for fixing it to pendent / bakelite battern holder
a) 15watts LED bulb</t>
  </si>
  <si>
    <t>255.6.)Supplying and fixing of water tight Bulk head fitting suitable for 15 watts LED with guard</t>
  </si>
  <si>
    <t>362.2.2) Supplying and fixing of Stain free Nano polish Vitrified Tiles of size (600x600x8mm)  for flooring</t>
  </si>
  <si>
    <t>379.8.7)  Supplying and fixing of Sinthetic Grey, Paradise and similar varieties Granite slab (superfine polished with machine cut edges) of size 4'-0"x 2'-0" of 18 to 20 mm thick for steps and landing flooring</t>
  </si>
  <si>
    <t>383.2)  Providing Single Nosing to the edges of Granite slab of 20mm thick</t>
  </si>
  <si>
    <t xml:space="preserve">451.3.2) Supplying and fixing of best approved quality of following CP water supply/Sanitary fittings
a) CP two Way bib cock with health faucet </t>
  </si>
  <si>
    <t>503.1) Supply and laying of required dia of Nylon rope</t>
  </si>
  <si>
    <t>532.2) Supplying and applying of wall patty one coat with aproved make  for smooth finishing the new cement plastered walls for roller  painting</t>
  </si>
  <si>
    <t>Air conditioneer Arrangements
540.1.6.1) Supplying, delivery and Installation of Hi - Wall split  Air conditioner with copper coil 3 Star Rated
a) 1.50 TR Split Type AC Unit</t>
  </si>
  <si>
    <t xml:space="preserve">540.2.1) Supply and laying of 5/8" and 3/8"  copper pipe (Extrabeyond 3m supplied with AC unit) </t>
  </si>
  <si>
    <r>
      <t>609.6.2)Supply and delivery of 200mm OD of PVC casing pipes (6kg/cm</t>
    </r>
    <r>
      <rPr>
        <vertAlign val="superscript"/>
        <sz val="14"/>
        <color theme="1"/>
        <rFont val="Times New Roman"/>
        <family val="1"/>
      </rPr>
      <t>2</t>
    </r>
    <r>
      <rPr>
        <sz val="14"/>
        <color theme="1"/>
        <rFont val="Times New Roman"/>
        <family val="1"/>
      </rPr>
      <t>) as per IS 12818/2010 of approved qualitya) Upto 80mt</t>
    </r>
  </si>
  <si>
    <t>707.2.1) Supply and laying of   PVC insulated and sheathed  3 core 4 sq.mm flat type copper cable</t>
  </si>
  <si>
    <t>799.1.2) Reaming from 140/150 mm dia pilot bore to 300mm dia bore
a) 0 to 60mt</t>
  </si>
  <si>
    <t xml:space="preserve">799.3.1) Supply and fixing of PVC 160mm dia top end cap </t>
  </si>
  <si>
    <t>931.2) Supply, installation, testing and commissioning of Micro Processor based Conventional 8 Zone Fire Alarm Control Panel</t>
  </si>
  <si>
    <t>931.3) Supply, installation, testing and commissioning of Conventional Smoke Detector</t>
  </si>
  <si>
    <t xml:space="preserve">931.6) Supply, installation, testing and commissioning of Electronic Hooter / Sounder </t>
  </si>
  <si>
    <t>931.7) Supply and laying of FRLS PVC insulated 2 core 1.5 sq.mm. Armoured Copper Cable on ceiling / wall</t>
  </si>
  <si>
    <t>FIRE FIGHTING SYSTEM
931.8) Supply and fixing of Monoammonium phosphate,6 Kg capacity  ABC Dry Chemical, Fire Extingusher</t>
  </si>
  <si>
    <t>931.9) Supply and fixing of Water CO2 Stored Pressure 4.5 Kg capacity carbondai-oxide Fire extingusher</t>
  </si>
  <si>
    <t xml:space="preserve">CCTV  Arrangements
945.1) Supply of net work  IP outdoor bullet 30 mtrs, 4MP Camera with clamp accessories materials -UNV etc complete </t>
  </si>
  <si>
    <t xml:space="preserve">945.6) Supply and Fixing of DES 1210 - 2BP -24 POE 10/10/1000 4 gigabit SFP poert web smart switch access switch having 24 nos of 10/100/1000 ethernet ports should support a minimum of 10 Gig SFP </t>
  </si>
  <si>
    <t>945.8) Supply and installation of 32" 4K ultra HD 3840X 2160 refresh</t>
  </si>
  <si>
    <t xml:space="preserve">Lift arrangements
958.4) Design, supply, Delivery, installation and commissioning of Passenger Lift (Without machine room)  of capacity 8 persons / 544 kgs as per the  specifications.
</t>
  </si>
  <si>
    <t xml:space="preserve">960.4.2) Lettering and numbering system
Lettering and numbering system
Supplying &amp; fixing of Alluminium  Tamilnadu co-operative society Emblem of 18" height </t>
  </si>
  <si>
    <t>960.4.3)  Supplying &amp; fixing of 9" height Aluminium Letters with approved coloured Powder coat in finishing matt</t>
  </si>
  <si>
    <t>984.4) Toward transportation , loading &amp; unloading charges, Erection charges, earthing, Electrical cabling, obtaining safety certificate from CEIG for 62.5KVA DG set</t>
  </si>
  <si>
    <r>
      <t>609.6.1) Supply and delivery of 150mm OD ribbed screen pipe of PVC casing pipes (6kg/cm</t>
    </r>
    <r>
      <rPr>
        <vertAlign val="superscript"/>
        <sz val="14"/>
        <color theme="1"/>
        <rFont val="Times New Roman"/>
        <family val="1"/>
      </rPr>
      <t>2</t>
    </r>
    <r>
      <rPr>
        <sz val="14"/>
        <color theme="1"/>
        <rFont val="Times New Roman"/>
        <family val="1"/>
      </rPr>
      <t xml:space="preserve">) as per IS 12818/2010
</t>
    </r>
  </si>
  <si>
    <t>Name of Work:- Construction of New Building for the ParkTown Co- Operative   whole sale Stores Ltd. (Stilt +2 floors)  at  Anna nagar West in Chennai City.</t>
  </si>
  <si>
    <r>
      <t>Brick work in Cement Mortar 1:6</t>
    </r>
    <r>
      <rPr>
        <sz val="14"/>
        <rFont val="Times New Roman"/>
        <family val="1"/>
      </rPr>
      <t xml:space="preserve"> (One of cement and six of sand) using </t>
    </r>
    <r>
      <rPr>
        <b/>
        <sz val="14"/>
        <rFont val="Times New Roman"/>
        <family val="1"/>
      </rPr>
      <t>Chamber burnt bricks</t>
    </r>
    <r>
      <rPr>
        <sz val="14"/>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Stilt Floor/Ground Floor</t>
    </r>
  </si>
  <si>
    <r>
      <t xml:space="preserve">Supplying and fixing of 110mm dia PVC SWR pipe with ISI mark confirming to IS 13952:1992- type 'A'  for </t>
    </r>
    <r>
      <rPr>
        <b/>
        <sz val="14"/>
        <color indexed="8"/>
        <rFont val="Times New Roman"/>
        <family val="1"/>
      </rPr>
      <t>Rain water down fall pipe</t>
    </r>
    <r>
      <rPr>
        <sz val="14"/>
        <color indexed="8"/>
        <rFont val="Times New Roman"/>
        <family val="1"/>
      </rPr>
      <t xml:space="preserve">  (to be got approved from the EE/SE/CE before use in works) with relevant specials such as gratings, shoes, bends, offsets confirming to IS 14735 including  jointing with seal ring confirming IS 5382 with leaving a gap about 10mm to allow thermal expansion with necessary </t>
    </r>
    <r>
      <rPr>
        <b/>
        <sz val="14"/>
        <color indexed="8"/>
        <rFont val="Times New Roman"/>
        <family val="1"/>
      </rPr>
      <t xml:space="preserve">UPVC " U " Breacket / clamps, </t>
    </r>
    <r>
      <rPr>
        <sz val="14"/>
        <color indexed="8"/>
        <rFont val="Times New Roman"/>
        <family val="1"/>
      </rPr>
      <t>teak wood plugs, etc., of approved quality and including fixing C.I. gratings at the junction of parapet and floor or roof slab etc., including finishing etc., complete complying with relevant standard specifications.</t>
    </r>
  </si>
  <si>
    <r>
      <t xml:space="preserve">Supply and fixing of </t>
    </r>
    <r>
      <rPr>
        <b/>
        <sz val="14"/>
        <color indexed="8"/>
        <rFont val="Times New Roman"/>
        <family val="1"/>
      </rPr>
      <t xml:space="preserve">LED street light fittings with LED (Higher end) </t>
    </r>
    <r>
      <rPr>
        <sz val="14"/>
        <color indexed="8"/>
        <rFont val="Times New Roman"/>
        <family val="1"/>
      </rPr>
      <t>suitable for fixing following watts LED with heavy gauge aluminium sheet fabricated canopy treated primered and painted with stove enameled CRCA sheet steel contact gear cum reflector tray duly finished glossy white for optimum reflection with clear ribbed acrylic bowl fixed to aluminium frame with gasket lining secured to canopy by means of hinges for one side and foggle - catches in the other side for effective projection against dust and water entry all prewired upto terminal block complete with all accessories such as copper wire, LED, bulb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Executive Engineer before use).
a) 25W LED</t>
    </r>
  </si>
  <si>
    <r>
      <t xml:space="preserve">Supplying and clamping of </t>
    </r>
    <r>
      <rPr>
        <b/>
        <sz val="14"/>
        <rFont val="Times New Roman"/>
        <family val="1"/>
      </rPr>
      <t>following  PVC LTUG aluminium armoured cable</t>
    </r>
    <r>
      <rPr>
        <sz val="14"/>
        <rFont val="Times New Roman"/>
        <family val="1"/>
      </rPr>
      <t xml:space="preserve"> on post or wall and ceiling with necessary MS Clamps, Brass screws, T.W. Plugs, etc all complete as per relevant standard specification and as directed by the departmental officers. </t>
    </r>
    <r>
      <rPr>
        <b/>
        <sz val="14"/>
        <rFont val="Times New Roman"/>
        <family val="1"/>
      </rPr>
      <t xml:space="preserve">(above ground level) 
</t>
    </r>
    <r>
      <rPr>
        <sz val="14"/>
        <rFont val="Times New Roman"/>
        <family val="1"/>
      </rPr>
      <t xml:space="preserve">a) 3.5 C x 185 sq.mm. PVC LTUG aluminium armoured cable
</t>
    </r>
  </si>
  <si>
    <t>c) 4core x 16sqmm. PVC LTUG aluminium armoured cable</t>
  </si>
  <si>
    <t>151.3.1) Supplying and laying of following PVC LTUG aluminium armoured cable ( below GL) 
a) 3.5 c x 25 sqmm PVC LTUG aluminium armoured cable</t>
  </si>
  <si>
    <r>
      <t xml:space="preserve">Supplying and laying of </t>
    </r>
    <r>
      <rPr>
        <b/>
        <sz val="14"/>
        <rFont val="Times New Roman"/>
        <family val="1"/>
      </rPr>
      <t>following PVC LTUG aluminium armoured cable</t>
    </r>
    <r>
      <rPr>
        <sz val="14"/>
        <rFont val="Times New Roman"/>
        <family val="1"/>
      </rPr>
      <t xml:space="preserve"> 1.1 KV grade armoured in a trench to be excavated at a depth of 0.75 m putting 0.15 m layer of sand and covering the cable completely with bricks and sand refilling the earth including cost of all materials and labour charges all complete complying with relevant standard specifications and as directed by the departmental officers (The brand and quality of the cable  shall be got approved by the Executive Engineer before use). </t>
    </r>
    <r>
      <rPr>
        <b/>
        <sz val="14"/>
        <rFont val="Times New Roman"/>
        <family val="1"/>
      </rPr>
      <t xml:space="preserve">Below GL
</t>
    </r>
    <r>
      <rPr>
        <sz val="14"/>
        <rFont val="Times New Roman"/>
        <family val="1"/>
      </rPr>
      <t>a) 3.5 C x 25 sqmm PVC LTUG aluminium armoured cable</t>
    </r>
  </si>
  <si>
    <r>
      <t>Supply, installation, testing and commissioning of 62.5 KVA Diesel Generator set of approved makes like (Kirloskar / equivalent as per the new CPCB norms complete with all accessories like engine, alternator, batteries with leads, control panel, base frame, antivibration mounts, residential silencer, 200 litres fuel tank, intake and exhaust piping, fuel oil motor operated pump, other miscellaneous accessories for the total set including test trial run at load for 8 hours. (Including Supply of Diesel for Test run and consumable oil etc contractor scope.,) necessary control wiring for battery charges, annunciation etc., as per specification
a. Engine
The engine shall be of prime continuous rated, turbo charges, water cooled, electric starting, multi cylinders, 1500 RPM, 4 stroke to be coupled to 62.5 KVA alternator. The engine shall be of radiator water cooled, high tensile strength, steel forged crank shaft, induction hardened bearings, alloy cast iron removable wet liner cylinder block, corrosion resistant cylinder heads with supply and return lines and valves, crank shaft actuated injectors with integral fly wheel, ball type governor for fuel system, forced feed gear type pump for lubrication aluminium alloy ring carrier piston with provision for thermal, expansion exhaust gas driver turbocharger for fuel economy and low smoke and noise, heat and corrosion resistant intake and exhaust valves etc., It shall also be fitted with standard components like breather crank case, air filter, coolant filter, oil filter, fuel filter, electronic governor, central pump, panel instruments provided with ammeter, hour meter, water temperature gauge, lubricating oil temperature gauge, lubricating oil pressure gauge, starting key switch, belt driven centrifuged coolant, heavy duty radiator, supports to engine from base frame with pedestal type support in the front and rear, residential silencer, alternator directly coupled to the engine, complete painting, lubricating oil measuring lever, base frame with cushion / antivibration pads, 24 votls electric startic equipment complete with starter motor alternator and batteries with cable etc.,
b) Alternator
62.5 KVA rated for continuous duty single ender, brush less, self excited, totally enclosed IP 21/22 enclosure, class of insulation H regulation ± 5%, terminal box suitable for 2 runs of 3.5 core 120 Sq.mm. PVC/XLPE insulated aluminum armoured cable, terminal voltage 415 volts, 50 Hz, 3 phase, 4 wire system, automatic voltage regulator, suitable mounting arrangements and coupling with the base frame and engine etc. and painting in suitable colour.
c)  Logic Control Panel:
The Control panel shall be made of 14 /16 SWG sheet steel mounted on a channel frame, floor mounting, free standing, dust proof, cubical type front operated etc., It shall be provided with 125 Amps 15 KA TPN MCCB with U/V coil and thermal magnetic realise, current transformers with suitable ratio for metering and protection, earth fault relay, square digital type ammeter (0-100A), square digital type voltmeter (0-600V), digital type frequency meter, KWH meter, indicating lamps, fuses and also provision for auto start / auto stop, logic modules etc.,
The panel shall be equipped with tinned
copper bus bars of suitable size, duly provided with heat shrink PVC sleeves mounted on suitable support insulators.  Separate bus bars for incoming and outgoing with cable entry at bottom of panel with removable gland plate separately for incoming and outgoing cables, panel lifting hooks, base frame etc., with Battery charges comprision of 
a) Transformer
b) Rectifier
c) DC Ammeter
d) DC voltmeter
e) Charging rate selector
f) Circuit Breaker etc., 
d) 200 litres fuel oil lank complete with strainer, breather cum filter, drain plug, delivery line with gate valve, fuel level indicator. Hand operated fuel oil pumps is to be supplied.
e) Acoustic hood for housing the above DG set to be mounted on a concrete platform. The acoustic enclosure shall be of suitable size as per norms prescribed by Central Pollution Control Board (CPCB). The Guaranteed noise level shall be of 75 decibals at 1 mtr. distance.
The enclosure shall be of totally weather, vermin and dust proof to enable the generator to operate at an ambient temperature of 48</t>
    </r>
    <r>
      <rPr>
        <vertAlign val="superscript"/>
        <sz val="14"/>
        <color theme="1"/>
        <rFont val="Times New Roman"/>
        <family val="1"/>
      </rPr>
      <t>o</t>
    </r>
    <r>
      <rPr>
        <sz val="14"/>
        <color theme="1"/>
        <rFont val="Times New Roman"/>
        <family val="1"/>
      </rPr>
      <t xml:space="preserve">C. The outer casing of the container shall be of sheet steel of suitable thickness. The total container shall be of powder coated.
f) The cost includes supply and laying of MS fuel line connection between fuel tank and the engine with suitable supports and concealing the same in the floor if necessary.
g) Supply of residential silencer
h)  Mounting of starting batteries with suitable angle iron frame work support on the floor by the side of the generator set.
i) The base frame shall be of fabricated MS channel frame of rigid welded construction for mounting the generator set.
j)  Providing ducting for hot air etc., all complete as directed by the departmental officers. (The quality and brand should be got approved from the Executive Engineer before using.)
</t>
    </r>
  </si>
  <si>
    <t xml:space="preserve"> Toward transportation charges , loading &amp; unloading charges, Erection charges, earthing, Electrical cabling, obtaining safety certificate from CEIG for 62.5KVA DG set as per instruction of departmental offices etc., all complete and as directed by the departmental officers.</t>
  </si>
  <si>
    <t xml:space="preserve">Lift arrangements
 Supply and erection  of PASSENGER LIFT (G+3) SS 304 Grade with 1m/sec. speed with ARD 8 Persons Passenger Lift Car Size (1300 x 1100)Gearless Lift without Machine Room. Design, supply, Delivery, installation and commissioning of Passenger Lift (Without machine room) of capacity 8 persons / 544 kgs as per the following specifications.
1.  Type of Lift:  Passenger
2.  Load / Speed:   8 persons (544 Kgs) / 1m per second.
3.  Drive:  Micro Processor based VVVF
4.  Travel / Pit :  12m / Pit 1600mm 
5.  Number of Floors:  3 (Ground + 2 upper floors)
6.  Floor Display Char:  G, 1,2
7. Number of Landing Entrances:  3(Ground + 2 upper floors)
8. Number and Position of car entrances: 
1 (One), In Front only
9.  Position of Machinery:  Machine Roomless – Gearless
10. Size of Lift Well:  1900 x 1900mm
11. Lift car inside size: 1300x1100x 2200mm
12. Clear opening of Gates / Doors / Lintel:900x2000mm, Lintel - 2200mm
13. Type of Design of Lift car:  Stainless steel - Hairline finish 1.5mm
14. Car ceiling - Car floor:  Sleek (Small circular lights) - SS Hairline finish – PVC
15. Car fittings:  LED Light &amp; regular (Circular) – Fan
16. Type of Car Front Entrance protection: Power operated centre opening sliding door - Stainless steel with glass - Hairline finish
17. Landing Entrance Protection:  Centre Opening sliding door - stainless steel - Hairline finish
18.  Landing door frame :  Stainless steel - Hairline finish
19.  Type of Control system:  Micro Processor based simplex selective collective control with / without attendant
20.  Electric supply:  AC 400 / 440 volts, 3 phase, 50 cycles.
Special Inclusions:
1. Battery Operated Emergency Light and Alarm bell
2. Call Register signal and Vf door operator
3. Landing push button in landing Door frames
4. Automatic Rescue Device
5. vandal proof SS button with SS Cover
6. Full car operating panel
7. Dot matrix LED, D &amp; P indicators in car &amp; landings - orange colour
8. Floor announciator with music
9. Firemans switch
10. False ceiling in car
11. Infra Red Door screen
12. Overload warning indicator
13. Scaffolding
14. 3 way intercom / Press and speak phone
15. Free service for one year
16. Pit Ladder
17. SS Handrail
18. Lift license
19. Minor builders work etc., all complete and as directed by the departmental officers. (The quality and brand should be got approved from the EE before fixing)
.
</t>
  </si>
  <si>
    <t>33) Plastering with CM 1:5 (One of cement and five of sand) 12mm thick finished with neat cement</t>
  </si>
  <si>
    <t>Supplying and fixing of Best Indian Teakwood Panelled door shutters Single leaf in position using 75mm x 37.5mm styles and 4 Nos. of 150x37.5mm rails ( top, middle, bottom and lock rail)  and 18.75mm thick planks for panels including cost and labour for fixing the aluminium furniture fittings such as 2 no of door handle, 3 nos of 5" Butt hinges, 2 nos of 6"x1/2" Tower bolt, 1 no 10"x5/8" aldrop, 1 no Rubber Bush - 40mm dia and 60mm long with required screws and 1no of Aluminium Door Stopper with Rubber Bush with required screws with Brass screws,labour charges for wrought and Putup etc., all complete and as directed by the departmental officers
b)900 x 2400</t>
  </si>
  <si>
    <t>Supply, installation, testing and commissioning of Micro Processor based Conventional 8 Zone Fire Alarm Control Panel having the rating of 24 volt DC power supply, consisting 230 / 24 volt SMPS unit, 2 Nos. of 12 volt, 7 AH standby batteries, suitably mounted on wall using fixing accessories like screws, plug, clamps and etc., as per standard methods and as directed by the Departmental Officers.
Warranty: As per the concern manufacturers terms</t>
  </si>
  <si>
    <t xml:space="preserve">Supply of 16-port shared-arm dipole array (SADA)POE switch in a sheet steel enclosure  including cost of materials and transportation charges  etc., complete as per standard specification and as directed by the Departmental Officers (The brand should be got approved from the Executive Engineer before use.)
Warranty: As per the concern manufacturers terms
</t>
  </si>
  <si>
    <t xml:space="preserve">Supply of External Hard Disc Drive of WD 8 TB HDD capacity with in &amp; out ports including cost of materials and transportation charges  etc., complete as per standard specification and as directed by the Departmental Officers (The brand should be got approved from the Executive Engineer before use.)
Warranty: As per the concern manufacturers terms
</t>
  </si>
  <si>
    <t xml:space="preserve">Supply and run of 4pair unshielded twisted pair (UTP) LAN (computer ) CAT 6 cable including cost of materials and transportation charges  etc., complete as per standard specification and as directed by the Departmental Officers (The brand should be got approved from the Executive Engineer before use.)
Warranty: As per the concern manufacturers terms
</t>
  </si>
  <si>
    <t xml:space="preserve"> Supply and Fixing of DES 1210 - 2BP -24 POE 10/10/1000 4 gigabit SFP port web smart switch access switch having 24 nos of 10/100/1000 ethernet ports should support a minimum of 10 Gig SFP including cost of materials and transportation charges  etc., complete as per standard specification and as directed by the Departmental Officers (The brand should be got approved from the Executive Engineer before use.)
Warranty: As per the concern manufacturers terms
 </t>
  </si>
  <si>
    <t xml:space="preserve"> Supply of 4U rack with accessoreis  including cost of materials and transportation charges  etc., complete as per standard specification and as directed by the Departmental Officers (The brand should be got approved from the Executive Engineer before use.)
Warranty: As per the concern manufacturers terms
</t>
  </si>
  <si>
    <t xml:space="preserve">Supply and installation of 32" 4K ultra HD Monitor 3840X 2160 refresh rate : 50 hertz connectivity : 2HDMI ports USB port sound : 20 watts out put powerful sound quad core porcessor the origin of 4K images 4K active HDR for incredible detail 2ch 20W audio output including cost of materials and transportation charges  etc., complete as per standard specification and as directed by the Departmental Officers (The brand should be got approved from the Executive Engineer before use.) make: samsung/LG/equivalent etc all complete 
Warranty: As per the concern manufacturers terms
 </t>
  </si>
  <si>
    <t>Supply and kept in position of 2 nos of 9 lit capacity GI fire buckets supported on MS Floor mounted Stand made with MS angles to  painted with RED color complete with canaopy etc., all complete as per standard specification and as directed by the Departmental Officers
Warranty: As per the concern manufacturers terms</t>
  </si>
  <si>
    <t>Supply, installation, testing and commissioning of Conventional Smoke Detector suitably mounted on ceiling with MS juction box / false ceiling using fixing accessories like screws, plug, clamps, etc., as per standard methods and as directed by the Departmental Officers. (Make: Apollo /Equivalent) Warranty: As per the concern manufacturers terms</t>
  </si>
  <si>
    <t>Supply, installation, testing and commissioning of Manual Call Point (MCP) providing on wall using fixing accessories like screws, plug, clamps and etc., as per standard methods and as directed by the Departmental Officers.
 (Make: Ravel / Equivalent) Warranty: As per the concern manufacturers terms</t>
  </si>
  <si>
    <t>Supply, installation, testing and commissioning of Electronic Hooter / Sounder providing on wall using fixing accessories like screws, plug, clamps and etc., as per standard methods and as directed by the Departmental Officers (Make: Ravel / Equivalent) Warranty: As per the concern manufacturers terms</t>
  </si>
  <si>
    <t>Supply and laying of FRLS PVC insulated 2 core 1.5 sq.mm. Armoured Copper Cable on ceiling / wall using fixing accessories like screws, plug, clamps, etc., as per standard methods and as directed by the Departmental Officers.Warranty: As per the concern manufacturers terms</t>
  </si>
  <si>
    <r>
      <t>Supply and fixing of Water CO</t>
    </r>
    <r>
      <rPr>
        <vertAlign val="subscript"/>
        <sz val="13.5"/>
        <color theme="1"/>
        <rFont val="Times New Roman"/>
        <family val="1"/>
      </rPr>
      <t>2</t>
    </r>
    <r>
      <rPr>
        <sz val="13.5"/>
        <color theme="1"/>
        <rFont val="Times New Roman"/>
        <family val="1"/>
      </rPr>
      <t xml:space="preserve"> Stored Pressure 4.5 Kg capacity carbondi-oxide Fire Extinguisher as per  IS 15683 in cylindrical sheet steel metal enclosure with control valve,safety latch, pressure gauge, gun metal cap, Delivery hose pipe, handle and wall hanging clamp, etc., as directed by the Departmental Officers.
Warranty: As per the concern manufacturers terms</t>
    </r>
  </si>
  <si>
    <r>
      <rPr>
        <b/>
        <u/>
        <sz val="13.5"/>
        <rFont val="Times New Roman"/>
        <family val="1"/>
      </rPr>
      <t>CCTV arrangement</t>
    </r>
    <r>
      <rPr>
        <sz val="13.5"/>
        <rFont val="Times New Roman"/>
        <family val="1"/>
      </rPr>
      <t xml:space="preserve">
 Supply of net work  IP outdoor bullet 30 mtrs, 4 MP IP High resolution camara with IP 67 protection suitable to operate on 12 volt DC supply, wire connected, Digital noise reduction, Back light compensation with suitable metalic housing and mounting frame complete. including cost of materials and transportation charges  etc., complete as per standard specification and as directed by the Departmental Officers (The brand should be got approved from the Executive Engineer before use.)
Warranty: As per the concern manufacturers terms
</t>
    </r>
  </si>
  <si>
    <t>Supply and fixing of Monoammonium phosphate,6 Kg capacity as per IS 15683 ABC Dry Chemical, Fire Extingusher  in a sheet steel metal cylindrical enclosure with control pressure gauge valve, safety latch and rubberdelivery hose handle ,and wall hanging support neccessary scaffolding and re-doing the dismantled portions to its original condition wherever found neccessary etc, complete as per standard specification and as directed by the Departmental Officers. Warranty: As per the concern manufacturers terms</t>
  </si>
  <si>
    <t>Brick partition wall in Cement Mortar 1:4 (One of cement and four of sand) 114mm thick for super structure in the following  floors using chamber burnt bricks of size 9”x4½”x3” (23x11.4x7.5cm)  including labour for fixing the doors, windows and ventilator frames in position, fixing of hold fasts, scaffoldings,curing etc., complete in all respect complying with relevant standard specifications and drawings.
a) In Stilt Floor/Ground Floor</t>
  </si>
  <si>
    <t>b) In First Floor</t>
  </si>
  <si>
    <t>Supplying of lock&amp;key godrej/equivalent NAV -TAL PADLOCK 6 Levers 3 key , Product code 3279 etc.,all  complete complying with relevant standard specifications.</t>
  </si>
  <si>
    <r>
      <t xml:space="preserve">Supplying and fixing of Best Indian </t>
    </r>
    <r>
      <rPr>
        <b/>
        <sz val="14"/>
        <rFont val="Times New Roman"/>
        <family val="1"/>
      </rPr>
      <t xml:space="preserve">Teakwood Panelled door shutters </t>
    </r>
    <r>
      <rPr>
        <sz val="14"/>
        <rFont val="Times New Roman"/>
        <family val="1"/>
      </rPr>
      <t>Single leaf in position using 75mm x 37.5mm styles and 4 Nos. of 150x37.5mm rails ( top, middle, bottom and lock rail) 2 nos. of 75mm x 37.5mm vertical shorter styles and 18.75mm thick planks for panels including cost and labour for fixing the aluminium furniture fittings such as 2 no of door handle, 3 nos of 5" Butt hinges, 2 nos of 6"x1/2" Tower bolt, 1 no 10"x5/8" aldrop, 1 no Rubber Bush - 40mm dia and 60mm long with required screws and 1no of Aluminium Door Stopper with Rubber Bush with required screws with Brass screws,labour charges for wrought and Putup etc., all complete and as directed by the departmental officers
a) Single leaf suitable for door size
 1000mm x 2400mm</t>
    </r>
  </si>
  <si>
    <r>
      <t xml:space="preserve">Supply and delivery of </t>
    </r>
    <r>
      <rPr>
        <b/>
        <sz val="14"/>
        <rFont val="Times New Roman"/>
        <family val="1"/>
      </rPr>
      <t>150mm dia of Ribbed screen PVC casing pipes (6Kg/cm</t>
    </r>
    <r>
      <rPr>
        <b/>
        <vertAlign val="superscript"/>
        <sz val="14"/>
        <rFont val="Times New Roman"/>
        <family val="1"/>
      </rPr>
      <t>2</t>
    </r>
    <r>
      <rPr>
        <b/>
        <sz val="14"/>
        <rFont val="Times New Roman"/>
        <family val="1"/>
      </rPr>
      <t xml:space="preserve">) </t>
    </r>
    <r>
      <rPr>
        <sz val="14"/>
        <rFont val="Times New Roman"/>
        <family val="1"/>
      </rPr>
      <t xml:space="preserve"> as per IS 12818/2010 of approved quality for bore wells with average wall thickness of 7.5mm and inner / outer threaded ends with slots in standard length of 1m to 8m both  in horizontal and vertical  including cutting charges  transporting charges to site of work  etc., all complete and as directed by the departmental officers (The pipes and specials quality and brand should be got approved by the EE before laying)
</t>
    </r>
  </si>
  <si>
    <t>Supply and Fixing of 2nos I/0 socket (RJ 45) modular type with PVC modular box with PVC modular face plate including cost of materials and transportation charges  etc., complete as per standard specification and as directed by the Departmental Officers (The brand should be got approved from the Executive Engineer before use.)
. Make: Molex/Commsccope/equivalent  
Warranty: As per the concern manufacturers terms</t>
  </si>
  <si>
    <t>Lettering and numbering system
Supplying &amp; fixing of 18" height Aluminium  Tamilnadu co-operative society Emblem with approved coloured Powder coat in finishing matt including cost of materials and labour charges for fixing , necessary drilling holes packing with cement mortor ,supporting the letter in cement base bolts  etc., all complete and as directed by the departmental officers.</t>
  </si>
  <si>
    <t>Supplying &amp; fixing of 9" height Aluminium Letters with approved coloured Powder coat in finishing matt including cost of materials and labour charges for fixing , necessary drilling holes packing with cement mortor ,supporting the letter in cement base bolts  etc., all complete and as directed by the departmental officers.</t>
  </si>
  <si>
    <r>
      <t>Supply and laying of required thickness of</t>
    </r>
    <r>
      <rPr>
        <b/>
        <sz val="14"/>
        <color indexed="8"/>
        <rFont val="Times New Roman"/>
        <family val="1"/>
      </rPr>
      <t xml:space="preserve"> Nylon rope</t>
    </r>
    <r>
      <rPr>
        <sz val="14"/>
        <color indexed="8"/>
        <rFont val="Times New Roman"/>
        <family val="1"/>
      </rPr>
      <t xml:space="preserve"> of best approved quality  etc., all complete in all respects  and as directed by the departmental officer</t>
    </r>
  </si>
  <si>
    <t xml:space="preserve">Supplying and fixing of best Indian Teak wood panelled door of Double leaves shutters using 4 nos. of 150mmx37.5mm teak wood styles and 6 Nos. of 150x37.5mm for Top, Middle and Lock rails and 200mmx37.5mm for bottom rail and 18.75mm thick teakwood planks for panels including cost and labour for fixing the  Aluminium furniture fittings such as 8 nos of 5" Butt Hinges  4 nos 10"x1/2" Tower bolt, 1no 12"x5/8" aldrop, 2nos Rubber Bush - 40mm dia and 60mm long with required screws  and 2 nos door stopper with required brass screws  4 nos of  Majestic brass Door handle etc., all complete and as directed by the departmental officers
a) 1500 x 2400 mm (Double Leaves)
</t>
  </si>
  <si>
    <t xml:space="preserve"> </t>
  </si>
  <si>
    <t>EARTH WORK EXCAVATION</t>
  </si>
  <si>
    <t>CUM</t>
  </si>
  <si>
    <t>EARTH WORK EXCAVATION IN SS20B</t>
  </si>
  <si>
    <t>ADD 100% FOR NARROW CUTTING</t>
  </si>
  <si>
    <t xml:space="preserve"> 1/3REFILLING CHARGES</t>
  </si>
  <si>
    <t>L.S</t>
  </si>
  <si>
    <t>SUNDRIES</t>
  </si>
  <si>
    <t>-</t>
  </si>
  <si>
    <t>TOTAL FOR 10 CUM</t>
  </si>
  <si>
    <t>RATE PER CUM INCLUDING REFILLING</t>
  </si>
  <si>
    <t>0 TO 2M</t>
  </si>
  <si>
    <t>RATE PER CUM EXCLUDING REFILLING</t>
  </si>
  <si>
    <t>2 TO 3M</t>
  </si>
  <si>
    <t>EARTH WORK EXCAVATION  for open foundationEXCLUDING REFILLING</t>
  </si>
  <si>
    <t>3.2</t>
  </si>
  <si>
    <t>*</t>
  </si>
  <si>
    <t xml:space="preserve">  H.B.STONEJELLY 20mm</t>
  </si>
  <si>
    <t>CEMENT MORTAR(1:2)</t>
  </si>
  <si>
    <t>NO.</t>
  </si>
  <si>
    <t>MASON II</t>
  </si>
  <si>
    <t>MAZDOOR I</t>
  </si>
  <si>
    <t>MAZDOOR II</t>
  </si>
  <si>
    <t xml:space="preserve">B.W IN C.M(1:5) using chamber burnt  bricks </t>
  </si>
  <si>
    <t>Bricks of size 23x11.4x7.5 cm</t>
  </si>
  <si>
    <t>NOS.</t>
  </si>
  <si>
    <t xml:space="preserve"> 1000NO.</t>
  </si>
  <si>
    <t>CEMENT MORTAR(1:5)</t>
  </si>
  <si>
    <t>MASON I</t>
  </si>
  <si>
    <t>RATE PER CUM</t>
  </si>
  <si>
    <t>=</t>
  </si>
  <si>
    <t xml:space="preserve">B.W IN C.M(1:6) using chamber burnt </t>
  </si>
  <si>
    <t>CEMENT MORTAR(1:6)</t>
  </si>
  <si>
    <t>G.F</t>
  </si>
  <si>
    <t>F.F</t>
  </si>
  <si>
    <t>S.F</t>
  </si>
  <si>
    <t>T.F</t>
  </si>
  <si>
    <t>**</t>
  </si>
  <si>
    <t>PARTITION WALL OF 114 mm thick</t>
  </si>
  <si>
    <t>PARATITION B.W IN C.M(1:4)</t>
  </si>
  <si>
    <t>NO</t>
  </si>
  <si>
    <t>TOTAL FOR 10 SQM</t>
  </si>
  <si>
    <t>RATE PER SQM</t>
  </si>
  <si>
    <t>13.1</t>
  </si>
  <si>
    <t xml:space="preserve">FILLING IN BASEMENT  WITH </t>
  </si>
  <si>
    <t>EXCAVATED EARTH</t>
  </si>
  <si>
    <t>AS  PER SR 85</t>
  </si>
  <si>
    <t>TEAK WOOD WROUGHT &amp; PUT UP</t>
  </si>
  <si>
    <t>A</t>
  </si>
  <si>
    <t>T.W.SCANTLING 2M-3M LONG</t>
  </si>
  <si>
    <t>LABOUR CHARGE FOR WROUGHT &amp; PUTUP</t>
  </si>
  <si>
    <t>RATE FOR T.W.SCANDLING 2M-3M LONG</t>
  </si>
  <si>
    <t>B</t>
  </si>
  <si>
    <t>T.W.SCANTLING UP TO 2M LONG</t>
  </si>
  <si>
    <t>RATE FOR T.W.SCANTLING 2M LONG</t>
  </si>
  <si>
    <t>3.1</t>
  </si>
  <si>
    <t>CEMENT CONCRETE(1:5:10) USING</t>
  </si>
  <si>
    <t>40mm HBSTONE METEL</t>
  </si>
  <si>
    <t xml:space="preserve">  H.B.STONEJELLY 40mm</t>
  </si>
  <si>
    <t>28.</t>
  </si>
  <si>
    <t>FINISHING THE TOP OF FLOORING</t>
  </si>
  <si>
    <t>WITH C.M(1:4)20mm THICK</t>
  </si>
  <si>
    <t>CEMENT MORTAR(1:4)</t>
  </si>
  <si>
    <t>MAZDOOR  I</t>
  </si>
  <si>
    <t>31.</t>
  </si>
  <si>
    <t>JELLY LIME IN RATIO 32:121/2</t>
  </si>
  <si>
    <t>BY VOLUMN WELL WATERING</t>
  </si>
  <si>
    <t>CONSOLIDATED WITH WOODEN</t>
  </si>
  <si>
    <t>BEATERS TO REQUIRED SLOP</t>
  </si>
  <si>
    <t>BROKEN BRICKJELLY2OmmGAUGE</t>
  </si>
  <si>
    <t>COST OF LIME STONE</t>
  </si>
  <si>
    <t>WEATHERING COURSE WITH BRICK</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</si>
  <si>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</si>
  <si>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</si>
  <si>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</si>
  <si>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</si>
  <si>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</si>
  <si>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</si>
  <si>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</si>
  <si>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</si>
  <si>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</si>
  <si>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</si>
  <si>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</si>
  <si>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Kg</t>
  </si>
  <si>
    <t>WPC</t>
  </si>
  <si>
    <t>33.</t>
  </si>
  <si>
    <t>PLASTERING C.M(1:5) 12mmTHICK</t>
  </si>
  <si>
    <t>35.</t>
  </si>
  <si>
    <t>PLASTERING C.M(1:3) 10mmTHICK</t>
  </si>
  <si>
    <t>CEMENT MORTAR(1:3)</t>
  </si>
  <si>
    <t>WHITE WASHING THREE COAT</t>
  </si>
  <si>
    <t>SLACKED SHELL LIME</t>
  </si>
  <si>
    <t>SUNDRIES FOR BRUSH,BLUE,GUM ETC</t>
  </si>
  <si>
    <t>TOTAL FOR 100 SQM</t>
  </si>
  <si>
    <t>40.</t>
  </si>
  <si>
    <t>PAINTING TWO COATS OVER new</t>
  </si>
  <si>
    <t>WOOD WORKS WITH IIND CLASS</t>
  </si>
  <si>
    <t>SYNTHETIC ENAMEL PAINT INCL.PRIMER COAT.</t>
  </si>
  <si>
    <t>LIT</t>
  </si>
  <si>
    <t>READY MIXED PRIMER PAINT</t>
  </si>
  <si>
    <t xml:space="preserve">PAINTER I </t>
  </si>
  <si>
    <t>READY MIXED IIND CLASS PAINT</t>
  </si>
  <si>
    <t>SUNDRIES FOR BRUSHES,ETC</t>
  </si>
  <si>
    <t>PAINTING TWO COATS OVER NEW</t>
  </si>
  <si>
    <t>IRON WORKS WITH IIND CLASS</t>
  </si>
  <si>
    <t>SYNTHETIC ENAMEL PAINT</t>
  </si>
  <si>
    <t>PRECAST Plain cement concrete P.C.C</t>
  </si>
  <si>
    <t>C.C. 1:3:6 using 20mm HBS</t>
  </si>
  <si>
    <t>No.</t>
  </si>
  <si>
    <t>Precasting Charges</t>
  </si>
  <si>
    <t>Each</t>
  </si>
  <si>
    <t>Transporting</t>
  </si>
  <si>
    <t>Laying and Pointing</t>
  </si>
  <si>
    <t>Total for 6.28 Sqm</t>
  </si>
  <si>
    <t>Rate per Sqm</t>
  </si>
  <si>
    <t>Slabs of 50mm thick (precast slab 50mm Thick)</t>
  </si>
  <si>
    <t>50.2</t>
  </si>
  <si>
    <t>LS</t>
  </si>
  <si>
    <t>Total for 9 m</t>
  </si>
  <si>
    <t>Rate per M</t>
  </si>
  <si>
    <t>KERB STONE 450x300x150mm</t>
  </si>
  <si>
    <t>50.4</t>
  </si>
  <si>
    <t xml:space="preserve"> AVENUE TREE GUARD</t>
  </si>
  <si>
    <t>Earth work excavation</t>
  </si>
  <si>
    <t>RM</t>
  </si>
  <si>
    <t>CW reepers 50x25 cm it-132 p-20</t>
  </si>
  <si>
    <t>Casurina props 5 to 8cm dia</t>
  </si>
  <si>
    <t>sqm</t>
  </si>
  <si>
    <t>Chicken mesh</t>
  </si>
  <si>
    <t>no</t>
  </si>
  <si>
    <t>Carpenter II</t>
  </si>
  <si>
    <t>Fitter I</t>
  </si>
  <si>
    <t xml:space="preserve">sundries </t>
  </si>
  <si>
    <t>Total for 1 no.</t>
  </si>
  <si>
    <t>50.5</t>
  </si>
  <si>
    <t>PROVIDING SCHME NAME BOARD</t>
  </si>
  <si>
    <t>cum</t>
  </si>
  <si>
    <t>CC 1:5:10</t>
  </si>
  <si>
    <t>KG</t>
  </si>
  <si>
    <t>MS angle</t>
  </si>
  <si>
    <t>MS Stiffner</t>
  </si>
  <si>
    <t>MS Sheet</t>
  </si>
  <si>
    <t>Welding charges</t>
  </si>
  <si>
    <t>Painting / lettering charges</t>
  </si>
  <si>
    <t>Labour for erection of board</t>
  </si>
  <si>
    <t>Bolts &amp;nuts</t>
  </si>
  <si>
    <t>S &amp; F of Flat urinal (white)</t>
  </si>
  <si>
    <t>No</t>
  </si>
  <si>
    <t>Flat back urinal including all accesseries p48/136 1</t>
  </si>
  <si>
    <t>Plumber I class</t>
  </si>
  <si>
    <t>Mason I class</t>
  </si>
  <si>
    <t>Mazdoor I class</t>
  </si>
  <si>
    <t>Add sundries for CM 1:3</t>
  </si>
  <si>
    <t>Ls</t>
  </si>
  <si>
    <t>59.</t>
  </si>
  <si>
    <t>150X100mm S.W. GULLY TRAPS</t>
  </si>
  <si>
    <t>BRICK JELLY CONCRETE (1:8:16)40MM</t>
  </si>
  <si>
    <t>PLUMBER I</t>
  </si>
  <si>
    <t>TOTAL FOR ONE NUMBER</t>
  </si>
  <si>
    <t>60.</t>
  </si>
  <si>
    <t xml:space="preserve"> PVC NAHANI TRAP (4WAY/2WAY)</t>
  </si>
  <si>
    <t>SUNDRIES FOR B.J.C,PLASTERING ETC</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</si>
  <si>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</si>
  <si>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</si>
  <si>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</si>
  <si>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</si>
  <si>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</si>
  <si>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</si>
  <si>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</si>
  <si>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Wiremen Grade I</t>
  </si>
  <si>
    <t>Wiremen Grade II</t>
  </si>
  <si>
    <t>Helpers</t>
  </si>
  <si>
    <t>Total for 5 Nos</t>
  </si>
  <si>
    <t>TW box 4" x4" p-84 d</t>
  </si>
  <si>
    <t>Sqmm</t>
  </si>
  <si>
    <t>Hylem sheet</t>
  </si>
  <si>
    <t>TV/Telephone socket (38+61)/2</t>
  </si>
  <si>
    <t>Labour charges including fixing etc., all complete.</t>
  </si>
  <si>
    <t>Rate for each</t>
  </si>
  <si>
    <t>Supplying and concealing TV/Telephone socket with top pin with suitable TW box fully concealed and covered with 3 mm thick Hylem sheet etc., all complete.</t>
  </si>
  <si>
    <t>SUPPLYING AND FIXING OF 20MM DIA PVC PIPE FOR TV/TELEPHONE LINE</t>
  </si>
  <si>
    <t>Mtr</t>
  </si>
  <si>
    <t>PVC RIGID CONDUIT PIPE 19M/20MM HEAVY DUTY WITH ISI P82 I 1b</t>
  </si>
  <si>
    <t>CEMENT</t>
  </si>
  <si>
    <t>WIREMAN GR-I</t>
  </si>
  <si>
    <t>HELPER</t>
  </si>
  <si>
    <t>SUNDRIES FOR PVC SPECIALS &amp; FISH WIRE ETC.,</t>
  </si>
  <si>
    <t>TOTAL FOR 90RMT</t>
  </si>
  <si>
    <t>RATE PER  RMT</t>
  </si>
  <si>
    <t>Exhaust fan of 300 mm dia ( Part- B 2 b p-71</t>
  </si>
  <si>
    <t>Provision of hole in the wall and making good of the wall</t>
  </si>
  <si>
    <t>Add 1 % sundries</t>
  </si>
  <si>
    <t>Labour charges for fixing</t>
  </si>
  <si>
    <t xml:space="preserve">Rate for each </t>
  </si>
  <si>
    <t>Clamp fixing by cheche screws bolts and nuts including connections ( as per SD-114, Elec Data 2017-18)</t>
  </si>
  <si>
    <t>ANTI-CORROSIVE TREATMENT FOR STEEL</t>
  </si>
  <si>
    <t>FABRICATION  (RCC WORKS)</t>
  </si>
  <si>
    <t>ANTI-CORROSIVE(COROLOK-CP</t>
  </si>
  <si>
    <t>/PROTEKLOL) CHEMICALS</t>
  </si>
  <si>
    <t>BRUSHES GLOVES ETC</t>
  </si>
  <si>
    <t>TRANSPORTING AND HANDLING</t>
  </si>
  <si>
    <t>PAINTERII</t>
  </si>
  <si>
    <t>SUNDRIES FOR BRUSHES,CLOTH ETC</t>
  </si>
  <si>
    <t>TOTTAL FOR 1 MT</t>
  </si>
  <si>
    <t>Volume of Concrete = 3.14 /4 x 0.50 x 0.50  x 8  =  1.57 m3</t>
  </si>
  <si>
    <t xml:space="preserve"> 500mm Dia pipe</t>
  </si>
  <si>
    <t>Bentonite (10% concrete volume)</t>
  </si>
  <si>
    <t xml:space="preserve">Labour charges </t>
  </si>
  <si>
    <t>Total for 8 Rmt</t>
  </si>
  <si>
    <t>Total for 1 Rmt</t>
  </si>
  <si>
    <t>Moving and placing of piling equipment (1000/8)</t>
  </si>
  <si>
    <t>Standardised concrete  mix using M 20 Grade concrete in (F&amp;B)</t>
  </si>
  <si>
    <t>Chipping of pile to the required cut off level and cleaning away the debris with an average lead of 5 km entirely with city limits</t>
  </si>
  <si>
    <t>Volume of Concrete = 3.14/4 x 0.50  x 0.5  x 1 km =0.28m3</t>
  </si>
  <si>
    <t>500mm Dia pipe DATA for 1 Rmt</t>
  </si>
  <si>
    <t>Dismantling of RCC works p-24</t>
  </si>
  <si>
    <t>Conveyance of dismantled materials p-35 ANN V</t>
  </si>
  <si>
    <t>km</t>
  </si>
  <si>
    <t xml:space="preserve">Loading or unloading charges p-35 </t>
  </si>
  <si>
    <t>2.1</t>
  </si>
  <si>
    <t>FILLING IN FOUNDATION AND</t>
  </si>
  <si>
    <t>rubbish</t>
  </si>
  <si>
    <t>stone dust</t>
  </si>
  <si>
    <t>COST OFSTONE DUST</t>
  </si>
  <si>
    <t>LABOUR CHARGES FOR FILLING</t>
  </si>
  <si>
    <t>TOTAL FOR 1 CUM</t>
  </si>
  <si>
    <t>BASEMENT  WITH  STONE DUST</t>
  </si>
  <si>
    <t>CEMENT CONCRETE(1:4:8) USING</t>
  </si>
  <si>
    <t>Standardised concrete Mix M30 Grade Concrete</t>
  </si>
  <si>
    <t>Cement</t>
  </si>
  <si>
    <t>Plasticiser /Super plasticiser @ 1% of cement</t>
  </si>
  <si>
    <t>Mason II</t>
  </si>
  <si>
    <t>Maz I</t>
  </si>
  <si>
    <t>Maz II</t>
  </si>
  <si>
    <t>Total for 10 cum</t>
  </si>
  <si>
    <t>for 1 cum</t>
  </si>
  <si>
    <t>Vibrating charges</t>
  </si>
  <si>
    <t>Sub Total</t>
  </si>
  <si>
    <t>Add for water charges &amp; other sundries (0.5 % of sub total</t>
  </si>
  <si>
    <t>Foundation &amp; Basement</t>
  </si>
  <si>
    <t>every 4.5m add</t>
  </si>
  <si>
    <t>Fourth Floor</t>
  </si>
  <si>
    <t>20mm HBG Machine crushed stone jelly    (7730 Kg)</t>
  </si>
  <si>
    <t>10-12mm HBG Machine crushed stone jelly    (5156 Kg)</t>
  </si>
  <si>
    <t>Sand    (7670 Kg)</t>
  </si>
  <si>
    <t>Strutting to centering of R.C.C plain surface, 3.00m height wall.</t>
  </si>
  <si>
    <t>RMT</t>
  </si>
  <si>
    <t>Casurina Props 10 to 13 m dia @ 75m c/c cost for 1 
operation 24.02/5=4.804 p-20 it-139/b</t>
  </si>
  <si>
    <t>Carpenter I class</t>
  </si>
  <si>
    <t>Add sundries</t>
  </si>
  <si>
    <t>Rate for 10 sqm</t>
  </si>
  <si>
    <t>Rate for 1 sqm, for 3m ht.</t>
  </si>
  <si>
    <t>Rate for 1 sqm, for 1m ht.</t>
  </si>
  <si>
    <t>18.1.a.</t>
  </si>
  <si>
    <t>Form work for Plinth beam, Grade beam, Raft beam</t>
  </si>
  <si>
    <t>b.</t>
  </si>
  <si>
    <t>Form work for Roof and lintels using M.S sheet</t>
  </si>
  <si>
    <t>c.</t>
  </si>
  <si>
    <t>Form work for Small quantity and column using M.S. sheet</t>
  </si>
  <si>
    <t>d.</t>
  </si>
  <si>
    <t>Form work for Vertical walls</t>
  </si>
  <si>
    <t>Providing White/Color ceramic floor tiles (Anti-skid)of</t>
  </si>
  <si>
    <t>color ceramic</t>
  </si>
  <si>
    <t>any size 0f 6mm T.K including pointing etc.,</t>
  </si>
  <si>
    <t>305x305x6mm</t>
  </si>
  <si>
    <t>as directed by the Dept.Officers.</t>
  </si>
  <si>
    <t>COST OF CERAMIC FLOOR TILES</t>
  </si>
  <si>
    <t>LABOUR FOR LAYING &amp; POINTING</t>
  </si>
  <si>
    <t>M.T</t>
  </si>
  <si>
    <t>Grout</t>
  </si>
  <si>
    <t>Suppling and laying White/Plain colour</t>
  </si>
  <si>
    <t>300x200x6</t>
  </si>
  <si>
    <t xml:space="preserve">Glazed tiles in C.M(1:2)  </t>
  </si>
  <si>
    <t>color designed glazed</t>
  </si>
  <si>
    <t>`</t>
  </si>
  <si>
    <t>COST OF GLAZED  TILES</t>
  </si>
  <si>
    <t>C.M(1:2)</t>
  </si>
  <si>
    <t>Mazdoor-I</t>
  </si>
  <si>
    <t>TOTAL FOR 1.860 SQM</t>
  </si>
  <si>
    <t>43.</t>
  </si>
  <si>
    <t>a.</t>
  </si>
  <si>
    <t>SUPPLYING AND FABRICATING AND</t>
  </si>
  <si>
    <t>PLACING R.T.S RODS/MS RODS upto 16mm dia(without cement  slurry)</t>
  </si>
  <si>
    <t>QUTL</t>
  </si>
  <si>
    <t>R.T.S RODS/M.S.RODS UPTO 16MM DIA</t>
  </si>
  <si>
    <t>BINDING WIRE insulated with PVC as per circular</t>
  </si>
  <si>
    <t>FITTER I</t>
  </si>
  <si>
    <t>TOTTAL FOR 1 QTL</t>
  </si>
  <si>
    <t>RATE PER M.T</t>
  </si>
  <si>
    <t>Providing Rain Water Harvesting Perculation pit
a) Providing pit</t>
  </si>
  <si>
    <t>HBSJ 40mm</t>
  </si>
  <si>
    <t>Precasted slab Standardised Cement comncrete</t>
  </si>
  <si>
    <t>Filling sand</t>
  </si>
  <si>
    <t>Sundries</t>
  </si>
  <si>
    <t xml:space="preserve"> --------------------</t>
  </si>
  <si>
    <t>Augering 30 cm dia</t>
  </si>
  <si>
    <t>Labour charges</t>
  </si>
  <si>
    <t>MASON II CLASS</t>
  </si>
  <si>
    <t>MAZDOORI CLASS</t>
  </si>
  <si>
    <t>Hire charges for O2296TOOLS PLANTS at 10% of labour</t>
  </si>
  <si>
    <t>SUPPLY AND FIXING OF</t>
  </si>
  <si>
    <t>110mmDIA P.V.C RAIN WATER</t>
  </si>
  <si>
    <t xml:space="preserve"> 110mmDIA P.V.C PIPE</t>
  </si>
  <si>
    <t xml:space="preserve"> 110mmDIA P.V.C PLAIN BEND</t>
  </si>
  <si>
    <t xml:space="preserve"> 110mmDIA P.V.C SHOE</t>
  </si>
  <si>
    <t>Nos.</t>
  </si>
  <si>
    <t>UPVC SPECIAL CLAMP as per cicular</t>
  </si>
  <si>
    <t>C.I. GRATING 100mm DIA</t>
  </si>
  <si>
    <t>COST OF PLUG SCREWS , RUBBER</t>
  </si>
  <si>
    <t>LUBRICANT ETC</t>
  </si>
  <si>
    <t>TOTAL FOR 3 RMT</t>
  </si>
  <si>
    <t>RATE PER RMT</t>
  </si>
  <si>
    <t>DOWN FALL PIPE    Type- A  SWR pipe</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</si>
  <si>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</si>
  <si>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</si>
  <si>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</si>
  <si>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</si>
  <si>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</si>
  <si>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</si>
  <si>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</si>
  <si>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</si>
  <si>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</si>
  <si>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</si>
  <si>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upvc 52.10</t>
  </si>
  <si>
    <t xml:space="preserve"> 20MM DIA PVC PIPE ABOVE G.L:-</t>
  </si>
  <si>
    <t>astm 26</t>
  </si>
  <si>
    <t xml:space="preserve">COST OF 20MM DIA PVC PIPE </t>
  </si>
  <si>
    <t>ADD 70% FOR PVC/GI SPECIALS</t>
  </si>
  <si>
    <t>LABOUR FOR LAYING &amp; FIXING</t>
  </si>
  <si>
    <t>TOTAL FOR 1 RMT</t>
  </si>
  <si>
    <t xml:space="preserve"> 25MM DIA PVC PIPE ABOVE G.L:-</t>
  </si>
  <si>
    <t>astm 35</t>
  </si>
  <si>
    <t xml:space="preserve">COST OF 25MM DIA PVC PIPE </t>
  </si>
  <si>
    <t>ADD 40% FOR PVC/GI SPECIALS</t>
  </si>
  <si>
    <t xml:space="preserve"> 32MM DIA PVC PIPE ABOVE G.L:-</t>
  </si>
  <si>
    <t>upvc 102.50</t>
  </si>
  <si>
    <t xml:space="preserve">COST OF 32MM DIA PVC PIPE </t>
  </si>
  <si>
    <t>ADD 20% FOR PVC/GI SPECIALS</t>
  </si>
  <si>
    <t xml:space="preserve"> 50MM DIA UPVC PIPE ABOVE G.L:-</t>
  </si>
  <si>
    <t xml:space="preserve">  </t>
  </si>
  <si>
    <t xml:space="preserve">COST OF 50MM DIA PVC PIPE </t>
  </si>
  <si>
    <t>SUPPLYING AND FIXING</t>
  </si>
  <si>
    <t>white</t>
  </si>
  <si>
    <t>COST OF ALL MATERIALS AND</t>
  </si>
  <si>
    <t>color</t>
  </si>
  <si>
    <t>FIXING CHARGES</t>
  </si>
  <si>
    <t>Wash Hand Basin of size 550 x 400 mm with all accessories such as CI brackets, 32mm dia CP waste coupling, Rubber plug and chain, 32mm dia B class GI waste pipe, 15mm dia brass nipples. 15mm CP pillar tap etc.,</t>
  </si>
  <si>
    <t>deduct rate for 15mm dia GM wheel valve</t>
  </si>
  <si>
    <t xml:space="preserve"> Angle Valve</t>
  </si>
  <si>
    <t>SUNDRIES FOR PLUGSCREW,PAINT</t>
  </si>
  <si>
    <t>WASHBASIN (White Pedastal type)  22"X16" INCLUDING</t>
  </si>
  <si>
    <t>15mm dia half turn CP tap</t>
  </si>
  <si>
    <t>Labour charge</t>
  </si>
  <si>
    <t>Fitter I class</t>
  </si>
  <si>
    <t xml:space="preserve">Nos </t>
  </si>
  <si>
    <t>Mazdoor I</t>
  </si>
  <si>
    <t>gram</t>
  </si>
  <si>
    <t>Shellac p-47 it-127</t>
  </si>
  <si>
    <t>100 gms</t>
  </si>
  <si>
    <t>Thread ballp-47 it-128</t>
  </si>
  <si>
    <t>Total/1 No</t>
  </si>
  <si>
    <t>Main Data</t>
  </si>
  <si>
    <t>Long body</t>
  </si>
  <si>
    <t>short body (polymer tap)</t>
  </si>
  <si>
    <t>Cost of Tap</t>
  </si>
  <si>
    <t>Labour</t>
  </si>
  <si>
    <t>WITH DOUBLE FLAPPED PLASTIC SEAT COVER</t>
  </si>
  <si>
    <t>LOW LEVEL FLUSHING CISTERN 10 LIT.</t>
  </si>
  <si>
    <t>Steel 15500 (</t>
  </si>
  <si>
    <t>3060 white</t>
  </si>
  <si>
    <t>SET</t>
  </si>
  <si>
    <t>EUROPEAN WATER CLOSET WITH "P" OR "S" TRAP WITH DOUBLE FLAPPED SEAT AND SEAT COVER WITH BRASS HINGES AND 10LIT CAPACITY PVC L;OW LEVEL FLUSHING TANK WITH ALL INTERNAL FITTINGS</t>
  </si>
  <si>
    <t>LABOUR FOR FIXING OF EWC</t>
  </si>
  <si>
    <t>LABOUR FOR FIXING OF FLUSHING TANK</t>
  </si>
  <si>
    <t xml:space="preserve">Deduct rate for "P" &amp; "S" trap  </t>
  </si>
  <si>
    <t>Add rate for PVC SWR "P" &amp; "S" trap</t>
  </si>
  <si>
    <t>SUPPLY AND FIXING OF E.W.C.   18" SIZE (WHITE)</t>
  </si>
  <si>
    <t>58.1(a)</t>
  </si>
  <si>
    <t>SUPPLY AND FIXING P.V.C.SOIL</t>
  </si>
  <si>
    <t>PIPESPECIALS OF FOLLOWING DIA:-</t>
  </si>
  <si>
    <t>A.</t>
  </si>
  <si>
    <t>SUPPLY AND FIXING OF PVC soil PIPE</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</si>
  <si>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</si>
  <si>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</si>
  <si>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</si>
  <si>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</si>
  <si>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</si>
  <si>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</si>
  <si>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</si>
  <si>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</si>
  <si>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</si>
  <si>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</si>
  <si>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</si>
  <si>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</si>
  <si>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</si>
  <si>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</si>
  <si>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58.1(b)</t>
  </si>
  <si>
    <t>B.</t>
  </si>
  <si>
    <t>SUPPLY AND FIXING OF PVC PIPE</t>
  </si>
  <si>
    <t>LUBERICANT AND FIXING IN TO</t>
  </si>
  <si>
    <t>WALL WITH WOODEN PLUGES</t>
  </si>
  <si>
    <t>P.V.C. PIPE 75mm DIA</t>
  </si>
  <si>
    <t>P.V.C BEND WITH DOOR</t>
  </si>
  <si>
    <t>P.V.C COWL</t>
  </si>
  <si>
    <t>P.V.C DOOR TEE</t>
  </si>
  <si>
    <t xml:space="preserve">110MM DIA OF PVC SWR PIPE INCLUDING </t>
  </si>
  <si>
    <t xml:space="preserve">75MM DIA OF PVC SWR PIPE INCLUDING </t>
  </si>
  <si>
    <t>UPVC instead of Stone ware Pipe</t>
  </si>
  <si>
    <t>SUPPLYING AND  LAYING AND</t>
  </si>
  <si>
    <t>JOINTING SN8 UPVC PIPE AND SPECIALS</t>
  </si>
  <si>
    <t>BELOW G.L</t>
  </si>
  <si>
    <t>110mm DIA  UPVC PIPE BELOW G.L</t>
  </si>
  <si>
    <t>E.W EXCLUDING REFILLING</t>
  </si>
  <si>
    <t>REFILLING CHARGE</t>
  </si>
  <si>
    <t>Cost of UPVC SN8 Pipe (TWAD SR 16-17 P-20 1.4 a /1)</t>
  </si>
  <si>
    <t>CONVEYING,LOWERING  ANDLAYING</t>
  </si>
  <si>
    <t>TO PROPER GRADEAND</t>
  </si>
  <si>
    <t>ALIGNMENT,JOINTING</t>
  </si>
  <si>
    <t>ETC BUT EXCLUDING  COST OF</t>
  </si>
  <si>
    <t>JOINTING MATERIALS. (TWAD SR 16-17 11-b)</t>
  </si>
  <si>
    <t>CUTTING CHARGES ( PWD SR 17-18 P-30)</t>
  </si>
  <si>
    <t>COST OF JOINTING  MATERIALS</t>
  </si>
  <si>
    <t>TOTAL FOR 30M</t>
  </si>
  <si>
    <t>160mm DIA  UPVC PIPE BELOW G.L</t>
  </si>
  <si>
    <t>Cost of UPVC SN8 Pipe (TWAD SR 16-17 P-20 1.4 a /3)</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</si>
  <si>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</si>
  <si>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</si>
  <si>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</si>
  <si>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PVC rigid conduit pipe 19 mm / 20mm heavy duty with ISI mark</t>
  </si>
  <si>
    <t>5 A 5 pin non - inter locking switch and plug ( flush type ) part - c (I a) + part - d (I a)( Rs. 207/12 + 28.20) p-72+77</t>
  </si>
  <si>
    <t>Rate for 1 point</t>
  </si>
  <si>
    <t xml:space="preserve">5 AMPS 5 PIN PLUG SOCKET POINT AT CONVENIENT PLACES </t>
  </si>
  <si>
    <t>68.1.2</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</si>
  <si>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</si>
  <si>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90 Rmt</t>
  </si>
  <si>
    <t>19 mm PVC rigid bends</t>
  </si>
  <si>
    <t>Dozen</t>
  </si>
  <si>
    <t>19 mm PVC rigid tees</t>
  </si>
  <si>
    <t>6" PVC Electrical Box (150mm)</t>
  </si>
  <si>
    <t xml:space="preserve">3 mm thick laminated Hylem sheet </t>
  </si>
  <si>
    <t>5 A 5 pin non - inter locking switch and plug ( flush type ) part - c (I a) + part - d (I a)( Rs. 207/12 + 28.20)</t>
  </si>
  <si>
    <t>Hylem sheet 3 mm thick with lamination p-83 it-7a part-I</t>
  </si>
  <si>
    <t>SQqm</t>
  </si>
  <si>
    <t>Bag</t>
  </si>
  <si>
    <t>1.5 sqmm copper PVC insulated unsheathed single core cable for continuous earth connection  (P-79 it-2/b)</t>
  </si>
  <si>
    <t>Total for 15 points</t>
  </si>
  <si>
    <t>15 AMPS POWER PLUG</t>
  </si>
  <si>
    <t>15 Amps 3 pin flush type plug socket</t>
  </si>
  <si>
    <t xml:space="preserve">3 mm thick laminated hulem sheet </t>
  </si>
  <si>
    <t>Labour charges and sundries such as cement, screws etc.,</t>
  </si>
  <si>
    <t>Supplying and fixing of 15 Amps 3 pin flush type plug socket on suitable MS box of 16g thick concealed and covered with 3 mm thick laminated hylem sheet inclusive of all materials, etc., all complete.</t>
  </si>
  <si>
    <t>Say</t>
  </si>
  <si>
    <t>18W  crystalLED</t>
  </si>
  <si>
    <t>4' tube light fitting with \electronic ballast P-67 6 b</t>
  </si>
  <si>
    <t>sundries0.5%</t>
  </si>
  <si>
    <t>Labour charges (as per Data 22 )</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</si>
  <si>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</si>
  <si>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</si>
  <si>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1.5 sqmm copper PVC insulated unsheathed single core cable for continuous earth connection</t>
  </si>
  <si>
    <t xml:space="preserve"> Rmt</t>
  </si>
  <si>
    <t>Total for 90 Metres</t>
  </si>
  <si>
    <t>Rate for 1 Rmt</t>
  </si>
  <si>
    <t>.</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</si>
  <si>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</si>
  <si>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</si>
  <si>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</si>
  <si>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p-79, it- 2 c</t>
  </si>
  <si>
    <t>Deduct 1.5 Sqmm copper PVC insulated unsheathed S.C. cable</t>
  </si>
  <si>
    <t>Total for 90 metres</t>
  </si>
  <si>
    <t>LED light fittings with Lamp p-68 new item k</t>
  </si>
  <si>
    <t>25 W LEDStreet light Fittings (single)</t>
  </si>
  <si>
    <t>2 X 4 Sq mm in fully concealed PVC conduit</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</si>
  <si>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</si>
  <si>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cable,P-79 it-2-d</t>
  </si>
  <si>
    <t>2.5 sqmm copper PVC insulated unsheathed single core cable for continuous earth connectionp-79, it- 2 c</t>
  </si>
  <si>
    <t>Supplying and fixing of Three phase ELCB</t>
  </si>
  <si>
    <t>Three phase ELCB P-87 9a</t>
  </si>
  <si>
    <t xml:space="preserve">3 No of 30 amps MCB </t>
  </si>
  <si>
    <t>Labour charges ( as per data No:30)</t>
  </si>
  <si>
    <t>Rate for Three phase ELCB</t>
  </si>
  <si>
    <t>PAVER BLOCK</t>
  </si>
  <si>
    <t>PAVER BLOCK  83mm</t>
  </si>
  <si>
    <t>Mason</t>
  </si>
  <si>
    <t>Mazdooe</t>
  </si>
  <si>
    <t>T.W.DOUBLE LEAF FULLY PANELLED</t>
  </si>
  <si>
    <t>DOOR SHUTTER FOR DOOR OF SIZE</t>
  </si>
  <si>
    <t>1500 X 2400MM</t>
  </si>
  <si>
    <t xml:space="preserve">SHUTTER SIZE-1X2X.675X2.3125                                                                                 </t>
  </si>
  <si>
    <t xml:space="preserve">RAILS(BELOW 2M)- </t>
  </si>
  <si>
    <t xml:space="preserve">Top &amp; Intermediate 2X3X0.675X0.15X0.0375       </t>
  </si>
  <si>
    <t xml:space="preserve"> Bottom              - 1X2X0.675X0.20X0.0375 = 0.010125</t>
  </si>
  <si>
    <t>PLANKS      -2X2X0.5875X.4X0.01875</t>
  </si>
  <si>
    <t xml:space="preserve">             -1X2X0.5625X0.4X0.01875</t>
  </si>
  <si>
    <t>T.W SCANTLING  ABOVE 2M LONG</t>
  </si>
  <si>
    <t>T.W SCANTLING  BELOW 2M LONG</t>
  </si>
  <si>
    <t>T.W PLANKS OVER 30 TO 45cm</t>
  </si>
  <si>
    <t>WIDE&amp;12TO25mm T.K p-19 it-110</t>
  </si>
  <si>
    <t>LABOUR FOR WROUGHT&amp;PUTUP</t>
  </si>
  <si>
    <t xml:space="preserve">6" Alu. DOOR HANDLE </t>
  </si>
  <si>
    <t xml:space="preserve">  5"BUTT HINGS</t>
  </si>
  <si>
    <t>10"X1/2"TOWER BOLT p40 78c</t>
  </si>
  <si>
    <t>12"X5/8"ALDROP p41 79a</t>
  </si>
  <si>
    <t>RUBBERBUSH 40 DIA &amp; 60 MM LONG  p41 sl.83</t>
  </si>
  <si>
    <t>Alu. DOOR STOPPER p41 82</t>
  </si>
  <si>
    <t>Sundries for brass scrwew</t>
  </si>
  <si>
    <t>TOTAL FOR  3.122 SQM</t>
  </si>
  <si>
    <t>Rs.</t>
  </si>
  <si>
    <t>STYLES(OVER 2M) -2X2X2.3125X0.15X0.0375                                                        = 0.052</t>
  </si>
  <si>
    <t>LIGHT POINT WITH CEILING ROSE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</si>
  <si>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t>
  </si>
  <si>
    <t xml:space="preserve">Hylem sheet 3 mm thick with lamination </t>
  </si>
  <si>
    <t>5 amps flush type switch</t>
  </si>
  <si>
    <t>Ceiling rose</t>
  </si>
  <si>
    <t>19 mm PVC junction box</t>
  </si>
  <si>
    <t>3 mm thick laminated Hylem sheet</t>
  </si>
  <si>
    <t>Total for 6 Points</t>
  </si>
  <si>
    <t>Rate for 1 Point</t>
  </si>
  <si>
    <t>LIGHT POINT WITH BAKELITE BATTERN TYPE HOLDER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</si>
  <si>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ADMINISTRATIVE BLOCKS AND COMMUNITYCENTRE controlled by 5 amps flush type switch including citcuit mains, cost of all materials, specials, etc., all complete,</t>
  </si>
  <si>
    <t>Total of Data 9 excluding sundries</t>
  </si>
  <si>
    <t>Deduct cost of ceiling rose 6 nos</t>
  </si>
  <si>
    <t>Add cost of Bakelite battern type holders 6 nos @ 16.65  (New item 21-p-70)</t>
  </si>
  <si>
    <t>Total for 6 points</t>
  </si>
  <si>
    <t>For 1 points</t>
  </si>
  <si>
    <t>1175/6=</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</si>
  <si>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t>
  </si>
  <si>
    <t>19 mm PVC saddles</t>
  </si>
  <si>
    <t>PVC JUNCTION BOX 19 mm</t>
  </si>
  <si>
    <t>Gross</t>
  </si>
  <si>
    <t>MS box  4"X4" mm(5 sided) covered with 3mm thick Hylem sheet</t>
  </si>
  <si>
    <t>bag</t>
  </si>
  <si>
    <t>Points</t>
  </si>
  <si>
    <t>Sundries for screws etc.,</t>
  </si>
  <si>
    <t>LIGHT POINT WITH CEILING ROSE FOR ADMINISTRATIVE BLOCKS AND COMMUNITY CENTRE Open wiring</t>
  </si>
  <si>
    <t>Teakwood plugs P-84 part-J e</t>
  </si>
  <si>
    <t>5 amps switch (flush type) P-72 part C-a</t>
  </si>
  <si>
    <t>Brass screws  ( 40 mm x 6 no) P-85 Part-L c</t>
  </si>
  <si>
    <t>STAIRCASE LIGHT POINT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</si>
  <si>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STAIRCASE LIGHT POINT FOR ADMINISTRATIVE BLOCKS AND COMMUNITY CENTRE controlled by 5 amps flush type switch including citcuit mains, cost of all materials, specials, etc., all complete,</t>
  </si>
  <si>
    <t>5 A flush type two way switches ( Staircase switch )</t>
  </si>
  <si>
    <t>MS box  150x 100 x 75 mm</t>
  </si>
  <si>
    <t>Total for 3 points</t>
  </si>
  <si>
    <t>Supplying and fixibf 6way TPN 7 segment DB</t>
  </si>
  <si>
    <t>6way TPN 7 segment DB</t>
  </si>
  <si>
    <t>63 A TP MCB isolator</t>
  </si>
  <si>
    <t>40A DP MCB isolator</t>
  </si>
  <si>
    <t>6A to 32A SP MCB</t>
  </si>
  <si>
    <t>Wall cutting and finishing</t>
  </si>
  <si>
    <t>Add sundries 1%</t>
  </si>
  <si>
    <t>nos</t>
  </si>
  <si>
    <t xml:space="preserve">Electrician grade-1 </t>
  </si>
  <si>
    <t>Electrician grade -2</t>
  </si>
  <si>
    <t>Helper</t>
  </si>
  <si>
    <t>Supplying and fixibf 4way TPN 7 segment DB</t>
  </si>
  <si>
    <t>4way TPN 7 segment DB</t>
  </si>
  <si>
    <t>40A TP MCB isolator</t>
  </si>
  <si>
    <t xml:space="preserve">Supplying and fixibf 12way single pole and neutral MCB sheet </t>
  </si>
  <si>
    <t>12way SPN MCBDB</t>
  </si>
  <si>
    <t xml:space="preserve">PLASTERED SURFACE WITH </t>
  </si>
  <si>
    <t>Plastic Emulsion PAINT</t>
  </si>
  <si>
    <t>exterior emulsion -300.80</t>
  </si>
  <si>
    <t>Plastic Emulsion PAINT  (LMR item 113) p51it 140</t>
  </si>
  <si>
    <t>Primer     (LMR item 139) p51</t>
  </si>
  <si>
    <t>PAINTING TWO COATS OVER NEW             (as per CER-112/2007-08)</t>
  </si>
  <si>
    <t>Anticorrosive Treatment for Window M.S. Grills.</t>
  </si>
  <si>
    <t>litres</t>
  </si>
  <si>
    <t>Zite Zinc primer</t>
  </si>
  <si>
    <t>litre</t>
  </si>
  <si>
    <t>Brush</t>
  </si>
  <si>
    <t>Painter I st Class</t>
  </si>
  <si>
    <t>Rate for 1 MT</t>
  </si>
  <si>
    <t>24W LED 4000K 2x2</t>
  </si>
  <si>
    <t>24w LED 4000 k</t>
  </si>
  <si>
    <t>connecting lead</t>
  </si>
  <si>
    <t>Labour charges (as per Data sd 86 )</t>
  </si>
  <si>
    <t>COST OF Vertified TILES (LSR New It-1) p51 it-156
nano polish</t>
  </si>
  <si>
    <t>Grout joint filler</t>
  </si>
  <si>
    <t>Sand paper No 50</t>
  </si>
  <si>
    <t>Sand paper No 80</t>
  </si>
  <si>
    <t>Sand paper No 100</t>
  </si>
  <si>
    <t>Wooden filler</t>
  </si>
  <si>
    <t>kg</t>
  </si>
  <si>
    <t>liter</t>
  </si>
  <si>
    <t>sand seal thinner</t>
  </si>
  <si>
    <t>Thinner</t>
  </si>
  <si>
    <t>Water Emery No 250</t>
  </si>
  <si>
    <t>Water Emery No 320</t>
  </si>
  <si>
    <t>Water Emery No 400</t>
  </si>
  <si>
    <t>gm</t>
  </si>
  <si>
    <t>Teak Powder</t>
  </si>
  <si>
    <t>100gm</t>
  </si>
  <si>
    <t>Red Powder</t>
  </si>
  <si>
    <t>500gm</t>
  </si>
  <si>
    <t xml:space="preserve"> Fresh Chalk Powder</t>
  </si>
  <si>
    <t>MELAMEN matt</t>
  </si>
  <si>
    <t>MELAMEN  Glozy</t>
  </si>
  <si>
    <t>Thinner 106</t>
  </si>
  <si>
    <t>Banian waste</t>
  </si>
  <si>
    <t>3" Brush</t>
  </si>
  <si>
    <t>2" Flat Brush</t>
  </si>
  <si>
    <t>PAINTER- I Class</t>
  </si>
  <si>
    <t>PAINTER - II  Class</t>
  </si>
  <si>
    <t>Mazdoor - II  Class</t>
  </si>
  <si>
    <t xml:space="preserve">Bladder &amp; Tools </t>
  </si>
  <si>
    <t>Rate for 1 Sqm</t>
  </si>
  <si>
    <t xml:space="preserve">    </t>
  </si>
  <si>
    <t>TOTAL FOR 5.67 SQM</t>
  </si>
  <si>
    <t>Providing Granite slab flooring of</t>
  </si>
  <si>
    <t>Ruby Red, Raw Silk = 1595</t>
  </si>
  <si>
    <t>Jet Black = 1706</t>
  </si>
  <si>
    <t>any size 0f 20mm T.K including pointing etc.,</t>
  </si>
  <si>
    <t>COST OF Granite  tile 20mm tk(sinthetic grey) polished</t>
  </si>
  <si>
    <t>, Paradise = 1448</t>
  </si>
  <si>
    <t>as directed by the Dept.Officers. Sinthetic Grey</t>
  </si>
  <si>
    <t>Suppling and laying granite wall cladding</t>
  </si>
  <si>
    <t>ruby red</t>
  </si>
  <si>
    <t xml:space="preserve"> in C.M(1:2)  </t>
  </si>
  <si>
    <t>10mm thick</t>
  </si>
  <si>
    <t>synthetic grey</t>
  </si>
  <si>
    <t>C.</t>
  </si>
  <si>
    <t>C.M 1:3</t>
  </si>
  <si>
    <t>Mason Ist</t>
  </si>
  <si>
    <t>mazdoor-I</t>
  </si>
  <si>
    <t>Packing with C.M., Scaffolding</t>
  </si>
  <si>
    <t>and Polishing etc.,</t>
  </si>
  <si>
    <t>Total for TEN sqm</t>
  </si>
  <si>
    <t>RATE for one sqm</t>
  </si>
  <si>
    <t>PATTY  ( Qtn) 40 Kg= Rs .1050/40=26.25</t>
  </si>
  <si>
    <t>Vat 4 % (26.25+1.05 =27.30</t>
  </si>
  <si>
    <t>Painter - I st Class</t>
  </si>
  <si>
    <t xml:space="preserve">SUNDRIES </t>
  </si>
  <si>
    <t>Rate for 10 Sqm</t>
  </si>
  <si>
    <t>Supply and fixing of 20A DP plug and socket in sheet enclosure with 32A DP MCB in flush with wall with earth connection (For AC Plug)</t>
  </si>
  <si>
    <t>20A DP plug and socket in sheet steel enclosure</t>
  </si>
  <si>
    <t>32A DP MCB</t>
  </si>
  <si>
    <t>Wall cutting, grouting, flushing and earth connections</t>
  </si>
  <si>
    <t>Add 2% Sundries</t>
  </si>
  <si>
    <t>Labour charges as per SD 134</t>
  </si>
  <si>
    <t>COST OF granite TILES (Synthetic Grey)</t>
  </si>
  <si>
    <t xml:space="preserve">Granite slab (Synthetic Grey) </t>
  </si>
  <si>
    <t xml:space="preserve">S &amp; F of Granite slab 18mm to 20mm Thick For Stair case </t>
  </si>
  <si>
    <t>CEMENT CONCRETE PCC (1:2:4) USING 20mm HBSTONE METEL</t>
  </si>
  <si>
    <t>C.C. 1:3:6 using 20mm HBS  'including Transporting charges</t>
  </si>
  <si>
    <t>SUPLY ING AND FIXING OF 150X100mm S.W. GULLY TRAPS</t>
  </si>
  <si>
    <t>SUPPLY AND FIXING OF P.V.C. NAHANI TRAP 75mm DIA</t>
  </si>
  <si>
    <t>Exhaust fan of 300 mm dia</t>
  </si>
  <si>
    <t>Providing wooden MELAMEN DOOR POLISH For New Wood Contain a size 1.2x2.1 m Area of Polishing 1x1x2.25x1.2x2.1+5.67m2</t>
  </si>
  <si>
    <t>T.W.SINGLY LEAF FULLY PANELLED</t>
  </si>
  <si>
    <t>1000 X 2400MM</t>
  </si>
  <si>
    <t>Four horizontal &amp; one vertical Panel</t>
  </si>
  <si>
    <t>SHUTTER SIZE-  0.9X2.325   =</t>
  </si>
  <si>
    <t>STYLES(OVER 2M) -1X2X2.325X0.075X0.0375=</t>
  </si>
  <si>
    <t xml:space="preserve">RAILS(BELOW 2M)- 1X4X0.90X0.15X0.0375=      </t>
  </si>
  <si>
    <t xml:space="preserve">               - 1X2X0.90x 0.075X0.0375 =</t>
  </si>
  <si>
    <t>PLANKS      -1X5X0.725X0.30X0.01875=</t>
  </si>
  <si>
    <t>T.W PLANKS OVER 15TO 30cm</t>
  </si>
  <si>
    <t>WIDE&amp;12TO25mm T.K</t>
  </si>
  <si>
    <t xml:space="preserve">brass DOOR HANDLE 150mm long </t>
  </si>
  <si>
    <t>5"  BUTT HINGS</t>
  </si>
  <si>
    <t xml:space="preserve"> 6"x1/2" TOWER BOLT </t>
  </si>
  <si>
    <t>10"x5/8"  ALDROP</t>
  </si>
  <si>
    <t>Rubber BUSH</t>
  </si>
  <si>
    <t>DOOR STOPPER</t>
  </si>
  <si>
    <t>Sundries for brass scruew</t>
  </si>
  <si>
    <t>TOTAL FOR 2.090SQM</t>
  </si>
  <si>
    <t>22.1 (a)</t>
  </si>
  <si>
    <t>900 X 2400MM</t>
  </si>
  <si>
    <t>SHUTTER SIZE-  0.80 X 2.325   =</t>
  </si>
  <si>
    <t xml:space="preserve">RAILS(BELOW 2M)- 1X4X0.75x0.15X0.0375=      </t>
  </si>
  <si>
    <t xml:space="preserve">                                  - 1X2X0.75x 0.075X0.0375 =</t>
  </si>
  <si>
    <t>PLANKS      -1X5X0.625X0.30X0.01875=</t>
  </si>
  <si>
    <t>TOTAL FOR 1.86 SQM</t>
  </si>
  <si>
    <t>750 X 2400MM</t>
  </si>
  <si>
    <t>SHUTTER SIZE-  0.65X2.325   =</t>
  </si>
  <si>
    <t xml:space="preserve">RAILS(BELOW 2M)- 1X4X0.60x0.15X0.0375=      </t>
  </si>
  <si>
    <t xml:space="preserve">                                  - 1X2X0.60x 0.075X0.0375 =</t>
  </si>
  <si>
    <t>PLANKS      -1X5X0.475X0.30X0.01875=</t>
  </si>
  <si>
    <t>TOTAL FOR 1.51SQM</t>
  </si>
  <si>
    <t>SR 2021-22</t>
  </si>
  <si>
    <r>
      <t>M</t>
    </r>
    <r>
      <rPr>
        <vertAlign val="superscript"/>
        <sz val="14"/>
        <rFont val="Times New Roman"/>
        <family val="1"/>
      </rPr>
      <t>2</t>
    </r>
  </si>
  <si>
    <t xml:space="preserve">Sub -Total </t>
  </si>
  <si>
    <t>Excess Amount</t>
  </si>
  <si>
    <t>Excess %</t>
  </si>
  <si>
    <t>ABSTRACT  (As per SR 2022-23)</t>
  </si>
  <si>
    <t>b. light point without ceiling rose</t>
  </si>
  <si>
    <t>GST @ 12%</t>
  </si>
  <si>
    <t>1 No.
 (One Number)</t>
  </si>
  <si>
    <t>1 Rmt
(One Running metre)</t>
  </si>
  <si>
    <t>1 MT
 (One Metric tonne)</t>
  </si>
</sst>
</file>

<file path=xl/styles.xml><?xml version="1.0" encoding="utf-8"?>
<styleSheet xmlns="http://schemas.openxmlformats.org/spreadsheetml/2006/main">
  <numFmts count="18">
    <numFmt numFmtId="164" formatCode="&quot;$&quot;#,##0_);\(&quot;$&quot;#,##0\)"/>
    <numFmt numFmtId="165" formatCode="_(&quot;$&quot;* #,##0_);_(&quot;$&quot;* \(#,##0\);_(&quot;$&quot;* &quot;-&quot;_);_(@_)"/>
    <numFmt numFmtId="166" formatCode="_(&quot;$&quot;* #,##0.00_);_(&quot;$&quot;* \(#,##0.00\);_(&quot;$&quot;* &quot;-&quot;??_);_(@_)"/>
    <numFmt numFmtId="167" formatCode="_(* #,##0.00_);_(* \(#,##0.00\);_(* &quot;-&quot;??_);_(@_)"/>
    <numFmt numFmtId="168" formatCode="0.00_)"/>
    <numFmt numFmtId="169" formatCode="0.000"/>
    <numFmt numFmtId="170" formatCode="0.0"/>
    <numFmt numFmtId="171" formatCode="#,##0.0"/>
    <numFmt numFmtId="172" formatCode="0_)"/>
    <numFmt numFmtId="173" formatCode="0.0_)"/>
    <numFmt numFmtId="174" formatCode="0.00;[Red]0.00"/>
    <numFmt numFmtId="175" formatCode="0.000;[Red]0.000"/>
    <numFmt numFmtId="176" formatCode="0.0000;[Red]0.0000"/>
    <numFmt numFmtId="177" formatCode="0.00000;[Red]0.00000"/>
    <numFmt numFmtId="178" formatCode="0.0000"/>
    <numFmt numFmtId="179" formatCode="0.000_)"/>
    <numFmt numFmtId="180" formatCode="0.0000_)"/>
    <numFmt numFmtId="181" formatCode="0.00000_)"/>
  </numFmts>
  <fonts count="38">
    <font>
      <sz val="11"/>
      <color theme="1"/>
      <name val="Calibri"/>
      <family val="2"/>
      <scheme val="minor"/>
    </font>
    <font>
      <b/>
      <sz val="24"/>
      <color theme="1"/>
      <name val="Book Antiqua"/>
      <family val="1"/>
    </font>
    <font>
      <b/>
      <sz val="14"/>
      <color theme="1"/>
      <name val="Bookman Old Style"/>
      <family val="1"/>
    </font>
    <font>
      <b/>
      <sz val="23"/>
      <color theme="1"/>
      <name val="Book Antiqua"/>
      <family val="1"/>
    </font>
    <font>
      <sz val="24"/>
      <color theme="1"/>
      <name val="Book Antiqua"/>
      <family val="1"/>
    </font>
    <font>
      <sz val="23"/>
      <color theme="1"/>
      <name val="Book Antiqua"/>
      <family val="1"/>
    </font>
    <font>
      <sz val="12"/>
      <name val="Helv"/>
    </font>
    <font>
      <sz val="10"/>
      <name val="Arial"/>
      <family val="2"/>
    </font>
    <font>
      <sz val="10"/>
      <color rgb="FF000000"/>
      <name val="Times New Roman"/>
      <family val="1"/>
    </font>
    <font>
      <b/>
      <sz val="14"/>
      <color theme="1"/>
      <name val="Times New Roman"/>
      <family val="1"/>
    </font>
    <font>
      <sz val="14"/>
      <color theme="1"/>
      <name val="Times New Roman"/>
      <family val="1"/>
    </font>
    <font>
      <sz val="14"/>
      <name val="Times New Roman"/>
      <family val="1"/>
    </font>
    <font>
      <sz val="11"/>
      <color theme="1"/>
      <name val="Calibri"/>
      <family val="2"/>
      <scheme val="minor"/>
    </font>
    <font>
      <b/>
      <sz val="14"/>
      <color indexed="8"/>
      <name val="Times New Roman"/>
      <family val="1"/>
    </font>
    <font>
      <b/>
      <u/>
      <sz val="14"/>
      <color indexed="8"/>
      <name val="Times New Roman"/>
      <family val="1"/>
    </font>
    <font>
      <sz val="14"/>
      <color indexed="8"/>
      <name val="Times New Roman"/>
      <family val="1"/>
    </font>
    <font>
      <vertAlign val="superscript"/>
      <sz val="14"/>
      <name val="Times New Roman"/>
      <family val="1"/>
    </font>
    <font>
      <sz val="14"/>
      <color rgb="FFFF0000"/>
      <name val="Times New Roman"/>
      <family val="1"/>
    </font>
    <font>
      <b/>
      <sz val="14"/>
      <name val="Times New Roman"/>
      <family val="1"/>
    </font>
    <font>
      <b/>
      <vertAlign val="superscript"/>
      <sz val="14"/>
      <name val="Times New Roman"/>
      <family val="1"/>
    </font>
    <font>
      <sz val="11"/>
      <color theme="1"/>
      <name val="Calibri"/>
      <family val="2"/>
      <scheme val="minor"/>
    </font>
    <font>
      <vertAlign val="superscript"/>
      <sz val="14"/>
      <color indexed="8"/>
      <name val="Times New Roman"/>
      <family val="1"/>
    </font>
    <font>
      <sz val="12"/>
      <name val="Times New Roman"/>
      <family val="1"/>
    </font>
    <font>
      <sz val="14"/>
      <color theme="5"/>
      <name val="Times New Roman"/>
      <family val="1"/>
    </font>
    <font>
      <b/>
      <sz val="14"/>
      <color theme="5"/>
      <name val="Times New Roman"/>
      <family val="1"/>
    </font>
    <font>
      <sz val="12"/>
      <name val="Helv"/>
      <charset val="134"/>
    </font>
    <font>
      <sz val="11"/>
      <name val="Arial"/>
      <family val="2"/>
    </font>
    <font>
      <u/>
      <sz val="10"/>
      <color indexed="12"/>
      <name val="Arial"/>
      <family val="2"/>
    </font>
    <font>
      <sz val="11"/>
      <name val="Times New Roman"/>
      <family val="1"/>
    </font>
    <font>
      <sz val="11"/>
      <color indexed="8"/>
      <name val="Calibri"/>
      <family val="2"/>
    </font>
    <font>
      <sz val="10"/>
      <name val="Helv"/>
      <charset val="204"/>
    </font>
    <font>
      <vertAlign val="superscript"/>
      <sz val="14"/>
      <color theme="1"/>
      <name val="Times New Roman"/>
      <family val="1"/>
    </font>
    <font>
      <sz val="13.5"/>
      <color theme="1"/>
      <name val="Times New Roman"/>
      <family val="1"/>
    </font>
    <font>
      <vertAlign val="subscript"/>
      <sz val="13.5"/>
      <color theme="1"/>
      <name val="Times New Roman"/>
      <family val="1"/>
    </font>
    <font>
      <sz val="13.5"/>
      <name val="Times New Roman"/>
      <family val="1"/>
    </font>
    <font>
      <b/>
      <u/>
      <sz val="13.5"/>
      <name val="Times New Roman"/>
      <family val="1"/>
    </font>
    <font>
      <sz val="13"/>
      <color theme="1"/>
      <name val="Times New Roman"/>
      <family val="1"/>
    </font>
    <font>
      <sz val="14"/>
      <color theme="0"/>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diagonal/>
    </border>
    <border>
      <left style="thin">
        <color auto="1"/>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bottom style="hair">
        <color auto="1"/>
      </bottom>
      <diagonal/>
    </border>
    <border>
      <left style="hair">
        <color indexed="64"/>
      </left>
      <right style="hair">
        <color indexed="64"/>
      </right>
      <top/>
      <bottom style="hair">
        <color indexed="64"/>
      </bottom>
      <diagonal/>
    </border>
    <border>
      <left style="hair">
        <color auto="1"/>
      </left>
      <right style="thin">
        <color auto="1"/>
      </right>
      <top/>
      <bottom style="hair">
        <color auto="1"/>
      </bottom>
      <diagonal/>
    </border>
  </borders>
  <cellStyleXfs count="95">
    <xf numFmtId="0" fontId="0" fillId="0" borderId="0"/>
    <xf numFmtId="0" fontId="6" fillId="0" borderId="0"/>
    <xf numFmtId="0" fontId="7" fillId="0" borderId="0"/>
    <xf numFmtId="0" fontId="7" fillId="0" borderId="0"/>
    <xf numFmtId="0" fontId="7" fillId="0" borderId="0"/>
    <xf numFmtId="0" fontId="7" fillId="0" borderId="0"/>
    <xf numFmtId="168" fontId="6" fillId="0" borderId="0"/>
    <xf numFmtId="0" fontId="7" fillId="0" borderId="0"/>
    <xf numFmtId="0" fontId="7" fillId="0" borderId="0"/>
    <xf numFmtId="168" fontId="6" fillId="0" borderId="0"/>
    <xf numFmtId="0" fontId="8"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6" fillId="0" borderId="0"/>
    <xf numFmtId="0" fontId="12" fillId="0" borderId="0"/>
    <xf numFmtId="0" fontId="7" fillId="0" borderId="0"/>
    <xf numFmtId="168" fontId="6" fillId="0" borderId="0"/>
    <xf numFmtId="0" fontId="20" fillId="0" borderId="0"/>
    <xf numFmtId="0" fontId="22" fillId="0" borderId="0"/>
    <xf numFmtId="0" fontId="6" fillId="0" borderId="0"/>
    <xf numFmtId="165" fontId="6" fillId="0" borderId="0"/>
    <xf numFmtId="173" fontId="25" fillId="0" borderId="0"/>
    <xf numFmtId="0" fontId="7" fillId="0" borderId="0"/>
    <xf numFmtId="0" fontId="7" fillId="0" borderId="0"/>
    <xf numFmtId="0" fontId="6" fillId="0" borderId="0"/>
    <xf numFmtId="0" fontId="12" fillId="0" borderId="0"/>
    <xf numFmtId="0" fontId="7" fillId="0" borderId="0"/>
    <xf numFmtId="167" fontId="26"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27" fillId="0" borderId="0" applyNumberFormat="0" applyFill="0" applyBorder="0" applyAlignment="0" applyProtection="0">
      <alignment vertical="top"/>
      <protection locked="0"/>
    </xf>
    <xf numFmtId="0" fontId="22" fillId="0" borderId="0"/>
    <xf numFmtId="0" fontId="22" fillId="0" borderId="0"/>
    <xf numFmtId="0" fontId="7" fillId="0" borderId="0"/>
    <xf numFmtId="0" fontId="12" fillId="0" borderId="0"/>
    <xf numFmtId="0" fontId="12" fillId="0" borderId="0"/>
    <xf numFmtId="0" fontId="12" fillId="0" borderId="0"/>
    <xf numFmtId="0" fontId="12" fillId="0" borderId="0"/>
    <xf numFmtId="0" fontId="25" fillId="0" borderId="0"/>
    <xf numFmtId="170" fontId="25" fillId="0" borderId="0"/>
    <xf numFmtId="164" fontId="25" fillId="0" borderId="0"/>
    <xf numFmtId="168" fontId="25" fillId="0" borderId="0"/>
    <xf numFmtId="168" fontId="25" fillId="0" borderId="0"/>
    <xf numFmtId="169" fontId="25" fillId="0" borderId="0"/>
    <xf numFmtId="166" fontId="25" fillId="0" borderId="0"/>
    <xf numFmtId="0" fontId="12" fillId="0" borderId="0"/>
    <xf numFmtId="0" fontId="7" fillId="0" borderId="0"/>
    <xf numFmtId="0" fontId="7" fillId="0" borderId="0"/>
    <xf numFmtId="0" fontId="7" fillId="0" borderId="0"/>
    <xf numFmtId="0" fontId="7" fillId="0" borderId="0"/>
    <xf numFmtId="0" fontId="25" fillId="0" borderId="0"/>
    <xf numFmtId="0" fontId="25" fillId="0" borderId="0"/>
    <xf numFmtId="0" fontId="12" fillId="0" borderId="0"/>
    <xf numFmtId="0" fontId="12" fillId="0" borderId="0"/>
    <xf numFmtId="0" fontId="12" fillId="0" borderId="0"/>
    <xf numFmtId="0" fontId="12" fillId="0" borderId="0"/>
    <xf numFmtId="170" fontId="25"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22"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22" fillId="0" borderId="0"/>
    <xf numFmtId="0" fontId="12" fillId="0" borderId="0"/>
    <xf numFmtId="0" fontId="12" fillId="0" borderId="0"/>
    <xf numFmtId="0" fontId="12" fillId="0" borderId="0"/>
    <xf numFmtId="0" fontId="22" fillId="0" borderId="0"/>
    <xf numFmtId="0" fontId="22" fillId="0" borderId="0"/>
    <xf numFmtId="0" fontId="28" fillId="0" borderId="0"/>
    <xf numFmtId="0" fontId="12" fillId="0" borderId="0"/>
    <xf numFmtId="0" fontId="12" fillId="0" borderId="0"/>
    <xf numFmtId="0" fontId="22" fillId="0" borderId="0"/>
    <xf numFmtId="0" fontId="7" fillId="0" borderId="0"/>
    <xf numFmtId="9" fontId="29" fillId="0" borderId="0" applyFont="0" applyFill="0" applyBorder="0" applyAlignment="0" applyProtection="0"/>
    <xf numFmtId="9" fontId="22" fillId="0" borderId="0" applyFont="0" applyFill="0" applyBorder="0" applyAlignment="0" applyProtection="0"/>
    <xf numFmtId="0" fontId="30" fillId="0" borderId="0"/>
    <xf numFmtId="0" fontId="6" fillId="0" borderId="0"/>
    <xf numFmtId="0" fontId="7" fillId="0" borderId="0"/>
    <xf numFmtId="0" fontId="7" fillId="0" borderId="0"/>
    <xf numFmtId="9" fontId="12" fillId="0" borderId="0" applyFont="0" applyFill="0" applyBorder="0" applyAlignment="0" applyProtection="0"/>
  </cellStyleXfs>
  <cellXfs count="653">
    <xf numFmtId="0" fontId="0" fillId="0" borderId="0" xfId="0"/>
    <xf numFmtId="0" fontId="2" fillId="0" borderId="3" xfId="0" applyFont="1" applyBorder="1" applyAlignment="1">
      <alignment wrapText="1"/>
    </xf>
    <xf numFmtId="0" fontId="2" fillId="0" borderId="3" xfId="0" applyFont="1" applyBorder="1" applyAlignment="1">
      <alignment vertical="center" wrapText="1"/>
    </xf>
    <xf numFmtId="0" fontId="2" fillId="0" borderId="3" xfId="0" applyFont="1" applyBorder="1" applyAlignment="1"/>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0" fillId="0" borderId="0" xfId="0" applyAlignment="1">
      <alignment vertical="center"/>
    </xf>
    <xf numFmtId="0" fontId="1" fillId="0" borderId="4" xfId="0" applyFont="1" applyBorder="1" applyAlignment="1">
      <alignment horizontal="center" vertical="center"/>
    </xf>
    <xf numFmtId="2" fontId="4" fillId="0" borderId="4" xfId="0" applyNumberFormat="1" applyFont="1" applyBorder="1" applyAlignment="1">
      <alignment horizontal="center" vertical="center"/>
    </xf>
    <xf numFmtId="2" fontId="4" fillId="0" borderId="4" xfId="0" applyNumberFormat="1" applyFont="1" applyBorder="1" applyAlignment="1">
      <alignment horizontal="left" vertical="top"/>
    </xf>
    <xf numFmtId="2" fontId="4" fillId="2" borderId="4" xfId="0" applyNumberFormat="1" applyFont="1" applyFill="1" applyBorder="1" applyAlignment="1">
      <alignment horizontal="center" vertical="center"/>
    </xf>
    <xf numFmtId="0" fontId="5" fillId="0" borderId="4" xfId="0" applyFont="1" applyBorder="1" applyAlignment="1">
      <alignment horizontal="center" vertical="center"/>
    </xf>
    <xf numFmtId="0" fontId="4" fillId="0" borderId="4" xfId="0" applyFont="1" applyBorder="1" applyAlignment="1">
      <alignment horizontal="left" vertical="top" wrapText="1"/>
    </xf>
    <xf numFmtId="0" fontId="4" fillId="0" borderId="4" xfId="0" applyFont="1" applyBorder="1" applyAlignment="1">
      <alignment horizontal="left" vertical="top"/>
    </xf>
    <xf numFmtId="0" fontId="1" fillId="2" borderId="4" xfId="0" applyFont="1" applyFill="1" applyBorder="1" applyAlignment="1">
      <alignment horizontal="center" vertical="center"/>
    </xf>
    <xf numFmtId="0" fontId="4" fillId="0" borderId="4" xfId="0" applyFont="1" applyBorder="1" applyAlignment="1">
      <alignment horizontal="center" vertical="center"/>
    </xf>
    <xf numFmtId="0" fontId="0" fillId="0" borderId="0" xfId="0" applyAlignment="1">
      <alignment horizontal="center" vertical="center"/>
    </xf>
    <xf numFmtId="0" fontId="4" fillId="2" borderId="4" xfId="0" applyFont="1" applyFill="1" applyBorder="1" applyAlignment="1">
      <alignment horizontal="left" vertical="top" wrapText="1"/>
    </xf>
    <xf numFmtId="0" fontId="4" fillId="2" borderId="4" xfId="0" applyFont="1" applyFill="1" applyBorder="1" applyAlignment="1">
      <alignment horizontal="left" vertical="center" wrapText="1"/>
    </xf>
    <xf numFmtId="0" fontId="4" fillId="0" borderId="4" xfId="0" applyFont="1" applyBorder="1" applyAlignment="1">
      <alignment horizontal="left" vertical="center" wrapText="1"/>
    </xf>
    <xf numFmtId="0" fontId="4" fillId="2" borderId="4" xfId="0" applyFont="1" applyFill="1" applyBorder="1" applyAlignment="1">
      <alignment horizontal="left" vertical="top"/>
    </xf>
    <xf numFmtId="0" fontId="4" fillId="2" borderId="4" xfId="0" applyFont="1" applyFill="1" applyBorder="1" applyAlignment="1">
      <alignment horizontal="center" vertical="center"/>
    </xf>
    <xf numFmtId="0" fontId="5" fillId="2" borderId="4" xfId="0" applyFont="1" applyFill="1" applyBorder="1" applyAlignment="1">
      <alignment horizontal="center" vertical="center"/>
    </xf>
    <xf numFmtId="0" fontId="0" fillId="2" borderId="0" xfId="0" applyFill="1"/>
    <xf numFmtId="2" fontId="4" fillId="0" borderId="4" xfId="0" applyNumberFormat="1" applyFont="1" applyBorder="1" applyAlignment="1">
      <alignment horizontal="center" vertical="center" wrapText="1"/>
    </xf>
    <xf numFmtId="0" fontId="4" fillId="0" borderId="4" xfId="0" applyFont="1" applyBorder="1" applyAlignment="1">
      <alignment horizontal="left" vertical="center"/>
    </xf>
    <xf numFmtId="0" fontId="5" fillId="0" borderId="4" xfId="0" applyFont="1" applyBorder="1" applyAlignment="1">
      <alignment horizontal="left" vertical="top" wrapText="1"/>
    </xf>
    <xf numFmtId="0" fontId="1" fillId="0" borderId="4" xfId="0" applyFont="1" applyBorder="1" applyAlignment="1">
      <alignment horizontal="left" vertical="top" wrapText="1"/>
    </xf>
    <xf numFmtId="0" fontId="1" fillId="0" borderId="4" xfId="0" applyFont="1" applyBorder="1" applyAlignment="1">
      <alignment horizontal="left" vertical="top"/>
    </xf>
    <xf numFmtId="2" fontId="5" fillId="0" borderId="4" xfId="0" applyNumberFormat="1" applyFont="1" applyBorder="1" applyAlignment="1">
      <alignment horizontal="center" vertical="center"/>
    </xf>
    <xf numFmtId="2" fontId="4" fillId="0" borderId="4" xfId="0" applyNumberFormat="1" applyFont="1" applyBorder="1" applyAlignment="1">
      <alignment horizontal="left" vertical="top" wrapText="1"/>
    </xf>
    <xf numFmtId="0" fontId="1" fillId="0" borderId="4" xfId="0" applyFont="1" applyBorder="1" applyAlignment="1">
      <alignment horizontal="left" vertical="center" wrapText="1"/>
    </xf>
    <xf numFmtId="0" fontId="4" fillId="0" borderId="4" xfId="0" applyFont="1" applyFill="1" applyBorder="1" applyAlignment="1">
      <alignment horizontal="center" vertical="center"/>
    </xf>
    <xf numFmtId="0" fontId="1" fillId="2" borderId="4" xfId="0" applyFont="1" applyFill="1" applyBorder="1" applyAlignment="1">
      <alignment horizontal="left" vertical="top" wrapText="1"/>
    </xf>
    <xf numFmtId="2" fontId="1" fillId="0" borderId="4"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top"/>
    </xf>
    <xf numFmtId="0" fontId="5" fillId="0" borderId="0" xfId="0" applyFont="1" applyAlignment="1">
      <alignment horizontal="center" vertical="center"/>
    </xf>
    <xf numFmtId="0" fontId="9" fillId="0" borderId="3" xfId="0" applyFont="1" applyBorder="1" applyAlignment="1">
      <alignment wrapText="1"/>
    </xf>
    <xf numFmtId="0" fontId="9" fillId="0" borderId="3" xfId="0" applyFont="1" applyBorder="1" applyAlignment="1">
      <alignment vertical="center" wrapText="1"/>
    </xf>
    <xf numFmtId="0" fontId="9" fillId="0" borderId="3" xfId="0" applyFont="1" applyBorder="1" applyAlignment="1"/>
    <xf numFmtId="0" fontId="10" fillId="0" borderId="0" xfId="0" applyFont="1"/>
    <xf numFmtId="0" fontId="9" fillId="0" borderId="4" xfId="0" applyFont="1" applyBorder="1" applyAlignment="1">
      <alignment horizontal="center" vertical="center" wrapText="1"/>
    </xf>
    <xf numFmtId="0" fontId="9" fillId="0" borderId="4" xfId="0" applyFont="1" applyBorder="1" applyAlignment="1">
      <alignment horizontal="center" vertical="center"/>
    </xf>
    <xf numFmtId="0" fontId="10" fillId="0" borderId="0" xfId="0" applyFont="1" applyAlignment="1">
      <alignment vertical="center"/>
    </xf>
    <xf numFmtId="2" fontId="10" fillId="0" borderId="4" xfId="0" applyNumberFormat="1" applyFont="1" applyBorder="1" applyAlignment="1">
      <alignment horizontal="center" vertical="center"/>
    </xf>
    <xf numFmtId="2" fontId="10" fillId="2" borderId="4" xfId="0" applyNumberFormat="1" applyFont="1" applyFill="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Alignment="1">
      <alignment horizontal="center" vertical="center"/>
    </xf>
    <xf numFmtId="0" fontId="10" fillId="2" borderId="4" xfId="0" applyFont="1" applyFill="1" applyBorder="1" applyAlignment="1">
      <alignment horizontal="left" vertical="top" wrapText="1"/>
    </xf>
    <xf numFmtId="0" fontId="10" fillId="2" borderId="4" xfId="0" applyFont="1" applyFill="1" applyBorder="1" applyAlignment="1">
      <alignment horizontal="left" vertical="center" wrapText="1"/>
    </xf>
    <xf numFmtId="0" fontId="10" fillId="0" borderId="4" xfId="0" applyFont="1" applyBorder="1" applyAlignment="1">
      <alignment horizontal="left" vertical="center" wrapText="1"/>
    </xf>
    <xf numFmtId="0" fontId="10" fillId="2" borderId="4" xfId="0" applyFont="1" applyFill="1" applyBorder="1" applyAlignment="1">
      <alignment horizontal="left" vertical="top"/>
    </xf>
    <xf numFmtId="0" fontId="10" fillId="2" borderId="4" xfId="0" applyFont="1" applyFill="1" applyBorder="1" applyAlignment="1">
      <alignment horizontal="center" vertical="center"/>
    </xf>
    <xf numFmtId="0" fontId="10" fillId="2" borderId="0" xfId="0" applyFont="1" applyFill="1"/>
    <xf numFmtId="2" fontId="10" fillId="0" borderId="4" xfId="0" applyNumberFormat="1" applyFont="1" applyBorder="1" applyAlignment="1">
      <alignment horizontal="center" vertical="center" wrapText="1"/>
    </xf>
    <xf numFmtId="2" fontId="10" fillId="0" borderId="4" xfId="0" applyNumberFormat="1" applyFont="1" applyBorder="1" applyAlignment="1">
      <alignment horizontal="left" vertical="top" wrapText="1"/>
    </xf>
    <xf numFmtId="0" fontId="9" fillId="2" borderId="4" xfId="0" applyFont="1" applyFill="1" applyBorder="1" applyAlignment="1">
      <alignment horizontal="left" vertical="top" wrapText="1"/>
    </xf>
    <xf numFmtId="2" fontId="9" fillId="0" borderId="4" xfId="0" applyNumberFormat="1" applyFont="1" applyBorder="1" applyAlignment="1">
      <alignment horizontal="center" vertical="center"/>
    </xf>
    <xf numFmtId="0" fontId="10" fillId="0" borderId="0" xfId="0" applyFont="1" applyAlignment="1">
      <alignment horizontal="left" vertical="top"/>
    </xf>
    <xf numFmtId="169" fontId="10" fillId="0" borderId="4" xfId="0" applyNumberFormat="1" applyFont="1" applyBorder="1" applyAlignment="1">
      <alignment horizontal="center" vertical="center"/>
    </xf>
    <xf numFmtId="0" fontId="10" fillId="0" borderId="5" xfId="0" applyFont="1" applyBorder="1" applyAlignment="1">
      <alignment horizontal="left" vertical="top" wrapText="1"/>
    </xf>
    <xf numFmtId="2" fontId="10" fillId="0" borderId="5" xfId="0" applyNumberFormat="1" applyFont="1" applyBorder="1" applyAlignment="1">
      <alignment vertical="center"/>
    </xf>
    <xf numFmtId="0" fontId="10" fillId="0" borderId="5" xfId="0" applyFont="1" applyBorder="1" applyAlignment="1">
      <alignment horizontal="center" vertical="center"/>
    </xf>
    <xf numFmtId="2" fontId="10" fillId="0" borderId="5" xfId="0" applyNumberFormat="1" applyFont="1" applyBorder="1" applyAlignment="1">
      <alignment horizontal="center" vertical="center"/>
    </xf>
    <xf numFmtId="0" fontId="10" fillId="0" borderId="5" xfId="0" applyFont="1" applyBorder="1" applyAlignment="1">
      <alignment vertical="top" wrapText="1"/>
    </xf>
    <xf numFmtId="0" fontId="11" fillId="0" borderId="4" xfId="0" applyFont="1" applyFill="1" applyBorder="1" applyAlignment="1">
      <alignment horizontal="justify" vertical="top" wrapText="1"/>
    </xf>
    <xf numFmtId="2" fontId="10" fillId="0" borderId="4" xfId="11" applyNumberFormat="1" applyFont="1" applyFill="1" applyBorder="1" applyAlignment="1">
      <alignment horizontal="justify" vertical="top" wrapText="1"/>
    </xf>
    <xf numFmtId="0" fontId="10" fillId="0" borderId="5" xfId="0" applyFont="1" applyBorder="1" applyAlignment="1">
      <alignment vertical="center"/>
    </xf>
    <xf numFmtId="168" fontId="11" fillId="0" borderId="0" xfId="14" applyNumberFormat="1" applyFont="1" applyAlignment="1">
      <alignment horizontal="center" vertical="top"/>
    </xf>
    <xf numFmtId="168" fontId="11" fillId="0" borderId="0" xfId="14" applyNumberFormat="1" applyFont="1" applyAlignment="1">
      <alignment vertical="top"/>
    </xf>
    <xf numFmtId="168" fontId="11" fillId="0" borderId="0" xfId="14" applyNumberFormat="1" applyFont="1"/>
    <xf numFmtId="168" fontId="11" fillId="0" borderId="7" xfId="14" applyNumberFormat="1" applyFont="1" applyBorder="1"/>
    <xf numFmtId="4" fontId="13" fillId="0" borderId="4" xfId="11" applyNumberFormat="1" applyFont="1" applyBorder="1" applyAlignment="1">
      <alignment horizontal="center" vertical="top" wrapText="1"/>
    </xf>
    <xf numFmtId="4" fontId="13" fillId="0" borderId="4" xfId="11" applyNumberFormat="1" applyFont="1" applyBorder="1" applyAlignment="1">
      <alignment horizontal="center" vertical="center" wrapText="1"/>
    </xf>
    <xf numFmtId="4" fontId="13" fillId="0" borderId="4" xfId="14" applyNumberFormat="1" applyFont="1" applyBorder="1" applyAlignment="1">
      <alignment horizontal="center" vertical="center" wrapText="1"/>
    </xf>
    <xf numFmtId="3" fontId="15" fillId="0" borderId="4" xfId="11" applyNumberFormat="1" applyFont="1" applyBorder="1" applyAlignment="1">
      <alignment horizontal="center" vertical="top" wrapText="1"/>
    </xf>
    <xf numFmtId="3" fontId="15" fillId="0" borderId="4" xfId="11" applyNumberFormat="1" applyFont="1" applyBorder="1" applyAlignment="1">
      <alignment horizontal="center" vertical="center" wrapText="1"/>
    </xf>
    <xf numFmtId="3" fontId="15" fillId="0" borderId="4" xfId="14" applyNumberFormat="1" applyFont="1" applyBorder="1" applyAlignment="1">
      <alignment horizontal="center" vertical="center" wrapText="1"/>
    </xf>
    <xf numFmtId="168" fontId="11" fillId="0" borderId="0" xfId="14" applyNumberFormat="1" applyFont="1" applyAlignment="1">
      <alignment vertical="center"/>
    </xf>
    <xf numFmtId="0" fontId="11" fillId="0" borderId="4" xfId="15" applyFont="1" applyBorder="1" applyAlignment="1">
      <alignment horizontal="center" vertical="top"/>
    </xf>
    <xf numFmtId="170" fontId="11" fillId="2" borderId="4" xfId="15" applyNumberFormat="1" applyFont="1" applyFill="1" applyBorder="1" applyAlignment="1">
      <alignment horizontal="center" vertical="top"/>
    </xf>
    <xf numFmtId="0" fontId="10" fillId="0" borderId="4" xfId="15" applyFont="1" applyBorder="1"/>
    <xf numFmtId="0" fontId="11" fillId="0" borderId="4" xfId="15" applyFont="1" applyBorder="1" applyAlignment="1">
      <alignment horizontal="justify" vertical="top" wrapText="1"/>
    </xf>
    <xf numFmtId="0" fontId="10" fillId="0" borderId="4" xfId="15" applyFont="1" applyBorder="1" applyAlignment="1">
      <alignment horizontal="center" vertical="top" wrapText="1"/>
    </xf>
    <xf numFmtId="0" fontId="11" fillId="0" borderId="4" xfId="15" applyFont="1" applyBorder="1" applyAlignment="1">
      <alignment horizontal="center" vertical="top" wrapText="1"/>
    </xf>
    <xf numFmtId="0" fontId="10" fillId="0" borderId="0" xfId="15" applyFont="1"/>
    <xf numFmtId="170" fontId="11" fillId="0" borderId="4" xfId="15" applyNumberFormat="1" applyFont="1" applyBorder="1" applyAlignment="1">
      <alignment horizontal="center" vertical="top"/>
    </xf>
    <xf numFmtId="2" fontId="11" fillId="0" borderId="4" xfId="15" applyNumberFormat="1" applyFont="1" applyBorder="1" applyAlignment="1">
      <alignment horizontal="justify" vertical="top" wrapText="1"/>
    </xf>
    <xf numFmtId="0" fontId="11" fillId="0" borderId="4" xfId="15" applyFont="1" applyBorder="1" applyAlignment="1">
      <alignment horizontal="center" vertical="center" wrapText="1"/>
    </xf>
    <xf numFmtId="0" fontId="17" fillId="0" borderId="4" xfId="15" applyFont="1" applyBorder="1"/>
    <xf numFmtId="171" fontId="15" fillId="0" borderId="4" xfId="11" applyNumberFormat="1" applyFont="1" applyBorder="1" applyAlignment="1">
      <alignment horizontal="center" vertical="top" wrapText="1"/>
    </xf>
    <xf numFmtId="3" fontId="13" fillId="0" borderId="4" xfId="11" applyNumberFormat="1" applyFont="1" applyBorder="1" applyAlignment="1">
      <alignment horizontal="center" vertical="center" wrapText="1"/>
    </xf>
    <xf numFmtId="0" fontId="18" fillId="0" borderId="4" xfId="15" applyFont="1" applyBorder="1" applyAlignment="1">
      <alignment horizontal="justify" vertical="top" wrapText="1"/>
    </xf>
    <xf numFmtId="172" fontId="11" fillId="0" borderId="4" xfId="16" applyNumberFormat="1" applyFont="1" applyBorder="1" applyAlignment="1">
      <alignment horizontal="center" vertical="top" wrapText="1"/>
    </xf>
    <xf numFmtId="171" fontId="11" fillId="0" borderId="4" xfId="16" applyNumberFormat="1" applyFont="1" applyBorder="1" applyAlignment="1">
      <alignment horizontal="center" vertical="top" wrapText="1"/>
    </xf>
    <xf numFmtId="4" fontId="11" fillId="0" borderId="4" xfId="16" applyNumberFormat="1" applyFont="1" applyBorder="1" applyAlignment="1">
      <alignment vertical="top" wrapText="1"/>
    </xf>
    <xf numFmtId="0" fontId="11" fillId="0" borderId="4" xfId="16" applyFont="1" applyBorder="1" applyAlignment="1">
      <alignment horizontal="justify" vertical="top" wrapText="1"/>
    </xf>
    <xf numFmtId="4" fontId="11" fillId="0" borderId="4" xfId="17" applyNumberFormat="1" applyFont="1" applyBorder="1" applyAlignment="1">
      <alignment horizontal="center" vertical="center" wrapText="1"/>
    </xf>
    <xf numFmtId="168" fontId="11" fillId="0" borderId="4" xfId="17" applyNumberFormat="1" applyFont="1" applyBorder="1"/>
    <xf numFmtId="3" fontId="18" fillId="0" borderId="4" xfId="17" applyNumberFormat="1" applyFont="1" applyBorder="1" applyAlignment="1">
      <alignment horizontal="center" vertical="center" wrapText="1"/>
    </xf>
    <xf numFmtId="168" fontId="11" fillId="0" borderId="0" xfId="17" applyNumberFormat="1" applyFont="1"/>
    <xf numFmtId="0" fontId="15" fillId="0" borderId="4" xfId="15" applyFont="1" applyBorder="1" applyAlignment="1">
      <alignment horizontal="justify" vertical="top" wrapText="1"/>
    </xf>
    <xf numFmtId="0" fontId="11" fillId="0" borderId="4" xfId="15" applyFont="1" applyBorder="1" applyAlignment="1">
      <alignment horizontal="left" vertical="top" wrapText="1"/>
    </xf>
    <xf numFmtId="1" fontId="11" fillId="0" borderId="4" xfId="15" applyNumberFormat="1" applyFont="1" applyBorder="1" applyAlignment="1">
      <alignment horizontal="center" vertical="top"/>
    </xf>
    <xf numFmtId="0" fontId="11" fillId="0" borderId="4" xfId="15" applyFont="1" applyBorder="1" applyAlignment="1">
      <alignment wrapText="1"/>
    </xf>
    <xf numFmtId="4" fontId="11" fillId="0" borderId="4" xfId="15" applyNumberFormat="1" applyFont="1" applyBorder="1" applyAlignment="1">
      <alignment horizontal="center" vertical="center" wrapText="1"/>
    </xf>
    <xf numFmtId="1" fontId="11" fillId="2" borderId="4" xfId="15" applyNumberFormat="1" applyFont="1" applyFill="1" applyBorder="1" applyAlignment="1">
      <alignment horizontal="center" vertical="top"/>
    </xf>
    <xf numFmtId="0" fontId="11" fillId="0" borderId="4" xfId="18" applyFont="1" applyBorder="1" applyAlignment="1">
      <alignment horizontal="justify" vertical="top" wrapText="1"/>
    </xf>
    <xf numFmtId="1" fontId="11" fillId="0" borderId="4" xfId="11" applyNumberFormat="1" applyFont="1" applyFill="1" applyBorder="1" applyAlignment="1">
      <alignment horizontal="center" vertical="top" wrapText="1"/>
    </xf>
    <xf numFmtId="1" fontId="15" fillId="0" borderId="4" xfId="11" applyNumberFormat="1" applyFont="1" applyBorder="1" applyAlignment="1">
      <alignment horizontal="center" vertical="center" wrapText="1"/>
    </xf>
    <xf numFmtId="3" fontId="13" fillId="0" borderId="4" xfId="15" applyNumberFormat="1" applyFont="1" applyBorder="1" applyAlignment="1">
      <alignment horizontal="center" vertical="center" wrapText="1"/>
    </xf>
    <xf numFmtId="4" fontId="11" fillId="0" borderId="4" xfId="15" applyNumberFormat="1" applyFont="1" applyBorder="1" applyAlignment="1">
      <alignment horizontal="center" vertical="top" wrapText="1"/>
    </xf>
    <xf numFmtId="4" fontId="15" fillId="0" borderId="4" xfId="15" applyNumberFormat="1" applyFont="1" applyBorder="1" applyAlignment="1">
      <alignment horizontal="center" vertical="center" wrapText="1"/>
    </xf>
    <xf numFmtId="0" fontId="11" fillId="0" borderId="4" xfId="18" applyFont="1" applyBorder="1" applyAlignment="1">
      <alignment horizontal="center" vertical="top" wrapText="1"/>
    </xf>
    <xf numFmtId="0" fontId="11" fillId="0" borderId="4" xfId="18" applyFont="1" applyBorder="1" applyAlignment="1">
      <alignment wrapText="1"/>
    </xf>
    <xf numFmtId="2" fontId="11" fillId="0" borderId="4" xfId="11" applyNumberFormat="1" applyFont="1" applyBorder="1" applyAlignment="1">
      <alignment horizontal="center" vertical="center" wrapText="1"/>
    </xf>
    <xf numFmtId="4" fontId="15" fillId="0" borderId="4" xfId="11" applyNumberFormat="1" applyFont="1" applyBorder="1" applyAlignment="1">
      <alignment horizontal="center" vertical="top" wrapText="1"/>
    </xf>
    <xf numFmtId="3" fontId="15" fillId="0" borderId="4" xfId="11" applyNumberFormat="1" applyFont="1" applyBorder="1" applyAlignment="1">
      <alignment horizontal="justify" vertical="top" wrapText="1"/>
    </xf>
    <xf numFmtId="168" fontId="11" fillId="3" borderId="0" xfId="14" applyNumberFormat="1" applyFont="1" applyFill="1"/>
    <xf numFmtId="3" fontId="15" fillId="0" borderId="5" xfId="11" applyNumberFormat="1" applyFont="1" applyBorder="1" applyAlignment="1">
      <alignment horizontal="center" vertical="top" wrapText="1"/>
    </xf>
    <xf numFmtId="4" fontId="15" fillId="0" borderId="5" xfId="11" applyNumberFormat="1" applyFont="1" applyBorder="1" applyAlignment="1">
      <alignment horizontal="center" vertical="top" wrapText="1"/>
    </xf>
    <xf numFmtId="4" fontId="15" fillId="0" borderId="5" xfId="11" applyNumberFormat="1" applyFont="1" applyBorder="1" applyAlignment="1">
      <alignment vertical="top" wrapText="1"/>
    </xf>
    <xf numFmtId="172" fontId="11" fillId="0" borderId="8" xfId="14" applyNumberFormat="1" applyFont="1" applyBorder="1" applyAlignment="1">
      <alignment horizontal="center" vertical="center"/>
    </xf>
    <xf numFmtId="3" fontId="15" fillId="0" borderId="5" xfId="14" applyNumberFormat="1" applyFont="1" applyBorder="1" applyAlignment="1">
      <alignment horizontal="center" vertical="center" wrapText="1"/>
    </xf>
    <xf numFmtId="4" fontId="11" fillId="0" borderId="5" xfId="14" applyNumberFormat="1" applyFont="1" applyBorder="1" applyAlignment="1">
      <alignment horizontal="center" vertical="center" wrapText="1"/>
    </xf>
    <xf numFmtId="3" fontId="15" fillId="0" borderId="6" xfId="11" applyNumberFormat="1" applyFont="1" applyBorder="1" applyAlignment="1">
      <alignment horizontal="center" vertical="top" wrapText="1"/>
    </xf>
    <xf numFmtId="4" fontId="15" fillId="0" borderId="6" xfId="11" applyNumberFormat="1" applyFont="1" applyBorder="1" applyAlignment="1">
      <alignment horizontal="center" vertical="top" wrapText="1"/>
    </xf>
    <xf numFmtId="4" fontId="15" fillId="0" borderId="6" xfId="11" applyNumberFormat="1" applyFont="1" applyBorder="1" applyAlignment="1">
      <alignment vertical="top" wrapText="1"/>
    </xf>
    <xf numFmtId="3" fontId="15" fillId="0" borderId="6" xfId="14" applyNumberFormat="1" applyFont="1" applyBorder="1" applyAlignment="1">
      <alignment horizontal="center" vertical="center" wrapText="1"/>
    </xf>
    <xf numFmtId="168" fontId="11" fillId="0" borderId="6" xfId="14" applyNumberFormat="1" applyFont="1" applyBorder="1"/>
    <xf numFmtId="4" fontId="11" fillId="0" borderId="6" xfId="14" applyNumberFormat="1" applyFont="1" applyBorder="1" applyAlignment="1">
      <alignment horizontal="center" vertical="center" wrapText="1"/>
    </xf>
    <xf numFmtId="3" fontId="13" fillId="0" borderId="6" xfId="14" applyNumberFormat="1" applyFont="1" applyBorder="1" applyAlignment="1">
      <alignment horizontal="center" vertical="center" wrapText="1"/>
    </xf>
    <xf numFmtId="1" fontId="15" fillId="0" borderId="4" xfId="14" applyNumberFormat="1" applyFont="1" applyBorder="1" applyAlignment="1">
      <alignment horizontal="center" vertical="center" wrapText="1"/>
    </xf>
    <xf numFmtId="4" fontId="15" fillId="0" borderId="4" xfId="14" applyNumberFormat="1" applyFont="1" applyBorder="1" applyAlignment="1">
      <alignment horizontal="center" vertical="center" wrapText="1"/>
    </xf>
    <xf numFmtId="4" fontId="13" fillId="0" borderId="4" xfId="11" applyNumberFormat="1" applyFont="1" applyBorder="1" applyAlignment="1">
      <alignment horizontal="justify" vertical="top" wrapText="1"/>
    </xf>
    <xf numFmtId="3" fontId="15" fillId="0" borderId="4" xfId="14" applyNumberFormat="1" applyFont="1" applyBorder="1" applyAlignment="1">
      <alignment horizontal="center" vertical="top" wrapText="1"/>
    </xf>
    <xf numFmtId="4" fontId="15" fillId="0" borderId="4" xfId="11" applyNumberFormat="1" applyFont="1" applyBorder="1" applyAlignment="1">
      <alignment vertical="top" wrapText="1"/>
    </xf>
    <xf numFmtId="168" fontId="11" fillId="0" borderId="4" xfId="14" applyNumberFormat="1" applyFont="1" applyBorder="1"/>
    <xf numFmtId="171" fontId="15" fillId="0" borderId="5" xfId="11" applyNumberFormat="1" applyFont="1" applyBorder="1" applyAlignment="1">
      <alignment horizontal="center" vertical="top" wrapText="1"/>
    </xf>
    <xf numFmtId="168" fontId="15" fillId="0" borderId="5" xfId="14" applyNumberFormat="1" applyFont="1" applyBorder="1" applyAlignment="1">
      <alignment vertical="top" wrapText="1"/>
    </xf>
    <xf numFmtId="168" fontId="15" fillId="0" borderId="5" xfId="14" applyNumberFormat="1" applyFont="1" applyBorder="1" applyAlignment="1">
      <alignment vertical="center" wrapText="1"/>
    </xf>
    <xf numFmtId="168" fontId="15" fillId="0" borderId="5" xfId="14" applyNumberFormat="1" applyFont="1" applyBorder="1" applyAlignment="1">
      <alignment wrapText="1"/>
    </xf>
    <xf numFmtId="4" fontId="15" fillId="0" borderId="5" xfId="14" applyNumberFormat="1" applyFont="1" applyBorder="1" applyAlignment="1">
      <alignment horizontal="center" vertical="center" wrapText="1"/>
    </xf>
    <xf numFmtId="168" fontId="15" fillId="0" borderId="5" xfId="14" applyNumberFormat="1" applyFont="1" applyBorder="1"/>
    <xf numFmtId="171" fontId="15" fillId="0" borderId="6" xfId="11" applyNumberFormat="1" applyFont="1" applyBorder="1" applyAlignment="1">
      <alignment vertical="top" wrapText="1"/>
    </xf>
    <xf numFmtId="168" fontId="15" fillId="0" borderId="6" xfId="14" applyNumberFormat="1" applyFont="1" applyBorder="1" applyAlignment="1">
      <alignment vertical="top" wrapText="1"/>
    </xf>
    <xf numFmtId="168" fontId="15" fillId="0" borderId="6" xfId="14" applyNumberFormat="1" applyFont="1" applyBorder="1" applyAlignment="1">
      <alignment vertical="center" wrapText="1"/>
    </xf>
    <xf numFmtId="168" fontId="15" fillId="0" borderId="6" xfId="14" applyNumberFormat="1" applyFont="1" applyBorder="1" applyAlignment="1">
      <alignment wrapText="1"/>
    </xf>
    <xf numFmtId="4" fontId="15" fillId="0" borderId="6" xfId="14" applyNumberFormat="1" applyFont="1" applyBorder="1" applyAlignment="1">
      <alignment vertical="center" wrapText="1"/>
    </xf>
    <xf numFmtId="168" fontId="15" fillId="0" borderId="6" xfId="14" applyNumberFormat="1" applyFont="1" applyBorder="1"/>
    <xf numFmtId="168" fontId="11" fillId="0" borderId="0" xfId="19" applyNumberFormat="1" applyFont="1"/>
    <xf numFmtId="173" fontId="15" fillId="0" borderId="4" xfId="14" applyNumberFormat="1" applyFont="1" applyBorder="1" applyAlignment="1">
      <alignment horizontal="center" vertical="top"/>
    </xf>
    <xf numFmtId="168" fontId="15" fillId="0" borderId="4" xfId="14" applyNumberFormat="1" applyFont="1" applyBorder="1"/>
    <xf numFmtId="168" fontId="15" fillId="0" borderId="4" xfId="14" applyNumberFormat="1" applyFont="1" applyBorder="1" applyAlignment="1">
      <alignment horizontal="justify" vertical="top" wrapText="1"/>
    </xf>
    <xf numFmtId="173" fontId="15" fillId="0" borderId="4" xfId="14" applyNumberFormat="1" applyFont="1" applyFill="1" applyBorder="1" applyAlignment="1">
      <alignment horizontal="center" vertical="top"/>
    </xf>
    <xf numFmtId="0" fontId="11" fillId="0" borderId="4" xfId="14" applyNumberFormat="1" applyFont="1" applyBorder="1"/>
    <xf numFmtId="0" fontId="15" fillId="0" borderId="4" xfId="15" applyNumberFormat="1" applyFont="1" applyBorder="1" applyAlignment="1">
      <alignment horizontal="justify" vertical="top" wrapText="1"/>
    </xf>
    <xf numFmtId="173" fontId="15" fillId="0" borderId="4" xfId="15" applyNumberFormat="1" applyFont="1" applyFill="1" applyBorder="1" applyAlignment="1">
      <alignment horizontal="center" vertical="top"/>
    </xf>
    <xf numFmtId="168" fontId="15" fillId="0" borderId="4" xfId="15" applyNumberFormat="1" applyFont="1" applyBorder="1"/>
    <xf numFmtId="3" fontId="15" fillId="0" borderId="4" xfId="15" applyNumberFormat="1" applyFont="1" applyBorder="1" applyAlignment="1">
      <alignment horizontal="center" vertical="center" wrapText="1"/>
    </xf>
    <xf numFmtId="168" fontId="11" fillId="0" borderId="4" xfId="15" applyNumberFormat="1" applyFont="1" applyBorder="1"/>
    <xf numFmtId="168" fontId="11" fillId="0" borderId="0" xfId="15" applyNumberFormat="1" applyFont="1"/>
    <xf numFmtId="168" fontId="15" fillId="0" borderId="4" xfId="15" applyNumberFormat="1" applyFont="1" applyBorder="1" applyAlignment="1">
      <alignment horizontal="justify" vertical="top" wrapText="1"/>
    </xf>
    <xf numFmtId="168" fontId="15" fillId="0" borderId="4" xfId="15" applyNumberFormat="1" applyFont="1" applyBorder="1" applyAlignment="1">
      <alignment horizontal="center" vertical="top" wrapText="1"/>
    </xf>
    <xf numFmtId="168" fontId="15" fillId="0" borderId="4" xfId="15" applyNumberFormat="1" applyFont="1" applyBorder="1" applyAlignment="1">
      <alignment wrapText="1"/>
    </xf>
    <xf numFmtId="0" fontId="11" fillId="0" borderId="4" xfId="15" applyNumberFormat="1" applyFont="1" applyBorder="1" applyAlignment="1">
      <alignment horizontal="justify" vertical="top" wrapText="1"/>
    </xf>
    <xf numFmtId="168" fontId="15" fillId="0" borderId="4" xfId="15" applyNumberFormat="1" applyFont="1" applyBorder="1" applyAlignment="1">
      <alignment horizontal="center" vertical="center" wrapText="1"/>
    </xf>
    <xf numFmtId="168" fontId="15" fillId="0" borderId="4" xfId="15" applyNumberFormat="1" applyFont="1" applyBorder="1" applyAlignment="1">
      <alignment vertical="top" wrapText="1"/>
    </xf>
    <xf numFmtId="168" fontId="11" fillId="0" borderId="4" xfId="14" applyNumberFormat="1" applyFont="1" applyBorder="1" applyAlignment="1">
      <alignment vertical="top"/>
    </xf>
    <xf numFmtId="0" fontId="15" fillId="0" borderId="4" xfId="14" applyNumberFormat="1" applyFont="1" applyBorder="1"/>
    <xf numFmtId="0" fontId="15" fillId="0" borderId="4" xfId="14" applyNumberFormat="1" applyFont="1" applyBorder="1" applyAlignment="1">
      <alignment horizontal="justify" vertical="top" wrapText="1"/>
    </xf>
    <xf numFmtId="172" fontId="15" fillId="0" borderId="4" xfId="14" applyNumberFormat="1" applyFont="1" applyBorder="1" applyAlignment="1">
      <alignment horizontal="center" vertical="center"/>
    </xf>
    <xf numFmtId="168" fontId="15" fillId="0" borderId="4" xfId="14" applyNumberFormat="1" applyFont="1" applyBorder="1" applyAlignment="1">
      <alignment horizontal="justify" vertical="center" wrapText="1"/>
    </xf>
    <xf numFmtId="0" fontId="23" fillId="0" borderId="4" xfId="21" applyNumberFormat="1" applyFont="1" applyBorder="1" applyAlignment="1">
      <alignment horizontal="justify" vertical="top" wrapText="1"/>
    </xf>
    <xf numFmtId="3" fontId="15" fillId="0" borderId="4" xfId="16" applyNumberFormat="1" applyFont="1" applyBorder="1" applyAlignment="1">
      <alignment horizontal="center" vertical="top" wrapText="1"/>
    </xf>
    <xf numFmtId="2" fontId="15" fillId="0" borderId="4" xfId="16" applyNumberFormat="1" applyFont="1" applyBorder="1" applyAlignment="1">
      <alignment horizontal="center" vertical="center" wrapText="1"/>
    </xf>
    <xf numFmtId="168" fontId="15" fillId="0" borderId="4" xfId="19" applyNumberFormat="1" applyFont="1" applyBorder="1"/>
    <xf numFmtId="4" fontId="15" fillId="0" borderId="4" xfId="14" applyNumberFormat="1" applyFont="1" applyBorder="1" applyAlignment="1">
      <alignment vertical="top" wrapText="1"/>
    </xf>
    <xf numFmtId="173" fontId="11" fillId="0" borderId="4" xfId="14" applyNumberFormat="1" applyFont="1" applyFill="1" applyBorder="1" applyAlignment="1">
      <alignment horizontal="center" vertical="top"/>
    </xf>
    <xf numFmtId="168" fontId="18" fillId="0" borderId="4" xfId="14" applyNumberFormat="1" applyFont="1" applyBorder="1" applyAlignment="1">
      <alignment horizontal="justify" vertical="top" wrapText="1"/>
    </xf>
    <xf numFmtId="4" fontId="11" fillId="0" borderId="4" xfId="14" applyNumberFormat="1" applyFont="1" applyBorder="1" applyAlignment="1">
      <alignment horizontal="center" vertical="center" wrapText="1"/>
    </xf>
    <xf numFmtId="4" fontId="15" fillId="0" borderId="4" xfId="19" applyNumberFormat="1" applyFont="1" applyBorder="1" applyAlignment="1">
      <alignment horizontal="center" vertical="center" wrapText="1"/>
    </xf>
    <xf numFmtId="3" fontId="15" fillId="2" borderId="4" xfId="16" applyNumberFormat="1" applyFont="1" applyFill="1" applyBorder="1" applyAlignment="1">
      <alignment horizontal="center" vertical="top" wrapText="1"/>
    </xf>
    <xf numFmtId="173" fontId="11" fillId="2" borderId="4" xfId="22" applyNumberFormat="1" applyFont="1" applyFill="1" applyBorder="1" applyAlignment="1">
      <alignment horizontal="center" vertical="top"/>
    </xf>
    <xf numFmtId="168" fontId="11" fillId="2" borderId="4" xfId="22" applyNumberFormat="1" applyFont="1" applyFill="1" applyBorder="1"/>
    <xf numFmtId="4" fontId="15" fillId="2" borderId="4" xfId="19" applyNumberFormat="1" applyFont="1" applyFill="1" applyBorder="1" applyAlignment="1">
      <alignment horizontal="center" vertical="center" wrapText="1"/>
    </xf>
    <xf numFmtId="168" fontId="15" fillId="2" borderId="4" xfId="22" applyNumberFormat="1" applyFont="1" applyFill="1" applyBorder="1"/>
    <xf numFmtId="168" fontId="11" fillId="0" borderId="0" xfId="22" applyNumberFormat="1" applyFont="1"/>
    <xf numFmtId="170" fontId="11" fillId="0" borderId="4" xfId="11" applyNumberFormat="1" applyFont="1" applyBorder="1" applyAlignment="1">
      <alignment horizontal="center" vertical="top" wrapText="1"/>
    </xf>
    <xf numFmtId="2" fontId="11" fillId="0" borderId="4" xfId="11" applyNumberFormat="1" applyFont="1" applyBorder="1" applyAlignment="1">
      <alignment horizontal="center" vertical="top" wrapText="1"/>
    </xf>
    <xf numFmtId="0" fontId="18" fillId="0" borderId="4" xfId="14" applyNumberFormat="1" applyFont="1" applyBorder="1" applyAlignment="1">
      <alignment horizontal="justify" vertical="top" wrapText="1"/>
    </xf>
    <xf numFmtId="172" fontId="11" fillId="0" borderId="4" xfId="11" applyNumberFormat="1" applyFont="1" applyBorder="1" applyAlignment="1">
      <alignment horizontal="center" vertical="top" wrapText="1"/>
    </xf>
    <xf numFmtId="168" fontId="17" fillId="0" borderId="0" xfId="14" applyNumberFormat="1" applyFont="1"/>
    <xf numFmtId="168" fontId="11" fillId="0" borderId="5" xfId="14" applyNumberFormat="1" applyFont="1" applyBorder="1"/>
    <xf numFmtId="3" fontId="15" fillId="0" borderId="6" xfId="16" applyNumberFormat="1" applyFont="1" applyBorder="1" applyAlignment="1">
      <alignment horizontal="center" vertical="top" wrapText="1"/>
    </xf>
    <xf numFmtId="173" fontId="15" fillId="0" borderId="6" xfId="19" applyNumberFormat="1" applyFont="1" applyFill="1" applyBorder="1" applyAlignment="1">
      <alignment horizontal="center" vertical="top"/>
    </xf>
    <xf numFmtId="0" fontId="15" fillId="0" borderId="6" xfId="19" applyNumberFormat="1" applyFont="1" applyBorder="1" applyAlignment="1">
      <alignment horizontal="justify" vertical="top" wrapText="1"/>
    </xf>
    <xf numFmtId="0" fontId="10" fillId="0" borderId="6" xfId="19" applyNumberFormat="1" applyFont="1" applyBorder="1" applyAlignment="1">
      <alignment horizontal="justify" vertical="top" wrapText="1"/>
    </xf>
    <xf numFmtId="172" fontId="11" fillId="0" borderId="6" xfId="19" applyNumberFormat="1" applyFont="1" applyBorder="1" applyAlignment="1">
      <alignment horizontal="center" vertical="top"/>
    </xf>
    <xf numFmtId="168" fontId="15" fillId="0" borderId="6" xfId="19" applyNumberFormat="1" applyFont="1" applyBorder="1"/>
    <xf numFmtId="4" fontId="15" fillId="0" borderId="6" xfId="19" applyNumberFormat="1" applyFont="1" applyBorder="1" applyAlignment="1">
      <alignment horizontal="center" vertical="center" wrapText="1"/>
    </xf>
    <xf numFmtId="168" fontId="11" fillId="0" borderId="6" xfId="19" applyNumberFormat="1" applyFont="1" applyBorder="1"/>
    <xf numFmtId="172" fontId="11" fillId="0" borderId="4" xfId="19" applyNumberFormat="1" applyFont="1" applyBorder="1" applyAlignment="1">
      <alignment horizontal="center" vertical="top"/>
    </xf>
    <xf numFmtId="168" fontId="11" fillId="0" borderId="4" xfId="19" applyNumberFormat="1" applyFont="1" applyBorder="1"/>
    <xf numFmtId="2" fontId="11" fillId="0" borderId="4" xfId="11" applyNumberFormat="1" applyFont="1" applyBorder="1" applyAlignment="1">
      <alignment vertical="top" wrapText="1"/>
    </xf>
    <xf numFmtId="0" fontId="11" fillId="0" borderId="4" xfId="14" applyNumberFormat="1" applyFont="1" applyBorder="1" applyAlignment="1">
      <alignment horizontal="center" vertical="top" wrapText="1"/>
    </xf>
    <xf numFmtId="0" fontId="11" fillId="0" borderId="4" xfId="14" applyNumberFormat="1" applyFont="1" applyBorder="1" applyAlignment="1">
      <alignment vertical="top" wrapText="1"/>
    </xf>
    <xf numFmtId="2" fontId="11" fillId="0" borderId="4" xfId="11" applyNumberFormat="1" applyFont="1" applyFill="1" applyBorder="1" applyAlignment="1">
      <alignment horizontal="center" vertical="top" wrapText="1"/>
    </xf>
    <xf numFmtId="2" fontId="11" fillId="0" borderId="4" xfId="11" applyNumberFormat="1" applyFont="1" applyFill="1" applyBorder="1" applyAlignment="1">
      <alignment horizontal="right" vertical="top" wrapText="1"/>
    </xf>
    <xf numFmtId="2" fontId="11" fillId="0" borderId="9" xfId="11" applyNumberFormat="1" applyFont="1" applyFill="1" applyBorder="1" applyAlignment="1">
      <alignment horizontal="center" vertical="top" wrapText="1"/>
    </xf>
    <xf numFmtId="2" fontId="11" fillId="0" borderId="9" xfId="11" applyNumberFormat="1" applyFont="1" applyFill="1" applyBorder="1" applyAlignment="1">
      <alignment horizontal="right" vertical="top" wrapText="1"/>
    </xf>
    <xf numFmtId="2" fontId="11" fillId="0" borderId="6" xfId="11" applyNumberFormat="1" applyFont="1" applyFill="1" applyBorder="1" applyAlignment="1">
      <alignment horizontal="center" vertical="top" wrapText="1"/>
    </xf>
    <xf numFmtId="2" fontId="11" fillId="0" borderId="6" xfId="11" applyNumberFormat="1" applyFont="1" applyFill="1" applyBorder="1" applyAlignment="1">
      <alignment horizontal="right" vertical="top" wrapText="1"/>
    </xf>
    <xf numFmtId="170" fontId="11" fillId="0" borderId="4" xfId="16" applyNumberFormat="1" applyFont="1" applyBorder="1" applyAlignment="1">
      <alignment horizontal="center" vertical="top" wrapText="1"/>
    </xf>
    <xf numFmtId="2" fontId="11" fillId="0" borderId="4" xfId="16" applyNumberFormat="1" applyFont="1" applyBorder="1" applyAlignment="1">
      <alignment vertical="top" wrapText="1"/>
    </xf>
    <xf numFmtId="0" fontId="11" fillId="0" borderId="4" xfId="19" applyNumberFormat="1" applyFont="1" applyBorder="1" applyAlignment="1">
      <alignment horizontal="justify" vertical="top" wrapText="1"/>
    </xf>
    <xf numFmtId="0" fontId="11" fillId="0" borderId="4" xfId="22" applyNumberFormat="1" applyFont="1" applyBorder="1" applyAlignment="1">
      <alignment horizontal="center" vertical="top" wrapText="1"/>
    </xf>
    <xf numFmtId="0" fontId="11" fillId="0" borderId="4" xfId="22" applyNumberFormat="1" applyFont="1" applyBorder="1" applyAlignment="1">
      <alignment vertical="top" wrapText="1"/>
    </xf>
    <xf numFmtId="4" fontId="15" fillId="0" borderId="4" xfId="19" applyNumberFormat="1" applyFont="1" applyFill="1" applyBorder="1" applyAlignment="1">
      <alignment horizontal="center" vertical="top" wrapText="1"/>
    </xf>
    <xf numFmtId="168" fontId="15" fillId="0" borderId="4" xfId="22" applyNumberFormat="1" applyFont="1" applyBorder="1"/>
    <xf numFmtId="0" fontId="11" fillId="0" borderId="4" xfId="18" applyFont="1" applyFill="1" applyBorder="1" applyAlignment="1">
      <alignment horizontal="justify" vertical="top" wrapText="1"/>
    </xf>
    <xf numFmtId="170" fontId="11" fillId="0" borderId="4" xfId="11" applyNumberFormat="1" applyFont="1" applyFill="1" applyBorder="1" applyAlignment="1">
      <alignment horizontal="center" vertical="top" wrapText="1"/>
    </xf>
    <xf numFmtId="168" fontId="11" fillId="0" borderId="4" xfId="14" applyNumberFormat="1" applyFont="1" applyFill="1" applyBorder="1" applyAlignment="1">
      <alignment vertical="top"/>
    </xf>
    <xf numFmtId="168" fontId="11" fillId="0" borderId="4" xfId="14" applyNumberFormat="1" applyFont="1" applyFill="1" applyBorder="1" applyAlignment="1">
      <alignment horizontal="justify" vertical="top" wrapText="1"/>
    </xf>
    <xf numFmtId="168" fontId="11" fillId="0" borderId="4" xfId="14" applyNumberFormat="1" applyFont="1" applyFill="1" applyBorder="1" applyAlignment="1">
      <alignment horizontal="center" vertical="center"/>
    </xf>
    <xf numFmtId="4" fontId="11" fillId="0" borderId="4" xfId="14" applyNumberFormat="1" applyFont="1" applyFill="1" applyBorder="1" applyAlignment="1">
      <alignment horizontal="center" vertical="center" wrapText="1"/>
    </xf>
    <xf numFmtId="3" fontId="15" fillId="0" borderId="4" xfId="23" applyNumberFormat="1" applyFont="1" applyBorder="1" applyAlignment="1">
      <alignment horizontal="center" vertical="top" wrapText="1"/>
    </xf>
    <xf numFmtId="3" fontId="13" fillId="0" borderId="4" xfId="14" applyNumberFormat="1" applyFont="1" applyBorder="1" applyAlignment="1">
      <alignment horizontal="center" vertical="center" wrapText="1"/>
    </xf>
    <xf numFmtId="173" fontId="15" fillId="0" borderId="4" xfId="21" applyNumberFormat="1" applyFont="1" applyFill="1" applyBorder="1" applyAlignment="1">
      <alignment horizontal="center" vertical="top"/>
    </xf>
    <xf numFmtId="3" fontId="13" fillId="0" borderId="4" xfId="16" applyNumberFormat="1" applyFont="1" applyBorder="1" applyAlignment="1">
      <alignment horizontal="center" vertical="center" wrapText="1"/>
    </xf>
    <xf numFmtId="2" fontId="11" fillId="0" borderId="4" xfId="16" applyNumberFormat="1" applyFont="1" applyBorder="1" applyAlignment="1">
      <alignment horizontal="justify" vertical="top" wrapText="1"/>
    </xf>
    <xf numFmtId="3" fontId="13" fillId="0" borderId="4" xfId="17" applyNumberFormat="1" applyFont="1" applyBorder="1" applyAlignment="1">
      <alignment horizontal="center" vertical="center" wrapText="1"/>
    </xf>
    <xf numFmtId="0" fontId="11" fillId="0" borderId="4" xfId="21" applyNumberFormat="1" applyFont="1" applyBorder="1" applyAlignment="1">
      <alignment horizontal="center" vertical="center" wrapText="1"/>
    </xf>
    <xf numFmtId="168" fontId="11" fillId="0" borderId="0" xfId="21" applyNumberFormat="1" applyFont="1"/>
    <xf numFmtId="0" fontId="10" fillId="0" borderId="4" xfId="18" applyFont="1" applyBorder="1" applyAlignment="1">
      <alignment horizontal="justify" vertical="top" wrapText="1"/>
    </xf>
    <xf numFmtId="4" fontId="10" fillId="0" borderId="4" xfId="19" applyNumberFormat="1" applyFont="1" applyBorder="1" applyAlignment="1">
      <alignment horizontal="center" vertical="center" wrapText="1"/>
    </xf>
    <xf numFmtId="2" fontId="15" fillId="0" borderId="4" xfId="11" applyNumberFormat="1" applyFont="1" applyFill="1" applyBorder="1" applyAlignment="1">
      <alignment horizontal="justify" vertical="top" wrapText="1"/>
    </xf>
    <xf numFmtId="2" fontId="15" fillId="0" borderId="4" xfId="11" applyNumberFormat="1" applyFont="1" applyBorder="1" applyAlignment="1">
      <alignment vertical="top" wrapText="1"/>
    </xf>
    <xf numFmtId="0" fontId="15" fillId="0" borderId="4" xfId="24" applyNumberFormat="1" applyFont="1" applyBorder="1" applyAlignment="1">
      <alignment horizontal="justify" vertical="top" wrapText="1"/>
    </xf>
    <xf numFmtId="170" fontId="15" fillId="0" borderId="4" xfId="11" applyNumberFormat="1" applyFont="1" applyFill="1" applyBorder="1" applyAlignment="1">
      <alignment horizontal="center" vertical="top" wrapText="1"/>
    </xf>
    <xf numFmtId="170" fontId="15" fillId="0" borderId="4" xfId="23" applyNumberFormat="1" applyFont="1" applyFill="1" applyBorder="1" applyAlignment="1">
      <alignment horizontal="center" vertical="top" wrapText="1"/>
    </xf>
    <xf numFmtId="168" fontId="15" fillId="0" borderId="4" xfId="2" applyNumberFormat="1" applyFont="1" applyBorder="1"/>
    <xf numFmtId="168" fontId="15" fillId="0" borderId="4" xfId="2" applyNumberFormat="1" applyFont="1" applyBorder="1" applyAlignment="1">
      <alignment horizontal="center" vertical="top"/>
    </xf>
    <xf numFmtId="168" fontId="11" fillId="0" borderId="0" xfId="2" applyNumberFormat="1" applyFont="1"/>
    <xf numFmtId="172" fontId="15" fillId="0" borderId="1" xfId="14" applyNumberFormat="1" applyFont="1" applyBorder="1" applyAlignment="1">
      <alignment horizontal="center" vertical="top" wrapText="1"/>
    </xf>
    <xf numFmtId="170" fontId="15" fillId="0" borderId="4" xfId="24" applyNumberFormat="1" applyFont="1" applyBorder="1" applyAlignment="1">
      <alignment horizontal="center" vertical="top" wrapText="1"/>
    </xf>
    <xf numFmtId="0" fontId="15" fillId="0" borderId="4" xfId="24" applyFont="1" applyBorder="1" applyAlignment="1">
      <alignment horizontal="center" vertical="top" wrapText="1"/>
    </xf>
    <xf numFmtId="168" fontId="15" fillId="0" borderId="4" xfId="18" applyNumberFormat="1" applyFont="1" applyBorder="1" applyAlignment="1">
      <alignment horizontal="justify" vertical="top" wrapText="1"/>
    </xf>
    <xf numFmtId="0" fontId="15" fillId="0" borderId="4" xfId="24" applyFont="1" applyBorder="1" applyAlignment="1">
      <alignment horizontal="center" vertical="center" wrapText="1"/>
    </xf>
    <xf numFmtId="2" fontId="15" fillId="0" borderId="4" xfId="24" applyNumberFormat="1" applyFont="1" applyBorder="1" applyAlignment="1">
      <alignment horizontal="center" vertical="top" wrapText="1"/>
    </xf>
    <xf numFmtId="168" fontId="15" fillId="0" borderId="4" xfId="18" applyNumberFormat="1" applyFont="1" applyBorder="1"/>
    <xf numFmtId="168" fontId="11" fillId="0" borderId="0" xfId="18" applyNumberFormat="1" applyFont="1"/>
    <xf numFmtId="0" fontId="11" fillId="0" borderId="6" xfId="15" applyNumberFormat="1" applyFont="1" applyBorder="1" applyAlignment="1">
      <alignment horizontal="center" vertical="top" wrapText="1"/>
    </xf>
    <xf numFmtId="0" fontId="11" fillId="0" borderId="6" xfId="15" applyFont="1" applyBorder="1" applyAlignment="1">
      <alignment vertical="top"/>
    </xf>
    <xf numFmtId="0" fontId="11" fillId="0" borderId="6" xfId="15" applyFont="1" applyBorder="1"/>
    <xf numFmtId="0" fontId="11" fillId="0" borderId="0" xfId="15" applyFont="1"/>
    <xf numFmtId="4" fontId="15" fillId="0" borderId="5" xfId="15" applyNumberFormat="1" applyFont="1" applyFill="1" applyBorder="1" applyAlignment="1">
      <alignment horizontal="center" vertical="center" wrapText="1"/>
    </xf>
    <xf numFmtId="2" fontId="11" fillId="0" borderId="4" xfId="15" applyNumberFormat="1" applyFont="1" applyBorder="1" applyAlignment="1">
      <alignment horizontal="center" vertical="top" wrapText="1"/>
    </xf>
    <xf numFmtId="0" fontId="11" fillId="0" borderId="4" xfId="15" applyFont="1" applyBorder="1"/>
    <xf numFmtId="2" fontId="11" fillId="0" borderId="4" xfId="15" applyNumberFormat="1" applyFont="1" applyBorder="1" applyAlignment="1">
      <alignment horizontal="center" vertical="center" wrapText="1"/>
    </xf>
    <xf numFmtId="3" fontId="11" fillId="0" borderId="4" xfId="11" applyNumberFormat="1" applyFont="1" applyBorder="1" applyAlignment="1">
      <alignment horizontal="center" vertical="top" wrapText="1"/>
    </xf>
    <xf numFmtId="2" fontId="11" fillId="0" borderId="4" xfId="27" applyNumberFormat="1" applyFont="1" applyBorder="1" applyAlignment="1">
      <alignment vertical="top" wrapText="1"/>
    </xf>
    <xf numFmtId="168" fontId="13" fillId="0" borderId="5" xfId="15" applyNumberFormat="1" applyFont="1" applyFill="1" applyBorder="1"/>
    <xf numFmtId="168" fontId="13" fillId="0" borderId="5" xfId="15" applyNumberFormat="1" applyFont="1" applyFill="1" applyBorder="1" applyAlignment="1">
      <alignment horizontal="center" vertical="center"/>
    </xf>
    <xf numFmtId="168" fontId="11" fillId="0" borderId="5" xfId="15" applyNumberFormat="1" applyFont="1" applyBorder="1"/>
    <xf numFmtId="171" fontId="15" fillId="0" borderId="6" xfId="11" applyNumberFormat="1" applyFont="1" applyBorder="1" applyAlignment="1">
      <alignment horizontal="center" vertical="top" wrapText="1"/>
    </xf>
    <xf numFmtId="168" fontId="13" fillId="0" borderId="6" xfId="15" applyNumberFormat="1" applyFont="1" applyFill="1" applyBorder="1"/>
    <xf numFmtId="168" fontId="13" fillId="0" borderId="6" xfId="15" applyNumberFormat="1" applyFont="1" applyFill="1" applyBorder="1" applyAlignment="1">
      <alignment horizontal="center" vertical="center"/>
    </xf>
    <xf numFmtId="4" fontId="15" fillId="0" borderId="6" xfId="15" applyNumberFormat="1" applyFont="1" applyFill="1" applyBorder="1" applyAlignment="1">
      <alignment horizontal="center" vertical="center" wrapText="1"/>
    </xf>
    <xf numFmtId="168" fontId="11" fillId="0" borderId="6" xfId="15" applyNumberFormat="1" applyFont="1" applyBorder="1"/>
    <xf numFmtId="168" fontId="13" fillId="0" borderId="4" xfId="15" applyNumberFormat="1" applyFont="1" applyFill="1" applyBorder="1"/>
    <xf numFmtId="168" fontId="13" fillId="0" borderId="4" xfId="15" applyNumberFormat="1" applyFont="1" applyFill="1" applyBorder="1" applyAlignment="1">
      <alignment horizontal="center" vertical="center"/>
    </xf>
    <xf numFmtId="4" fontId="15" fillId="0" borderId="4" xfId="15" applyNumberFormat="1" applyFont="1" applyFill="1" applyBorder="1" applyAlignment="1">
      <alignment horizontal="center" vertical="center" wrapText="1"/>
    </xf>
    <xf numFmtId="3" fontId="11" fillId="0" borderId="4" xfId="19" applyNumberFormat="1" applyFont="1" applyBorder="1" applyAlignment="1">
      <alignment vertical="top"/>
    </xf>
    <xf numFmtId="173" fontId="11" fillId="0" borderId="4" xfId="19" applyNumberFormat="1" applyFont="1" applyBorder="1" applyAlignment="1">
      <alignment horizontal="center" vertical="top"/>
    </xf>
    <xf numFmtId="0" fontId="11" fillId="0" borderId="5" xfId="18" applyFont="1" applyBorder="1" applyAlignment="1">
      <alignment horizontal="center" vertical="center" wrapText="1"/>
    </xf>
    <xf numFmtId="172" fontId="11" fillId="0" borderId="4" xfId="14" applyNumberFormat="1" applyFont="1" applyBorder="1" applyAlignment="1">
      <alignment horizontal="center" vertical="top"/>
    </xf>
    <xf numFmtId="4" fontId="17" fillId="0" borderId="4" xfId="14" applyNumberFormat="1" applyFont="1" applyBorder="1" applyAlignment="1">
      <alignment horizontal="center" vertical="center" wrapText="1"/>
    </xf>
    <xf numFmtId="3" fontId="11" fillId="0" borderId="4" xfId="14" applyNumberFormat="1" applyFont="1" applyBorder="1" applyAlignment="1">
      <alignment horizontal="center" vertical="top"/>
    </xf>
    <xf numFmtId="168" fontId="11" fillId="0" borderId="4" xfId="18" applyNumberFormat="1" applyFont="1" applyFill="1" applyBorder="1" applyAlignment="1">
      <alignment horizontal="center" vertical="center"/>
    </xf>
    <xf numFmtId="0" fontId="11" fillId="0" borderId="4" xfId="18" applyFont="1" applyBorder="1" applyAlignment="1">
      <alignment horizontal="center" vertical="center"/>
    </xf>
    <xf numFmtId="0" fontId="11" fillId="0" borderId="4" xfId="15" applyNumberFormat="1" applyFont="1" applyBorder="1" applyAlignment="1">
      <alignment horizontal="center" vertical="center" wrapText="1"/>
    </xf>
    <xf numFmtId="173" fontId="11" fillId="0" borderId="4" xfId="14" applyNumberFormat="1" applyFont="1" applyBorder="1" applyAlignment="1">
      <alignment vertical="top"/>
    </xf>
    <xf numFmtId="4" fontId="15" fillId="2" borderId="4" xfId="15" applyNumberFormat="1" applyFont="1" applyFill="1" applyBorder="1" applyAlignment="1">
      <alignment horizontal="center" vertical="center" wrapText="1"/>
    </xf>
    <xf numFmtId="168" fontId="11" fillId="2" borderId="4" xfId="15" applyNumberFormat="1" applyFont="1" applyFill="1" applyBorder="1" applyAlignment="1">
      <alignment vertical="top"/>
    </xf>
    <xf numFmtId="0" fontId="11" fillId="0" borderId="4" xfId="0" applyFont="1" applyBorder="1" applyAlignment="1">
      <alignment horizontal="center" vertical="top"/>
    </xf>
    <xf numFmtId="170" fontId="11" fillId="0" borderId="4" xfId="0" applyNumberFormat="1" applyFont="1" applyBorder="1" applyAlignment="1">
      <alignment horizontal="center" vertical="top"/>
    </xf>
    <xf numFmtId="0" fontId="10" fillId="0" borderId="4" xfId="0" applyFont="1" applyBorder="1"/>
    <xf numFmtId="0" fontId="18" fillId="0" borderId="4" xfId="0" applyFont="1" applyBorder="1" applyAlignment="1">
      <alignment horizontal="justify" vertical="top" wrapText="1"/>
    </xf>
    <xf numFmtId="0" fontId="10" fillId="0" borderId="4" xfId="0" applyFont="1" applyBorder="1" applyAlignment="1">
      <alignment horizontal="center" vertical="top" wrapText="1"/>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justify" vertical="top" wrapText="1"/>
    </xf>
    <xf numFmtId="0" fontId="11" fillId="0" borderId="4" xfId="46" applyNumberFormat="1" applyFont="1" applyBorder="1" applyAlignment="1">
      <alignment horizontal="justify" vertical="top" wrapText="1"/>
    </xf>
    <xf numFmtId="0" fontId="11" fillId="0" borderId="4" xfId="0" applyNumberFormat="1" applyFont="1" applyBorder="1" applyAlignment="1">
      <alignment horizontal="center" vertical="top"/>
    </xf>
    <xf numFmtId="170" fontId="11" fillId="2" borderId="4" xfId="0" applyNumberFormat="1" applyFont="1" applyFill="1" applyBorder="1" applyAlignment="1">
      <alignment horizontal="center" vertical="top"/>
    </xf>
    <xf numFmtId="0" fontId="10" fillId="0" borderId="4" xfId="0" applyNumberFormat="1" applyFont="1" applyBorder="1"/>
    <xf numFmtId="0" fontId="11" fillId="0" borderId="4" xfId="0" applyNumberFormat="1" applyFont="1" applyBorder="1" applyAlignment="1">
      <alignment horizontal="justify" vertical="top" wrapText="1"/>
    </xf>
    <xf numFmtId="0" fontId="11" fillId="0" borderId="4" xfId="0" applyNumberFormat="1" applyFont="1" applyBorder="1" applyAlignment="1">
      <alignment horizontal="center" vertical="top" wrapText="1"/>
    </xf>
    <xf numFmtId="0" fontId="11" fillId="0" borderId="4" xfId="0" applyNumberFormat="1" applyFont="1" applyBorder="1" applyAlignment="1">
      <alignment wrapText="1"/>
    </xf>
    <xf numFmtId="4" fontId="11" fillId="0" borderId="4" xfId="0" applyNumberFormat="1" applyFont="1" applyBorder="1" applyAlignment="1">
      <alignment horizontal="center" vertical="center" wrapText="1"/>
    </xf>
    <xf numFmtId="0" fontId="10" fillId="0" borderId="0" xfId="0" applyNumberFormat="1" applyFont="1"/>
    <xf numFmtId="0" fontId="11" fillId="0" borderId="4" xfId="46" applyNumberFormat="1" applyFont="1" applyBorder="1" applyAlignment="1">
      <alignment horizontal="center" vertical="top" wrapText="1"/>
    </xf>
    <xf numFmtId="0" fontId="11" fillId="0" borderId="4" xfId="46" applyNumberFormat="1" applyFont="1" applyBorder="1" applyAlignment="1">
      <alignment wrapText="1"/>
    </xf>
    <xf numFmtId="3" fontId="15" fillId="0" borderId="4" xfId="46" applyNumberFormat="1" applyFont="1" applyBorder="1" applyAlignment="1">
      <alignment horizontal="center" vertical="center" wrapText="1"/>
    </xf>
    <xf numFmtId="4" fontId="15" fillId="0" borderId="4" xfId="46" applyNumberFormat="1" applyFont="1" applyBorder="1" applyAlignment="1">
      <alignment horizontal="center" vertical="center" wrapText="1"/>
    </xf>
    <xf numFmtId="168" fontId="11" fillId="0" borderId="0" xfId="46" applyFont="1"/>
    <xf numFmtId="4" fontId="11" fillId="0" borderId="4" xfId="0" applyNumberFormat="1" applyFont="1" applyBorder="1" applyAlignment="1">
      <alignment horizontal="center" vertical="top" wrapText="1"/>
    </xf>
    <xf numFmtId="1" fontId="11" fillId="2" borderId="4" xfId="0" applyNumberFormat="1" applyFont="1" applyFill="1" applyBorder="1" applyAlignment="1">
      <alignment horizontal="center" vertical="top"/>
    </xf>
    <xf numFmtId="0" fontId="11" fillId="0" borderId="4" xfId="0" applyFont="1" applyBorder="1" applyAlignment="1">
      <alignment wrapText="1"/>
    </xf>
    <xf numFmtId="0" fontId="11" fillId="0" borderId="4" xfId="0" applyNumberFormat="1" applyFont="1" applyBorder="1" applyAlignment="1">
      <alignment horizontal="center" vertical="center" wrapText="1"/>
    </xf>
    <xf numFmtId="0" fontId="18" fillId="0" borderId="4" xfId="46" applyNumberFormat="1" applyFont="1" applyBorder="1" applyAlignment="1">
      <alignment horizontal="justify" vertical="top" wrapText="1"/>
    </xf>
    <xf numFmtId="4" fontId="11" fillId="0" borderId="4" xfId="46" applyNumberFormat="1" applyFont="1" applyBorder="1" applyAlignment="1">
      <alignment horizontal="center" vertical="center" wrapText="1"/>
    </xf>
    <xf numFmtId="0" fontId="11" fillId="0" borderId="4" xfId="46" applyNumberFormat="1" applyFont="1" applyBorder="1" applyAlignment="1">
      <alignment horizontal="center" vertical="center" wrapText="1"/>
    </xf>
    <xf numFmtId="4" fontId="15" fillId="0" borderId="4" xfId="51" applyNumberFormat="1" applyFont="1" applyBorder="1" applyAlignment="1">
      <alignment horizontal="center" vertical="center" wrapText="1"/>
    </xf>
    <xf numFmtId="1" fontId="11" fillId="0" borderId="4" xfId="0" applyNumberFormat="1" applyFont="1" applyBorder="1" applyAlignment="1">
      <alignment horizontal="center" vertical="top"/>
    </xf>
    <xf numFmtId="3" fontId="13" fillId="0" borderId="5" xfId="11" applyNumberFormat="1" applyFont="1" applyBorder="1" applyAlignment="1">
      <alignment horizontal="center" vertical="center" wrapText="1"/>
    </xf>
    <xf numFmtId="3" fontId="15" fillId="0" borderId="5" xfId="1" applyNumberFormat="1" applyFont="1" applyBorder="1" applyAlignment="1">
      <alignment horizontal="center" vertical="center" wrapText="1"/>
    </xf>
    <xf numFmtId="3" fontId="13" fillId="0" borderId="5" xfId="1" applyNumberFormat="1" applyFont="1" applyBorder="1" applyAlignment="1">
      <alignment horizontal="center" vertical="center" wrapText="1"/>
    </xf>
    <xf numFmtId="4" fontId="11" fillId="0" borderId="5" xfId="1" applyNumberFormat="1" applyFont="1" applyBorder="1" applyAlignment="1">
      <alignment horizontal="center" vertical="center" wrapText="1"/>
    </xf>
    <xf numFmtId="168" fontId="11" fillId="0" borderId="0" xfId="1" applyNumberFormat="1" applyFont="1"/>
    <xf numFmtId="3" fontId="13" fillId="0" borderId="6" xfId="11" applyNumberFormat="1" applyFont="1" applyBorder="1" applyAlignment="1">
      <alignment horizontal="center" vertical="center" wrapText="1"/>
    </xf>
    <xf numFmtId="172" fontId="15" fillId="0" borderId="6" xfId="1" applyNumberFormat="1" applyFont="1" applyBorder="1" applyAlignment="1">
      <alignment horizontal="center" vertical="top" wrapText="1"/>
    </xf>
    <xf numFmtId="3" fontId="13" fillId="0" borderId="6" xfId="1" applyNumberFormat="1" applyFont="1" applyBorder="1" applyAlignment="1">
      <alignment horizontal="center" vertical="center" wrapText="1"/>
    </xf>
    <xf numFmtId="4" fontId="11" fillId="0" borderId="6"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4" fontId="11" fillId="0" borderId="4" xfId="1" applyNumberFormat="1" applyFont="1" applyBorder="1" applyAlignment="1">
      <alignment horizontal="center" vertical="center" wrapText="1"/>
    </xf>
    <xf numFmtId="171" fontId="15" fillId="0" borderId="4" xfId="16" applyNumberFormat="1" applyFont="1" applyBorder="1" applyAlignment="1">
      <alignment horizontal="center" vertical="top" wrapText="1"/>
    </xf>
    <xf numFmtId="170" fontId="15" fillId="0" borderId="4" xfId="16" applyNumberFormat="1" applyFont="1" applyBorder="1" applyAlignment="1">
      <alignment horizontal="justify" vertical="top" wrapText="1"/>
    </xf>
    <xf numFmtId="1" fontId="15" fillId="0" borderId="4" xfId="16" applyNumberFormat="1" applyFont="1" applyBorder="1" applyAlignment="1">
      <alignment horizontal="center" vertical="center" wrapText="1"/>
    </xf>
    <xf numFmtId="4" fontId="15" fillId="0" borderId="4" xfId="16" applyNumberFormat="1" applyFont="1" applyBorder="1" applyAlignment="1">
      <alignment horizontal="center" vertical="center" wrapText="1"/>
    </xf>
    <xf numFmtId="4" fontId="15" fillId="0" borderId="4" xfId="0" applyNumberFormat="1" applyFont="1" applyBorder="1" applyAlignment="1">
      <alignment horizontal="center" vertical="center" wrapText="1"/>
    </xf>
    <xf numFmtId="168" fontId="11" fillId="0" borderId="4" xfId="0" applyNumberFormat="1" applyFont="1" applyBorder="1"/>
    <xf numFmtId="172" fontId="15" fillId="0" borderId="1" xfId="91" applyNumberFormat="1" applyFont="1" applyBorder="1" applyAlignment="1">
      <alignment horizontal="center" vertical="top" wrapText="1"/>
    </xf>
    <xf numFmtId="173" fontId="15" fillId="0" borderId="4" xfId="91" applyNumberFormat="1" applyFont="1" applyFill="1" applyBorder="1" applyAlignment="1">
      <alignment horizontal="center" vertical="top"/>
    </xf>
    <xf numFmtId="0" fontId="11" fillId="0" borderId="4" xfId="91" applyNumberFormat="1" applyFont="1" applyBorder="1"/>
    <xf numFmtId="0" fontId="15" fillId="0" borderId="4" xfId="0" applyFont="1" applyBorder="1" applyAlignment="1">
      <alignment horizontal="justify" vertical="top" wrapText="1"/>
    </xf>
    <xf numFmtId="3" fontId="15" fillId="0" borderId="4" xfId="91" applyNumberFormat="1" applyFont="1" applyBorder="1" applyAlignment="1">
      <alignment horizontal="center" vertical="top" wrapText="1"/>
    </xf>
    <xf numFmtId="168" fontId="11" fillId="0" borderId="4" xfId="91" applyNumberFormat="1" applyFont="1" applyBorder="1"/>
    <xf numFmtId="168" fontId="11" fillId="0" borderId="0" xfId="91" applyNumberFormat="1" applyFont="1"/>
    <xf numFmtId="0" fontId="11" fillId="0" borderId="4" xfId="92" applyFont="1" applyBorder="1" applyAlignment="1">
      <alignment horizontal="center" vertical="top"/>
    </xf>
    <xf numFmtId="0" fontId="18" fillId="0" borderId="4" xfId="92" applyFont="1" applyBorder="1" applyAlignment="1">
      <alignment horizontal="center" vertical="center"/>
    </xf>
    <xf numFmtId="0" fontId="15" fillId="0" borderId="4" xfId="0" applyNumberFormat="1" applyFont="1" applyBorder="1" applyAlignment="1">
      <alignment horizontal="justify" vertical="top" wrapText="1"/>
    </xf>
    <xf numFmtId="168" fontId="11" fillId="0" borderId="4" xfId="37" applyNumberFormat="1" applyFont="1" applyBorder="1" applyAlignment="1">
      <alignment horizontal="center" vertical="center" wrapText="1"/>
    </xf>
    <xf numFmtId="0" fontId="11" fillId="0" borderId="0" xfId="92" applyFont="1" applyBorder="1"/>
    <xf numFmtId="170" fontId="15" fillId="0" borderId="4" xfId="16" applyNumberFormat="1" applyFont="1" applyBorder="1" applyAlignment="1">
      <alignment horizontal="center" vertical="top" wrapText="1"/>
    </xf>
    <xf numFmtId="170" fontId="15" fillId="0" borderId="4" xfId="16" applyNumberFormat="1" applyFont="1" applyFill="1" applyBorder="1" applyAlignment="1">
      <alignment vertical="top" wrapText="1"/>
    </xf>
    <xf numFmtId="170" fontId="11" fillId="0" borderId="4" xfId="87" applyNumberFormat="1" applyFont="1" applyBorder="1" applyAlignment="1">
      <alignment horizontal="justify" vertical="top" wrapText="1"/>
    </xf>
    <xf numFmtId="0" fontId="15" fillId="0" borderId="4" xfId="16" applyFont="1" applyBorder="1" applyAlignment="1">
      <alignment horizontal="center" vertical="top" wrapText="1"/>
    </xf>
    <xf numFmtId="173" fontId="15" fillId="0" borderId="4" xfId="46" applyNumberFormat="1" applyFont="1" applyFill="1" applyBorder="1" applyAlignment="1">
      <alignment horizontal="center" vertical="top"/>
    </xf>
    <xf numFmtId="168" fontId="15" fillId="0" borderId="4" xfId="46" applyFont="1" applyBorder="1"/>
    <xf numFmtId="168" fontId="13" fillId="0" borderId="4" xfId="46" applyFont="1" applyBorder="1" applyAlignment="1">
      <alignment horizontal="justify" vertical="top" wrapText="1"/>
    </xf>
    <xf numFmtId="168" fontId="11" fillId="0" borderId="4" xfId="46" applyFont="1" applyBorder="1"/>
    <xf numFmtId="168" fontId="15" fillId="0" borderId="4" xfId="46" applyFont="1" applyBorder="1" applyAlignment="1">
      <alignment horizontal="justify" vertical="top" wrapText="1"/>
    </xf>
    <xf numFmtId="4" fontId="15" fillId="0" borderId="4" xfId="46" applyNumberFormat="1" applyFont="1" applyBorder="1" applyAlignment="1">
      <alignment vertical="top" wrapText="1"/>
    </xf>
    <xf numFmtId="168" fontId="15" fillId="0" borderId="4" xfId="19" applyNumberFormat="1" applyFont="1" applyBorder="1" applyAlignment="1">
      <alignment vertical="top"/>
    </xf>
    <xf numFmtId="0" fontId="15" fillId="0" borderId="4" xfId="0" applyFont="1" applyBorder="1"/>
    <xf numFmtId="4" fontId="15" fillId="0" borderId="4" xfId="19" applyNumberFormat="1" applyFont="1" applyBorder="1" applyAlignment="1">
      <alignment horizontal="center" vertical="top" wrapText="1"/>
    </xf>
    <xf numFmtId="4" fontId="15" fillId="0" borderId="4" xfId="11" applyNumberFormat="1" applyFont="1" applyBorder="1" applyAlignment="1">
      <alignment horizontal="justify" vertical="top" wrapText="1"/>
    </xf>
    <xf numFmtId="172" fontId="15" fillId="0" borderId="6" xfId="19" applyNumberFormat="1" applyFont="1" applyFill="1" applyBorder="1" applyAlignment="1">
      <alignment horizontal="center" vertical="top"/>
    </xf>
    <xf numFmtId="4" fontId="11" fillId="0" borderId="4" xfId="3" applyNumberFormat="1" applyFont="1" applyBorder="1" applyAlignment="1">
      <alignment horizontal="center" vertical="top" wrapText="1"/>
    </xf>
    <xf numFmtId="0" fontId="11" fillId="0" borderId="4" xfId="1" applyNumberFormat="1" applyFont="1" applyBorder="1" applyAlignment="1">
      <alignment horizontal="center" vertical="top" wrapText="1"/>
    </xf>
    <xf numFmtId="0" fontId="11" fillId="0" borderId="4" xfId="1" applyNumberFormat="1" applyFont="1" applyBorder="1" applyAlignment="1">
      <alignment vertical="top" wrapText="1"/>
    </xf>
    <xf numFmtId="168" fontId="15" fillId="0" borderId="4" xfId="1" applyNumberFormat="1" applyFont="1" applyBorder="1"/>
    <xf numFmtId="3" fontId="11" fillId="0" borderId="9" xfId="0" applyNumberFormat="1" applyFont="1" applyBorder="1" applyAlignment="1">
      <alignment horizontal="center" vertical="top" wrapText="1"/>
    </xf>
    <xf numFmtId="0" fontId="11" fillId="0" borderId="9" xfId="0" applyFont="1" applyBorder="1" applyAlignment="1">
      <alignment horizontal="center" vertical="top" wrapText="1"/>
    </xf>
    <xf numFmtId="0" fontId="11" fillId="0" borderId="9" xfId="0" applyFont="1" applyBorder="1" applyAlignment="1">
      <alignment horizontal="justify" vertical="top" wrapText="1"/>
    </xf>
    <xf numFmtId="4" fontId="11" fillId="0" borderId="9" xfId="3" applyNumberFormat="1" applyFont="1" applyBorder="1" applyAlignment="1">
      <alignment horizontal="center" vertical="top" wrapText="1"/>
    </xf>
    <xf numFmtId="0" fontId="10" fillId="0" borderId="9" xfId="0" applyFont="1" applyBorder="1"/>
    <xf numFmtId="3" fontId="11" fillId="0" borderId="6" xfId="0" applyNumberFormat="1" applyFont="1" applyBorder="1" applyAlignment="1">
      <alignment horizontal="center" vertical="top" wrapText="1"/>
    </xf>
    <xf numFmtId="0" fontId="11" fillId="0" borderId="6" xfId="0" applyFont="1" applyBorder="1" applyAlignment="1">
      <alignment horizontal="center" vertical="top" wrapText="1"/>
    </xf>
    <xf numFmtId="0" fontId="11" fillId="0" borderId="6" xfId="0" applyFont="1" applyBorder="1" applyAlignment="1">
      <alignment horizontal="justify" vertical="top" wrapText="1"/>
    </xf>
    <xf numFmtId="3" fontId="11" fillId="0" borderId="4" xfId="0" applyNumberFormat="1" applyFont="1" applyBorder="1" applyAlignment="1">
      <alignment horizontal="center" vertical="top" wrapText="1"/>
    </xf>
    <xf numFmtId="4" fontId="11" fillId="0" borderId="6" xfId="3" applyNumberFormat="1" applyFont="1" applyBorder="1" applyAlignment="1">
      <alignment horizontal="center" vertical="top" wrapText="1"/>
    </xf>
    <xf numFmtId="0" fontId="10" fillId="0" borderId="6" xfId="0" applyFont="1" applyBorder="1"/>
    <xf numFmtId="0" fontId="10" fillId="0" borderId="5" xfId="0" applyFont="1" applyBorder="1"/>
    <xf numFmtId="173" fontId="15" fillId="0" borderId="4" xfId="17" applyNumberFormat="1" applyFont="1" applyBorder="1" applyAlignment="1">
      <alignment horizontal="center" vertical="top"/>
    </xf>
    <xf numFmtId="2" fontId="15" fillId="0" borderId="4" xfId="16" applyNumberFormat="1" applyFont="1" applyBorder="1" applyAlignment="1">
      <alignment horizontal="justify" vertical="top" wrapText="1"/>
    </xf>
    <xf numFmtId="0" fontId="11" fillId="0" borderId="4" xfId="19" applyNumberFormat="1" applyFont="1" applyBorder="1" applyAlignment="1">
      <alignment horizontal="center" vertical="center" wrapText="1"/>
    </xf>
    <xf numFmtId="0" fontId="15" fillId="0" borderId="4" xfId="14" applyFont="1" applyBorder="1" applyAlignment="1">
      <alignment horizontal="justify" vertical="top" wrapText="1"/>
    </xf>
    <xf numFmtId="170" fontId="15" fillId="0" borderId="4" xfId="16" applyNumberFormat="1" applyFont="1" applyFill="1" applyBorder="1" applyAlignment="1">
      <alignment horizontal="center" vertical="top" wrapText="1"/>
    </xf>
    <xf numFmtId="168" fontId="13" fillId="0" borderId="4" xfId="19" applyNumberFormat="1" applyFont="1" applyFill="1" applyBorder="1"/>
    <xf numFmtId="168" fontId="13" fillId="0" borderId="4" xfId="19" applyNumberFormat="1" applyFont="1" applyFill="1" applyBorder="1" applyAlignment="1">
      <alignment horizontal="center" vertical="center"/>
    </xf>
    <xf numFmtId="4" fontId="15" fillId="0" borderId="4" xfId="19" applyNumberFormat="1" applyFont="1" applyFill="1" applyBorder="1" applyAlignment="1">
      <alignment horizontal="center" vertical="center" wrapText="1"/>
    </xf>
    <xf numFmtId="2" fontId="15" fillId="0" borderId="6" xfId="16" applyNumberFormat="1" applyFont="1" applyFill="1" applyBorder="1" applyAlignment="1">
      <alignment vertical="top" wrapText="1"/>
    </xf>
    <xf numFmtId="3" fontId="15" fillId="0" borderId="1" xfId="23" applyNumberFormat="1" applyFont="1" applyBorder="1" applyAlignment="1">
      <alignment horizontal="center" vertical="top" wrapText="1"/>
    </xf>
    <xf numFmtId="3" fontId="10" fillId="0" borderId="4" xfId="16" applyNumberFormat="1" applyFont="1" applyBorder="1" applyAlignment="1">
      <alignment horizontal="center" vertical="top" wrapText="1"/>
    </xf>
    <xf numFmtId="170" fontId="10" fillId="0" borderId="4" xfId="16" applyNumberFormat="1" applyFont="1" applyFill="1" applyBorder="1" applyAlignment="1">
      <alignment horizontal="center" vertical="top" wrapText="1"/>
    </xf>
    <xf numFmtId="0" fontId="10" fillId="0" borderId="4" xfId="1" applyNumberFormat="1" applyFont="1" applyBorder="1"/>
    <xf numFmtId="0" fontId="10" fillId="0" borderId="4" xfId="0" applyFont="1" applyBorder="1" applyAlignment="1">
      <alignment horizontal="justify" vertical="top" wrapText="1"/>
    </xf>
    <xf numFmtId="4" fontId="10" fillId="0" borderId="4" xfId="1" applyNumberFormat="1" applyFont="1" applyBorder="1" applyAlignment="1">
      <alignment horizontal="center" vertical="center" wrapText="1"/>
    </xf>
    <xf numFmtId="168" fontId="23" fillId="0" borderId="4" xfId="1" applyNumberFormat="1" applyFont="1" applyBorder="1"/>
    <xf numFmtId="168" fontId="23" fillId="0" borderId="0" xfId="1" applyNumberFormat="1" applyFont="1"/>
    <xf numFmtId="168" fontId="23" fillId="0" borderId="4" xfId="25" applyNumberFormat="1" applyFont="1" applyBorder="1" applyAlignment="1">
      <alignment horizontal="justify" vertical="top" wrapText="1"/>
    </xf>
    <xf numFmtId="3" fontId="10" fillId="0" borderId="1" xfId="16" applyNumberFormat="1" applyFont="1" applyBorder="1" applyAlignment="1">
      <alignment horizontal="center" vertical="top" wrapText="1"/>
    </xf>
    <xf numFmtId="168" fontId="23" fillId="0" borderId="0" xfId="25" applyNumberFormat="1" applyFont="1" applyBorder="1" applyAlignment="1">
      <alignment horizontal="justify" vertical="top" wrapText="1"/>
    </xf>
    <xf numFmtId="170" fontId="15" fillId="0" borderId="6" xfId="24" applyNumberFormat="1" applyFont="1" applyBorder="1" applyAlignment="1">
      <alignment horizontal="center" vertical="top" wrapText="1"/>
    </xf>
    <xf numFmtId="0" fontId="15" fillId="0" borderId="6" xfId="24" applyFont="1" applyBorder="1" applyAlignment="1">
      <alignment horizontal="center" vertical="top" wrapText="1"/>
    </xf>
    <xf numFmtId="0" fontId="15" fillId="0" borderId="6" xfId="24" applyFont="1" applyBorder="1" applyAlignment="1">
      <alignment horizontal="center" vertical="center" wrapText="1"/>
    </xf>
    <xf numFmtId="2" fontId="15" fillId="0" borderId="6" xfId="24" applyNumberFormat="1" applyFont="1" applyBorder="1" applyAlignment="1">
      <alignment horizontal="center" vertical="top" wrapText="1"/>
    </xf>
    <xf numFmtId="4" fontId="11" fillId="0" borderId="4" xfId="2" applyNumberFormat="1" applyFont="1" applyBorder="1" applyAlignment="1">
      <alignment horizontal="center" vertical="center" wrapText="1"/>
    </xf>
    <xf numFmtId="168" fontId="15" fillId="0" borderId="6" xfId="1" applyNumberFormat="1" applyFont="1" applyBorder="1"/>
    <xf numFmtId="0" fontId="11" fillId="0" borderId="6" xfId="0" applyNumberFormat="1" applyFont="1" applyBorder="1" applyAlignment="1">
      <alignment horizontal="center" vertical="top" wrapText="1"/>
    </xf>
    <xf numFmtId="0" fontId="11" fillId="0" borderId="6" xfId="0" applyFont="1" applyBorder="1" applyAlignment="1">
      <alignment vertical="top"/>
    </xf>
    <xf numFmtId="0" fontId="11" fillId="0" borderId="6" xfId="0" applyFont="1" applyBorder="1"/>
    <xf numFmtId="0" fontId="11" fillId="0" borderId="6" xfId="0" applyNumberFormat="1" applyFont="1" applyBorder="1" applyAlignment="1">
      <alignment horizontal="justify" vertical="top" wrapText="1"/>
    </xf>
    <xf numFmtId="4" fontId="15" fillId="0" borderId="9" xfId="0" applyNumberFormat="1" applyFont="1" applyFill="1" applyBorder="1" applyAlignment="1">
      <alignment horizontal="center" vertical="center" wrapText="1"/>
    </xf>
    <xf numFmtId="0" fontId="11" fillId="0" borderId="0" xfId="0" applyFont="1"/>
    <xf numFmtId="1" fontId="11" fillId="0" borderId="4" xfId="11" applyNumberFormat="1" applyFont="1" applyBorder="1" applyAlignment="1">
      <alignment horizontal="center" vertical="top" wrapText="1"/>
    </xf>
    <xf numFmtId="0" fontId="11" fillId="0" borderId="4" xfId="1" applyNumberFormat="1" applyFont="1" applyBorder="1" applyAlignment="1">
      <alignment horizontal="center" vertical="center"/>
    </xf>
    <xf numFmtId="0" fontId="11" fillId="0" borderId="4" xfId="1" applyNumberFormat="1" applyFont="1" applyBorder="1" applyAlignment="1">
      <alignment horizontal="justify" vertical="top" wrapText="1"/>
    </xf>
    <xf numFmtId="2" fontId="11" fillId="0" borderId="4" xfId="93" applyNumberFormat="1" applyFont="1" applyBorder="1" applyAlignment="1">
      <alignment vertical="top" wrapText="1"/>
    </xf>
    <xf numFmtId="0" fontId="11" fillId="0" borderId="4" xfId="1" applyNumberFormat="1" applyFont="1" applyBorder="1" applyAlignment="1">
      <alignment horizontal="center" vertical="center" wrapText="1"/>
    </xf>
    <xf numFmtId="0" fontId="11" fillId="0" borderId="0" xfId="1" applyNumberFormat="1" applyFont="1" applyBorder="1"/>
    <xf numFmtId="170" fontId="11" fillId="0" borderId="4" xfId="11" applyNumberFormat="1" applyFont="1" applyBorder="1" applyAlignment="1">
      <alignment horizontal="justify" vertical="top" wrapText="1"/>
    </xf>
    <xf numFmtId="3" fontId="10" fillId="0" borderId="4" xfId="0" applyNumberFormat="1" applyFont="1" applyBorder="1" applyAlignment="1">
      <alignment horizontal="center" vertical="top"/>
    </xf>
    <xf numFmtId="170" fontId="10" fillId="0" borderId="4" xfId="0" applyNumberFormat="1" applyFont="1" applyBorder="1" applyAlignment="1">
      <alignment horizontal="center" vertical="top"/>
    </xf>
    <xf numFmtId="0" fontId="10" fillId="0" borderId="4" xfId="0" applyNumberFormat="1" applyFont="1" applyBorder="1" applyAlignment="1">
      <alignment horizontal="center" vertical="center"/>
    </xf>
    <xf numFmtId="168" fontId="11" fillId="0" borderId="0" xfId="0" applyNumberFormat="1" applyFont="1"/>
    <xf numFmtId="173" fontId="11" fillId="0" borderId="4" xfId="1" applyNumberFormat="1" applyFont="1" applyFill="1" applyBorder="1" applyAlignment="1">
      <alignment horizontal="center" vertical="top" wrapText="1"/>
    </xf>
    <xf numFmtId="168" fontId="11" fillId="0" borderId="4" xfId="1" applyNumberFormat="1" applyFont="1" applyBorder="1"/>
    <xf numFmtId="2" fontId="13" fillId="0" borderId="4" xfId="11" applyNumberFormat="1" applyFont="1" applyFill="1" applyBorder="1" applyAlignment="1">
      <alignment horizontal="justify" vertical="top" wrapText="1"/>
    </xf>
    <xf numFmtId="2" fontId="11" fillId="2" borderId="4" xfId="11" applyNumberFormat="1" applyFont="1" applyFill="1" applyBorder="1" applyAlignment="1">
      <alignment horizontal="center" vertical="top" wrapText="1"/>
    </xf>
    <xf numFmtId="4" fontId="15" fillId="0" borderId="4" xfId="1" applyNumberFormat="1" applyFont="1" applyBorder="1" applyAlignment="1">
      <alignment horizontal="center" vertical="center" wrapText="1"/>
    </xf>
    <xf numFmtId="0" fontId="11" fillId="0" borderId="4" xfId="1" applyNumberFormat="1" applyFont="1" applyBorder="1"/>
    <xf numFmtId="0" fontId="11" fillId="0" borderId="4" xfId="1" applyNumberFormat="1" applyFont="1" applyBorder="1" applyAlignment="1">
      <alignment horizontal="center"/>
    </xf>
    <xf numFmtId="0" fontId="11" fillId="0" borderId="5" xfId="0" applyFont="1" applyBorder="1" applyAlignment="1">
      <alignment horizontal="center" vertical="center" wrapText="1"/>
    </xf>
    <xf numFmtId="168" fontId="11" fillId="0" borderId="4" xfId="14" applyNumberFormat="1" applyFont="1" applyBorder="1" applyAlignment="1">
      <alignment wrapText="1"/>
    </xf>
    <xf numFmtId="0" fontId="11" fillId="2" borderId="5" xfId="0" applyNumberFormat="1" applyFont="1" applyFill="1" applyBorder="1" applyAlignment="1">
      <alignment horizontal="justify" vertical="top" wrapText="1"/>
    </xf>
    <xf numFmtId="168" fontId="11" fillId="0" borderId="4" xfId="0" applyNumberFormat="1" applyFont="1" applyBorder="1" applyAlignment="1">
      <alignment horizontal="justify" vertical="top" wrapText="1"/>
    </xf>
    <xf numFmtId="1" fontId="11" fillId="0" borderId="4" xfId="87" applyNumberFormat="1" applyFont="1" applyBorder="1" applyAlignment="1">
      <alignment horizontal="center" vertical="top" wrapText="1"/>
    </xf>
    <xf numFmtId="170" fontId="11" fillId="0" borderId="4" xfId="87" applyNumberFormat="1" applyFont="1" applyBorder="1" applyAlignment="1">
      <alignment horizontal="center" vertical="top" wrapText="1"/>
    </xf>
    <xf numFmtId="0" fontId="11" fillId="0" borderId="4" xfId="0" applyFont="1" applyBorder="1" applyAlignment="1">
      <alignment horizontal="center" vertical="center"/>
    </xf>
    <xf numFmtId="0" fontId="11" fillId="0" borderId="0" xfId="0" applyFont="1" applyBorder="1"/>
    <xf numFmtId="0" fontId="11" fillId="0" borderId="4" xfId="0" applyFont="1" applyBorder="1"/>
    <xf numFmtId="2" fontId="10" fillId="0" borderId="4" xfId="27" applyNumberFormat="1" applyFont="1" applyBorder="1" applyAlignment="1">
      <alignment vertical="top" wrapText="1"/>
    </xf>
    <xf numFmtId="170" fontId="17" fillId="0" borderId="4" xfId="87" applyNumberFormat="1" applyFont="1" applyBorder="1" applyAlignment="1">
      <alignment horizontal="center" vertical="top" wrapText="1"/>
    </xf>
    <xf numFmtId="0" fontId="15" fillId="2" borderId="4" xfId="19" applyNumberFormat="1" applyFont="1" applyFill="1" applyBorder="1" applyAlignment="1">
      <alignment horizontal="justify" vertical="top" wrapText="1"/>
    </xf>
    <xf numFmtId="168" fontId="15" fillId="0" borderId="6" xfId="19" applyNumberFormat="1" applyFont="1" applyBorder="1" applyAlignment="1">
      <alignment vertical="top"/>
    </xf>
    <xf numFmtId="172" fontId="15" fillId="0" borderId="4" xfId="14" applyNumberFormat="1" applyFont="1" applyBorder="1" applyAlignment="1">
      <alignment horizontal="center" vertical="center" wrapText="1"/>
    </xf>
    <xf numFmtId="2" fontId="11" fillId="0" borderId="4" xfId="15" applyNumberFormat="1" applyFont="1" applyBorder="1" applyAlignment="1">
      <alignment horizontal="center" vertical="center"/>
    </xf>
    <xf numFmtId="173" fontId="10" fillId="0" borderId="4" xfId="19" applyNumberFormat="1" applyFont="1" applyBorder="1" applyAlignment="1">
      <alignment horizontal="center" vertical="top"/>
    </xf>
    <xf numFmtId="168" fontId="23" fillId="0" borderId="4" xfId="19" applyNumberFormat="1" applyFont="1" applyBorder="1"/>
    <xf numFmtId="2" fontId="23" fillId="0" borderId="4" xfId="16" applyNumberFormat="1" applyFont="1" applyBorder="1" applyAlignment="1">
      <alignment vertical="top" wrapText="1"/>
    </xf>
    <xf numFmtId="168" fontId="23" fillId="0" borderId="0" xfId="19" applyNumberFormat="1" applyFont="1"/>
    <xf numFmtId="1" fontId="10" fillId="0" borderId="4" xfId="16" applyNumberFormat="1" applyFont="1" applyBorder="1" applyAlignment="1">
      <alignment horizontal="center" vertical="top" wrapText="1"/>
    </xf>
    <xf numFmtId="1" fontId="10" fillId="0" borderId="4" xfId="19" applyNumberFormat="1" applyFont="1" applyFill="1" applyBorder="1" applyAlignment="1">
      <alignment horizontal="center" vertical="top"/>
    </xf>
    <xf numFmtId="0" fontId="10" fillId="0" borderId="4" xfId="19" applyNumberFormat="1" applyFont="1" applyBorder="1"/>
    <xf numFmtId="168" fontId="10" fillId="0" borderId="4" xfId="19" applyNumberFormat="1" applyFont="1" applyBorder="1" applyAlignment="1">
      <alignment horizontal="justify" vertical="top" wrapText="1"/>
    </xf>
    <xf numFmtId="0" fontId="10" fillId="0" borderId="4" xfId="19" applyNumberFormat="1" applyFont="1" applyBorder="1" applyAlignment="1">
      <alignment horizontal="center" vertical="center"/>
    </xf>
    <xf numFmtId="0" fontId="23" fillId="0" borderId="4" xfId="19" applyNumberFormat="1" applyFont="1" applyBorder="1"/>
    <xf numFmtId="0" fontId="23" fillId="0" borderId="0" xfId="19" applyNumberFormat="1" applyFont="1"/>
    <xf numFmtId="0" fontId="11" fillId="0" borderId="5" xfId="0" applyNumberFormat="1" applyFont="1" applyBorder="1" applyAlignment="1">
      <alignment horizontal="center" vertical="top" wrapText="1"/>
    </xf>
    <xf numFmtId="0" fontId="11" fillId="0" borderId="5" xfId="0" applyFont="1" applyBorder="1" applyAlignment="1">
      <alignment horizontal="center" vertical="center"/>
    </xf>
    <xf numFmtId="1" fontId="11" fillId="0" borderId="6" xfId="87" applyNumberFormat="1" applyFont="1" applyBorder="1" applyAlignment="1">
      <alignment horizontal="center" vertical="top" wrapText="1"/>
    </xf>
    <xf numFmtId="0" fontId="11" fillId="0" borderId="6" xfId="0" applyFont="1" applyBorder="1" applyAlignment="1">
      <alignment horizontal="center" vertical="center"/>
    </xf>
    <xf numFmtId="170" fontId="11" fillId="0" borderId="4" xfId="24" applyNumberFormat="1" applyFont="1" applyBorder="1" applyAlignment="1">
      <alignment horizontal="center" vertical="top" wrapText="1"/>
    </xf>
    <xf numFmtId="0" fontId="11" fillId="0" borderId="4" xfId="24" applyFont="1" applyBorder="1" applyAlignment="1">
      <alignment horizontal="center" vertical="top" wrapText="1"/>
    </xf>
    <xf numFmtId="168" fontId="17" fillId="0" borderId="4" xfId="1" applyNumberFormat="1" applyFont="1" applyBorder="1"/>
    <xf numFmtId="168" fontId="17" fillId="0" borderId="0" xfId="1" applyNumberFormat="1" applyFont="1"/>
    <xf numFmtId="0" fontId="10" fillId="0" borderId="5" xfId="0" applyFont="1" applyBorder="1" applyAlignment="1">
      <alignment horizontal="center" vertical="top"/>
    </xf>
    <xf numFmtId="2" fontId="10" fillId="0" borderId="5" xfId="0" applyNumberFormat="1" applyFont="1" applyBorder="1" applyAlignment="1">
      <alignment horizontal="center" vertical="top"/>
    </xf>
    <xf numFmtId="0" fontId="10" fillId="0" borderId="5" xfId="0" applyFont="1" applyBorder="1" applyAlignment="1">
      <alignment horizontal="center" vertical="top" wrapText="1"/>
    </xf>
    <xf numFmtId="0" fontId="10" fillId="0" borderId="6" xfId="0" applyFont="1" applyBorder="1" applyAlignment="1">
      <alignment horizontal="center" vertical="top"/>
    </xf>
    <xf numFmtId="2" fontId="10" fillId="0" borderId="6" xfId="0" applyNumberFormat="1" applyFont="1" applyBorder="1" applyAlignment="1">
      <alignment horizontal="center" vertical="top"/>
    </xf>
    <xf numFmtId="0" fontId="9" fillId="0" borderId="6" xfId="0" applyFont="1" applyBorder="1" applyAlignment="1">
      <alignment horizontal="center" vertical="top"/>
    </xf>
    <xf numFmtId="0" fontId="11" fillId="4" borderId="4" xfId="0" applyNumberFormat="1" applyFont="1" applyFill="1" applyBorder="1" applyAlignment="1">
      <alignment horizontal="justify" vertical="top" wrapText="1"/>
    </xf>
    <xf numFmtId="2" fontId="10" fillId="0" borderId="0" xfId="0" applyNumberFormat="1" applyFont="1" applyAlignment="1">
      <alignment horizontal="center" vertical="center"/>
    </xf>
    <xf numFmtId="2" fontId="10" fillId="0" borderId="0" xfId="0" applyNumberFormat="1" applyFont="1"/>
    <xf numFmtId="0" fontId="10" fillId="0" borderId="4" xfId="21" applyNumberFormat="1" applyFont="1" applyFill="1" applyBorder="1" applyAlignment="1">
      <alignment horizontal="justify" vertical="top" wrapText="1"/>
    </xf>
    <xf numFmtId="0" fontId="10" fillId="0" borderId="4" xfId="15" applyFont="1" applyBorder="1" applyAlignment="1">
      <alignment horizontal="center" wrapText="1"/>
    </xf>
    <xf numFmtId="168" fontId="11" fillId="0" borderId="4" xfId="14" applyNumberFormat="1" applyFont="1" applyBorder="1" applyAlignment="1">
      <alignment vertical="top" wrapText="1"/>
    </xf>
    <xf numFmtId="0" fontId="10" fillId="0" borderId="6" xfId="21" applyNumberFormat="1" applyFont="1" applyBorder="1" applyAlignment="1">
      <alignment horizontal="justify" vertical="top" wrapText="1"/>
    </xf>
    <xf numFmtId="0" fontId="10" fillId="2" borderId="4" xfId="0" applyFont="1" applyFill="1" applyBorder="1" applyAlignment="1">
      <alignment horizontal="justify" vertical="top" wrapText="1"/>
    </xf>
    <xf numFmtId="168" fontId="15" fillId="0" borderId="4" xfId="14" applyNumberFormat="1" applyFont="1" applyBorder="1" applyAlignment="1">
      <alignment vertical="center" wrapText="1"/>
    </xf>
    <xf numFmtId="171" fontId="15" fillId="0" borderId="5" xfId="16" applyNumberFormat="1" applyFont="1" applyBorder="1" applyAlignment="1">
      <alignment horizontal="center" vertical="top" wrapText="1"/>
    </xf>
    <xf numFmtId="0" fontId="15" fillId="2" borderId="6" xfId="19" applyNumberFormat="1" applyFont="1" applyFill="1" applyBorder="1" applyAlignment="1">
      <alignment horizontal="justify" vertical="top" wrapText="1"/>
    </xf>
    <xf numFmtId="0" fontId="11" fillId="2" borderId="4" xfId="0" applyNumberFormat="1" applyFont="1" applyFill="1" applyBorder="1" applyAlignment="1">
      <alignment horizontal="justify" vertical="top" wrapText="1"/>
    </xf>
    <xf numFmtId="172" fontId="11" fillId="0" borderId="6" xfId="14" applyNumberFormat="1" applyFont="1" applyBorder="1" applyAlignment="1">
      <alignment horizontal="center" vertical="top"/>
    </xf>
    <xf numFmtId="173" fontId="11" fillId="0" borderId="6" xfId="14" applyNumberFormat="1" applyFont="1" applyBorder="1" applyAlignment="1">
      <alignment vertical="top"/>
    </xf>
    <xf numFmtId="172" fontId="11" fillId="0" borderId="5" xfId="14" applyNumberFormat="1" applyFont="1" applyBorder="1" applyAlignment="1">
      <alignment horizontal="center" vertical="top"/>
    </xf>
    <xf numFmtId="173" fontId="11" fillId="0" borderId="5" xfId="14" applyNumberFormat="1" applyFont="1" applyBorder="1" applyAlignment="1">
      <alignment vertical="top"/>
    </xf>
    <xf numFmtId="4" fontId="15" fillId="2" borderId="6" xfId="15" applyNumberFormat="1" applyFont="1" applyFill="1" applyBorder="1" applyAlignment="1">
      <alignment horizontal="center" vertical="center" wrapText="1"/>
    </xf>
    <xf numFmtId="4" fontId="15" fillId="2" borderId="5" xfId="15" applyNumberFormat="1" applyFont="1" applyFill="1" applyBorder="1" applyAlignment="1">
      <alignment horizontal="center" vertical="center" wrapText="1"/>
    </xf>
    <xf numFmtId="3" fontId="11" fillId="0" borderId="6" xfId="14" applyNumberFormat="1" applyFont="1" applyBorder="1" applyAlignment="1">
      <alignment horizontal="center" vertical="top"/>
    </xf>
    <xf numFmtId="3" fontId="11" fillId="0" borderId="5" xfId="14" applyNumberFormat="1" applyFont="1" applyBorder="1" applyAlignment="1">
      <alignment horizontal="center" vertical="top"/>
    </xf>
    <xf numFmtId="4" fontId="17" fillId="0" borderId="6" xfId="14" applyNumberFormat="1" applyFont="1" applyBorder="1" applyAlignment="1">
      <alignment horizontal="center" vertical="center" wrapText="1"/>
    </xf>
    <xf numFmtId="4" fontId="17" fillId="0" borderId="5" xfId="14" applyNumberFormat="1" applyFont="1" applyBorder="1" applyAlignment="1">
      <alignment horizontal="center" vertical="center" wrapText="1"/>
    </xf>
    <xf numFmtId="3" fontId="11" fillId="0" borderId="9" xfId="14" applyNumberFormat="1" applyFont="1" applyBorder="1" applyAlignment="1">
      <alignment horizontal="center" vertical="top"/>
    </xf>
    <xf numFmtId="173" fontId="11" fillId="0" borderId="9" xfId="14" applyNumberFormat="1" applyFont="1" applyBorder="1" applyAlignment="1">
      <alignment vertical="top"/>
    </xf>
    <xf numFmtId="168" fontId="11" fillId="0" borderId="9" xfId="14" applyNumberFormat="1" applyFont="1" applyBorder="1"/>
    <xf numFmtId="4" fontId="17" fillId="0" borderId="9" xfId="14" applyNumberFormat="1" applyFont="1" applyBorder="1" applyAlignment="1">
      <alignment horizontal="center" vertical="center" wrapText="1"/>
    </xf>
    <xf numFmtId="0" fontId="11" fillId="0" borderId="4" xfId="0" applyFont="1" applyBorder="1" applyAlignment="1">
      <alignment horizontal="center" vertical="center" wrapText="1"/>
    </xf>
    <xf numFmtId="4" fontId="15" fillId="0" borderId="4" xfId="11" applyNumberFormat="1" applyFont="1" applyBorder="1" applyAlignment="1">
      <alignment horizontal="justify" vertical="top" wrapText="1"/>
    </xf>
    <xf numFmtId="2" fontId="15" fillId="0" borderId="4" xfId="16" applyNumberFormat="1" applyFont="1" applyFill="1" applyBorder="1" applyAlignment="1">
      <alignment horizontal="justify" vertical="top" wrapText="1"/>
    </xf>
    <xf numFmtId="4" fontId="15" fillId="0" borderId="4" xfId="11" applyNumberFormat="1" applyFont="1" applyBorder="1" applyAlignment="1">
      <alignment horizontal="justify" vertical="top" wrapText="1"/>
    </xf>
    <xf numFmtId="168" fontId="15" fillId="0" borderId="4" xfId="0" applyNumberFormat="1" applyFont="1" applyBorder="1" applyAlignment="1">
      <alignment horizontal="justify" vertical="top" wrapText="1"/>
    </xf>
    <xf numFmtId="0" fontId="10" fillId="0" borderId="4" xfId="19" applyNumberFormat="1" applyFont="1" applyFill="1" applyBorder="1" applyAlignment="1">
      <alignment horizontal="center" vertical="center" wrapText="1"/>
    </xf>
    <xf numFmtId="172" fontId="11" fillId="0" borderId="9" xfId="14" applyNumberFormat="1" applyFont="1" applyBorder="1" applyAlignment="1">
      <alignment horizontal="center" vertical="top"/>
    </xf>
    <xf numFmtId="4" fontId="15" fillId="2" borderId="9" xfId="15" applyNumberFormat="1" applyFont="1" applyFill="1" applyBorder="1" applyAlignment="1">
      <alignment horizontal="center" vertical="center" wrapText="1"/>
    </xf>
    <xf numFmtId="168" fontId="11" fillId="0" borderId="4" xfId="1" applyNumberFormat="1" applyFont="1" applyBorder="1" applyAlignment="1">
      <alignment horizontal="center" vertical="center" wrapText="1"/>
    </xf>
    <xf numFmtId="2" fontId="32" fillId="0" borderId="4" xfId="11" applyNumberFormat="1" applyFont="1" applyFill="1" applyBorder="1" applyAlignment="1">
      <alignment horizontal="justify" vertical="top" wrapText="1"/>
    </xf>
    <xf numFmtId="0" fontId="34" fillId="0" borderId="4" xfId="0" applyNumberFormat="1" applyFont="1" applyFill="1" applyBorder="1" applyAlignment="1">
      <alignment horizontal="justify" vertical="top" wrapText="1"/>
    </xf>
    <xf numFmtId="2" fontId="32" fillId="0" borderId="4" xfId="0" applyNumberFormat="1" applyFont="1" applyBorder="1" applyAlignment="1">
      <alignment horizontal="justify" vertical="top" wrapText="1"/>
    </xf>
    <xf numFmtId="0" fontId="32" fillId="0" borderId="4" xfId="0" applyFont="1" applyBorder="1" applyAlignment="1">
      <alignment horizontal="justify" vertical="top" wrapText="1"/>
    </xf>
    <xf numFmtId="4" fontId="15" fillId="0" borderId="4" xfId="11" applyNumberFormat="1" applyFont="1" applyBorder="1" applyAlignment="1">
      <alignment horizontal="justify" vertical="top" wrapText="1"/>
    </xf>
    <xf numFmtId="0" fontId="36" fillId="0" borderId="4" xfId="0" applyFont="1" applyBorder="1" applyAlignment="1">
      <alignment horizontal="justify" vertical="top" wrapText="1"/>
    </xf>
    <xf numFmtId="168" fontId="10" fillId="0" borderId="10" xfId="0" applyNumberFormat="1" applyFont="1" applyBorder="1"/>
    <xf numFmtId="168" fontId="10" fillId="0" borderId="11" xfId="0" applyNumberFormat="1" applyFont="1" applyBorder="1"/>
    <xf numFmtId="168" fontId="10" fillId="0" borderId="12" xfId="0" applyNumberFormat="1" applyFont="1" applyBorder="1"/>
    <xf numFmtId="168" fontId="10" fillId="0" borderId="13" xfId="0" applyNumberFormat="1" applyFont="1" applyBorder="1"/>
    <xf numFmtId="168" fontId="10" fillId="0" borderId="14" xfId="0" applyNumberFormat="1" applyFont="1" applyBorder="1"/>
    <xf numFmtId="168" fontId="9" fillId="0" borderId="15" xfId="0" applyNumberFormat="1" applyFont="1" applyBorder="1"/>
    <xf numFmtId="168" fontId="10" fillId="0" borderId="0" xfId="0" applyNumberFormat="1" applyFont="1"/>
    <xf numFmtId="174" fontId="10" fillId="0" borderId="16" xfId="0" applyNumberFormat="1" applyFont="1" applyBorder="1"/>
    <xf numFmtId="168" fontId="10" fillId="0" borderId="17" xfId="0" applyNumberFormat="1" applyFont="1" applyBorder="1"/>
    <xf numFmtId="168" fontId="10" fillId="0" borderId="18" xfId="0" applyNumberFormat="1" applyFont="1" applyBorder="1"/>
    <xf numFmtId="174" fontId="10" fillId="0" borderId="10" xfId="0" applyNumberFormat="1" applyFont="1" applyBorder="1"/>
    <xf numFmtId="168" fontId="9" fillId="0" borderId="12" xfId="0" applyNumberFormat="1" applyFont="1" applyBorder="1"/>
    <xf numFmtId="0" fontId="10" fillId="0" borderId="10" xfId="0" applyFont="1" applyBorder="1"/>
    <xf numFmtId="0" fontId="10" fillId="0" borderId="11" xfId="0" applyFont="1" applyBorder="1"/>
    <xf numFmtId="0" fontId="10" fillId="0" borderId="12" xfId="0" applyFont="1" applyBorder="1"/>
    <xf numFmtId="172" fontId="10" fillId="0" borderId="10" xfId="0" applyNumberFormat="1" applyFont="1" applyBorder="1"/>
    <xf numFmtId="175" fontId="10" fillId="0" borderId="10" xfId="0" applyNumberFormat="1" applyFont="1" applyBorder="1"/>
    <xf numFmtId="168" fontId="10" fillId="0" borderId="11" xfId="0" applyNumberFormat="1" applyFont="1" applyBorder="1" applyAlignment="1">
      <alignment wrapText="1"/>
    </xf>
    <xf numFmtId="176" fontId="10" fillId="0" borderId="10" xfId="0" applyNumberFormat="1" applyFont="1" applyBorder="1"/>
    <xf numFmtId="177" fontId="10" fillId="0" borderId="10" xfId="0" applyNumberFormat="1" applyFont="1" applyBorder="1"/>
    <xf numFmtId="169" fontId="10" fillId="0" borderId="10" xfId="0" applyNumberFormat="1" applyFont="1" applyBorder="1"/>
    <xf numFmtId="2" fontId="10" fillId="0" borderId="11" xfId="0" applyNumberFormat="1" applyFont="1" applyBorder="1"/>
    <xf numFmtId="2" fontId="10" fillId="0" borderId="12" xfId="0" applyNumberFormat="1" applyFont="1" applyBorder="1"/>
    <xf numFmtId="178" fontId="10" fillId="0" borderId="10" xfId="0" applyNumberFormat="1" applyFont="1" applyBorder="1"/>
    <xf numFmtId="2" fontId="10" fillId="0" borderId="10" xfId="0" applyNumberFormat="1" applyFont="1" applyBorder="1"/>
    <xf numFmtId="2" fontId="9" fillId="0" borderId="12" xfId="0" applyNumberFormat="1" applyFont="1" applyBorder="1"/>
    <xf numFmtId="179" fontId="10" fillId="0" borderId="10" xfId="0" applyNumberFormat="1" applyFont="1" applyBorder="1"/>
    <xf numFmtId="179" fontId="10" fillId="0" borderId="11" xfId="0" applyNumberFormat="1" applyFont="1" applyBorder="1"/>
    <xf numFmtId="168" fontId="9" fillId="0" borderId="11" xfId="0" applyNumberFormat="1" applyFont="1" applyBorder="1"/>
    <xf numFmtId="173" fontId="10" fillId="0" borderId="10" xfId="0" applyNumberFormat="1" applyFont="1" applyBorder="1"/>
    <xf numFmtId="1" fontId="10" fillId="0" borderId="11" xfId="0" applyNumberFormat="1" applyFont="1" applyBorder="1"/>
    <xf numFmtId="180" fontId="10" fillId="0" borderId="11" xfId="0" applyNumberFormat="1" applyFont="1" applyBorder="1"/>
    <xf numFmtId="181" fontId="10" fillId="0" borderId="11" xfId="0" applyNumberFormat="1" applyFont="1" applyBorder="1"/>
    <xf numFmtId="181" fontId="10" fillId="0" borderId="12" xfId="0" applyNumberFormat="1" applyFont="1" applyBorder="1"/>
    <xf numFmtId="181" fontId="10" fillId="0" borderId="10" xfId="0" applyNumberFormat="1" applyFont="1" applyBorder="1"/>
    <xf numFmtId="180" fontId="10" fillId="0" borderId="10" xfId="0" applyNumberFormat="1" applyFont="1" applyBorder="1"/>
    <xf numFmtId="12" fontId="10" fillId="0" borderId="10" xfId="0" applyNumberFormat="1" applyFont="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11" xfId="0" applyNumberFormat="1" applyFont="1" applyFill="1" applyBorder="1"/>
    <xf numFmtId="168" fontId="17" fillId="0" borderId="11" xfId="0" applyNumberFormat="1" applyFont="1" applyBorder="1" applyAlignment="1">
      <alignment horizontal="left" vertical="top"/>
    </xf>
    <xf numFmtId="168" fontId="10" fillId="0" borderId="15" xfId="0" applyNumberFormat="1" applyFont="1" applyBorder="1"/>
    <xf numFmtId="172" fontId="10" fillId="0" borderId="16" xfId="0" applyNumberFormat="1" applyFont="1" applyBorder="1"/>
    <xf numFmtId="174" fontId="10" fillId="0" borderId="13" xfId="0" applyNumberFormat="1" applyFont="1" applyBorder="1"/>
    <xf numFmtId="0" fontId="10" fillId="0" borderId="14" xfId="0" applyFont="1" applyBorder="1"/>
    <xf numFmtId="168" fontId="18" fillId="0" borderId="16" xfId="0" applyNumberFormat="1" applyFont="1" applyBorder="1"/>
    <xf numFmtId="168" fontId="18" fillId="0" borderId="17" xfId="0" applyNumberFormat="1" applyFont="1" applyBorder="1"/>
    <xf numFmtId="168" fontId="18" fillId="0" borderId="18" xfId="0" applyNumberFormat="1" applyFont="1" applyBorder="1"/>
    <xf numFmtId="168" fontId="18" fillId="0" borderId="10" xfId="0" applyNumberFormat="1" applyFont="1" applyBorder="1"/>
    <xf numFmtId="168" fontId="18" fillId="0" borderId="11" xfId="0" applyNumberFormat="1" applyFont="1" applyBorder="1"/>
    <xf numFmtId="168" fontId="18" fillId="0" borderId="12" xfId="0" applyNumberFormat="1" applyFont="1" applyBorder="1"/>
    <xf numFmtId="168" fontId="10" fillId="0" borderId="11" xfId="0" applyNumberFormat="1" applyFont="1" applyBorder="1" applyAlignment="1">
      <alignment vertical="top"/>
    </xf>
    <xf numFmtId="168" fontId="10" fillId="0" borderId="11" xfId="0" applyNumberFormat="1" applyFont="1" applyBorder="1" applyAlignment="1">
      <alignment horizontal="center" vertical="top"/>
    </xf>
    <xf numFmtId="168" fontId="10" fillId="0" borderId="12" xfId="0" applyNumberFormat="1" applyFont="1" applyBorder="1" applyAlignment="1">
      <alignment vertical="top"/>
    </xf>
    <xf numFmtId="180" fontId="10" fillId="0" borderId="12" xfId="0" applyNumberFormat="1" applyFont="1" applyBorder="1"/>
    <xf numFmtId="168" fontId="37" fillId="0" borderId="10" xfId="0" applyNumberFormat="1" applyFont="1" applyBorder="1" applyAlignment="1">
      <alignment vertical="top"/>
    </xf>
    <xf numFmtId="180" fontId="37" fillId="0" borderId="11" xfId="0" applyNumberFormat="1" applyFont="1" applyBorder="1"/>
    <xf numFmtId="168" fontId="37" fillId="0" borderId="11" xfId="0" applyNumberFormat="1" applyFont="1" applyBorder="1"/>
    <xf numFmtId="180" fontId="37" fillId="0" borderId="10" xfId="0" applyNumberFormat="1" applyFont="1" applyBorder="1"/>
    <xf numFmtId="168" fontId="10" fillId="0" borderId="10" xfId="0" applyNumberFormat="1" applyFont="1" applyBorder="1" applyAlignment="1">
      <alignment vertical="top"/>
    </xf>
    <xf numFmtId="0" fontId="10" fillId="0" borderId="13" xfId="0" applyFont="1" applyBorder="1"/>
    <xf numFmtId="0" fontId="10" fillId="0" borderId="15" xfId="0" applyFont="1" applyBorder="1"/>
    <xf numFmtId="0" fontId="10" fillId="0" borderId="5" xfId="0" applyFont="1" applyBorder="1" applyAlignment="1">
      <alignment horizontal="justify" vertical="top" wrapText="1"/>
    </xf>
    <xf numFmtId="4" fontId="15" fillId="0" borderId="4" xfId="11" applyNumberFormat="1" applyFont="1" applyBorder="1" applyAlignment="1">
      <alignment horizontal="justify" vertical="top" wrapText="1"/>
    </xf>
    <xf numFmtId="2" fontId="10" fillId="0" borderId="4" xfId="11" applyNumberFormat="1" applyFont="1" applyFill="1" applyBorder="1" applyAlignment="1">
      <alignment horizontal="justify" vertical="top" wrapText="1"/>
    </xf>
    <xf numFmtId="0" fontId="10" fillId="0" borderId="0" xfId="0" applyFont="1" applyBorder="1" applyAlignment="1">
      <alignment horizontal="center" vertical="center"/>
    </xf>
    <xf numFmtId="2" fontId="10" fillId="0" borderId="0" xfId="0" applyNumberFormat="1" applyFont="1" applyBorder="1" applyAlignment="1">
      <alignment horizontal="center" vertical="center"/>
    </xf>
    <xf numFmtId="0" fontId="9" fillId="2" borderId="0" xfId="0" applyFont="1" applyFill="1" applyBorder="1" applyAlignment="1">
      <alignment horizontal="left" vertical="top" wrapText="1"/>
    </xf>
    <xf numFmtId="2" fontId="9" fillId="0" borderId="0" xfId="0" applyNumberFormat="1" applyFont="1" applyBorder="1" applyAlignment="1">
      <alignment horizontal="center" vertical="center"/>
    </xf>
    <xf numFmtId="0" fontId="9" fillId="2" borderId="4" xfId="0" applyFont="1" applyFill="1" applyBorder="1" applyAlignment="1">
      <alignment horizontal="center" vertical="center" wrapText="1"/>
    </xf>
    <xf numFmtId="2" fontId="9" fillId="0" borderId="4" xfId="0" applyNumberFormat="1" applyFont="1" applyBorder="1" applyAlignment="1">
      <alignment horizontal="right" vertical="center"/>
    </xf>
    <xf numFmtId="10" fontId="9" fillId="0" borderId="4" xfId="94" applyNumberFormat="1" applyFont="1" applyBorder="1" applyAlignment="1">
      <alignment horizontal="right" vertical="center"/>
    </xf>
    <xf numFmtId="0" fontId="10" fillId="0" borderId="4" xfId="0" applyFont="1" applyBorder="1" applyAlignment="1">
      <alignment horizontal="center" vertical="top"/>
    </xf>
    <xf numFmtId="2" fontId="10" fillId="0" borderId="4" xfId="0" applyNumberFormat="1" applyFont="1" applyBorder="1" applyAlignment="1">
      <alignment horizontal="center" vertical="top"/>
    </xf>
    <xf numFmtId="169" fontId="10" fillId="0" borderId="4" xfId="0" applyNumberFormat="1" applyFont="1" applyBorder="1" applyAlignment="1">
      <alignment horizontal="center" vertical="top"/>
    </xf>
    <xf numFmtId="2" fontId="10" fillId="0" borderId="5" xfId="0" applyNumberFormat="1" applyFont="1" applyBorder="1" applyAlignment="1">
      <alignment vertical="top"/>
    </xf>
    <xf numFmtId="2" fontId="10" fillId="2" borderId="4" xfId="0" applyNumberFormat="1" applyFont="1" applyFill="1" applyBorder="1" applyAlignment="1">
      <alignment horizontal="center" vertical="top"/>
    </xf>
    <xf numFmtId="2" fontId="10" fillId="0" borderId="4" xfId="0" applyNumberFormat="1" applyFont="1" applyBorder="1" applyAlignment="1">
      <alignment horizontal="center" vertical="top" wrapText="1"/>
    </xf>
    <xf numFmtId="0" fontId="10" fillId="0" borderId="5" xfId="0" applyFont="1" applyBorder="1" applyAlignment="1">
      <alignment vertical="top"/>
    </xf>
    <xf numFmtId="0" fontId="10" fillId="2" borderId="4" xfId="0" applyFont="1" applyFill="1" applyBorder="1" applyAlignment="1">
      <alignment horizontal="center" vertical="top"/>
    </xf>
    <xf numFmtId="2" fontId="10" fillId="0" borderId="4" xfId="0" applyNumberFormat="1" applyFont="1" applyBorder="1" applyAlignment="1">
      <alignment horizontal="right" vertical="top"/>
    </xf>
    <xf numFmtId="0" fontId="10" fillId="0" borderId="5" xfId="0" applyFont="1" applyBorder="1" applyAlignment="1">
      <alignment horizontal="right" vertical="top"/>
    </xf>
    <xf numFmtId="2" fontId="10" fillId="0" borderId="5" xfId="0" applyNumberFormat="1" applyFont="1" applyBorder="1" applyAlignment="1">
      <alignment horizontal="right" vertical="top"/>
    </xf>
    <xf numFmtId="0" fontId="10" fillId="0" borderId="4" xfId="0" applyFont="1" applyBorder="1" applyAlignment="1">
      <alignment horizontal="right" vertical="top"/>
    </xf>
    <xf numFmtId="2" fontId="10" fillId="0" borderId="4" xfId="0" applyNumberFormat="1" applyFont="1" applyBorder="1" applyAlignment="1">
      <alignment horizontal="justify" vertical="top" wrapText="1"/>
    </xf>
    <xf numFmtId="2" fontId="11" fillId="0" borderId="4" xfId="11" applyNumberFormat="1" applyFont="1" applyBorder="1" applyAlignment="1">
      <alignment horizontal="justify" vertical="top" wrapText="1"/>
    </xf>
    <xf numFmtId="0" fontId="10" fillId="0" borderId="4" xfId="0" applyFont="1" applyBorder="1" applyAlignment="1">
      <alignment horizontal="justify" vertical="top"/>
    </xf>
    <xf numFmtId="0" fontId="10" fillId="2" borderId="4" xfId="0" applyFont="1" applyFill="1" applyBorder="1" applyAlignment="1">
      <alignment horizontal="justify" vertical="top"/>
    </xf>
    <xf numFmtId="2"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left" vertical="top" wrapText="1"/>
    </xf>
    <xf numFmtId="0" fontId="5" fillId="0" borderId="4" xfId="0" applyFont="1" applyBorder="1" applyAlignment="1">
      <alignment horizontal="center" vertical="center"/>
    </xf>
    <xf numFmtId="2" fontId="5" fillId="0" borderId="4"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center"/>
    </xf>
    <xf numFmtId="0" fontId="10" fillId="0" borderId="5" xfId="0" applyFont="1" applyBorder="1" applyAlignment="1">
      <alignment horizontal="justify" vertical="top" wrapText="1"/>
    </xf>
    <xf numFmtId="0" fontId="10" fillId="0" borderId="9" xfId="0" applyFont="1" applyBorder="1" applyAlignment="1">
      <alignment horizontal="justify" vertical="top" wrapText="1"/>
    </xf>
    <xf numFmtId="0" fontId="10" fillId="0" borderId="6" xfId="0" applyFont="1" applyBorder="1" applyAlignment="1">
      <alignment horizontal="justify" vertical="top" wrapText="1"/>
    </xf>
    <xf numFmtId="0" fontId="10" fillId="2" borderId="5" xfId="0" applyFont="1" applyFill="1" applyBorder="1" applyAlignment="1">
      <alignment horizontal="justify" vertical="top" wrapText="1"/>
    </xf>
    <xf numFmtId="0" fontId="10" fillId="2" borderId="9" xfId="0" applyFont="1" applyFill="1" applyBorder="1" applyAlignment="1">
      <alignment horizontal="justify" vertical="top" wrapText="1"/>
    </xf>
    <xf numFmtId="0" fontId="10" fillId="2" borderId="6" xfId="0" applyFont="1" applyFill="1" applyBorder="1" applyAlignment="1">
      <alignment horizontal="justify" vertical="top" wrapText="1"/>
    </xf>
    <xf numFmtId="0" fontId="11" fillId="0" borderId="4" xfId="0" applyFont="1" applyBorder="1" applyAlignment="1">
      <alignment horizontal="center" vertical="center" wrapText="1"/>
    </xf>
    <xf numFmtId="4" fontId="15" fillId="0" borderId="4" xfId="11" applyNumberFormat="1" applyFont="1" applyBorder="1" applyAlignment="1">
      <alignment horizontal="justify" vertical="top" wrapText="1"/>
    </xf>
    <xf numFmtId="4" fontId="15" fillId="0" borderId="5" xfId="11" applyNumberFormat="1" applyFont="1" applyBorder="1" applyAlignment="1">
      <alignment horizontal="justify" vertical="top" wrapText="1"/>
    </xf>
    <xf numFmtId="4" fontId="15" fillId="0" borderId="6" xfId="11" applyNumberFormat="1" applyFont="1" applyBorder="1" applyAlignment="1">
      <alignment horizontal="justify" vertical="top" wrapText="1"/>
    </xf>
    <xf numFmtId="2" fontId="10" fillId="0" borderId="6" xfId="11" applyNumberFormat="1" applyFont="1" applyFill="1" applyBorder="1" applyAlignment="1">
      <alignment horizontal="justify" vertical="top" wrapText="1"/>
    </xf>
    <xf numFmtId="2" fontId="10" fillId="0" borderId="4" xfId="11" applyNumberFormat="1" applyFont="1" applyFill="1" applyBorder="1" applyAlignment="1">
      <alignment horizontal="justify" vertical="top" wrapText="1"/>
    </xf>
    <xf numFmtId="2" fontId="11" fillId="0" borderId="4" xfId="11" applyNumberFormat="1" applyFont="1" applyFill="1" applyBorder="1" applyAlignment="1">
      <alignment horizontal="justify" vertical="top" wrapText="1"/>
    </xf>
    <xf numFmtId="2" fontId="11" fillId="0" borderId="4" xfId="11" applyNumberFormat="1" applyFont="1" applyBorder="1" applyAlignment="1">
      <alignment horizontal="justify" vertical="top"/>
    </xf>
    <xf numFmtId="2" fontId="15" fillId="0" borderId="4" xfId="16" applyNumberFormat="1" applyFont="1" applyFill="1" applyBorder="1" applyAlignment="1">
      <alignment horizontal="justify" vertical="top" wrapText="1"/>
    </xf>
    <xf numFmtId="3" fontId="15" fillId="0" borderId="4" xfId="16" applyNumberFormat="1" applyFont="1" applyFill="1" applyBorder="1" applyAlignment="1">
      <alignment horizontal="justify" vertical="top" wrapText="1"/>
    </xf>
    <xf numFmtId="168" fontId="13" fillId="0" borderId="4" xfId="14" applyNumberFormat="1" applyFont="1" applyBorder="1" applyAlignment="1">
      <alignment horizontal="left" vertical="center" wrapText="1"/>
    </xf>
    <xf numFmtId="168" fontId="14" fillId="0" borderId="4" xfId="14" applyNumberFormat="1" applyFont="1" applyBorder="1" applyAlignment="1">
      <alignment horizontal="center" vertical="center"/>
    </xf>
    <xf numFmtId="168" fontId="14" fillId="0" borderId="1" xfId="14" applyNumberFormat="1" applyFont="1" applyBorder="1" applyAlignment="1">
      <alignment horizontal="center" vertical="center" wrapText="1"/>
    </xf>
    <xf numFmtId="168" fontId="11" fillId="0" borderId="2" xfId="14" applyNumberFormat="1" applyFont="1" applyBorder="1" applyAlignment="1">
      <alignment wrapText="1"/>
    </xf>
    <xf numFmtId="168" fontId="11" fillId="0" borderId="3" xfId="14" applyNumberFormat="1" applyFont="1" applyBorder="1" applyAlignment="1">
      <alignment wrapText="1"/>
    </xf>
    <xf numFmtId="2" fontId="15" fillId="0" borderId="4" xfId="16" applyNumberFormat="1" applyFont="1" applyFill="1" applyBorder="1" applyAlignment="1">
      <alignment horizontal="center" vertical="center" wrapText="1"/>
    </xf>
    <xf numFmtId="168" fontId="10" fillId="0" borderId="10" xfId="0" applyNumberFormat="1" applyFont="1" applyBorder="1" applyAlignment="1">
      <alignment horizontal="center" wrapText="1"/>
    </xf>
    <xf numFmtId="168" fontId="10" fillId="0" borderId="11" xfId="0" applyNumberFormat="1" applyFont="1" applyBorder="1" applyAlignment="1">
      <alignment horizontal="center" wrapText="1"/>
    </xf>
    <xf numFmtId="168" fontId="10" fillId="0" borderId="12" xfId="0" applyNumberFormat="1" applyFont="1" applyBorder="1" applyAlignment="1">
      <alignment horizontal="center" wrapText="1"/>
    </xf>
    <xf numFmtId="168" fontId="10" fillId="0" borderId="19" xfId="0" applyNumberFormat="1" applyFont="1" applyBorder="1" applyAlignment="1">
      <alignment horizontal="center" vertical="top" wrapText="1"/>
    </xf>
    <xf numFmtId="168" fontId="10" fillId="0" borderId="20" xfId="0" applyNumberFormat="1" applyFont="1" applyBorder="1" applyAlignment="1">
      <alignment horizontal="center" vertical="top" wrapText="1"/>
    </xf>
    <xf numFmtId="168" fontId="10" fillId="0" borderId="21" xfId="0" applyNumberFormat="1" applyFont="1" applyBorder="1" applyAlignment="1">
      <alignment horizontal="center" vertical="top" wrapText="1"/>
    </xf>
    <xf numFmtId="168" fontId="10" fillId="0" borderId="11" xfId="0" applyNumberFormat="1" applyFont="1" applyBorder="1" applyAlignment="1">
      <alignment horizontal="center" vertical="top" wrapText="1"/>
    </xf>
    <xf numFmtId="168" fontId="10" fillId="0" borderId="12" xfId="0" applyNumberFormat="1" applyFont="1" applyBorder="1" applyAlignment="1">
      <alignment horizontal="center" vertical="top" wrapText="1"/>
    </xf>
    <xf numFmtId="0" fontId="10" fillId="0" borderId="10" xfId="0" applyFont="1" applyBorder="1" applyAlignment="1">
      <alignment horizontal="center" wrapText="1"/>
    </xf>
    <xf numFmtId="0" fontId="10" fillId="0" borderId="11" xfId="0" applyFont="1" applyBorder="1" applyAlignment="1">
      <alignment horizontal="center" wrapText="1"/>
    </xf>
    <xf numFmtId="0" fontId="10" fillId="0" borderId="12" xfId="0" applyFont="1" applyBorder="1" applyAlignment="1">
      <alignment horizontal="center" wrapText="1"/>
    </xf>
  </cellXfs>
  <cellStyles count="95">
    <cellStyle name="Comma 2" xfId="28"/>
    <cellStyle name="Comma 3" xfId="29"/>
    <cellStyle name="Comma 6" xfId="30"/>
    <cellStyle name="Currency 2" xfId="31"/>
    <cellStyle name="Currency 2 2" xfId="32"/>
    <cellStyle name="Currency 3" xfId="33"/>
    <cellStyle name="Currency 4" xfId="34"/>
    <cellStyle name="Hyperlink 2" xfId="35"/>
    <cellStyle name="Normal" xfId="0" builtinId="0"/>
    <cellStyle name="Normal 10" xfId="19"/>
    <cellStyle name="Normal 10 2" xfId="21"/>
    <cellStyle name="Normal 11" xfId="36"/>
    <cellStyle name="Normal 11 2" xfId="37"/>
    <cellStyle name="Normal 11 3" xfId="20"/>
    <cellStyle name="Normal 12" xfId="38"/>
    <cellStyle name="Normal 12 2" xfId="39"/>
    <cellStyle name="Normal 13" xfId="40"/>
    <cellStyle name="Normal 13 2" xfId="41"/>
    <cellStyle name="Normal 13 2 2" xfId="42"/>
    <cellStyle name="Normal 14" xfId="26"/>
    <cellStyle name="Normal 15" xfId="43"/>
    <cellStyle name="Normal 16" xfId="44"/>
    <cellStyle name="Normal 17" xfId="45"/>
    <cellStyle name="Normal 18" xfId="46"/>
    <cellStyle name="Normal 18 2" xfId="47"/>
    <cellStyle name="Normal 18 3" xfId="48"/>
    <cellStyle name="Normal 19" xfId="49"/>
    <cellStyle name="Normal 2" xfId="1"/>
    <cellStyle name="Normal 2 2" xfId="2"/>
    <cellStyle name="Normal 2 2 2" xfId="50"/>
    <cellStyle name="Normal 2 2 2 2" xfId="92"/>
    <cellStyle name="Normal 2 2 3" xfId="14"/>
    <cellStyle name="Normal 2 2 4" xfId="91"/>
    <cellStyle name="Normal 2 3" xfId="3"/>
    <cellStyle name="Normal 2 3 2" xfId="22"/>
    <cellStyle name="Normal 2 4" xfId="4"/>
    <cellStyle name="Normal 2 5" xfId="51"/>
    <cellStyle name="Normal 2 6" xfId="52"/>
    <cellStyle name="Normal 2 7" xfId="53"/>
    <cellStyle name="Normal 2 8" xfId="54"/>
    <cellStyle name="Normal 2 9" xfId="17"/>
    <cellStyle name="Normal 20" xfId="55"/>
    <cellStyle name="Normal 21" xfId="56"/>
    <cellStyle name="Normal 22" xfId="57"/>
    <cellStyle name="Normal 23" xfId="58"/>
    <cellStyle name="Normal 24" xfId="59"/>
    <cellStyle name="Normal 25" xfId="60"/>
    <cellStyle name="Normal 26" xfId="15"/>
    <cellStyle name="Normal 3" xfId="5"/>
    <cellStyle name="Normal 3 2" xfId="61"/>
    <cellStyle name="Normal 3 2 2" xfId="6"/>
    <cellStyle name="Normal 3 2 3 2" xfId="62"/>
    <cellStyle name="Normal 3 3" xfId="63"/>
    <cellStyle name="Normal 3 4" xfId="7"/>
    <cellStyle name="Normal 3 5" xfId="64"/>
    <cellStyle name="Normal 3 6" xfId="65"/>
    <cellStyle name="Normal 3 7" xfId="66"/>
    <cellStyle name="Normal 3 8" xfId="67"/>
    <cellStyle name="Normal 3 9" xfId="68"/>
    <cellStyle name="Normal 4" xfId="8"/>
    <cellStyle name="Normal 4 2" xfId="69"/>
    <cellStyle name="Normal 4 3" xfId="70"/>
    <cellStyle name="Normal 4 4" xfId="71"/>
    <cellStyle name="Normal 4 5" xfId="72"/>
    <cellStyle name="Normal 4 6" xfId="73"/>
    <cellStyle name="Normal 4 7" xfId="74"/>
    <cellStyle name="Normal 5" xfId="9"/>
    <cellStyle name="Normal 5 2" xfId="75"/>
    <cellStyle name="Normal 5 2 2" xfId="76"/>
    <cellStyle name="Normal 5 3" xfId="77"/>
    <cellStyle name="Normal 5 4" xfId="78"/>
    <cellStyle name="Normal 5 5" xfId="79"/>
    <cellStyle name="Normal 5 6" xfId="80"/>
    <cellStyle name="Normal 5_4th 11-12" xfId="81"/>
    <cellStyle name="Normal 6" xfId="10"/>
    <cellStyle name="Normal 6 2" xfId="82"/>
    <cellStyle name="Normal 7" xfId="18"/>
    <cellStyle name="Normal 7 2" xfId="83"/>
    <cellStyle name="Normal 7 3" xfId="84"/>
    <cellStyle name="Normal 8" xfId="85"/>
    <cellStyle name="Normal 9" xfId="86"/>
    <cellStyle name="Normal_Phase XI QS" xfId="87"/>
    <cellStyle name="Normal_Phase XI QS 2" xfId="11"/>
    <cellStyle name="Normal_Phase XI QS 2 2" xfId="16"/>
    <cellStyle name="Normal_Phase XI QS 2 3" xfId="23"/>
    <cellStyle name="Normal_Phase XI QS 3" xfId="27"/>
    <cellStyle name="Normal_Phase XI QS 3 2" xfId="93"/>
    <cellStyle name="Normal_Pochampalli 2" xfId="25"/>
    <cellStyle name="Normal_Sheet2" xfId="24"/>
    <cellStyle name="Percent" xfId="94" builtinId="5"/>
    <cellStyle name="Percent 2" xfId="12"/>
    <cellStyle name="Percent 3" xfId="13"/>
    <cellStyle name="Percent 3 2" xfId="88"/>
    <cellStyle name="Percent 4" xfId="89"/>
    <cellStyle name="Style 1" xfId="9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asper%20Cochin/Anna%20nagar%20estimate%20final%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tailed"/>
      <sheetName val="Abstract"/>
      <sheetName val="Data"/>
      <sheetName val="pile data"/>
      <sheetName val="general abstract"/>
      <sheetName val="Sheet3"/>
      <sheetName val="Sheet2"/>
    </sheetNames>
    <sheetDataSet>
      <sheetData sheetId="0">
        <row r="1">
          <cell r="A1" t="str">
            <v>TAMIL NADU POLICE HOUSING CORPORATION LIMITED</v>
          </cell>
        </row>
        <row r="3">
          <cell r="A3" t="str">
            <v>Name of Work:- Construction of New Building for ParkTown Co- Operative                              Whole sale Stores at  Anna nagar West in Chennai City.</v>
          </cell>
        </row>
        <row r="6">
          <cell r="B6" t="str">
            <v>Bored cast insitu piles installation of vertical cast in situ bored piles of following dia using design mix of grade M30 concrete ( using hard broken stone graded chips of size 20mm and less by setting the bored cast insitu pile equipments with all accessories and tools at each of locations based on the sequence of operation as directed by the engineer in charge, boring for piles from ground level  in all soils to the required depth below cut off level to carry a safe working load not less than specified using transit bore mud circulation method ( using bentenite clay of required density) inclusive of pile driving accessories temporary casing pipe bentonite solution of 10% of concrete with required specific density , mobilisation, transferring installation of pile driving accessories from one location to another removal of mud from site upto a distance from 5km as dorected bythe departmental officers the cost of shoe  and length of pile to be embedded in the pile cap but excluding cost of steel and fabrication of reinforcement grills etc.,complete complying with relavent standard specification and as directed by the departmental officers ( the length of pile shall be measured from the tiop of shoe to the bottom of the pile cap)</v>
          </cell>
        </row>
        <row r="8">
          <cell r="B8" t="str">
            <v>a)500 mm dia (Bored cast in situ piles)</v>
          </cell>
        </row>
        <row r="12">
          <cell r="H12">
            <v>1104</v>
          </cell>
        </row>
        <row r="13">
          <cell r="B13" t="str">
            <v>Chipping of RCC pile head of following dia pile to the required cut off level and clearing away the debris from site with an average  lead of 3 km etc., complete complying with relevant standard specifications and as directed by the departmental officers</v>
          </cell>
        </row>
        <row r="17">
          <cell r="H17">
            <v>57.2</v>
          </cell>
        </row>
        <row r="18">
          <cell r="B18" t="str">
            <v>Mobilization charges inclusive of transportation to site assembling and dismantling the rotary pile equipment employed for the works etc., complete complying with relevant standard specifications and as directed by the departmental officers.</v>
          </cell>
        </row>
        <row r="19">
          <cell r="B19" t="str">
            <v xml:space="preserve">For piles </v>
          </cell>
        </row>
        <row r="21">
          <cell r="H21">
            <v>1</v>
          </cell>
        </row>
        <row r="22">
          <cell r="B22" t="str">
            <v>Conducting Routine vertical compression load test for bored cast in situ RCC piles of following dia by direct loading in accordance with IS 2911 ( part IV) 1985 excluding cost of pile and dismantling the same after testing, including finishing pile head and supplying and erection of all kentledge of suitable magnitude as specified, labour, excavation, back filling compaction etc., complete complying with relevant standard specifications and as directed by the departmental officers (150% of pile capacity)</v>
          </cell>
        </row>
        <row r="25">
          <cell r="H25">
            <v>1</v>
          </cell>
        </row>
        <row r="26">
          <cell r="B26" t="str">
            <v>Earth work excavation for foundation in all soils and sub soils to the required depth as may be directed by except in hard rock requiring blasting but inclusive of shoring , strutting and bailing out water wherever necessary and refilling the sides of foundation with excavated earth in 150mm thick layers well rammed and consolidated and depositing the surplus earth in places shown clearing and levelling the site with an initial lead of 10m and lift specified here under etc., all complete in all respects complying wih standard specification (including refilling)</v>
          </cell>
        </row>
        <row r="77">
          <cell r="H77">
            <v>156</v>
          </cell>
        </row>
        <row r="79">
          <cell r="B79" t="str">
            <v>Earth work Excavation for open foundation in all soils and sub-soils to the required dpth as may be directed except in hard rock requiring blasting inclusive of shoring strutting and bailing out water wherever  necessary ( excluding refilling the sides of foundation) and depositing the earth in places shown clearing and levelling the site with an initial lead of 10m and lift as specified here under etc complete in all respects complying with relevant standard specification( Excluding refilling)</v>
          </cell>
        </row>
        <row r="80">
          <cell r="B80" t="str">
            <v>a. 0 to 2m depth</v>
          </cell>
        </row>
        <row r="81">
          <cell r="H81">
            <v>29.399999999999995</v>
          </cell>
        </row>
        <row r="83">
          <cell r="B83" t="str">
            <v>a. 2 to 3m depth</v>
          </cell>
        </row>
        <row r="84">
          <cell r="H84">
            <v>14.699999999999998</v>
          </cell>
        </row>
        <row r="86">
          <cell r="B86" t="str">
            <v>Plain cement Concrete 1:4:8 for Foundation and basement and other similar works including cost of materials, labour charges etc all complete and as directed by departmental officers</v>
          </cell>
        </row>
        <row r="136">
          <cell r="H136">
            <v>9.9</v>
          </cell>
        </row>
        <row r="137">
          <cell r="B137" t="str">
            <v>Flooring with bed of CC 1:5:10 using 40mm size of hard broken stone jelly and top left rough to receive the floor finish with required slopes including ramming, curing etc all complete</v>
          </cell>
        </row>
        <row r="152">
          <cell r="H152">
            <v>30.8</v>
          </cell>
        </row>
        <row r="153">
          <cell r="B153" t="str">
            <v>Plain cement concrete 1:2:4 using 20mm gauge hard broken stone jelly excluding shuttering and centering but including laying curing and finishing with relevant standard specification in foundation and basement and other similar works &amp; as directed by departmental  officers</v>
          </cell>
        </row>
        <row r="159">
          <cell r="H159">
            <v>31.1</v>
          </cell>
        </row>
        <row r="160">
          <cell r="B160" t="str">
            <v>Supplying and filling in foundation and basement with stone dust in layers of 150mm thickness well watered rammed and consolidated complying with relevant standard specification including cost of stone dust etc all complete</v>
          </cell>
        </row>
        <row r="221">
          <cell r="H221">
            <v>439.3</v>
          </cell>
        </row>
        <row r="223">
          <cell r="B223" t="str">
            <v>Filling in foundation and basement and other similar works with excavated earth in layers of 150mm thick well rammed and consolidated complying with relevant standard specification etc., all complete and as directed by departmental officers</v>
          </cell>
        </row>
        <row r="234">
          <cell r="H234">
            <v>23.700000000000003</v>
          </cell>
        </row>
        <row r="236">
          <cell r="B236" t="str">
            <v>Brick work in CM 1:5 using chamber burnt bricks of size (23x11.4x7.5cm) in foundation and basement including dewatering wherver necessary proper setting, curing etc complete</v>
          </cell>
        </row>
        <row r="265">
          <cell r="H265">
            <v>30</v>
          </cell>
        </row>
        <row r="266">
          <cell r="B266" t="str">
            <v xml:space="preserve">Brick work in cement mortar 1:6( one of cement &amp; six of sand) using chamber burnt bricks of size 9"x41/2"x3" (23x11.4x7.5cm) for super structure in the following floors including labour for fixing the doors, windows and ventilators frames in position, fixing of hild fasts, scaffoldings, curing etc complete. </v>
          </cell>
        </row>
        <row r="267">
          <cell r="B267" t="str">
            <v>Stilt Floor/ Ground floor</v>
          </cell>
        </row>
        <row r="271">
          <cell r="H271">
            <v>13.299999999999999</v>
          </cell>
        </row>
        <row r="272">
          <cell r="B272" t="str">
            <v>First floor</v>
          </cell>
        </row>
        <row r="290">
          <cell r="H290">
            <v>52.7</v>
          </cell>
        </row>
        <row r="291">
          <cell r="B291" t="str">
            <v>Second floor</v>
          </cell>
        </row>
        <row r="309">
          <cell r="H309">
            <v>51.800000000000004</v>
          </cell>
        </row>
        <row r="311">
          <cell r="B311" t="str">
            <v>Third floor</v>
          </cell>
        </row>
        <row r="325">
          <cell r="H325">
            <v>48.1</v>
          </cell>
        </row>
        <row r="326">
          <cell r="B326" t="str">
            <v xml:space="preserve">Brick work in cement mortar 1:4 114mm thick for super structure  using  chamber burnt bricks of size 9"x41/2"x3" (23x11.4x7.5cm) for super structure in the following floors including labour for fixing the doors, windows and ventilators frames in position, fixing of hild fasts, scaffoldings, curing etc complete. </v>
          </cell>
        </row>
        <row r="327">
          <cell r="B327" t="str">
            <v>Ground floor/stilt floor</v>
          </cell>
        </row>
        <row r="330">
          <cell r="H330">
            <v>84</v>
          </cell>
        </row>
        <row r="331">
          <cell r="B331" t="str">
            <v>1st floor</v>
          </cell>
        </row>
        <row r="344">
          <cell r="H344">
            <v>54.4</v>
          </cell>
        </row>
        <row r="346">
          <cell r="B346" t="str">
            <v>2nd floor</v>
          </cell>
        </row>
        <row r="365">
          <cell r="H365">
            <v>83.1</v>
          </cell>
        </row>
        <row r="367">
          <cell r="B367" t="str">
            <v>Plastering With Cement mortor 1:5 12mm thick finished with neat cement including providing band cornice ceiling cornice, curing , scaffolding etc complete</v>
          </cell>
        </row>
        <row r="513">
          <cell r="H513">
            <v>2747.7999999999997</v>
          </cell>
        </row>
        <row r="515">
          <cell r="B515" t="str">
            <v>Ceiling plastering 1:3 10mm thick for bottom of roof stair, waist, landing and sunshades in all floors finished with neat cement including hacking the areas, providing band cornice, scaffolding, curing etc complete</v>
          </cell>
        </row>
        <row r="614">
          <cell r="H614">
            <v>1521.8</v>
          </cell>
        </row>
        <row r="616">
          <cell r="B616" t="str">
            <v>White washing three coats using clean shell lime slaked including cost of lime, gum, brushes including scaffolding etc complete</v>
          </cell>
        </row>
        <row r="715">
          <cell r="H715">
            <v>1521.8</v>
          </cell>
        </row>
        <row r="716">
          <cell r="B716" t="str">
            <v xml:space="preserve">Providing and laying in position standardised concrete Mix M30 grade in a accordance with IS 456:2000 usng 20mm and down graded hard broken stone jelly for the RCC items of work </v>
          </cell>
        </row>
        <row r="717">
          <cell r="B717" t="str">
            <v>Foundation and basement</v>
          </cell>
        </row>
        <row r="825">
          <cell r="H825">
            <v>94.6</v>
          </cell>
        </row>
        <row r="826">
          <cell r="B826" t="str">
            <v>Ground floor /Stilt floor</v>
          </cell>
        </row>
        <row r="878">
          <cell r="H878">
            <v>80.599999999999994</v>
          </cell>
        </row>
        <row r="879">
          <cell r="B879" t="str">
            <v xml:space="preserve">1st floor </v>
          </cell>
        </row>
        <row r="938">
          <cell r="H938">
            <v>79.099999999999994</v>
          </cell>
        </row>
        <row r="939">
          <cell r="B939" t="str">
            <v xml:space="preserve">2nd floor </v>
          </cell>
        </row>
        <row r="999">
          <cell r="H999">
            <v>79.399999999999991</v>
          </cell>
        </row>
        <row r="1000">
          <cell r="B1000" t="str">
            <v>3rd floor/ terrace</v>
          </cell>
        </row>
        <row r="1043">
          <cell r="H1043">
            <v>45.4</v>
          </cell>
        </row>
        <row r="1044">
          <cell r="B1044" t="str">
            <v>Providing form work and centring for reinforced cement concrete structure including supports &amp; struts up to 3.30m height for plne surfaces as detailed below with all cross bracings etc all complete</v>
          </cell>
        </row>
        <row r="1045">
          <cell r="B1045" t="str">
            <v>a. For column footing , plinth beam, grade beam, raft beam,raft slab etc</v>
          </cell>
        </row>
        <row r="1094">
          <cell r="H1094">
            <v>283.8</v>
          </cell>
        </row>
        <row r="1095">
          <cell r="B1095" t="str">
            <v>b.plain surfaces such as roof slab, beams, lintels, sill slab, stair case, portico slab and other similar works</v>
          </cell>
        </row>
        <row r="1246">
          <cell r="H1246">
            <v>1506.3999999999999</v>
          </cell>
        </row>
        <row r="1247">
          <cell r="B1247" t="str">
            <v>c. For square &amp; rectangular column and small quantities of sunshade parapet drops cum window boxing fin projection and other similar works</v>
          </cell>
        </row>
        <row r="1332">
          <cell r="H1332">
            <v>588.9</v>
          </cell>
        </row>
        <row r="1334">
          <cell r="B1334" t="str">
            <v>d.vertical wall</v>
          </cell>
        </row>
        <row r="1344">
          <cell r="H1344">
            <v>315.60000000000002</v>
          </cell>
        </row>
        <row r="1346">
          <cell r="B1346" t="str">
            <v>Supplying, fabricating and placing in position of mild steel grills/ ribbed tor steels ( without cement slurry) of all diameters for reinforcement for all floors including cost of binding wire insulated with PVC, bending tying etc all complete and as directed by the departmental officers</v>
          </cell>
        </row>
        <row r="1349">
          <cell r="H1349">
            <v>74.699999999999989</v>
          </cell>
        </row>
        <row r="1351">
          <cell r="B1351" t="str">
            <v>Applying 1 coat of anti corrosive treatment on steel reinforcement rods 20ltrs of anticorrosive chemical for one metric tonne of steel reinforcement rods at site including a cost of required quantity of anti corrosive chemicals , cement , consumables such as brushes gloves etc all complete</v>
          </cell>
        </row>
        <row r="1354">
          <cell r="H1354">
            <v>74.699999999999989</v>
          </cell>
        </row>
        <row r="1356">
          <cell r="B1356" t="str">
            <v>supplying and applying of wall putty 1 coat of approved make (ISI) for smooth finishing the new wall plastered wall for roller painting including cost , labour charges for applying,putty blade, scaffolding etc all complete</v>
          </cell>
        </row>
        <row r="1456">
          <cell r="H1456">
            <v>1744.3</v>
          </cell>
        </row>
        <row r="1458">
          <cell r="B1458" t="str">
            <v>Painting false ceiling /walls with two coats of 1st class ready mixed plastic emulsion paint of best approved quality colour and shade including a proming coat, including clean removal of dirt dust etc complete including necessary brushes, labour charges, putty etc complte</v>
          </cell>
        </row>
        <row r="1599">
          <cell r="H1599">
            <v>2527.2999999999997</v>
          </cell>
        </row>
        <row r="1601">
          <cell r="B1601" t="str">
            <v>Supplying and laying of stain free nano polish vetrified Tiles  of size 600x600x8mm for  Flooring and other similar works in cement mortor 1:3 20mm thick including fixing in position cutting the tiles to the required size wherever necessary pointing the joints with grout ( tile filler joint filler) curing, finishing etc all complete</v>
          </cell>
        </row>
        <row r="1635">
          <cell r="H1635">
            <v>446.3</v>
          </cell>
        </row>
        <row r="1637">
          <cell r="B1637" t="str">
            <v>Supplying and fixing of colour ceramic Anti skid Tiles  without corrugated design for flooring and other similar works over cement mortor 1:3 20mm thick including fixing in position, cutting the tiles to necessary pointing the joints with grout ( Tile joint filler ), curing , finishing etc complete</v>
          </cell>
        </row>
        <row r="1646">
          <cell r="H1646">
            <v>27.400000000000002</v>
          </cell>
        </row>
        <row r="1648">
          <cell r="B1648" t="str">
            <v>Supplying and fixing of Colour glazed tiles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Grout (Tile joint filler), curing, finishing etc., all complete and as directed by the departmental officers.</v>
          </cell>
        </row>
        <row r="1658">
          <cell r="H1658">
            <v>120.1</v>
          </cell>
        </row>
        <row r="1660">
          <cell r="B1660" t="str">
            <v>Supplying and fixing of Synthetic Grey paradise and similar varieties granite slab super fine polished with machine cut edges of 4'x2' and above 18 to 20mm thick for flooring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v>
          </cell>
        </row>
        <row r="1665">
          <cell r="H1665">
            <v>71.3</v>
          </cell>
        </row>
        <row r="1667">
          <cell r="B1667" t="str">
            <v>Supplying and fixing of Synthetic Grey paradise and similar varieties granite slab super fine polished with machine cut edges of 4'x2' and above 18 to 20mm thick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complete(Stair case )</v>
          </cell>
        </row>
        <row r="1688">
          <cell r="H1688">
            <v>60.300000000000004</v>
          </cell>
        </row>
        <row r="1690">
          <cell r="B1690" t="str">
            <v>Supplying and fixing of Synthetic Grey paradise and similar varieties granite slab super fine polished with machine cut edges of 4'x2' and above 18 to 20mm thick for wall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v>
          </cell>
        </row>
        <row r="1698">
          <cell r="H1698">
            <v>87.1</v>
          </cell>
        </row>
        <row r="1700">
          <cell r="B1700" t="str">
            <v>Plastering the top of the flooring in CM 1:4 20mm thickincluding surface rendered smooth including providing proper slopes, hread lining, curing and 150mm wide skirting alrounfd with same cement mortor etc all complete</v>
          </cell>
        </row>
        <row r="1705">
          <cell r="H1705">
            <v>317.3</v>
          </cell>
        </row>
        <row r="1707">
          <cell r="B1707" t="str">
            <v>Providing round single side nosing to the edges of granite slab 18 to 20mm thick including labour, power consumption tools &amp; plants required true to horizontal etc for lift portion in floors and as directed by departmental officers</v>
          </cell>
        </row>
        <row r="1719">
          <cell r="H1719">
            <v>185.6</v>
          </cell>
        </row>
        <row r="1720">
          <cell r="B1720" t="str">
            <v>FINISHING TOP OF ROOF WITH ONE  COURSE OF PRESSED TILES OVER A BED OF C.M(1:3),12mmTHICK MIXED WITH WATER PROOF COMPOUND AT 2% BY WEIGHT OF CEMENT  etc all complete</v>
          </cell>
        </row>
        <row r="1726">
          <cell r="H1726">
            <v>325.20000000000005</v>
          </cell>
        </row>
        <row r="1727">
          <cell r="B1727" t="str">
            <v>Supplying and fixing UPVC (Un-Plasticized Polyvinyl Chloride) Windows of casement type (open) from the profile the size of outer frame 60mm x 58mm and shutter profile are reinforcement with GI/1mm 125GSM and 100% corrosion free, the profiles are multi chambered sections with wall thick of 2mm. The EPDM rubber (black colour) covered with over all the edges of frame and shutter the shutter will be provided with frame and shutter the shutter will be provided with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frames.The window should be got approved from the Executive Engineer before use on work</v>
          </cell>
        </row>
        <row r="1735">
          <cell r="H1735">
            <v>131.79999999999998</v>
          </cell>
        </row>
        <row r="1736">
          <cell r="B1736" t="str">
            <v xml:space="preserve">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 The corners and joints should be welded and cleaned. Radiations pin headed glass 4mm thick should be provided in the louvers. The window should be fixed to the wall with
100% packing with screws and silicon packing all round the frames. The ventilator should be got approved from the Executive Engineer before use on work
</v>
          </cell>
        </row>
        <row r="1740">
          <cell r="H1740">
            <v>2.6</v>
          </cell>
        </row>
        <row r="1741">
          <cell r="B1741" t="str">
            <v>Supply and fixing of Teak wood wrought and put up for frames of doors ,windows ,ventilators,cupboard,and any other simillar joinery works with necessaary plugs,rebates for shutters,plaster grooves,on all faces etc.,Complying with relevant standard specification etc.,in all respects.</v>
          </cell>
        </row>
        <row r="1742">
          <cell r="B1742" t="str">
            <v>a) Teak wood over 2.00 metre and below 3 metre length</v>
          </cell>
        </row>
        <row r="1753">
          <cell r="H1753">
            <v>0.7</v>
          </cell>
        </row>
        <row r="1754">
          <cell r="B1754" t="str">
            <v>b. Teak wood below 2m length</v>
          </cell>
        </row>
        <row r="1765">
          <cell r="H1765">
            <v>0.32250000000000001</v>
          </cell>
        </row>
        <row r="1766">
          <cell r="B1766" t="str">
            <v>Providing and fixing of 30mm thick Soild PVC door shutter structure of MS tubes of 19 gauge thick and size 19x19mm for styles and 15x15mm for top and bottom rails. MS frame to be covered with 5mm thick heat moulded PVC 'C' Channel of size 50x30mm for styles with 5mm thick PVC sheet, (75mm wide PVC sheet for top rail, lock rail and bottom rails on either side) paneling of 5mm thick PVC one side sandwich printed lamination, back side same base colours of sheet to be fitted in the M.S.frame sealed to the styles and rails with 30x5mm thick PVC sheet beading on either side and joined together with cement solvent adhesive. Inserting panel colours are as approved by the departmental officers. Sliding aluminium "G" channel to be fixed on the top of the wall, and necessary wheel arrangements to be fixed on the door top side etc., complete and as directed by the departmental officers. (Furniture fitting including Aluminium 'G'-channel to be provided shall bear ISI marks. The quality, brand and colour of door shutter and furniture fittings should be got approved by the Executive Engineer before use)</v>
          </cell>
        </row>
        <row r="1770">
          <cell r="H1770">
            <v>3.6</v>
          </cell>
        </row>
        <row r="1771">
          <cell r="B1771" t="str">
            <v>Supplying and fixing of Best Indian Teakwood panelled door shutters single leaf in position using 75mm x 37.5mm styles and 4 nos of 150x37.5mm rails (top, middle, bottom and lock rail) 2 nos of 75mmx37.5mm vertical shorter styles and 18.75mm thick planks for panels including cost and labour for fixing the furniture fittings as per schedule ‘E’ etc., complete and as directed by the departmental officers. (As per new design)</v>
          </cell>
        </row>
        <row r="1772">
          <cell r="B1772" t="str">
            <v>a) Single leaf suitable for door size 1000 x 2400mm</v>
          </cell>
        </row>
        <row r="1777">
          <cell r="H1777">
            <v>15.4</v>
          </cell>
        </row>
        <row r="1778">
          <cell r="B1778" t="str">
            <v xml:space="preserve">Supplying and fixing of Best Indian Teakwood panelled door shutters Double leaf in position using 75mm x 37.5mm styles and 4 nos of 150x37.5mm rails (top, middle, bottom and lock rail) 2 nos of 75mmx37.5mm vertical shorter styles and 18.75mm thick planks for panels including cost and labour for fixing the furniture fittings as per schedule ‘E’ etc., complete and as directed by the departmental officers. </v>
          </cell>
        </row>
        <row r="1779">
          <cell r="B1779" t="str">
            <v>a) Double leaf suitable for door size 1.2 x 2.4m,1.5X2.4m</v>
          </cell>
        </row>
        <row r="1782">
          <cell r="H1782">
            <v>18</v>
          </cell>
        </row>
        <row r="1783">
          <cell r="B1783" t="str">
            <v>Painting the new wood work with two coats 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v>
          </cell>
        </row>
        <row r="1794">
          <cell r="H1794">
            <v>63.9</v>
          </cell>
        </row>
        <row r="1795">
          <cell r="B1795" t="str">
            <v>Supply and fixing of best approved superior variety hydraulic door Closure suitable for doors including cost of door catches, Aluminium/ Stainless steel screws  fixing in position etc complete and as directed by the departmental officers. (The quality and brand shall be got approved from the Executive  Engineer before use)</v>
          </cell>
        </row>
        <row r="1803">
          <cell r="H1803">
            <v>12</v>
          </cell>
        </row>
        <row r="1804">
          <cell r="B1804" t="str">
            <v>Supplying and fixing of best approved superior variety magnetic door catches suitable for doors including cost of door catches, aluminium/ stainless steel screws fixing in position etc complete and as directed by the departmental officers ( the quality and brand shall be gor approved from the executive engineer)</v>
          </cell>
        </row>
        <row r="1815">
          <cell r="H1815">
            <v>12</v>
          </cell>
        </row>
        <row r="1816">
          <cell r="B1816" t="str">
            <v>Supplying of mild steel hold fasts horizontally twisted of size 230x40x4mm with pair of suitable iron screws.</v>
          </cell>
        </row>
        <row r="1822">
          <cell r="H1822">
            <v>72</v>
          </cell>
        </row>
        <row r="1823">
          <cell r="B1823" t="str">
            <v>Supplying and fixing Mild Steel grills as per the design approved to verandah enclosure or gate including one coat of primer and labour for fixing in position etc. all complete</v>
          </cell>
        </row>
        <row r="1831">
          <cell r="H1831">
            <v>4612.9999999999991</v>
          </cell>
        </row>
        <row r="1832">
          <cell r="B1832" t="str">
            <v>Applying one coat of Anticorrosive treatment for steel window /M.s grills ( using 5litrs of anticorrosive chemical per one MT of steel) at site including cost of paint (NITROZinc rich primer ), brushes gloves, labour charges for applying anticorrosive paint etc before the application of synthetic enamel paint ( the quality and brand of anti- corrosive paint should be got approved from the EE before use ) and as directed by the departmental officers.</v>
          </cell>
        </row>
        <row r="1841">
          <cell r="H1841">
            <v>4.6129999999999987</v>
          </cell>
        </row>
        <row r="1842">
          <cell r="B1842" t="str">
            <v>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v>
          </cell>
        </row>
        <row r="1850">
          <cell r="H1850">
            <v>183.6</v>
          </cell>
        </row>
        <row r="1851">
          <cell r="B1851" t="str">
            <v>Providing wooden melamine door polish for new wood by removing using blade scrapping the existing dirt from the wooden surfsce using sand paper with M50 and repeat M80 paper to get smooth surface etc complete</v>
          </cell>
        </row>
        <row r="1862">
          <cell r="H1862">
            <v>66.8</v>
          </cell>
        </row>
        <row r="1863">
          <cell r="B1863" t="str">
            <v>WEATHERING COURSE WITH BRICK ELLY LIME IN RATIO 32:121/2 BY VOLUMN WELL WATERINGCONSOLIDATED WITH WOODEN BEATERS TO REQUIRED SLOP etc all complete</v>
          </cell>
        </row>
        <row r="1871">
          <cell r="H1871">
            <v>52.7</v>
          </cell>
        </row>
        <row r="1872">
          <cell r="B1872" t="str">
            <v xml:space="preserve">Supplying, fabricating, erecting and fixing Hilux (or)
Equivalent Board False Ceiling upto a ceiling height of
4.5m from floor level Using Hilux Board Plain Sheets (10mm thick)  etc all complete </v>
          </cell>
        </row>
        <row r="1886">
          <cell r="H1886">
            <v>449.1</v>
          </cell>
        </row>
        <row r="1887">
          <cell r="B1887" t="str">
            <v xml:space="preserve">LIGHT POINT WITH CEILING ROSE FOR ADMINISTRATIVE BLOCKS AND COMMUNITY CENTRE Open wiring
</v>
          </cell>
        </row>
        <row r="1888">
          <cell r="B1888" t="str">
            <v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complete,(open wiring)
</v>
          </cell>
        </row>
        <row r="1895">
          <cell r="H1895">
            <v>76</v>
          </cell>
        </row>
        <row r="1896">
          <cell r="B1896" t="str">
            <v>Supplying and fixing 24W LED 4000 K 2 x2 Square type recessed fittings Higher end/philips/havells/equivalent) including cost of materials and labour charges for fixing tools and tackels  etc all complete</v>
          </cell>
        </row>
        <row r="1902">
          <cell r="H1902">
            <v>42</v>
          </cell>
        </row>
        <row r="1903">
          <cell r="B1903" t="str">
            <v>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v>
          </cell>
        </row>
        <row r="1911">
          <cell r="H1911">
            <v>263</v>
          </cell>
        </row>
        <row r="1912">
          <cell r="B1912" t="str">
            <v>Providing Rain water harvesting pit by augering 300mm dia bore pits to a depth of 5.50m overall depth and filling with stone jelly of 40mm size including earth work excavation 1m dia, 600mm depth and filling with filling sand to a depth of 300mm filling sand over the stone jelly and covered with Pre-cast RCC Perforated slab of 40mm thick excluding the cost and fabrication of reinforcement grills but including precasting, moulding, curing, finishing and fixing in position etc and all complete as directed by the departmental officer.</v>
          </cell>
        </row>
        <row r="1913">
          <cell r="B1913" t="str">
            <v>a. Providing pit</v>
          </cell>
        </row>
        <row r="1914">
          <cell r="H1914">
            <v>12</v>
          </cell>
        </row>
        <row r="1915">
          <cell r="B1915" t="str">
            <v>b. Augering 30cm dia</v>
          </cell>
        </row>
        <row r="1917">
          <cell r="H1917">
            <v>36</v>
          </cell>
        </row>
        <row r="1919">
          <cell r="B1919" t="str">
            <v>Supplying and planting of avenue trees including earth work excavation for pit of size 60x60x60cm filled with manure for 20cm depth</v>
          </cell>
        </row>
        <row r="1920">
          <cell r="H1920">
            <v>12</v>
          </cell>
        </row>
        <row r="1922">
          <cell r="B1922" t="str">
            <v xml:space="preserve">Supplying and fixing of triangular shape chicken mesh tree guard using 8cm dia casurina vertical post and middle tie using country wood reaper of size 50x25mm etc complete </v>
          </cell>
        </row>
        <row r="1923">
          <cell r="H1923">
            <v>12</v>
          </cell>
        </row>
        <row r="1925">
          <cell r="B1925" t="str">
            <v>Supplying and fabrication and erection in position of MS scheme name and layout board with 50x50x6mm MS angle for vertical post and support post with 2.5mm thick MS sheet</v>
          </cell>
        </row>
        <row r="1926">
          <cell r="H1926">
            <v>1</v>
          </cell>
        </row>
        <row r="1928">
          <cell r="B1928" t="str">
            <v>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v>
          </cell>
        </row>
        <row r="1929">
          <cell r="B1929" t="str">
            <v>a) 50mm dia Astm D schedule 40 threaded Pvc pipe with necessary PVC/GI specials</v>
          </cell>
        </row>
        <row r="1930">
          <cell r="H1930">
            <v>45</v>
          </cell>
        </row>
        <row r="1931">
          <cell r="B1931" t="str">
            <v>b) 32mm dia Astm D schedule 40 threaded Pvc pipe with necessary PVC/GI specials</v>
          </cell>
        </row>
        <row r="1942">
          <cell r="H1942">
            <v>305</v>
          </cell>
        </row>
        <row r="1943">
          <cell r="B1943" t="str">
            <v>c) 25mm dia Astm D schedule 40 threaded Pvc pipe with necessary PVC/GI specials</v>
          </cell>
        </row>
        <row r="1949">
          <cell r="H1949">
            <v>551</v>
          </cell>
        </row>
        <row r="1950">
          <cell r="B1950" t="str">
            <v>c) 20mm dia Astm D schedule 40 threaded Pvc pipe with necessary PVC/GI specials</v>
          </cell>
        </row>
        <row r="1956">
          <cell r="H1956">
            <v>47</v>
          </cell>
        </row>
        <row r="1957">
          <cell r="B1957" t="str">
            <v>Supplying and fixing of half turn long body tap 15mm dia of best quality including cost of fittings with requied specials, bends, labour for fixing etc complete</v>
          </cell>
        </row>
        <row r="1958">
          <cell r="H1958">
            <v>8</v>
          </cell>
        </row>
        <row r="1960">
          <cell r="B1960" t="str">
            <v>Supplying and fixing of 15mm dia Short body CP engineering tap of best quality including cost of fittings with requied specials, bends, labour for fixing etc complete</v>
          </cell>
        </row>
        <row r="1961">
          <cell r="H1961">
            <v>8</v>
          </cell>
        </row>
        <row r="1963">
          <cell r="B1963" t="str">
            <v>Supplying and fixing of approved brand procelin flat back urinal superior variety including cost of urinal lead pipe waste pipe 15mm wheel valve, TW plug and labour for fixing etc complete</v>
          </cell>
        </row>
        <row r="1964">
          <cell r="H1964">
            <v>8</v>
          </cell>
        </row>
        <row r="1966">
          <cell r="B1966" t="str">
            <v>Supplying and Fixing of EWC superior variety ( white) 500mm with PVC SWR grade "p" or "S" trap including cost of fixing double flapped coloured plastic sheet cover PVC flushing cistern in appropriate level</v>
          </cell>
        </row>
        <row r="1967">
          <cell r="H1967">
            <v>6</v>
          </cell>
        </row>
        <row r="1969">
          <cell r="B1969" t="str">
            <v xml:space="preserve">Supplying and fixing the following dia PVC SWR pipe and relavent specials including packing the joints with rubber lubricant fixing them into walls with necessary wooden plug screws holding wherever necessary and making good of the dismanteled portion with necessary connections to sanitary fittings etc </v>
          </cell>
        </row>
        <row r="1970">
          <cell r="B1970" t="str">
            <v>a) 110 dia PVC SWR pipe including all reqired PVC specials etc complete</v>
          </cell>
        </row>
        <row r="1976">
          <cell r="H1976">
            <v>168</v>
          </cell>
        </row>
        <row r="1977">
          <cell r="B1977" t="str">
            <v>b) 75mm dia PVC SWR pipe including all required PVC specials etc complete</v>
          </cell>
        </row>
        <row r="1983">
          <cell r="H1983">
            <v>150</v>
          </cell>
        </row>
        <row r="1984">
          <cell r="B1984" t="str">
            <v>Supplying and fixing of 150mmx100mm size of Stone ware Gully trap with iron gratings over the bed of 150mm thick brick jelly concrete in CC 1:8:16  using 40mm size brick jelly and brick masonry wall of 114mm thick usingChamber burnt bricks of size 23x11.4x7.5 cm in CM 1:5 plastered with 1:3 12mm thick  etc complete</v>
          </cell>
        </row>
        <row r="1985">
          <cell r="H1985">
            <v>25</v>
          </cell>
        </row>
        <row r="1986">
          <cell r="B1986" t="str">
            <v>Supplying and fixing of PVC Nahani trap not less than 75mm 4way/2 way ( superior variety) having minimum of water seal of 50mm confirm to relevant IS specification</v>
          </cell>
        </row>
        <row r="1987">
          <cell r="H1987">
            <v>15</v>
          </cell>
        </row>
        <row r="1988">
          <cell r="B1988" t="str">
            <v>Supplying and fixing of TV/ telephone line socket of 20mm dia including cost of materials and labour charges etc all complete</v>
          </cell>
        </row>
        <row r="1989">
          <cell r="H1989">
            <v>70</v>
          </cell>
        </row>
        <row r="1990">
          <cell r="B1990" t="str">
            <v>Supplying and fixing of without pedestal type white coloured wash basin of size 550mmx400mm of best approved quality with ISI mark</v>
          </cell>
        </row>
        <row r="1991">
          <cell r="H1991">
            <v>6</v>
          </cell>
        </row>
        <row r="1992">
          <cell r="B1992" t="str">
            <v>Supplying and fixing of 5mm thick bevelled edge mirror of size 0.6mx0.45m mounted in the PVC frame alround with 3mm thick</v>
          </cell>
        </row>
        <row r="1993">
          <cell r="H1993">
            <v>6</v>
          </cell>
        </row>
        <row r="1994">
          <cell r="B1994" t="str">
            <v xml:space="preserve">Supplying and Fixing of best approved quality soap dish glazed colour of size 150x150x50mm </v>
          </cell>
        </row>
        <row r="1995">
          <cell r="H1995">
            <v>6</v>
          </cell>
        </row>
        <row r="1996">
          <cell r="B1996" t="str">
            <v>SUPPLY AND FIXING ALUMINUM TOWEL RAIL OF 70CM LONG INCLUDING COST OF SCREW TW PLUGS AND LABOURS CHARGES FOR FIXING IN POSITION ETC COMPLETE IN ALL RESPECT AND AS DIRECTED BY THE DEPT OFFICERS.</v>
          </cell>
        </row>
        <row r="1997">
          <cell r="H1997">
            <v>6</v>
          </cell>
        </row>
        <row r="1998">
          <cell r="B1998" t="str">
            <v>Supplyig and fixing of following dia SN 8 PVC pipe with ISI mark etc complete below ground level.</v>
          </cell>
        </row>
        <row r="1999">
          <cell r="B1999" t="str">
            <v>a) 160mm dia SN 8 PVC pipe( below G.L)</v>
          </cell>
        </row>
        <row r="2000">
          <cell r="H2000">
            <v>60</v>
          </cell>
        </row>
        <row r="2001">
          <cell r="B2001" t="str">
            <v>a) 110mm dia SN 8 PVC pipe( below G.L)</v>
          </cell>
        </row>
        <row r="2002">
          <cell r="H2002">
            <v>75</v>
          </cell>
        </row>
        <row r="2004">
          <cell r="B2004" t="str">
            <v xml:space="preserve">Providing pre-constructional Anti termite treatment including cost of chemicals labour as per standard specification for preparing the area for treatment by spraying chemicals and other incidental charges etc </v>
          </cell>
        </row>
        <row r="2007">
          <cell r="H2007">
            <v>284.32240000000002</v>
          </cell>
        </row>
        <row r="2009">
          <cell r="B2009" t="str">
            <v>Supply and fixing of stainless steel health faucet  wth 2 way CP bib cock of approved make including cost of materials and labour charges etc complete (PWD SR pg.No: 49 slNo: 165)</v>
          </cell>
        </row>
        <row r="2010">
          <cell r="H2010">
            <v>6</v>
          </cell>
        </row>
        <row r="2011">
          <cell r="B2011" t="str">
            <v xml:space="preserve">LIGHT POINT WITH CEILING ROSE  FOR ADMINISTRATIVE BLOCKS AND COMMUNITY CENTRE
</v>
          </cell>
        </row>
        <row r="2012">
          <cell r="B2012" t="str">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v>
          </cell>
        </row>
        <row r="2013">
          <cell r="B2013" t="str">
            <v>a. Light point with ceiling rose</v>
          </cell>
        </row>
        <row r="2019">
          <cell r="H2019">
            <v>71</v>
          </cell>
        </row>
        <row r="2021">
          <cell r="B2021" t="str">
            <v xml:space="preserve">LIGHT POINT WITH BAKELITE BATTERN TYPE HOLDER FOR ADMINISTRATIVE BLOCKS AND COMMUNITY CENTRE
</v>
          </cell>
        </row>
        <row r="2022">
          <cell r="B2022" t="str">
            <v xml:space="preserve">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ADMINISTRATIVE BLOCKS AND COMMUNITYCENTRE controlled by 5 amps flush type switch including citcuit mains, cost of all materials, specials, etc., all complete,
</v>
          </cell>
        </row>
        <row r="2023">
          <cell r="B2023" t="str">
            <v>b. light point without ceiling rose</v>
          </cell>
        </row>
        <row r="2028">
          <cell r="H2028">
            <v>38</v>
          </cell>
        </row>
        <row r="2029">
          <cell r="B2029" t="str">
            <v>Wiring with 2 x 1.5 sq.mm. (22 / 0.3) PVC insulated single core unsheathed copper conductor cable of 1100V grade
in suitable heavy gauge MS conduit pipe on wall and ceiling with MS accessories with switch box with 5A FT switch
inflush with wall and covered with hylum sheet of 3mm thick with painting of suitable colour with continuous earth
wire connection of 14 SWG TC wire for  fan point (for electronic regulator) ( SD-3)</v>
          </cell>
        </row>
        <row r="2033">
          <cell r="H2033">
            <v>41</v>
          </cell>
        </row>
        <row r="2035">
          <cell r="B2035" t="str">
            <v>Wiring with 1.5sqmm pvc insulated single core multi standard fire retardant flexible copper cable with ISI mark for Stair case light point etc all complete</v>
          </cell>
        </row>
        <row r="2036">
          <cell r="H2036">
            <v>20</v>
          </cell>
        </row>
        <row r="2038">
          <cell r="B2038" t="str">
            <v>Wiring with 1.5sqmm pvc insulated single core multi standard fire retardant flexible copper cable with ISI mark for 5Amps 5pin point at Switch board itself  etc all complete</v>
          </cell>
        </row>
        <row r="2040">
          <cell r="H2040">
            <v>40</v>
          </cell>
        </row>
        <row r="2042">
          <cell r="B2042" t="str">
            <v>Wiring with 1.5sqmm pvc insulated single core multi standard fire retardant flexible copper cable with ISI mark for 5Amps 5pin point at convenient point  etc all complete</v>
          </cell>
        </row>
        <row r="2051">
          <cell r="H2051">
            <v>34</v>
          </cell>
        </row>
        <row r="2053">
          <cell r="B2053" t="str">
            <v>Supplying and fixing odf 4' 18W crystal LED tbe light including cost of materials and labour charges etc all complete</v>
          </cell>
        </row>
        <row r="2063">
          <cell r="H2063">
            <v>142</v>
          </cell>
        </row>
        <row r="2065">
          <cell r="B2065" t="str">
            <v>Supplying and fixing of LED suitable for fixing it to pendant /bakelite holder of approved quality etc complete</v>
          </cell>
        </row>
        <row r="2070">
          <cell r="H2070">
            <v>16</v>
          </cell>
        </row>
        <row r="2072">
          <cell r="B2072" t="str">
            <v>Supplying and delivery of following electric ceiling fan with ISI mark with blades and double ball bearing capacitor etc complete</v>
          </cell>
        </row>
        <row r="2076">
          <cell r="H2076">
            <v>45</v>
          </cell>
        </row>
        <row r="2078">
          <cell r="B2078" t="str">
            <v>Supplying and Fixing of best approved superior variety concealed type fibre box with MS fan hook of 100mm dia 75mm depth and 3mm thick etc all complete</v>
          </cell>
        </row>
        <row r="2082">
          <cell r="H2082">
            <v>45</v>
          </cell>
        </row>
        <row r="2084">
          <cell r="B2084" t="str">
            <v>Charges for assemblinfg and fixing of ceiling fan of different sweep with necessary connections and fixing of fan regulator etc complete</v>
          </cell>
        </row>
        <row r="2088">
          <cell r="H2088">
            <v>45</v>
          </cell>
        </row>
        <row r="2090">
          <cell r="B2090" t="str">
            <v>Supplying and fixing of 15 Amps 3 pin flush type plug socket on suitable MS box of 16g thick concealed and covered with 3 mm thick laminated hylem sheet inclusive of all materials, etc., all complete.</v>
          </cell>
        </row>
        <row r="2097">
          <cell r="H2097">
            <v>17</v>
          </cell>
        </row>
        <row r="2099">
          <cell r="B2099" t="str">
            <v>Supply and connecting and commissioning of 20amps metal clad socket for air conditioner sperior variety etc complete</v>
          </cell>
        </row>
        <row r="2104">
          <cell r="H2104">
            <v>20</v>
          </cell>
        </row>
        <row r="2106">
          <cell r="B2106" t="str">
            <v>Supplying and fixing and concealing for TV line socket and telephone line socket of 8"x4" including cost of materials and labour charges etc all complete</v>
          </cell>
        </row>
        <row r="2111">
          <cell r="H2111">
            <v>5</v>
          </cell>
        </row>
        <row r="2113">
          <cell r="B2113" t="str">
            <v>Supplying and fixing of road way lightining luminaries suitable for fixing 25W LED lamp with heavy gauge aluminium sheet etc compllete</v>
          </cell>
        </row>
        <row r="2114">
          <cell r="H2114">
            <v>25</v>
          </cell>
        </row>
        <row r="2116">
          <cell r="B2116" t="str">
            <v>Supply and Fixing of 300mm sweep exhaust fan incluing labour charges for fixing etc all complete</v>
          </cell>
        </row>
        <row r="2117">
          <cell r="H2117">
            <v>6</v>
          </cell>
        </row>
        <row r="2119">
          <cell r="B2119" t="str">
            <v>Supplying and Fixing of three phase ELCB of approved brand etc all complete</v>
          </cell>
        </row>
        <row r="2120">
          <cell r="H2120">
            <v>10</v>
          </cell>
        </row>
        <row r="2122">
          <cell r="B2122" t="str">
            <v>Run of wire with 2 wires of 4sqmm PVC insulated singlr core multi strand fire retardant flexiable copper cable  with ISI mark</v>
          </cell>
        </row>
        <row r="2125">
          <cell r="H2125">
            <v>1105</v>
          </cell>
        </row>
        <row r="2127">
          <cell r="B2127" t="str">
            <v>Run of wire with 2 wires of 1.5sqmm PVC insulated singlr core multi strand fire retardant flexiable copper cable  with ISI mark</v>
          </cell>
        </row>
        <row r="2128">
          <cell r="H2128">
            <v>650</v>
          </cell>
        </row>
        <row r="2130">
          <cell r="B2130" t="str">
            <v>Runn of wire with 2 wires of 2.5sqmm PVC insulated singlr core multi strand fire retardant flexiable copper cable  with ISI mark</v>
          </cell>
        </row>
        <row r="2134">
          <cell r="H2134">
            <v>530</v>
          </cell>
        </row>
        <row r="2135">
          <cell r="B2135" t="str">
            <v>Supply and clamping of 3.5 core 25sqmm PVC armoured LTUG cable with necessary MS clamps, brass screws and TW plugs etc all complete ( below GL) SD 204</v>
          </cell>
        </row>
        <row r="2137">
          <cell r="H2137">
            <v>360</v>
          </cell>
        </row>
        <row r="2139">
          <cell r="B2139" t="str">
            <v>Supplying and clamping of 3.5 core 25sqmm of cable end termination SD 235</v>
          </cell>
        </row>
        <row r="2140">
          <cell r="H2140">
            <v>20</v>
          </cell>
        </row>
        <row r="2142">
          <cell r="B2142" t="str">
            <v>Supply and clamping of 3.5 core 35sqmm PVC armoured LTUG cable on post or wall and ceiling with necessary MS clamps, brass screws and TW plugs etc all complete SD 205</v>
          </cell>
        </row>
        <row r="2145">
          <cell r="H2145">
            <v>390</v>
          </cell>
        </row>
        <row r="2147">
          <cell r="B2147" t="str">
            <v>Supplying and clamping of 3.5 core 35sqmm of cable end termination SD 236</v>
          </cell>
        </row>
        <row r="2150">
          <cell r="H2150">
            <v>20</v>
          </cell>
        </row>
        <row r="2151">
          <cell r="B2151" t="str">
            <v>Supply and laying of 4core 16sqmm aluminium cable for wall etc all complete</v>
          </cell>
        </row>
        <row r="2152">
          <cell r="H2152">
            <v>360</v>
          </cell>
        </row>
        <row r="2154">
          <cell r="B2154" t="str">
            <v>Supplying and clamping of 3.5 core 25sqmm PVC armoured LTUG cable gland etc all complete SD 186</v>
          </cell>
        </row>
        <row r="2155">
          <cell r="H2155">
            <v>20</v>
          </cell>
        </row>
        <row r="2157">
          <cell r="B2157" t="str">
            <v>Supplying and clamping of 3.5 core 35sqmm PVC armoured LTUG cable gland etc all complete SD 187</v>
          </cell>
        </row>
        <row r="2160">
          <cell r="H2160">
            <v>24</v>
          </cell>
        </row>
        <row r="2161">
          <cell r="B2161" t="str">
            <v>Providing earthing satation using pipe electro as per IS 3043 using 40 mm dia 'B' class GI pipe strickly in accordance with IS3043 including cost of all materials</v>
          </cell>
        </row>
        <row r="2162">
          <cell r="H2162">
            <v>15</v>
          </cell>
        </row>
        <row r="2163">
          <cell r="B2163" t="str">
            <v>Supplying and laying of 8swg GI wire on wall below ground levels with necessary U nails earth work excavation and refilling etc</v>
          </cell>
        </row>
        <row r="2164">
          <cell r="H2164">
            <v>300</v>
          </cell>
        </row>
        <row r="2165">
          <cell r="B2165" t="str">
            <v>Supply and fixing of horizontal type 4 way triple pole neutral MCB distribution board in sheet steel enclosure double
door of double door type with metal door with IP43 protection with 40A 4 pole MCB isolater as incoming and 12 Nos.
6A to 32A SP MCB as outgoing in flush with wall and making good of the concealed portion with earth connection.
The MCBDB and MCB's should be with the ISI mark (like standard make) SD 179</v>
          </cell>
        </row>
        <row r="2166">
          <cell r="H2166">
            <v>5</v>
          </cell>
        </row>
        <row r="2167">
          <cell r="B2167" t="str">
            <v>Supplying and fixing of 6way TPN 7 segment DB IC 63 amps TPN MCB 1 no, double pole 40amps 3nos and 10-32 SPN 18 nos etc all complete</v>
          </cell>
        </row>
        <row r="2168">
          <cell r="H2168">
            <v>4</v>
          </cell>
        </row>
        <row r="2169">
          <cell r="B2169" t="str">
            <v>Supplying and fixing of 4way TPN 7 segment DB IC 63 amps TPN MCB 1 no, double pole 40amps 3nos and 10-32 SPN 18 nos etc all complete</v>
          </cell>
        </row>
        <row r="2170">
          <cell r="H2170">
            <v>4</v>
          </cell>
        </row>
        <row r="2171">
          <cell r="B2171" t="str">
            <v>Supplying and fixing of 12 way SPN DB IC 40Amps DP MCB 1no 6-32 Amps SPN MCB 10nos etc all complete</v>
          </cell>
        </row>
        <row r="2172">
          <cell r="H2172">
            <v>4</v>
          </cell>
        </row>
        <row r="2174">
          <cell r="B2174" t="str">
            <v>Supplying and erection of 250 amps capacity floor mounting panel board Cubical type with bus bar chamber made up of 16SWG MS sheet for 3 phase 4 wire system</v>
          </cell>
        </row>
        <row r="2175">
          <cell r="H2175">
            <v>1</v>
          </cell>
        </row>
        <row r="2177">
          <cell r="B2177" t="str">
            <v>Supplying ad fixing of 15W LED  lamp for bulk head fittings including cost of materilas, tools and tackels etc all complete</v>
          </cell>
        </row>
        <row r="2178">
          <cell r="H2178">
            <v>3</v>
          </cell>
        </row>
        <row r="2180">
          <cell r="B2180" t="str">
            <v>Supplying and fixing of water tight bulk head fittings with guard suitable for 60 / 100 watts including necessary connections, cost of materials, etc., All complete.</v>
          </cell>
        </row>
        <row r="2181">
          <cell r="H2181">
            <v>3</v>
          </cell>
        </row>
        <row r="2182">
          <cell r="B2182" t="str">
            <v>FIRE FIGHTING SYSTEM</v>
          </cell>
        </row>
        <row r="2183">
          <cell r="B2183" t="str">
            <v>Supply and stored pressure DCP 6.5kg cease fire ABC powder map 90 fire extinguisher 6kg fire extinguisher consist of 4.5kg dry chemical powder ABC type mono ammonium phosphate base as per IS 14609 with ISI mark cylinder will be pressurized with nitrogen gas supplying CO2 9kgs capacity fire extinguished including the up and down transportation charges etc complete(Q)</v>
          </cell>
        </row>
        <row r="2185">
          <cell r="H2185">
            <v>21</v>
          </cell>
        </row>
        <row r="2187">
          <cell r="B2187" t="str">
            <v>Supply and stored pressure DCP 4.5kg cease fire ABC powder map 90 fire extinguisher 6kg fire extinguisher consist of 4.5kg dry chemical powder ABC type mono ammonium phosphate base as per IS 14609 with ISI mark cylinder will be pressurized with nitrogen gas supplying CO2 9kgs capacity fire extinguished including the up and down transportation charges etc complete(Q)</v>
          </cell>
        </row>
        <row r="2189">
          <cell r="H2189">
            <v>15</v>
          </cell>
        </row>
        <row r="2191">
          <cell r="B2191" t="str">
            <v>Fire bucket with stand (2 bucket with stand) etc all complete</v>
          </cell>
        </row>
        <row r="2193">
          <cell r="H2193">
            <v>5</v>
          </cell>
        </row>
        <row r="2195">
          <cell r="B2195" t="str">
            <v>III FIRE ALARM SYSTEM</v>
          </cell>
        </row>
        <row r="2196">
          <cell r="B2196" t="str">
            <v>Supply and erection of conventional fore alarm 8 zone panel</v>
          </cell>
        </row>
        <row r="2197">
          <cell r="H2197">
            <v>1</v>
          </cell>
        </row>
        <row r="2198">
          <cell r="B2198" t="str">
            <v>Supply and erection of smoke detector</v>
          </cell>
        </row>
        <row r="2199">
          <cell r="H2199">
            <v>45</v>
          </cell>
        </row>
        <row r="2200">
          <cell r="B2200" t="str">
            <v>Supply and erection of manual call point etc all complete</v>
          </cell>
        </row>
        <row r="2201">
          <cell r="H2201">
            <v>9</v>
          </cell>
        </row>
        <row r="2202">
          <cell r="B2202" t="str">
            <v>Supply and erection of Hooter etc all complete</v>
          </cell>
        </row>
        <row r="2203">
          <cell r="H2203">
            <v>9</v>
          </cell>
        </row>
        <row r="2204">
          <cell r="B2204" t="str">
            <v>Supply and Erection of 2X1.5Sqmm Armoured cable etc all complete</v>
          </cell>
        </row>
        <row r="2205">
          <cell r="H2205">
            <v>800</v>
          </cell>
        </row>
        <row r="2206">
          <cell r="B2206" t="str">
            <v>CCTV  Arrangements</v>
          </cell>
        </row>
        <row r="2207">
          <cell r="B2207" t="str">
            <v>Supply of net work  IP outdoor bullet 30 mtrs, 4MP Camera with clamp accessories materials -UNV etc complete (Q)</v>
          </cell>
        </row>
        <row r="2208">
          <cell r="H2208">
            <v>16</v>
          </cell>
        </row>
        <row r="2209">
          <cell r="B2209" t="str">
            <v>Supply of 16port 2 sada NVR make -UNV (Q)</v>
          </cell>
        </row>
        <row r="2210">
          <cell r="H2210">
            <v>1</v>
          </cell>
        </row>
        <row r="2211">
          <cell r="B2211" t="str">
            <v>Supply of WD 8TB HDD etc all complete (Q)</v>
          </cell>
        </row>
        <row r="2212">
          <cell r="H2212">
            <v>1</v>
          </cell>
        </row>
        <row r="2213">
          <cell r="B2213" t="str">
            <v>Supply and run of 4pair unshielded twisted pair (UTP) LAN (computer ) CAT 6 cable in existing race ways, Hume pipes, PVC conduits, flexible PVC hoses, etc ( for data communication cables) . Make : molex/commsccope (Q)</v>
          </cell>
        </row>
        <row r="2214">
          <cell r="H2214">
            <v>880</v>
          </cell>
        </row>
        <row r="2215">
          <cell r="B2215" t="str">
            <v>Supply and Fixing of 2nos I/0 socket (RJ 45) modular type with PVC modular box with PVC modular face plate . Make: Molex/Commsccope  (Q)</v>
          </cell>
        </row>
        <row r="2216">
          <cell r="H2216">
            <v>16</v>
          </cell>
        </row>
        <row r="2217">
          <cell r="B2217" t="str">
            <v>DES 1210 - 2BP -24 POE 10/10/1000 4 gigabit SFP poert web smart switch access switch having 24 nos of 10/100/1000 ethernet ports should support a minimum of 10 Gig SFP (Q)</v>
          </cell>
        </row>
        <row r="2218">
          <cell r="H2218">
            <v>1</v>
          </cell>
        </row>
        <row r="2219">
          <cell r="B2219" t="str">
            <v>Supply of 4U rack with accessoreis (Q)</v>
          </cell>
        </row>
        <row r="2220">
          <cell r="H2220">
            <v>1</v>
          </cell>
        </row>
        <row r="2221">
          <cell r="B2221" t="str">
            <v>Supplu and installation of 32" 4K ultra HD 3840X 2160 refresh rate : 50 hertz connectivity : 2HDMI ports USB port sound : 20 watts out put powerful sound quad core porcessor the origin of 4K images 4K active HDR for incredible detail 2ch 20W audio output make: samsung/LG/equivalent etc all complete (Q)</v>
          </cell>
        </row>
        <row r="2222">
          <cell r="H2222">
            <v>1</v>
          </cell>
        </row>
        <row r="2223">
          <cell r="B2223" t="str">
            <v>Lift arrangements</v>
          </cell>
        </row>
        <row r="2224">
          <cell r="B2224" t="str">
            <v xml:space="preserve">Design, supply, Delivery, installation and commissioning of Passenger Lift (Without machine room) (Brand: Johnson / Kone / OTIS) of capacity 8 persons / 884 kgs as per the following specifications.
1.  Type of Lift:  Passenger
2.  Load / Speed:   08 persons (884 Kgs) / 1m per second.
3.  Drive:  Micro Processor based VVVF
4.  Travel / Pit :  12m / Pit 1600mm 
5.  Number of Floors:  3 (Ground + 2 upper floors)
6.  Floor Display Char:  G, 1,2
7. Number of Landing Entrances:  2 (Ground + 2 upper floors)
8. Number and Position of car entrances: 
1 (One), In Front only
9.  Position of Machinery:  Machine Roomless – Gearless
10. Size of Lift Well:  2100 x 2500mm
11. Lift car inside size: 1300x1100x 2200mm12. Clear opening of Gates / Doors / Lintel:900x2000mm, Lintel - 2200mm
13. Type of Design of Lift car:  Stainless steel - Hairline finish
14. Car ceiling - Car floor:  Sleek (Small circular lights) - SS Hairline finish – PVC
15. Car fittings:  LED Light &amp; regular (Circular) – Fan
16. Type of Car Front Entrance protection: Power operated centre opening sliding door - Stainless steel with glass - Hairline finish
17. Landing Entrance Protection:  Centre Opening sliding door - stainless steel - Hairline finish
18.  Landing door frame :  Stainless steel - Hairline finish
19.  Type of Control system:  Micro Processor based simplex selective collective control with / without attendant
20.  Electric supply:  AC 400 / 440 volts, 3 phase, 50 cycles.
Special Inclusions:
1. Battery Operated Emergency Light and Alarm bell
2. Call Register signal and Vf door operator3. Landing push button in landing Door frames
4. Automatic Rescue Device
5. SS button with SS Cover
6. Full car operating panel
7. Dot matrix LED, D &amp; P indicators in car &amp; landings - orange colour
8. Floor announciator with music
9. Firemans switch
10. False ceiling in car
11. Infra Red Door screen
12. Overload warning indicator
13. Scaffolding
14. 3 way intercom / Press and speak phone
15. Free service for one year
16. Pit Ladder
17. SS Handrail
18. Lift license
19. Minor builders work etc., all complete and as directed by the departmental officers. (The quality and brand should be got approved from the EE before fixing)
</v>
          </cell>
        </row>
        <row r="2227">
          <cell r="H2227">
            <v>1</v>
          </cell>
        </row>
        <row r="2229">
          <cell r="B2229" t="str">
            <v/>
          </cell>
        </row>
        <row r="2230">
          <cell r="H2230">
            <v>10</v>
          </cell>
        </row>
        <row r="2231">
          <cell r="B2231" t="str">
            <v>Supplying and laying of Hydraulic pressed  paver block 83 mm thickness to take the load of 40 N / sqm etc all complete and as directed by the departmental officers</v>
          </cell>
        </row>
        <row r="2239">
          <cell r="H2239">
            <v>180.1</v>
          </cell>
        </row>
        <row r="2241">
          <cell r="B2241" t="str">
            <v>Providing precast  Plain cement concrete Kerb stone of size 450mmx300X150mm including tools and tackes, labours charges for fixing &amp; transportation charges etc all complete</v>
          </cell>
        </row>
        <row r="2249">
          <cell r="H2249">
            <v>115</v>
          </cell>
        </row>
        <row r="2250">
          <cell r="B2250" t="str">
            <v>Supplyinfg and fixing of PVC moulded CI steps for sump  plastic colour steps of minimum 3mm thick plastic encapsulated having minimum cross section of 23mmx25mm etc., complete complying with standard specidfication and as directed by departnmrntal officers. (PWD SR pgno:57 - slNo: 246)</v>
          </cell>
        </row>
        <row r="2251">
          <cell r="H2251">
            <v>30</v>
          </cell>
        </row>
        <row r="2253">
          <cell r="B2253" t="str">
            <v>Supplying and Fixing of Man hole cover 60X60 cim heavy duty with frame and locking arrangements of approved quality and brand of size 0.6x0.6 m 20kg including cost of materials labour charges for fixing etc., all complete</v>
          </cell>
        </row>
        <row r="2254">
          <cell r="H2254">
            <v>6</v>
          </cell>
        </row>
        <row r="2255">
          <cell r="B2255" t="str">
            <v>Precast slab in cement concrete 1:3:6 using 20mm gauge hard broken stone jelly of 50mm thcik etc all cpmplete</v>
          </cell>
        </row>
        <row r="2258">
          <cell r="H2258">
            <v>112</v>
          </cell>
        </row>
        <row r="2259">
          <cell r="B2259" t="str">
            <v>Genset arrangement</v>
          </cell>
        </row>
        <row r="2260">
          <cell r="B2260" t="str">
            <v>62.5KVA, 415, 3phase , 50HZ @ 1500RPM diesel generator , electric start, water cooled with KIRLOSKAR I GREEN Engine model 4R810TAG1 developing 83 BHP coupled with KIRLOSKAR I GREEN Alternator Mounted on a common base frame along with std. Control panel, Fuel tank starting batteries with leads general accessories positioned in a self standing weather proof KG 1-62.5 WS CPCB typed acoustic canopy etc as a compete set with ASAS panel (Q)</v>
          </cell>
        </row>
        <row r="2261">
          <cell r="H2261">
            <v>1</v>
          </cell>
        </row>
        <row r="2263">
          <cell r="B2263" t="str">
            <v xml:space="preserve">Supplying and Laying of 3.5 core 185 sqmm PVC armoured UG cable for genset with ISI mark including transportation charges etc complete </v>
          </cell>
        </row>
        <row r="2264">
          <cell r="H2264">
            <v>50</v>
          </cell>
        </row>
        <row r="2266">
          <cell r="B2266" t="str">
            <v>Supply and fixing of brass cable gland for 3-1/2 x 185 sq.mm. PVC LTUG aluminium armoured cable with earth connection (SD 193)</v>
          </cell>
        </row>
        <row r="2267">
          <cell r="H2267">
            <v>6</v>
          </cell>
        </row>
        <row r="2269">
          <cell r="B2269" t="str">
            <v>Supply and providing cable end termination of 3-1/2 x 185 sq.mm. PVC LTUG aluminium armoured cable with
necessary aluminium cable sockets by crimping etc with electrical connection complete (Electrical SR PgNo: 100)</v>
          </cell>
        </row>
        <row r="2270">
          <cell r="H2270">
            <v>6</v>
          </cell>
        </row>
        <row r="2272">
          <cell r="B2272" t="str">
            <v>Toward transportation , loading &amp; unloading charges, Erection charges, earthing, Electrical cabling, obtaining safety certificate from CEIG etc all complete (Q)</v>
          </cell>
        </row>
        <row r="2275">
          <cell r="B2275" t="str">
            <v xml:space="preserve">Supply and fixing of Hi-wall 1.5 ton split Air Conditioner with cordless remote with sealed compressor of approved brand etc., all complete.( 3star varient ) (PWD SR PgNo: 142) </v>
          </cell>
        </row>
        <row r="2281">
          <cell r="H2281">
            <v>22</v>
          </cell>
        </row>
        <row r="2282">
          <cell r="B2282" t="str">
            <v>Supply and fixing of Hi-wall 2 ton split Air Conditioner with cordless remote with sealed compressor of approved brand etc., all complete.(3 Star varient) (PWD SR PgNo: 142)</v>
          </cell>
        </row>
        <row r="2287">
          <cell r="H2287">
            <v>11</v>
          </cell>
        </row>
        <row r="2288">
          <cell r="B2288" t="str">
            <v>Charges for extra copper tubing including the suction line copper, liquid line copper, expanded polythene foam insulation for suction line, copper pipe, drain pipe suitable capacity complete including labour charges, cost of materials, hire charges for tools and plants etc., all complete (PWD SR PgNo: 143)</v>
          </cell>
        </row>
        <row r="2289">
          <cell r="H2289">
            <v>264</v>
          </cell>
        </row>
        <row r="2291">
          <cell r="B2291" t="str">
            <v>Supply of GI with powder coated outdoor stand including fixing (PWD SR pg No: 143)</v>
          </cell>
        </row>
        <row r="2292">
          <cell r="H2292">
            <v>33</v>
          </cell>
        </row>
        <row r="2294">
          <cell r="B2294" t="str">
            <v>Supply of PVC drain pipe 25mm including labour charges, cost of materials all complete (PWD SR PgNo: 145)</v>
          </cell>
        </row>
        <row r="2295">
          <cell r="H2295">
            <v>495</v>
          </cell>
        </row>
        <row r="2296">
          <cell r="B2296" t="str">
            <v>Supplying, fixing and commissioning of stabilizer of approved quality and make including cost of material conveyance, labour for fixing , hire charges for tools and plants etc., all complete</v>
          </cell>
        </row>
        <row r="2297">
          <cell r="B2297" t="str">
            <v xml:space="preserve">For 1.5TR Hi wall split AC stablizer (PWD SR PgNo:143} </v>
          </cell>
          <cell r="H2297">
            <v>22</v>
          </cell>
        </row>
        <row r="2298">
          <cell r="B2298" t="str">
            <v xml:space="preserve">For 2.0 TR Hi wall split AC stablizer  (PWD SR PgNo:143} </v>
          </cell>
          <cell r="H2298">
            <v>11</v>
          </cell>
        </row>
        <row r="2299">
          <cell r="B2299" t="str">
            <v>Bore well arrangements</v>
          </cell>
        </row>
        <row r="2300">
          <cell r="B2300" t="str">
            <v>Drilling of borewell anywhere including transportation from one place to another place in alluvial soil or sedimentary starta mud circulation method 150mm dia of clay and sand or sand stone shale pebbles boulders etc.</v>
          </cell>
        </row>
        <row r="2301">
          <cell r="B2301" t="str">
            <v>a) 0 to 60mt</v>
          </cell>
        </row>
        <row r="2302">
          <cell r="H2302">
            <v>60</v>
          </cell>
        </row>
        <row r="2304">
          <cell r="B2304" t="str">
            <v>Drilling of borewell in hard rock areas anywhere in Tamil Nadu including transportation from one place to another place etc all complete.</v>
          </cell>
        </row>
        <row r="2305">
          <cell r="B2305" t="str">
            <v>a) 150mm dia bore</v>
          </cell>
        </row>
        <row r="2306">
          <cell r="H2306">
            <v>65</v>
          </cell>
        </row>
        <row r="2308">
          <cell r="B2308" t="str">
            <v>Supply and delivery of 150mm OD ribbed screen pipe of pvc casing pipes (6kg/cm2) as per IS 12818/1992 of approved quality for borewells with average wall thickness of 6.1mm and inter/outer threaded ends in standard length of 3m including transportation charges etc.</v>
          </cell>
        </row>
        <row r="2309">
          <cell r="B2309" t="str">
            <v>a) Upto 80mt</v>
          </cell>
        </row>
        <row r="2310">
          <cell r="H2310">
            <v>80</v>
          </cell>
        </row>
        <row r="2312">
          <cell r="B2312" t="str">
            <v>b) 81 to 250mt</v>
          </cell>
        </row>
        <row r="2313">
          <cell r="H2313">
            <v>45</v>
          </cell>
        </row>
        <row r="2314">
          <cell r="B2314" t="str">
            <v>Reaming 140/150 mm dia pilot bore to 300mm dia bore as directed by the TWAD Board Officer</v>
          </cell>
        </row>
        <row r="2315">
          <cell r="B2315" t="str">
            <v>a) 0 to 60mt</v>
          </cell>
        </row>
        <row r="2316">
          <cell r="H2316">
            <v>60</v>
          </cell>
        </row>
        <row r="2318">
          <cell r="B2318" t="str">
            <v>b) 60 to 90mt</v>
          </cell>
        </row>
        <row r="2319">
          <cell r="H2319">
            <v>30</v>
          </cell>
        </row>
        <row r="2321">
          <cell r="B2321" t="str">
            <v>c) 90 to 120mt</v>
          </cell>
        </row>
        <row r="2322">
          <cell r="H2322">
            <v>30</v>
          </cell>
        </row>
        <row r="2324">
          <cell r="B2324" t="str">
            <v>d) 120 to 150mt</v>
          </cell>
        </row>
        <row r="2325">
          <cell r="H2325">
            <v>5</v>
          </cell>
        </row>
        <row r="2327">
          <cell r="B2327" t="str">
            <v>Supply and delivery of 200mm OD of pvc casing pipes (6kg/cm2) as per IS 12818/1992 of approved quality for borewells with average wall thickness of 6.1mm and inter/outer threaded ends in standard length of 3m including transportation charges etc.</v>
          </cell>
        </row>
        <row r="2328">
          <cell r="B2328" t="str">
            <v>a) Upto 80mt</v>
          </cell>
        </row>
        <row r="2329">
          <cell r="H2329">
            <v>6</v>
          </cell>
        </row>
        <row r="2331">
          <cell r="B2331" t="str">
            <v>Labour Charges for inserting PVC casing pipes of 150mm dia assembly (with slots or without slots) in the drilled hole including jointing the pipes with pvc couplers with cement paste complete</v>
          </cell>
        </row>
        <row r="2332">
          <cell r="H2332">
            <v>125</v>
          </cell>
        </row>
        <row r="2334">
          <cell r="B2334" t="str">
            <v>Labour Charges for inserting PVC casing pipes of 200mm dia assembly (with slots or without slots) in the drilled hole including jointing the pipes with pvc couplers with cement paste complete</v>
          </cell>
        </row>
        <row r="2335">
          <cell r="H2335">
            <v>6</v>
          </cell>
        </row>
        <row r="2337">
          <cell r="B2337" t="str">
            <v>Charges for developing the borewell for the entire depth with air compressor of 300cfm capacity (minimum 8 hours) including transportation, labour and fuel charges for compressor and conducting yield tests by V-notch method etc all complete</v>
          </cell>
        </row>
        <row r="2338">
          <cell r="H2338">
            <v>8</v>
          </cell>
        </row>
        <row r="2340">
          <cell r="B2340" t="str">
            <v xml:space="preserve">Supply of following HDPE pipes for Submerssible pump in Borewell class 5 etc all complete  </v>
          </cell>
        </row>
        <row r="2341">
          <cell r="B2341" t="str">
            <v>a) 32mm dia</v>
          </cell>
        </row>
        <row r="2344">
          <cell r="H2344">
            <v>165</v>
          </cell>
        </row>
        <row r="2345">
          <cell r="B2345" t="str">
            <v>Supply and fixing nylon rope etc</v>
          </cell>
        </row>
        <row r="2346">
          <cell r="H2346">
            <v>125</v>
          </cell>
        </row>
        <row r="2348">
          <cell r="B2348" t="str">
            <v>Supply and fixing of PVC 160mm dia top and cap of approved make of 6.1mm thick with inner threaded etc.</v>
          </cell>
        </row>
        <row r="2349">
          <cell r="H2349">
            <v>1</v>
          </cell>
        </row>
        <row r="2351">
          <cell r="B2351" t="str">
            <v>Supplying and delivery of 2.00 HP Submersible pump for 150 borewells for supply with suitable capacityfor discharge and three phase 220/240/50hz and the brand got approved by the Executive Enginner ISI mark</v>
          </cell>
        </row>
        <row r="2352">
          <cell r="H2352">
            <v>1</v>
          </cell>
        </row>
        <row r="2353">
          <cell r="B2353" t="str">
            <v xml:space="preserve">Labour charges for the erection of submersible pumpset
in borewell/openwell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 </v>
          </cell>
        </row>
        <row r="2354">
          <cell r="B2354" t="str">
            <v>a) Upto 5HP</v>
          </cell>
        </row>
        <row r="2355">
          <cell r="H2355">
            <v>1</v>
          </cell>
        </row>
        <row r="2356">
          <cell r="B2356" t="str">
            <v>Supply and laying of  PVC INSULATED AND SHEATHED 3 CORE 4 SQMM FLAT TYPE
COPPER CABLE CONFORMING TO IS 694/1990 AND AS
AMENDED THEREAFTER   etc all complete</v>
          </cell>
        </row>
        <row r="2359">
          <cell r="H2359">
            <v>165</v>
          </cell>
        </row>
        <row r="2361">
          <cell r="B2361" t="str">
            <v>Supplying and fixing of DOL starter 16 amps (ISI) of approved make suitable for single  including cost of materal, labour charges for fixing and giving connection etc the complete.</v>
          </cell>
        </row>
        <row r="2362">
          <cell r="H2362">
            <v>1</v>
          </cell>
        </row>
        <row r="2363">
          <cell r="B2363" t="str">
            <v>Lettering and numbering system</v>
          </cell>
        </row>
        <row r="2364">
          <cell r="B2364" t="str">
            <v>Supplying &amp; fixing of 18" height Tamilnadu co-operative society Emblem of with approved coloured coat in finishing matt including cost of materials necessary drilling holes, packing cement morter, supporting the letter cement base bolds and fixing chargers etc., complete and as directed by the departmental officers.</v>
          </cell>
        </row>
        <row r="2365">
          <cell r="H2365">
            <v>1</v>
          </cell>
        </row>
        <row r="2366">
          <cell r="B2366" t="str">
            <v>Supplying &amp; fixing of 9" height Aluminium Letters with approved coloured coat in finishing matt including cost of materials necessary drilling holes, packing cement morter, supporting the letter cement base bolds and fixing chargers etc., complete and as directed by the departmental officers.</v>
          </cell>
        </row>
        <row r="2369">
          <cell r="H2369">
            <v>71</v>
          </cell>
        </row>
        <row r="2370">
          <cell r="B2370" t="str">
            <v>Supplying and fixing of 20" x 5" size plastic foam name plate with vinyl cutting letter with approved colors etc., complete as directed by the department officers</v>
          </cell>
        </row>
        <row r="2379">
          <cell r="H2379">
            <v>7</v>
          </cell>
        </row>
        <row r="2380">
          <cell r="B2380" t="str">
            <v>Supplying and fixing of 24" x 8" size plastic foam name plate with vinyl cutting letter with approved colors etc., complete as directed by the department officers</v>
          </cell>
        </row>
        <row r="2392">
          <cell r="H2392">
            <v>10</v>
          </cell>
        </row>
        <row r="2393">
          <cell r="B2393" t="str">
            <v>Lock &amp; key arrangements</v>
          </cell>
        </row>
        <row r="2394">
          <cell r="B2394" t="str">
            <v>Supplying lock&amp;key godrej NAV -TAL PADLOCK 6 Levers 3 key , Product code 3279 etc., complete as directed by the department officers</v>
          </cell>
        </row>
        <row r="2406">
          <cell r="H2406">
            <v>13</v>
          </cell>
        </row>
      </sheetData>
      <sheetData sheetId="1"/>
      <sheetData sheetId="2">
        <row r="136">
          <cell r="G136">
            <v>792.07</v>
          </cell>
        </row>
        <row r="137">
          <cell r="G137">
            <v>809.27</v>
          </cell>
        </row>
        <row r="138">
          <cell r="G138">
            <v>826.47</v>
          </cell>
        </row>
        <row r="151">
          <cell r="G151">
            <v>228.21</v>
          </cell>
        </row>
        <row r="164">
          <cell r="G164">
            <v>266.08</v>
          </cell>
        </row>
        <row r="176">
          <cell r="G176">
            <v>43.02</v>
          </cell>
        </row>
        <row r="193">
          <cell r="G193">
            <v>7732.2</v>
          </cell>
        </row>
        <row r="195">
          <cell r="G195">
            <v>7845.83</v>
          </cell>
        </row>
        <row r="196">
          <cell r="G196">
            <v>8069.68</v>
          </cell>
        </row>
        <row r="197">
          <cell r="G197">
            <v>8293.5300000000007</v>
          </cell>
        </row>
        <row r="198">
          <cell r="G198">
            <v>8517.3799999999992</v>
          </cell>
        </row>
        <row r="202">
          <cell r="E202">
            <v>804.89</v>
          </cell>
        </row>
        <row r="204">
          <cell r="E204">
            <v>900.96</v>
          </cell>
        </row>
        <row r="206">
          <cell r="E206">
            <v>1081.1500000000001</v>
          </cell>
        </row>
        <row r="208">
          <cell r="E208">
            <v>991.06</v>
          </cell>
        </row>
        <row r="235">
          <cell r="G235">
            <v>4570</v>
          </cell>
        </row>
        <row r="259">
          <cell r="G259">
            <v>222.05</v>
          </cell>
        </row>
        <row r="280">
          <cell r="G280">
            <v>1409.41</v>
          </cell>
        </row>
        <row r="303">
          <cell r="G303">
            <v>1139.75</v>
          </cell>
        </row>
        <row r="318">
          <cell r="G318">
            <v>1305.69</v>
          </cell>
        </row>
        <row r="390">
          <cell r="G390">
            <v>469.66</v>
          </cell>
        </row>
        <row r="394">
          <cell r="G394">
            <v>193.8</v>
          </cell>
        </row>
        <row r="417">
          <cell r="G417">
            <v>7126</v>
          </cell>
        </row>
        <row r="420">
          <cell r="G420">
            <v>7720</v>
          </cell>
        </row>
        <row r="431">
          <cell r="G431">
            <v>124580</v>
          </cell>
        </row>
        <row r="442">
          <cell r="G442">
            <v>3167</v>
          </cell>
        </row>
        <row r="472">
          <cell r="G472">
            <v>5857.21</v>
          </cell>
        </row>
        <row r="522">
          <cell r="G522">
            <v>225.31</v>
          </cell>
        </row>
        <row r="526">
          <cell r="G526">
            <v>934</v>
          </cell>
        </row>
        <row r="534">
          <cell r="G534">
            <v>62.6</v>
          </cell>
        </row>
        <row r="557">
          <cell r="G557">
            <v>133.44</v>
          </cell>
        </row>
        <row r="591">
          <cell r="G591">
            <v>1386.8</v>
          </cell>
        </row>
        <row r="614">
          <cell r="G614">
            <v>963</v>
          </cell>
        </row>
        <row r="667">
          <cell r="G667">
            <v>1813.91</v>
          </cell>
        </row>
        <row r="674">
          <cell r="G674">
            <v>463.39</v>
          </cell>
        </row>
        <row r="697">
          <cell r="G697">
            <v>307.74</v>
          </cell>
        </row>
        <row r="710">
          <cell r="G710">
            <v>849.27</v>
          </cell>
        </row>
        <row r="725">
          <cell r="G725">
            <v>16310.61</v>
          </cell>
        </row>
        <row r="745">
          <cell r="G745">
            <v>224.34</v>
          </cell>
        </row>
        <row r="753">
          <cell r="G753">
            <v>241.57</v>
          </cell>
        </row>
        <row r="787">
          <cell r="G787">
            <v>2124.75</v>
          </cell>
        </row>
        <row r="817">
          <cell r="G817">
            <v>1882.02</v>
          </cell>
        </row>
        <row r="825">
          <cell r="G825">
            <v>152.6</v>
          </cell>
        </row>
        <row r="851">
          <cell r="G851">
            <v>194.3</v>
          </cell>
        </row>
        <row r="1021">
          <cell r="G1021">
            <v>765</v>
          </cell>
        </row>
        <row r="1029">
          <cell r="G1029">
            <v>665</v>
          </cell>
        </row>
        <row r="1084">
          <cell r="G1084">
            <v>3108</v>
          </cell>
        </row>
        <row r="1097">
          <cell r="G1097">
            <v>246</v>
          </cell>
        </row>
        <row r="1124">
          <cell r="G1124">
            <v>209</v>
          </cell>
        </row>
      </sheetData>
      <sheetData sheetId="3">
        <row r="18">
          <cell r="F18">
            <v>3046.0791428571429</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236"/>
  <sheetViews>
    <sheetView view="pageBreakPreview" topLeftCell="B174" zoomScale="87" zoomScaleNormal="80" zoomScaleSheetLayoutView="87" workbookViewId="0">
      <selection activeCell="C175" sqref="C175"/>
    </sheetView>
  </sheetViews>
  <sheetFormatPr defaultRowHeight="31.5"/>
  <cols>
    <col min="1" max="1" width="8.140625" style="35" customWidth="1"/>
    <col min="2" max="2" width="18.42578125" style="35" customWidth="1"/>
    <col min="3" max="3" width="82.7109375" style="36" customWidth="1"/>
    <col min="4" max="4" width="23.28515625" style="35" bestFit="1" customWidth="1"/>
    <col min="5" max="5" width="9" style="37" customWidth="1"/>
    <col min="6" max="6" width="26.28515625" style="35" customWidth="1"/>
    <col min="7" max="7" width="6.42578125" style="16" bestFit="1" customWidth="1"/>
    <col min="8" max="8" width="13.140625" customWidth="1"/>
  </cols>
  <sheetData>
    <row r="1" spans="1:7" ht="49.9" customHeight="1">
      <c r="A1" s="604" t="str">
        <f>[1]Detailed!A1</f>
        <v>TAMIL NADU POLICE HOUSING CORPORATION LIMITED</v>
      </c>
      <c r="B1" s="605"/>
      <c r="C1" s="605"/>
      <c r="D1" s="605"/>
      <c r="E1" s="605"/>
      <c r="F1" s="606"/>
      <c r="G1" s="1"/>
    </row>
    <row r="2" spans="1:7" ht="48" customHeight="1">
      <c r="A2" s="604" t="s">
        <v>0</v>
      </c>
      <c r="B2" s="605"/>
      <c r="C2" s="605"/>
      <c r="D2" s="605"/>
      <c r="E2" s="605"/>
      <c r="F2" s="606"/>
      <c r="G2" s="1"/>
    </row>
    <row r="3" spans="1:7" ht="97.9" customHeight="1">
      <c r="A3" s="607" t="str">
        <f>[1]Detailed!A3</f>
        <v>Name of Work:- Construction of New Building for ParkTown Co- Operative                              Whole sale Stores at  Anna nagar West in Chennai City.</v>
      </c>
      <c r="B3" s="608"/>
      <c r="C3" s="608"/>
      <c r="D3" s="608"/>
      <c r="E3" s="608"/>
      <c r="F3" s="609"/>
      <c r="G3" s="2"/>
    </row>
    <row r="4" spans="1:7" ht="49.9" customHeight="1">
      <c r="A4" s="610" t="s">
        <v>1</v>
      </c>
      <c r="B4" s="610"/>
      <c r="C4" s="610"/>
      <c r="D4" s="610"/>
      <c r="E4" s="610"/>
      <c r="F4" s="610"/>
      <c r="G4" s="3"/>
    </row>
    <row r="5" spans="1:7" s="6" customFormat="1" ht="57.6" customHeight="1">
      <c r="A5" s="4" t="s">
        <v>2</v>
      </c>
      <c r="B5" s="5" t="s">
        <v>3</v>
      </c>
      <c r="C5" s="5" t="s">
        <v>4</v>
      </c>
      <c r="D5" s="5" t="s">
        <v>5</v>
      </c>
      <c r="E5" s="5" t="s">
        <v>6</v>
      </c>
      <c r="F5" s="5" t="s">
        <v>7</v>
      </c>
    </row>
    <row r="6" spans="1:7" s="6" customFormat="1" ht="392.45" customHeight="1">
      <c r="A6" s="7">
        <v>1</v>
      </c>
      <c r="B6" s="7"/>
      <c r="C6" s="611" t="str">
        <f>[1]Detailed!B6</f>
        <v>Bored cast insitu piles installation of vertical cast in situ bored piles of following dia using design mix of grade M30 concrete ( using hard broken stone graded chips of size 20mm and less by setting the bored cast insitu pile equipments with all accessories and tools at each of locations based on the sequence of operation as directed by the engineer in charge, boring for piles from ground level  in all soils to the required depth below cut off level to carry a safe working load not less than specified using transit bore mud circulation method ( using bentenite clay of required density) inclusive of pile driving accessories temporary casing pipe bentonite solution of 10% of concrete with required specific density , mobilisation, transferring installation of pile driving accessories from one location to another removal of mud from site upto a distance from 5km as dorected bythe departmental officers the cost of shoe  and length of pile to be embedded in the pile cap but excluding cost of steel and fabrication of reinforcement grills etc.,complete complying with relavent standard specification and as directed by the departmental officers ( the length of pile shall be measured from the tiop of shoe to the bottom of the pile cap)</v>
      </c>
      <c r="D6" s="7"/>
      <c r="E6" s="5"/>
      <c r="F6" s="7"/>
    </row>
    <row r="7" spans="1:7" s="6" customFormat="1" ht="409.15" customHeight="1">
      <c r="A7" s="7"/>
      <c r="B7" s="7"/>
      <c r="C7" s="612"/>
      <c r="D7" s="7"/>
      <c r="E7" s="5"/>
      <c r="F7" s="7"/>
    </row>
    <row r="8" spans="1:7" s="6" customFormat="1" ht="39.6" customHeight="1">
      <c r="A8" s="7"/>
      <c r="B8" s="8">
        <f>[1]Detailed!H12</f>
        <v>1104</v>
      </c>
      <c r="C8" s="9" t="str">
        <f>[1]Detailed!B8</f>
        <v>a)500 mm dia (Bored cast in situ piles)</v>
      </c>
      <c r="D8" s="10">
        <f>'[1]pile data'!F18</f>
        <v>3046.0791428571429</v>
      </c>
      <c r="E8" s="11" t="s">
        <v>8</v>
      </c>
      <c r="F8" s="8">
        <f>B8*D8</f>
        <v>3362871.3737142859</v>
      </c>
    </row>
    <row r="9" spans="1:7" s="6" customFormat="1" ht="226.15" customHeight="1">
      <c r="A9" s="7">
        <v>2</v>
      </c>
      <c r="B9" s="7"/>
      <c r="C9" s="12" t="str">
        <f>[1]Detailed!B13</f>
        <v>Chipping of RCC pile head of following dia pile to the required cut off level and clearing away the debris from site with an average  lead of 3 km etc., complete complying with relevant standard specifications and as directed by the departmental officers</v>
      </c>
      <c r="D9" s="7"/>
      <c r="E9" s="5"/>
      <c r="F9" s="7"/>
    </row>
    <row r="10" spans="1:7" s="6" customFormat="1" ht="40.9" customHeight="1">
      <c r="A10" s="7"/>
      <c r="B10" s="8">
        <f>[1]Detailed!H17</f>
        <v>57.2</v>
      </c>
      <c r="C10" s="13" t="s">
        <v>9</v>
      </c>
      <c r="D10" s="10">
        <v>1265.3599999999999</v>
      </c>
      <c r="E10" s="11" t="s">
        <v>8</v>
      </c>
      <c r="F10" s="8">
        <f>B10*D10</f>
        <v>72378.592000000004</v>
      </c>
    </row>
    <row r="11" spans="1:7" s="6" customFormat="1" ht="222.6" customHeight="1">
      <c r="A11" s="7">
        <v>3</v>
      </c>
      <c r="B11" s="7"/>
      <c r="C11" s="12" t="str">
        <f>[1]Detailed!B18</f>
        <v>Mobilization charges inclusive of transportation to site assembling and dismantling the rotary pile equipment employed for the works etc., complete complying with relevant standard specifications and as directed by the departmental officers.</v>
      </c>
      <c r="D11" s="14"/>
      <c r="E11" s="5"/>
      <c r="F11" s="7"/>
    </row>
    <row r="12" spans="1:7" s="6" customFormat="1" ht="48" customHeight="1">
      <c r="A12" s="7"/>
      <c r="B12" s="8">
        <f>[1]Detailed!H21</f>
        <v>1</v>
      </c>
      <c r="C12" s="13" t="str">
        <f>[1]Detailed!B19</f>
        <v xml:space="preserve">For piles </v>
      </c>
      <c r="D12" s="10">
        <v>100000</v>
      </c>
      <c r="E12" s="11" t="s">
        <v>10</v>
      </c>
      <c r="F12" s="8">
        <f>B12*D12</f>
        <v>100000</v>
      </c>
    </row>
    <row r="13" spans="1:7" s="6" customFormat="1" ht="360.6" customHeight="1">
      <c r="A13" s="7">
        <v>4</v>
      </c>
      <c r="B13" s="8">
        <f>[1]Detailed!H25</f>
        <v>1</v>
      </c>
      <c r="C13" s="12" t="str">
        <f>[1]Detailed!B22</f>
        <v>Conducting Routine vertical compression load test for bored cast in situ RCC piles of following dia by direct loading in accordance with IS 2911 ( part IV) 1985 excluding cost of pile and dismantling the same after testing, including finishing pile head and supplying and erection of all kentledge of suitable magnitude as specified, labour, excavation, back filling compaction etc., complete complying with relevant standard specifications and as directed by the departmental officers (150% of pile capacity)</v>
      </c>
      <c r="D13" s="10">
        <v>150000</v>
      </c>
      <c r="E13" s="11" t="s">
        <v>10</v>
      </c>
      <c r="F13" s="8">
        <f>B13*D13</f>
        <v>150000</v>
      </c>
    </row>
    <row r="14" spans="1:7" s="6" customFormat="1" ht="409.15" customHeight="1">
      <c r="A14" s="7">
        <v>5</v>
      </c>
      <c r="B14" s="8">
        <f>[1]Detailed!H77</f>
        <v>156</v>
      </c>
      <c r="C14" s="12" t="str">
        <f>[1]Detailed!B26</f>
        <v>Earth work excavation for foundation in all soils and sub soils to the required depth as may be directed by except in hard rock requiring blasting but inclusive of shoring , strutting and bailing out water wherever necessary and refilling the sides of foundation with excavated earth in 150mm thick layers well rammed and consolidated and depositing the surplus earth in places shown clearing and levelling the site with an initial lead of 10m and lift specified here under etc., all complete in all respects complying wih standard specification (including refilling)</v>
      </c>
      <c r="D14" s="10">
        <v>224.84</v>
      </c>
      <c r="E14" s="11" t="s">
        <v>11</v>
      </c>
      <c r="F14" s="8">
        <f>B14*D14</f>
        <v>35075.040000000001</v>
      </c>
    </row>
    <row r="15" spans="1:7" s="6" customFormat="1" ht="409.15" customHeight="1">
      <c r="A15" s="7">
        <v>6</v>
      </c>
      <c r="B15" s="8"/>
      <c r="C15" s="12" t="str">
        <f>[1]Detailed!B79</f>
        <v>Earth work Excavation for open foundation in all soils and sub-soils to the required dpth as may be directed except in hard rock requiring blasting inclusive of shoring strutting and bailing out water wherever  necessary ( excluding refilling the sides of foundation) and depositing the earth in places shown clearing and levelling the site with an initial lead of 10m and lift as specified here under etc complete in all respects complying with relevant standard specification( Excluding refilling)</v>
      </c>
      <c r="D15" s="10"/>
      <c r="E15" s="11"/>
      <c r="F15" s="8"/>
    </row>
    <row r="16" spans="1:7" s="6" customFormat="1" ht="32.450000000000003" customHeight="1">
      <c r="A16" s="7"/>
      <c r="B16" s="8">
        <f>[1]Detailed!H81</f>
        <v>29.399999999999995</v>
      </c>
      <c r="C16" s="12" t="str">
        <f>[1]Detailed!B80</f>
        <v>a. 0 to 2m depth</v>
      </c>
      <c r="D16" s="10">
        <v>106.26</v>
      </c>
      <c r="E16" s="11" t="s">
        <v>11</v>
      </c>
      <c r="F16" s="8">
        <f t="shared" ref="F16:F23" si="0">B16*D16</f>
        <v>3124.0439999999994</v>
      </c>
    </row>
    <row r="17" spans="1:6" s="6" customFormat="1" ht="32.450000000000003" customHeight="1">
      <c r="A17" s="7"/>
      <c r="B17" s="8">
        <f>[1]Detailed!H84</f>
        <v>14.699999999999998</v>
      </c>
      <c r="C17" s="12" t="str">
        <f>[1]Detailed!B83</f>
        <v>a. 2 to 3m depth</v>
      </c>
      <c r="D17" s="10">
        <v>115.56</v>
      </c>
      <c r="E17" s="11" t="s">
        <v>11</v>
      </c>
      <c r="F17" s="8">
        <f t="shared" si="0"/>
        <v>1698.7319999999997</v>
      </c>
    </row>
    <row r="18" spans="1:6" s="6" customFormat="1" ht="169.9" customHeight="1">
      <c r="A18" s="7">
        <v>7</v>
      </c>
      <c r="B18" s="8">
        <f>[1]Detailed!H136</f>
        <v>9.9</v>
      </c>
      <c r="C18" s="12" t="str">
        <f>[1]Detailed!B86</f>
        <v>Plain cement Concrete 1:4:8 for Foundation and basement and other similar works including cost of materials, labour charges etc all complete and as directed by departmental officers</v>
      </c>
      <c r="D18" s="10">
        <v>4439.37</v>
      </c>
      <c r="E18" s="11" t="s">
        <v>11</v>
      </c>
      <c r="F18" s="8">
        <f t="shared" si="0"/>
        <v>43949.762999999999</v>
      </c>
    </row>
    <row r="19" spans="1:6" s="6" customFormat="1" ht="175.15" customHeight="1">
      <c r="A19" s="7">
        <v>8</v>
      </c>
      <c r="B19" s="8">
        <f>[1]Detailed!H152</f>
        <v>30.8</v>
      </c>
      <c r="C19" s="12" t="str">
        <f>[1]Detailed!B137</f>
        <v>Flooring with bed of CC 1:5:10 using 40mm size of hard broken stone jelly and top left rough to receive the floor finish with required slopes including ramming, curing etc all complete</v>
      </c>
      <c r="D19" s="10">
        <v>4246.2700000000004</v>
      </c>
      <c r="E19" s="11" t="s">
        <v>11</v>
      </c>
      <c r="F19" s="8">
        <f t="shared" si="0"/>
        <v>130785.11600000002</v>
      </c>
    </row>
    <row r="20" spans="1:6" s="6" customFormat="1" ht="237" customHeight="1">
      <c r="A20" s="7">
        <v>9</v>
      </c>
      <c r="B20" s="8">
        <f>[1]Detailed!H159</f>
        <v>31.1</v>
      </c>
      <c r="C20" s="12" t="str">
        <f>[1]Detailed!B153</f>
        <v>Plain cement concrete 1:2:4 using 20mm gauge hard broken stone jelly excluding shuttering and centering but including laying curing and finishing with relevant standard specification in foundation and basement and other similar works &amp; as directed by departmental  officers</v>
      </c>
      <c r="D20" s="10">
        <v>5767.59</v>
      </c>
      <c r="E20" s="11" t="s">
        <v>11</v>
      </c>
      <c r="F20" s="8">
        <f t="shared" si="0"/>
        <v>179372.049</v>
      </c>
    </row>
    <row r="21" spans="1:6" s="6" customFormat="1" ht="190.15" customHeight="1">
      <c r="A21" s="7">
        <v>10</v>
      </c>
      <c r="B21" s="8">
        <f>[1]Detailed!H221</f>
        <v>439.3</v>
      </c>
      <c r="C21" s="12" t="str">
        <f>[1]Detailed!B160</f>
        <v>Supplying and filling in foundation and basement with stone dust in layers of 150mm thickness well watered rammed and consolidated complying with relevant standard specification including cost of stone dust etc all complete</v>
      </c>
      <c r="D21" s="10">
        <v>275.16000000000003</v>
      </c>
      <c r="E21" s="11" t="s">
        <v>11</v>
      </c>
      <c r="F21" s="8">
        <f t="shared" si="0"/>
        <v>120877.78800000002</v>
      </c>
    </row>
    <row r="22" spans="1:6" s="6" customFormat="1" ht="227.45" customHeight="1">
      <c r="A22" s="7">
        <v>11</v>
      </c>
      <c r="B22" s="8">
        <f>[1]Detailed!H234</f>
        <v>23.700000000000003</v>
      </c>
      <c r="C22" s="12" t="str">
        <f>[1]Detailed!B223</f>
        <v>Filling in foundation and basement and other similar works with excavated earth in layers of 150mm thick well rammed and consolidated complying with relevant standard specification etc., all complete and as directed by departmental officers</v>
      </c>
      <c r="D22" s="10">
        <v>36.96</v>
      </c>
      <c r="E22" s="11" t="s">
        <v>11</v>
      </c>
      <c r="F22" s="8">
        <f t="shared" si="0"/>
        <v>875.95200000000011</v>
      </c>
    </row>
    <row r="23" spans="1:6" s="6" customFormat="1" ht="160.9" customHeight="1">
      <c r="A23" s="7">
        <v>12</v>
      </c>
      <c r="B23" s="8">
        <f>[1]Detailed!H265</f>
        <v>30</v>
      </c>
      <c r="C23" s="12" t="str">
        <f>[1]Detailed!B236</f>
        <v>Brick work in CM 1:5 using chamber burnt bricks of size (23x11.4x7.5cm) in foundation and basement including dewatering wherver necessary proper setting, curing etc complete</v>
      </c>
      <c r="D23" s="10">
        <v>6160.61</v>
      </c>
      <c r="E23" s="11" t="s">
        <v>11</v>
      </c>
      <c r="F23" s="8">
        <f t="shared" si="0"/>
        <v>184818.3</v>
      </c>
    </row>
    <row r="24" spans="1:6" s="6" customFormat="1" ht="279.60000000000002" customHeight="1">
      <c r="A24" s="7">
        <v>13</v>
      </c>
      <c r="B24" s="8"/>
      <c r="C24" s="12" t="str">
        <f>[1]Detailed!B266</f>
        <v xml:space="preserve">Brick work in cement mortar 1:6( one of cement &amp; six of sand) using chamber burnt bricks of size 9"x41/2"x3" (23x11.4x7.5cm) for super structure in the following floors including labour for fixing the doors, windows and ventilators frames in position, fixing of hild fasts, scaffoldings, curing etc complete. </v>
      </c>
      <c r="D24" s="10"/>
      <c r="E24" s="11"/>
      <c r="F24" s="8"/>
    </row>
    <row r="25" spans="1:6" s="6" customFormat="1" ht="52.9" customHeight="1">
      <c r="A25" s="7"/>
      <c r="B25" s="8">
        <f>[1]Detailed!H271</f>
        <v>13.299999999999999</v>
      </c>
      <c r="C25" s="12" t="str">
        <f>[1]Detailed!B267</f>
        <v>Stilt Floor/ Ground floor</v>
      </c>
      <c r="D25" s="10">
        <v>6178.19</v>
      </c>
      <c r="E25" s="11" t="s">
        <v>11</v>
      </c>
      <c r="F25" s="8">
        <f>B25*D25</f>
        <v>82169.926999999981</v>
      </c>
    </row>
    <row r="26" spans="1:6" s="6" customFormat="1" ht="43.15" customHeight="1">
      <c r="A26" s="7"/>
      <c r="B26" s="8">
        <f>[1]Detailed!H290</f>
        <v>52.7</v>
      </c>
      <c r="C26" s="12" t="str">
        <f>[1]Detailed!B272</f>
        <v>First floor</v>
      </c>
      <c r="D26" s="10">
        <v>6329.11</v>
      </c>
      <c r="E26" s="11" t="s">
        <v>11</v>
      </c>
      <c r="F26" s="8">
        <f>B26*D26</f>
        <v>333544.09700000001</v>
      </c>
    </row>
    <row r="27" spans="1:6" s="6" customFormat="1" ht="43.9" customHeight="1">
      <c r="A27" s="7"/>
      <c r="B27" s="8">
        <f>[1]Detailed!H309</f>
        <v>51.800000000000004</v>
      </c>
      <c r="C27" s="12" t="str">
        <f>[1]Detailed!B291</f>
        <v>Second floor</v>
      </c>
      <c r="D27" s="10">
        <v>6480.03</v>
      </c>
      <c r="E27" s="11" t="s">
        <v>11</v>
      </c>
      <c r="F27" s="8">
        <f>B27*D27</f>
        <v>335665.554</v>
      </c>
    </row>
    <row r="28" spans="1:6" ht="31.15" customHeight="1">
      <c r="A28" s="15"/>
      <c r="B28" s="8">
        <f>[1]Detailed!H325</f>
        <v>48.1</v>
      </c>
      <c r="C28" s="13" t="str">
        <f>[1]Detailed!B311</f>
        <v>Third floor</v>
      </c>
      <c r="D28" s="15">
        <v>6630.95</v>
      </c>
      <c r="E28" s="11" t="s">
        <v>11</v>
      </c>
      <c r="F28" s="8">
        <f>B28*D28</f>
        <v>318948.69500000001</v>
      </c>
    </row>
    <row r="29" spans="1:6" ht="285" customHeight="1">
      <c r="A29" s="15">
        <v>14</v>
      </c>
      <c r="B29" s="8"/>
      <c r="C29" s="12" t="str">
        <f>[1]Detailed!B326</f>
        <v xml:space="preserve">Brick work in cement mortar 1:4 114mm thick for super structure  using  chamber burnt bricks of size 9"x41/2"x3" (23x11.4x7.5cm) for super structure in the following floors including labour for fixing the doors, windows and ventilators frames in position, fixing of hild fasts, scaffoldings, curing etc complete. </v>
      </c>
      <c r="D29" s="15"/>
      <c r="E29" s="11"/>
      <c r="F29" s="8"/>
    </row>
    <row r="30" spans="1:6" customFormat="1" ht="43.9" customHeight="1">
      <c r="A30" s="15"/>
      <c r="B30" s="8">
        <f>[1]Detailed!H330</f>
        <v>84</v>
      </c>
      <c r="C30" s="12" t="str">
        <f>[1]Detailed!B327</f>
        <v>Ground floor/stilt floor</v>
      </c>
      <c r="D30" s="15">
        <f>[1]Data!G136</f>
        <v>792.07</v>
      </c>
      <c r="E30" s="11" t="s">
        <v>12</v>
      </c>
      <c r="F30" s="8">
        <f t="shared" ref="F30:F35" si="1">B30*D30</f>
        <v>66533.88</v>
      </c>
    </row>
    <row r="31" spans="1:6" ht="43.9" customHeight="1">
      <c r="A31" s="15"/>
      <c r="B31" s="8">
        <f>[1]Detailed!H344</f>
        <v>54.4</v>
      </c>
      <c r="C31" s="12" t="str">
        <f>[1]Detailed!B331</f>
        <v>1st floor</v>
      </c>
      <c r="D31" s="15">
        <f>[1]Data!G137</f>
        <v>809.27</v>
      </c>
      <c r="E31" s="11" t="s">
        <v>12</v>
      </c>
      <c r="F31" s="8">
        <f t="shared" si="1"/>
        <v>44024.288</v>
      </c>
    </row>
    <row r="32" spans="1:6" ht="43.9" customHeight="1">
      <c r="A32" s="15"/>
      <c r="B32" s="8">
        <f>[1]Detailed!H365</f>
        <v>83.1</v>
      </c>
      <c r="C32" s="12" t="str">
        <f>[1]Detailed!B346</f>
        <v>2nd floor</v>
      </c>
      <c r="D32" s="15">
        <f>[1]Data!G138</f>
        <v>826.47</v>
      </c>
      <c r="E32" s="11" t="s">
        <v>12</v>
      </c>
      <c r="F32" s="8">
        <f t="shared" si="1"/>
        <v>68679.656999999992</v>
      </c>
    </row>
    <row r="33" spans="1:6" ht="132" customHeight="1">
      <c r="A33" s="15">
        <v>15</v>
      </c>
      <c r="B33" s="8">
        <f>[1]Detailed!H513</f>
        <v>2747.7999999999997</v>
      </c>
      <c r="C33" s="12" t="str">
        <f>[1]Detailed!B367</f>
        <v>Plastering With Cement mortor 1:5 12mm thick finished with neat cement including providing band cornice ceiling cornice, curing , scaffolding etc complete</v>
      </c>
      <c r="D33" s="8">
        <f>[1]Data!G151</f>
        <v>228.21</v>
      </c>
      <c r="E33" s="11" t="s">
        <v>12</v>
      </c>
      <c r="F33" s="8">
        <f t="shared" si="1"/>
        <v>627075.43799999997</v>
      </c>
    </row>
    <row r="34" spans="1:6" ht="196.9" customHeight="1">
      <c r="A34" s="15">
        <v>16</v>
      </c>
      <c r="B34" s="8">
        <f>[1]Detailed!H614</f>
        <v>1521.8</v>
      </c>
      <c r="C34" s="12" t="str">
        <f>[1]Detailed!B515</f>
        <v>Ceiling plastering 1:3 10mm thick for bottom of roof stair, waist, landing and sunshades in all floors finished with neat cement including hacking the areas, providing band cornice, scaffolding, curing etc complete</v>
      </c>
      <c r="D34" s="15">
        <f>[1]Data!G164</f>
        <v>266.08</v>
      </c>
      <c r="E34" s="11" t="s">
        <v>12</v>
      </c>
      <c r="F34" s="8">
        <f t="shared" si="1"/>
        <v>404920.54399999994</v>
      </c>
    </row>
    <row r="35" spans="1:6" ht="124.9" customHeight="1">
      <c r="A35" s="15">
        <v>17</v>
      </c>
      <c r="B35" s="8">
        <f>[1]Detailed!H715</f>
        <v>1521.8</v>
      </c>
      <c r="C35" s="12" t="str">
        <f>[1]Detailed!B616</f>
        <v>White washing three coats using clean shell lime slaked including cost of lime, gum, brushes including scaffolding etc complete</v>
      </c>
      <c r="D35" s="15">
        <f>[1]Data!G176</f>
        <v>43.02</v>
      </c>
      <c r="E35" s="11" t="s">
        <v>12</v>
      </c>
      <c r="F35" s="8">
        <f t="shared" si="1"/>
        <v>65467.836000000003</v>
      </c>
    </row>
    <row r="36" spans="1:6" ht="186.6" customHeight="1">
      <c r="A36" s="15">
        <v>18</v>
      </c>
      <c r="B36" s="15"/>
      <c r="C36" s="12" t="str">
        <f>[1]Detailed!B716</f>
        <v xml:space="preserve">Providing and laying in position standardised concrete Mix M30 grade in a accordance with IS 456:2000 usng 20mm and down graded hard broken stone jelly for the RCC items of work </v>
      </c>
      <c r="D36" s="15"/>
      <c r="E36" s="11"/>
      <c r="F36" s="15"/>
    </row>
    <row r="37" spans="1:6" ht="41.45" customHeight="1">
      <c r="A37" s="15"/>
      <c r="B37" s="8">
        <f>[1]Detailed!H825</f>
        <v>94.6</v>
      </c>
      <c r="C37" s="12" t="str">
        <f>[1]Detailed!B717</f>
        <v>Foundation and basement</v>
      </c>
      <c r="D37" s="15">
        <f>[1]Data!G193</f>
        <v>7732.2</v>
      </c>
      <c r="E37" s="11" t="s">
        <v>11</v>
      </c>
      <c r="F37" s="8">
        <f>B37*D37</f>
        <v>731466.12</v>
      </c>
    </row>
    <row r="38" spans="1:6" ht="41.45" customHeight="1">
      <c r="A38" s="15"/>
      <c r="B38" s="8">
        <f>[1]Detailed!H878</f>
        <v>80.599999999999994</v>
      </c>
      <c r="C38" s="12" t="str">
        <f>[1]Detailed!B826</f>
        <v>Ground floor /Stilt floor</v>
      </c>
      <c r="D38" s="15">
        <f>[1]Data!G195</f>
        <v>7845.83</v>
      </c>
      <c r="E38" s="11" t="s">
        <v>11</v>
      </c>
      <c r="F38" s="8">
        <f>B38*D38</f>
        <v>632373.89799999993</v>
      </c>
    </row>
    <row r="39" spans="1:6" ht="41.45" customHeight="1">
      <c r="A39" s="15"/>
      <c r="B39" s="8">
        <f>[1]Detailed!H938</f>
        <v>79.099999999999994</v>
      </c>
      <c r="C39" s="12" t="str">
        <f>[1]Detailed!B879</f>
        <v xml:space="preserve">1st floor </v>
      </c>
      <c r="D39" s="15">
        <f>[1]Data!G196</f>
        <v>8069.68</v>
      </c>
      <c r="E39" s="11" t="s">
        <v>11</v>
      </c>
      <c r="F39" s="8">
        <f>B39*D39</f>
        <v>638311.68799999997</v>
      </c>
    </row>
    <row r="40" spans="1:6" ht="41.45" customHeight="1">
      <c r="A40" s="15"/>
      <c r="B40" s="8">
        <f>[1]Detailed!H999</f>
        <v>79.399999999999991</v>
      </c>
      <c r="C40" s="12" t="str">
        <f>[1]Detailed!B939</f>
        <v xml:space="preserve">2nd floor </v>
      </c>
      <c r="D40" s="15">
        <f>[1]Data!G197</f>
        <v>8293.5300000000007</v>
      </c>
      <c r="E40" s="11" t="s">
        <v>11</v>
      </c>
      <c r="F40" s="8">
        <f>B40*D40</f>
        <v>658506.28200000001</v>
      </c>
    </row>
    <row r="41" spans="1:6" ht="41.45" customHeight="1">
      <c r="A41" s="15"/>
      <c r="B41" s="8">
        <f>[1]Detailed!H1043</f>
        <v>45.4</v>
      </c>
      <c r="C41" s="12" t="str">
        <f>[1]Detailed!B1000</f>
        <v>3rd floor/ terrace</v>
      </c>
      <c r="D41" s="15">
        <f>[1]Data!G198</f>
        <v>8517.3799999999992</v>
      </c>
      <c r="E41" s="11" t="s">
        <v>11</v>
      </c>
      <c r="F41" s="8">
        <f>B41*D41</f>
        <v>386689.05199999997</v>
      </c>
    </row>
    <row r="42" spans="1:6" ht="169.9" customHeight="1">
      <c r="A42" s="15">
        <v>19</v>
      </c>
      <c r="B42" s="15"/>
      <c r="C42" s="12" t="str">
        <f>[1]Detailed!B1044</f>
        <v>Providing form work and centring for reinforced cement concrete structure including supports &amp; struts up to 3.30m height for plne surfaces as detailed below with all cross bracings etc all complete</v>
      </c>
      <c r="D42" s="15"/>
      <c r="E42" s="11"/>
      <c r="F42" s="15"/>
    </row>
    <row r="43" spans="1:6" ht="75.599999999999994" customHeight="1">
      <c r="A43" s="15"/>
      <c r="B43" s="8">
        <f>[1]Detailed!H1094</f>
        <v>283.8</v>
      </c>
      <c r="C43" s="12" t="str">
        <f>[1]Detailed!B1045</f>
        <v>a. For column footing , plinth beam, grade beam, raft beam,raft slab etc</v>
      </c>
      <c r="D43" s="15">
        <f>[1]Data!E202</f>
        <v>804.89</v>
      </c>
      <c r="E43" s="11" t="s">
        <v>12</v>
      </c>
      <c r="F43" s="8">
        <f t="shared" ref="F43:F58" si="2">B43*D43</f>
        <v>228427.78200000001</v>
      </c>
    </row>
    <row r="44" spans="1:6" ht="100.15" customHeight="1">
      <c r="A44" s="15"/>
      <c r="B44" s="8">
        <f>[1]Detailed!H1246</f>
        <v>1506.3999999999999</v>
      </c>
      <c r="C44" s="12" t="str">
        <f>[1]Detailed!B1095</f>
        <v>b.plain surfaces such as roof slab, beams, lintels, sill slab, stair case, portico slab and other similar works</v>
      </c>
      <c r="D44" s="15">
        <f>[1]Data!E204</f>
        <v>900.96</v>
      </c>
      <c r="E44" s="11" t="s">
        <v>12</v>
      </c>
      <c r="F44" s="8">
        <f t="shared" si="2"/>
        <v>1357206.1439999999</v>
      </c>
    </row>
    <row r="45" spans="1:6" ht="136.9" customHeight="1">
      <c r="A45" s="15"/>
      <c r="B45" s="8">
        <f>[1]Detailed!H1332</f>
        <v>588.9</v>
      </c>
      <c r="C45" s="12" t="str">
        <f>[1]Detailed!B1247</f>
        <v>c. For square &amp; rectangular column and small quantities of sunshade parapet drops cum window boxing fin projection and other similar works</v>
      </c>
      <c r="D45" s="15">
        <f>[1]Data!E206</f>
        <v>1081.1500000000001</v>
      </c>
      <c r="E45" s="11" t="s">
        <v>12</v>
      </c>
      <c r="F45" s="8">
        <f t="shared" si="2"/>
        <v>636689.23499999999</v>
      </c>
    </row>
    <row r="46" spans="1:6" ht="37.15" customHeight="1">
      <c r="A46" s="15"/>
      <c r="B46" s="8">
        <f>[1]Detailed!H1344</f>
        <v>315.60000000000002</v>
      </c>
      <c r="C46" s="13" t="str">
        <f>[1]Detailed!B1334</f>
        <v>d.vertical wall</v>
      </c>
      <c r="D46" s="15">
        <f>[1]Data!E208</f>
        <v>991.06</v>
      </c>
      <c r="E46" s="11" t="s">
        <v>12</v>
      </c>
      <c r="F46" s="8">
        <f t="shared" si="2"/>
        <v>312778.53600000002</v>
      </c>
    </row>
    <row r="47" spans="1:6" ht="253.15" customHeight="1">
      <c r="A47" s="15">
        <v>20</v>
      </c>
      <c r="B47" s="8">
        <f>[1]Detailed!H1349</f>
        <v>74.699999999999989</v>
      </c>
      <c r="C47" s="12" t="str">
        <f>[1]Detailed!B1346</f>
        <v>Supplying, fabricating and placing in position of mild steel grills/ ribbed tor steels ( without cement slurry) of all diameters for reinforcement for all floors including cost of binding wire insulated with PVC, bending tying etc all complete and as directed by the departmental officers</v>
      </c>
      <c r="D47" s="8">
        <v>81223.8</v>
      </c>
      <c r="E47" s="11" t="s">
        <v>13</v>
      </c>
      <c r="F47" s="8">
        <f t="shared" si="2"/>
        <v>6067417.8599999994</v>
      </c>
    </row>
    <row r="48" spans="1:6" ht="261.60000000000002" customHeight="1">
      <c r="A48" s="15">
        <v>21</v>
      </c>
      <c r="B48" s="8">
        <f>[1]Detailed!H1354</f>
        <v>74.699999999999989</v>
      </c>
      <c r="C48" s="12" t="str">
        <f>[1]Detailed!B1351</f>
        <v>Applying 1 coat of anti corrosive treatment on steel reinforcement rods 20ltrs of anticorrosive chemical for one metric tonne of steel reinforcement rods at site including a cost of required quantity of anti corrosive chemicals , cement , consumables such as brushes gloves etc all complete</v>
      </c>
      <c r="D48" s="8">
        <f>[1]Data!G235</f>
        <v>4570</v>
      </c>
      <c r="E48" s="11" t="s">
        <v>13</v>
      </c>
      <c r="F48" s="8">
        <f t="shared" si="2"/>
        <v>341378.99999999994</v>
      </c>
    </row>
    <row r="49" spans="1:6" ht="201" customHeight="1">
      <c r="A49" s="15">
        <v>22</v>
      </c>
      <c r="B49" s="8">
        <f>[1]Detailed!H1456</f>
        <v>1744.3</v>
      </c>
      <c r="C49" s="12" t="str">
        <f>[1]Detailed!B1356</f>
        <v>supplying and applying of wall putty 1 coat of approved make (ISI) for smooth finishing the new wall plastered wall for roller painting including cost , labour charges for applying,putty blade, scaffolding etc all complete</v>
      </c>
      <c r="D49" s="8">
        <v>90</v>
      </c>
      <c r="E49" s="11" t="s">
        <v>12</v>
      </c>
      <c r="F49" s="8">
        <f t="shared" si="2"/>
        <v>156987</v>
      </c>
    </row>
    <row r="50" spans="1:6" ht="264.60000000000002" customHeight="1">
      <c r="A50" s="15">
        <v>23</v>
      </c>
      <c r="B50" s="8">
        <f>[1]Detailed!H1599</f>
        <v>2527.2999999999997</v>
      </c>
      <c r="C50" s="12" t="str">
        <f>[1]Detailed!B1458</f>
        <v>Painting false ceiling /walls with two coats of 1st class ready mixed plastic emulsion paint of best approved quality colour and shade including a proming coat, including clean removal of dirt dust etc complete including necessary brushes, labour charges, putty etc complte</v>
      </c>
      <c r="D50" s="15">
        <f>[1]Data!G259</f>
        <v>222.05</v>
      </c>
      <c r="E50" s="11" t="s">
        <v>12</v>
      </c>
      <c r="F50" s="8">
        <f t="shared" si="2"/>
        <v>561186.96499999997</v>
      </c>
    </row>
    <row r="51" spans="1:6" ht="301.89999999999998" customHeight="1">
      <c r="A51" s="15">
        <v>24</v>
      </c>
      <c r="B51" s="8">
        <f>[1]Detailed!H1635</f>
        <v>446.3</v>
      </c>
      <c r="C51" s="12" t="str">
        <f>[1]Detailed!B1601</f>
        <v>Supplying and laying of stain free nano polish vetrified Tiles  of size 600x600x8mm for  Flooring and other similar works in cement mortor 1:3 20mm thick including fixing in position cutting the tiles to the required size wherever necessary pointing the joints with grout ( tile filler joint filler) curing, finishing etc all complete</v>
      </c>
      <c r="D51" s="15">
        <f>[1]Data!G280</f>
        <v>1409.41</v>
      </c>
      <c r="E51" s="11" t="s">
        <v>12</v>
      </c>
      <c r="F51" s="8">
        <f t="shared" si="2"/>
        <v>629019.68300000008</v>
      </c>
    </row>
    <row r="52" spans="1:6" ht="265.89999999999998" customHeight="1">
      <c r="A52" s="15">
        <v>25</v>
      </c>
      <c r="B52" s="8">
        <f>[1]Detailed!H1646</f>
        <v>27.400000000000002</v>
      </c>
      <c r="C52" s="12" t="str">
        <f>[1]Detailed!B1637</f>
        <v>Supplying and fixing of colour ceramic Anti skid Tiles  without corrugated design for flooring and other similar works over cement mortor 1:3 20mm thick including fixing in position, cutting the tiles to necessary pointing the joints with grout ( Tile joint filler ), curing , finishing etc complete</v>
      </c>
      <c r="D52" s="8">
        <f>[1]Data!G303</f>
        <v>1139.75</v>
      </c>
      <c r="E52" s="11" t="s">
        <v>12</v>
      </c>
      <c r="F52" s="8">
        <f t="shared" si="2"/>
        <v>31229.15</v>
      </c>
    </row>
    <row r="53" spans="1:6" ht="389.45" customHeight="1">
      <c r="A53" s="15">
        <v>26</v>
      </c>
      <c r="B53" s="8">
        <f>[1]Detailed!H1658</f>
        <v>120.1</v>
      </c>
      <c r="C53" s="12" t="str">
        <f>[1]Detailed!B1648</f>
        <v>Supplying and fixing of Colour glazed tiles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Grout (Tile joint filler), curing, finishing etc., all complete and as directed by the departmental officers.</v>
      </c>
      <c r="D53" s="8">
        <f>[1]Data!G318</f>
        <v>1305.69</v>
      </c>
      <c r="E53" s="11" t="s">
        <v>12</v>
      </c>
      <c r="F53" s="8">
        <f t="shared" si="2"/>
        <v>156813.36900000001</v>
      </c>
    </row>
    <row r="54" spans="1:6" ht="409.15" customHeight="1">
      <c r="A54" s="15">
        <v>27</v>
      </c>
      <c r="B54" s="8">
        <f>[1]Detailed!H1665</f>
        <v>71.3</v>
      </c>
      <c r="C54" s="12" t="str">
        <f>[1]Detailed!B1660</f>
        <v>Supplying and fixing of Synthetic Grey paradise and similar varieties granite slab super fine polished with machine cut edges of 4'x2' and above 18 to 20mm thick for flooring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v>
      </c>
      <c r="D54" s="8">
        <v>2224.4299999999998</v>
      </c>
      <c r="E54" s="11" t="s">
        <v>12</v>
      </c>
      <c r="F54" s="8">
        <f t="shared" si="2"/>
        <v>158601.85899999997</v>
      </c>
    </row>
    <row r="55" spans="1:6" ht="409.15" customHeight="1">
      <c r="A55" s="15">
        <v>28</v>
      </c>
      <c r="B55" s="8">
        <f>[1]Detailed!H1688</f>
        <v>60.300000000000004</v>
      </c>
      <c r="C55" s="12" t="str">
        <f>[1]Detailed!B1667</f>
        <v>Supplying and fixing of Synthetic Grey paradise and similar varieties granite slab super fine polished with machine cut edges of 4'x2' and above 18 to 20mm thick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complete(Stair case )</v>
      </c>
      <c r="D55" s="15">
        <v>1921.69</v>
      </c>
      <c r="E55" s="11" t="s">
        <v>12</v>
      </c>
      <c r="F55" s="8">
        <f t="shared" si="2"/>
        <v>115877.90700000001</v>
      </c>
    </row>
    <row r="56" spans="1:6" ht="409.15" customHeight="1">
      <c r="A56" s="15">
        <v>29</v>
      </c>
      <c r="B56" s="8">
        <f>[1]Detailed!H1698</f>
        <v>87.1</v>
      </c>
      <c r="C56" s="12" t="str">
        <f>[1]Detailed!B1690</f>
        <v>Supplying and fixing of Synthetic Grey paradise and similar varieties granite slab super fine polished with machine cut edges of 4'x2' and above 18 to 20mm thick for wall  ( best approved quality and the same shall got approved from the executive engineer before using over cement plastering in CM 1:3, 20mm thick including fixing in position cutting the tiles to the required size wherever necessary, pointing the joints with grout ( tile joint filler) curing finishing etc all complete</v>
      </c>
      <c r="D56" s="8">
        <v>2353.69</v>
      </c>
      <c r="E56" s="11" t="s">
        <v>12</v>
      </c>
      <c r="F56" s="8">
        <f t="shared" si="2"/>
        <v>205006.399</v>
      </c>
    </row>
    <row r="57" spans="1:6" ht="192.6" customHeight="1">
      <c r="A57" s="15">
        <v>30</v>
      </c>
      <c r="B57" s="8">
        <f>[1]Detailed!H1705</f>
        <v>317.3</v>
      </c>
      <c r="C57" s="12" t="str">
        <f>[1]Detailed!B1700</f>
        <v>Plastering the top of the flooring in CM 1:4 20mm thickincluding surface rendered smooth including providing proper slopes, hread lining, curing and 150mm wide skirting alrounfd with same cement mortor etc all complete</v>
      </c>
      <c r="D57" s="15">
        <f>[1]Data!G390</f>
        <v>469.66</v>
      </c>
      <c r="E57" s="11" t="s">
        <v>12</v>
      </c>
      <c r="F57" s="8">
        <f t="shared" si="2"/>
        <v>149023.11800000002</v>
      </c>
    </row>
    <row r="58" spans="1:6" ht="200.45" customHeight="1">
      <c r="A58" s="15">
        <v>31</v>
      </c>
      <c r="B58" s="8">
        <f>[1]Detailed!H1719</f>
        <v>185.6</v>
      </c>
      <c r="C58" s="12" t="str">
        <f>[1]Detailed!B1707</f>
        <v>Providing round single side nosing to the edges of granite slab 18 to 20mm thick including labour, power consumption tools &amp; plants required true to horizontal etc for lift portion in floors and as directed by departmental officers</v>
      </c>
      <c r="D58" s="8">
        <f>[1]Data!G394</f>
        <v>193.8</v>
      </c>
      <c r="E58" s="11" t="s">
        <v>8</v>
      </c>
      <c r="F58" s="8">
        <f t="shared" si="2"/>
        <v>35969.279999999999</v>
      </c>
    </row>
    <row r="59" spans="1:6" ht="183.6" customHeight="1">
      <c r="A59" s="600">
        <v>32</v>
      </c>
      <c r="B59" s="599">
        <f>[1]Detailed!H1726</f>
        <v>325.20000000000005</v>
      </c>
      <c r="C59" s="601" t="str">
        <f>[1]Detailed!B1720</f>
        <v>FINISHING TOP OF ROOF WITH ONE  COURSE OF PRESSED TILES OVER A BED OF C.M(1:3),12mmTHICK MIXED WITH WATER PROOF COMPOUND AT 2% BY WEIGHT OF CEMENT  etc all complete</v>
      </c>
      <c r="D59" s="600">
        <v>1136.45</v>
      </c>
      <c r="E59" s="602" t="s">
        <v>12</v>
      </c>
      <c r="F59" s="600">
        <f>D59*B59</f>
        <v>369573.5400000001</v>
      </c>
    </row>
    <row r="60" spans="1:6" ht="15.6" hidden="1" customHeight="1">
      <c r="A60" s="600"/>
      <c r="B60" s="599"/>
      <c r="C60" s="601"/>
      <c r="D60" s="600"/>
      <c r="E60" s="602"/>
      <c r="F60" s="600"/>
    </row>
    <row r="61" spans="1:6" ht="255" customHeight="1">
      <c r="A61" s="600">
        <v>33</v>
      </c>
      <c r="B61" s="599">
        <f>[1]Detailed!H1735</f>
        <v>131.79999999999998</v>
      </c>
      <c r="C61" s="601" t="str">
        <f>[1]Detailed!B1727</f>
        <v>Supplying and fixing UPVC (Un-Plasticized Polyvinyl Chloride) Windows of casement type (open) from the profile the size of outer frame 60mm x 58mm and shutter profile are reinforcement with GI/1mm 125GSM and 100% corrosion free, the profiles are multi chambered sections with wall thick of 2mm. The EPDM rubber (black colour) covered with over all the edges of frame and shutter the shutter will be provided with frame and shutter the shutter will be provided with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frames.The window should be got approved from the Executive Engineer before use on work</v>
      </c>
      <c r="D61" s="599">
        <f>[1]Data!G417</f>
        <v>7126</v>
      </c>
      <c r="E61" s="602" t="s">
        <v>12</v>
      </c>
      <c r="F61" s="599">
        <f>D61*B61</f>
        <v>939206.79999999993</v>
      </c>
    </row>
    <row r="62" spans="1:6" ht="408.6" customHeight="1">
      <c r="A62" s="600"/>
      <c r="B62" s="600"/>
      <c r="C62" s="601"/>
      <c r="D62" s="599"/>
      <c r="E62" s="602"/>
      <c r="F62" s="599"/>
    </row>
    <row r="63" spans="1:6" ht="409.15" customHeight="1">
      <c r="A63" s="15">
        <v>34</v>
      </c>
      <c r="B63" s="8">
        <f>[1]Detailed!H1740</f>
        <v>2.6</v>
      </c>
      <c r="C63" s="12" t="str">
        <f>[1]Detailed!B1736</f>
        <v xml:space="preserve">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 The corners and joints should be welded and cleaned. Radiations pin headed glass 4mm thick should be provided in the louvers. The window should be fixed to the wall with
100% packing with screws and silicon packing all round the frames. The ventilator should be got approved from the Executive Engineer before use on work
</v>
      </c>
      <c r="D63" s="8">
        <f>[1]Data!G420</f>
        <v>7720</v>
      </c>
      <c r="E63" s="11" t="s">
        <v>12</v>
      </c>
      <c r="F63" s="8">
        <f>D63*B63</f>
        <v>20072</v>
      </c>
    </row>
    <row r="64" spans="1:6" ht="266.45" customHeight="1">
      <c r="A64" s="15">
        <v>35</v>
      </c>
      <c r="B64" s="8"/>
      <c r="C64" s="12" t="str">
        <f>[1]Detailed!B1741</f>
        <v>Supply and fixing of Teak wood wrought and put up for frames of doors ,windows ,ventilators,cupboard,and any other simillar joinery works with necessaary plugs,rebates for shutters,plaster grooves,on all faces etc.,Complying with relevant standard specification etc.,in all respects.</v>
      </c>
      <c r="D64" s="15"/>
      <c r="E64" s="11"/>
      <c r="F64" s="8"/>
    </row>
    <row r="65" spans="1:6" ht="70.900000000000006" customHeight="1">
      <c r="A65" s="15"/>
      <c r="B65" s="8">
        <f>[1]Detailed!H1753</f>
        <v>0.7</v>
      </c>
      <c r="C65" s="17" t="str">
        <f>[1]Detailed!B1742</f>
        <v>a) Teak wood over 2.00 metre and below 3 metre length</v>
      </c>
      <c r="D65" s="8">
        <f>[1]Data!G431</f>
        <v>124580</v>
      </c>
      <c r="E65" s="11" t="s">
        <v>11</v>
      </c>
      <c r="F65" s="8">
        <f>D65*B65</f>
        <v>87206</v>
      </c>
    </row>
    <row r="66" spans="1:6" ht="70.900000000000006" customHeight="1">
      <c r="A66" s="15"/>
      <c r="B66" s="8">
        <f>[1]Detailed!H1765</f>
        <v>0.32250000000000001</v>
      </c>
      <c r="C66" s="18" t="str">
        <f>[1]Detailed!B1754</f>
        <v>b. Teak wood below 2m length</v>
      </c>
      <c r="D66" s="8">
        <v>112380</v>
      </c>
      <c r="E66" s="11" t="s">
        <v>11</v>
      </c>
      <c r="F66" s="8">
        <f>D66*B66</f>
        <v>36242.550000000003</v>
      </c>
    </row>
    <row r="67" spans="1:6" ht="119.45" customHeight="1">
      <c r="A67" s="600">
        <v>36</v>
      </c>
      <c r="B67" s="599">
        <f>[1]Detailed!H1770</f>
        <v>3.6</v>
      </c>
      <c r="C67" s="601" t="str">
        <f>[1]Detailed!B1766</f>
        <v>Providing and fixing of 30mm thick Soild PVC door shutter structure of MS tubes of 19 gauge thick and size 19x19mm for styles and 15x15mm for top and bottom rails. MS frame to be covered with 5mm thick heat moulded PVC 'C' Channel of size 50x30mm for styles with 5mm thick PVC sheet, (75mm wide PVC sheet for top rail, lock rail and bottom rails on either side) paneling of 5mm thick PVC one side sandwich printed lamination, back side same base colours of sheet to be fitted in the M.S.frame sealed to the styles and rails with 30x5mm thick PVC sheet beading on either side and joined together with cement solvent adhesive. Inserting panel colours are as approved by the departmental officers. Sliding aluminium "G" channel to be fixed on the top of the wall, and necessary wheel arrangements to be fixed on the door top side etc., complete and as directed by the departmental officers. (Furniture fitting including Aluminium 'G'-channel to be provided shall bear ISI marks. The quality, brand and colour of door shutter and furniture fittings should be got approved by the Executive Engineer before use)</v>
      </c>
      <c r="D67" s="599">
        <f>[1]Data!G442</f>
        <v>3167</v>
      </c>
      <c r="E67" s="602" t="s">
        <v>12</v>
      </c>
      <c r="F67" s="599">
        <f>D67*B67</f>
        <v>11401.2</v>
      </c>
    </row>
    <row r="68" spans="1:6" ht="409.6" customHeight="1">
      <c r="A68" s="600"/>
      <c r="B68" s="599"/>
      <c r="C68" s="601"/>
      <c r="D68" s="599"/>
      <c r="E68" s="602"/>
      <c r="F68" s="599"/>
    </row>
    <row r="69" spans="1:6" ht="405.6" customHeight="1">
      <c r="A69" s="15">
        <v>37</v>
      </c>
      <c r="B69" s="8"/>
      <c r="C69" s="12" t="str">
        <f>[1]Detailed!B1771</f>
        <v>Supplying and fixing of Best Indian Teakwood panelled door shutters single leaf in position using 75mm x 37.5mm styles and 4 nos of 150x37.5mm rails (top, middle, bottom and lock rail) 2 nos of 75mmx37.5mm vertical shorter styles and 18.75mm thick planks for panels including cost and labour for fixing the furniture fittings as per schedule ‘E’ etc., complete and as directed by the departmental officers. (As per new design)</v>
      </c>
      <c r="D69" s="8"/>
      <c r="E69" s="11"/>
      <c r="F69" s="8"/>
    </row>
    <row r="70" spans="1:6" ht="88.9" customHeight="1">
      <c r="A70" s="15"/>
      <c r="B70" s="8">
        <f>[1]Detailed!H1777</f>
        <v>15.4</v>
      </c>
      <c r="C70" s="19" t="str">
        <f>[1]Detailed!B1772</f>
        <v>a) Single leaf suitable for door size 1000 x 2400mm</v>
      </c>
      <c r="D70" s="8">
        <f>[1]Data!G472</f>
        <v>5857.21</v>
      </c>
      <c r="E70" s="11" t="s">
        <v>12</v>
      </c>
      <c r="F70" s="8">
        <f>D70*B70</f>
        <v>90201.034</v>
      </c>
    </row>
    <row r="71" spans="1:6" ht="356.45" customHeight="1">
      <c r="A71" s="15">
        <v>38</v>
      </c>
      <c r="B71" s="15"/>
      <c r="C71" s="17" t="str">
        <f>[1]Detailed!B1778</f>
        <v xml:space="preserve">Supplying and fixing of Best Indian Teakwood panelled door shutters Double leaf in position using 75mm x 37.5mm styles and 4 nos of 150x37.5mm rails (top, middle, bottom and lock rail) 2 nos of 75mmx37.5mm vertical shorter styles and 18.75mm thick planks for panels including cost and labour for fixing the furniture fittings as per schedule ‘E’ etc., complete and as directed by the departmental officers. </v>
      </c>
      <c r="D71" s="15"/>
      <c r="E71" s="11"/>
      <c r="F71" s="15"/>
    </row>
    <row r="72" spans="1:6" ht="69.599999999999994" customHeight="1">
      <c r="A72" s="15"/>
      <c r="B72" s="8">
        <f>[1]Detailed!H1782</f>
        <v>18</v>
      </c>
      <c r="C72" s="12" t="str">
        <f>[1]Detailed!B1779</f>
        <v>a) Double leaf suitable for door size 1.2 x 2.4m,1.5X2.4m</v>
      </c>
      <c r="D72" s="15">
        <v>6314.91</v>
      </c>
      <c r="E72" s="11" t="s">
        <v>12</v>
      </c>
      <c r="F72" s="8">
        <f t="shared" ref="F72:F86" si="3">D72*B72</f>
        <v>113668.38</v>
      </c>
    </row>
    <row r="73" spans="1:6" ht="314.45" customHeight="1">
      <c r="A73" s="15">
        <v>39</v>
      </c>
      <c r="B73" s="8">
        <f>[1]Detailed!H1794</f>
        <v>63.9</v>
      </c>
      <c r="C73" s="12" t="str">
        <f>[1]Detailed!B1783</f>
        <v>Painting the new wood work with two coats 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v>
      </c>
      <c r="D73" s="15">
        <f>[1]Data!G522</f>
        <v>225.31</v>
      </c>
      <c r="E73" s="11" t="s">
        <v>12</v>
      </c>
      <c r="F73" s="8">
        <f t="shared" si="3"/>
        <v>14397.308999999999</v>
      </c>
    </row>
    <row r="74" spans="1:6" ht="294.60000000000002" customHeight="1">
      <c r="A74" s="15">
        <v>40</v>
      </c>
      <c r="B74" s="8">
        <f>[1]Detailed!H1803</f>
        <v>12</v>
      </c>
      <c r="C74" s="12" t="str">
        <f>[1]Detailed!B1795</f>
        <v>Supply and fixing of best approved superior variety hydraulic door Closure suitable for doors including cost of door catches, Aluminium/ Stainless steel screws  fixing in position etc complete and as directed by the departmental officers. (The quality and brand shall be got approved from the Executive  Engineer before use)</v>
      </c>
      <c r="D74" s="8">
        <f>[1]Data!G526</f>
        <v>934</v>
      </c>
      <c r="E74" s="11" t="s">
        <v>10</v>
      </c>
      <c r="F74" s="8">
        <f t="shared" si="3"/>
        <v>11208</v>
      </c>
    </row>
    <row r="75" spans="1:6" ht="314.45" customHeight="1">
      <c r="A75" s="15">
        <v>41</v>
      </c>
      <c r="B75" s="8">
        <f>[1]Detailed!H1815</f>
        <v>12</v>
      </c>
      <c r="C75" s="12" t="str">
        <f>[1]Detailed!B1804</f>
        <v>Supplying and fixing of best approved superior variety magnetic door catches suitable for doors including cost of door catches, aluminium/ stainless steel screws fixing in position etc complete and as directed by the departmental officers ( the quality and brand shall be gor approved from the executive engineer)</v>
      </c>
      <c r="D75" s="8">
        <v>52</v>
      </c>
      <c r="E75" s="11" t="s">
        <v>10</v>
      </c>
      <c r="F75" s="8">
        <f t="shared" si="3"/>
        <v>624</v>
      </c>
    </row>
    <row r="76" spans="1:6" ht="111" customHeight="1">
      <c r="A76" s="15">
        <v>42</v>
      </c>
      <c r="B76" s="8">
        <f>[1]Detailed!H1822</f>
        <v>72</v>
      </c>
      <c r="C76" s="12" t="str">
        <f>[1]Detailed!B1816</f>
        <v>Supplying of mild steel hold fasts horizontally twisted of size 230x40x4mm with pair of suitable iron screws.</v>
      </c>
      <c r="D76" s="8">
        <v>9.6</v>
      </c>
      <c r="E76" s="11" t="s">
        <v>10</v>
      </c>
      <c r="F76" s="8">
        <f>D76*B76</f>
        <v>691.19999999999993</v>
      </c>
    </row>
    <row r="77" spans="1:6" ht="170.45" customHeight="1">
      <c r="A77" s="15">
        <v>43</v>
      </c>
      <c r="B77" s="8">
        <f>[1]Detailed!H1831</f>
        <v>4612.9999999999991</v>
      </c>
      <c r="C77" s="12" t="str">
        <f>[1]Detailed!B1823</f>
        <v>Supplying and fixing Mild Steel grills as per the design approved to verandah enclosure or gate including one coat of primer and labour for fixing in position etc. all complete</v>
      </c>
      <c r="D77" s="8">
        <f>[1]Data!G534</f>
        <v>62.6</v>
      </c>
      <c r="E77" s="11" t="s">
        <v>14</v>
      </c>
      <c r="F77" s="8">
        <f t="shared" si="3"/>
        <v>288773.79999999993</v>
      </c>
    </row>
    <row r="78" spans="1:6" ht="390" customHeight="1">
      <c r="A78" s="15">
        <v>44</v>
      </c>
      <c r="B78" s="8">
        <f>[1]Detailed!H1841</f>
        <v>4.6129999999999987</v>
      </c>
      <c r="C78" s="12" t="str">
        <f>[1]Detailed!B1832</f>
        <v>Applying one coat of Anticorrosive treatment for steel window /M.s grills ( using 5litrs of anticorrosive chemical per one MT of steel) at site including cost of paint (NITROZinc rich primer ), brushes gloves, labour charges for applying anticorrosive paint etc before the application of synthetic enamel paint ( the quality and brand of anti- corrosive paint should be got approved from the EE before use ) and as directed by the departmental officers.</v>
      </c>
      <c r="D78" s="8">
        <v>2767.25</v>
      </c>
      <c r="E78" s="11" t="s">
        <v>13</v>
      </c>
      <c r="F78" s="8">
        <f t="shared" si="3"/>
        <v>12765.324249999996</v>
      </c>
    </row>
    <row r="79" spans="1:6" ht="358.15" customHeight="1">
      <c r="A79" s="15">
        <v>45</v>
      </c>
      <c r="B79" s="8">
        <f>[1]Detailed!H1850</f>
        <v>183.6</v>
      </c>
      <c r="C79" s="12" t="str">
        <f>[1]Detailed!B1842</f>
        <v>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v>
      </c>
      <c r="D79" s="15">
        <f>[1]Data!G557</f>
        <v>133.44</v>
      </c>
      <c r="E79" s="11" t="s">
        <v>12</v>
      </c>
      <c r="F79" s="8">
        <f t="shared" si="3"/>
        <v>24499.583999999999</v>
      </c>
    </row>
    <row r="80" spans="1:6" ht="197.45" customHeight="1">
      <c r="A80" s="15">
        <v>47</v>
      </c>
      <c r="B80" s="8">
        <f>[1]Detailed!H1862</f>
        <v>66.8</v>
      </c>
      <c r="C80" s="12" t="str">
        <f>[1]Detailed!B1851</f>
        <v>Providing wooden melamine door polish for new wood by removing using blade scrapping the existing dirt from the wooden surfsce using sand paper with M50 and repeat M80 paper to get smooth surface etc complete</v>
      </c>
      <c r="D80" s="8">
        <f>[1]Data!G591</f>
        <v>1386.8</v>
      </c>
      <c r="E80" s="11" t="s">
        <v>12</v>
      </c>
      <c r="F80" s="8">
        <f t="shared" si="3"/>
        <v>92638.239999999991</v>
      </c>
    </row>
    <row r="81" spans="1:7" ht="213" customHeight="1">
      <c r="A81" s="15">
        <v>48</v>
      </c>
      <c r="B81" s="8">
        <f>[1]Detailed!H1871</f>
        <v>52.7</v>
      </c>
      <c r="C81" s="12" t="str">
        <f>[1]Detailed!B1863</f>
        <v>WEATHERING COURSE WITH BRICK ELLY LIME IN RATIO 32:121/2 BY VOLUMN WELL WATERINGCONSOLIDATED WITH WOODEN BEATERS TO REQUIRED SLOP etc all complete</v>
      </c>
      <c r="D81" s="15">
        <v>3542.11</v>
      </c>
      <c r="E81" s="11" t="s">
        <v>11</v>
      </c>
      <c r="F81" s="8">
        <f t="shared" si="3"/>
        <v>186669.19700000001</v>
      </c>
      <c r="G81"/>
    </row>
    <row r="82" spans="1:7" ht="232.15" customHeight="1">
      <c r="A82" s="15">
        <v>49</v>
      </c>
      <c r="B82" s="8">
        <f>[1]Detailed!H1886</f>
        <v>449.1</v>
      </c>
      <c r="C82" s="12" t="str">
        <f>[1]Detailed!B1872</f>
        <v xml:space="preserve">Supplying, fabricating, erecting and fixing Hilux (or)
Equivalent Board False Ceiling upto a ceiling height of
4.5m from floor level Using Hilux Board Plain Sheets (10mm thick)  etc all complete </v>
      </c>
      <c r="D82" s="8">
        <f>[1]Data!G614</f>
        <v>963</v>
      </c>
      <c r="E82" s="11" t="s">
        <v>12</v>
      </c>
      <c r="F82" s="8">
        <f t="shared" si="3"/>
        <v>432483.30000000005</v>
      </c>
    </row>
    <row r="83" spans="1:7" ht="111.6" customHeight="1">
      <c r="A83" s="15">
        <v>50</v>
      </c>
      <c r="B83" s="8"/>
      <c r="C83" s="12" t="str">
        <f>[1]Detailed!B1887</f>
        <v xml:space="preserve">LIGHT POINT WITH CEILING ROSE FOR ADMINISTRATIVE BLOCKS AND COMMUNITY CENTRE Open wiring
</v>
      </c>
      <c r="D83" s="8"/>
      <c r="E83" s="11"/>
      <c r="F83" s="8"/>
    </row>
    <row r="84" spans="1:7" ht="409.6" customHeight="1">
      <c r="A84" s="15"/>
      <c r="B84" s="8">
        <f>[1]Detailed!H1895</f>
        <v>76</v>
      </c>
      <c r="C84" s="12" t="str">
        <f>[1]Detailed!B1888</f>
        <v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complete,(open wiring)
</v>
      </c>
      <c r="D84" s="8">
        <v>1592</v>
      </c>
      <c r="E84" s="11" t="s">
        <v>10</v>
      </c>
      <c r="F84" s="8">
        <f t="shared" si="3"/>
        <v>120992</v>
      </c>
    </row>
    <row r="85" spans="1:7" ht="231.6" customHeight="1">
      <c r="A85" s="15"/>
      <c r="B85" s="8">
        <f>[1]Detailed!H1902</f>
        <v>42</v>
      </c>
      <c r="C85" s="12" t="str">
        <f>[1]Detailed!B1896</f>
        <v>Supplying and fixing 24W LED 4000 K 2 x2 Square type recessed fittings Higher end/philips/havells/equivalent) including cost of materials and labour charges for fixing tools and tackels  etc all complete</v>
      </c>
      <c r="D85" s="8">
        <v>3765</v>
      </c>
      <c r="E85" s="11" t="s">
        <v>10</v>
      </c>
      <c r="F85" s="8">
        <f t="shared" si="3"/>
        <v>158130</v>
      </c>
    </row>
    <row r="86" spans="1:7" ht="318" customHeight="1">
      <c r="A86" s="15">
        <v>51</v>
      </c>
      <c r="B86" s="8">
        <f>[1]Detailed!H1911</f>
        <v>263</v>
      </c>
      <c r="C86" s="12" t="str">
        <f>[1]Detailed!B1903</f>
        <v>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v>
      </c>
      <c r="D86" s="15">
        <v>338.74</v>
      </c>
      <c r="E86" s="11" t="s">
        <v>8</v>
      </c>
      <c r="F86" s="8">
        <f t="shared" si="3"/>
        <v>89088.62</v>
      </c>
    </row>
    <row r="87" spans="1:7" ht="409.6" customHeight="1">
      <c r="A87" s="15">
        <v>52</v>
      </c>
      <c r="B87" s="15"/>
      <c r="C87" s="12" t="str">
        <f>[1]Detailed!B1912</f>
        <v>Providing Rain water harvesting pit by augering 300mm dia bore pits to a depth of 5.50m overall depth and filling with stone jelly of 40mm size including earth work excavation 1m dia, 600mm depth and filling with filling sand to a depth of 300mm filling sand over the stone jelly and covered with Pre-cast RCC Perforated slab of 40mm thick excluding the cost and fabrication of reinforcement grills but including precasting, moulding, curing, finishing and fixing in position etc and all complete as directed by the departmental officer.</v>
      </c>
      <c r="D87" s="15"/>
      <c r="E87" s="11"/>
      <c r="F87" s="15"/>
    </row>
    <row r="88" spans="1:7" ht="40.15" customHeight="1">
      <c r="A88" s="15"/>
      <c r="B88" s="8">
        <f>[1]Detailed!H1914</f>
        <v>12</v>
      </c>
      <c r="C88" s="12" t="str">
        <f>[1]Detailed!B1913</f>
        <v>a. Providing pit</v>
      </c>
      <c r="D88" s="8">
        <f>[1]Data!G667</f>
        <v>1813.91</v>
      </c>
      <c r="E88" s="11" t="s">
        <v>10</v>
      </c>
      <c r="F88" s="8">
        <f>D88*B88</f>
        <v>21766.920000000002</v>
      </c>
    </row>
    <row r="89" spans="1:7" ht="40.15" customHeight="1">
      <c r="A89" s="15"/>
      <c r="B89" s="8">
        <f>[1]Detailed!H1917</f>
        <v>36</v>
      </c>
      <c r="C89" s="20" t="str">
        <f>[1]Detailed!B1915</f>
        <v>b. Augering 30cm dia</v>
      </c>
      <c r="D89" s="15">
        <f>[1]Data!G674</f>
        <v>463.39</v>
      </c>
      <c r="E89" s="11" t="s">
        <v>8</v>
      </c>
      <c r="F89" s="8">
        <f>D89*B89</f>
        <v>16682.04</v>
      </c>
    </row>
    <row r="90" spans="1:7" s="23" customFormat="1" ht="144.6" customHeight="1">
      <c r="A90" s="21">
        <v>53</v>
      </c>
      <c r="B90" s="10">
        <f>[1]Detailed!H1920</f>
        <v>12</v>
      </c>
      <c r="C90" s="12" t="str">
        <f>[1]Detailed!B1919</f>
        <v>Supplying and planting of avenue trees including earth work excavation for pit of size 60x60x60cm filled with manure for 20cm depth</v>
      </c>
      <c r="D90" s="10">
        <f>[1]Data!G697</f>
        <v>307.74</v>
      </c>
      <c r="E90" s="22" t="s">
        <v>10</v>
      </c>
      <c r="F90" s="8">
        <f>D90*B90</f>
        <v>3692.88</v>
      </c>
    </row>
    <row r="91" spans="1:7" ht="170.45" customHeight="1">
      <c r="A91" s="15">
        <v>54</v>
      </c>
      <c r="B91" s="8">
        <f>[1]Detailed!H1923</f>
        <v>12</v>
      </c>
      <c r="C91" s="17" t="str">
        <f>[1]Detailed!B1922</f>
        <v xml:space="preserve">Supplying and fixing of triangular shape chicken mesh tree guard using 8cm dia casurina vertical post and middle tie using country wood reaper of size 50x25mm etc complete </v>
      </c>
      <c r="D91" s="8">
        <f>[1]Data!G710</f>
        <v>849.27</v>
      </c>
      <c r="E91" s="11" t="s">
        <v>10</v>
      </c>
      <c r="F91" s="8">
        <f>D91*B91</f>
        <v>10191.24</v>
      </c>
    </row>
    <row r="92" spans="1:7" ht="169.15" customHeight="1">
      <c r="A92" s="15">
        <v>55</v>
      </c>
      <c r="B92" s="8">
        <f>[1]Detailed!H1926</f>
        <v>1</v>
      </c>
      <c r="C92" s="12" t="str">
        <f>[1]Detailed!B1925</f>
        <v>Supplying and fabrication and erection in position of MS scheme name and layout board with 50x50x6mm MS angle for vertical post and support post with 2.5mm thick MS sheet</v>
      </c>
      <c r="D92" s="15">
        <f>[1]Data!G725</f>
        <v>16310.61</v>
      </c>
      <c r="E92" s="11" t="s">
        <v>10</v>
      </c>
      <c r="F92" s="8">
        <f>D92*B92</f>
        <v>16310.61</v>
      </c>
    </row>
    <row r="93" spans="1:7" ht="409.6" customHeight="1">
      <c r="A93" s="15">
        <v>56</v>
      </c>
      <c r="B93" s="8"/>
      <c r="C93" s="12" t="str">
        <f>[1]Detailed!B1928</f>
        <v>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v>
      </c>
      <c r="D93" s="15"/>
      <c r="E93" s="11"/>
      <c r="F93" s="8"/>
    </row>
    <row r="94" spans="1:7" ht="102.6" customHeight="1">
      <c r="A94" s="15"/>
      <c r="B94" s="8">
        <f>[1]Detailed!H1930</f>
        <v>45</v>
      </c>
      <c r="C94" s="12" t="str">
        <f>[1]Detailed!B1929</f>
        <v>a) 50mm dia Astm D schedule 40 threaded Pvc pipe with necessary PVC/GI specials</v>
      </c>
      <c r="D94" s="15">
        <v>289.75</v>
      </c>
      <c r="E94" s="11" t="s">
        <v>8</v>
      </c>
      <c r="F94" s="8">
        <f t="shared" ref="F94:F101" si="4">D94*B94</f>
        <v>13038.75</v>
      </c>
      <c r="G94"/>
    </row>
    <row r="95" spans="1:7" ht="124.15" customHeight="1">
      <c r="A95" s="15"/>
      <c r="B95" s="8">
        <f>[1]Detailed!H1942</f>
        <v>305</v>
      </c>
      <c r="C95" s="12" t="str">
        <f>[1]Detailed!B1931</f>
        <v>b) 32mm dia Astm D schedule 40 threaded Pvc pipe with necessary PVC/GI specials</v>
      </c>
      <c r="D95" s="15">
        <f>[1]Data!G753</f>
        <v>241.57</v>
      </c>
      <c r="E95" s="11" t="s">
        <v>8</v>
      </c>
      <c r="F95" s="8">
        <f t="shared" si="4"/>
        <v>73678.849999999991</v>
      </c>
    </row>
    <row r="96" spans="1:7" ht="108.6" customHeight="1">
      <c r="A96" s="15"/>
      <c r="B96" s="8">
        <f>[1]Detailed!H1949</f>
        <v>551</v>
      </c>
      <c r="C96" s="12" t="str">
        <f>[1]Detailed!B1943</f>
        <v>c) 25mm dia Astm D schedule 40 threaded Pvc pipe with necessary PVC/GI specials</v>
      </c>
      <c r="D96" s="15">
        <f>[1]Data!G745</f>
        <v>224.34</v>
      </c>
      <c r="E96" s="11" t="s">
        <v>8</v>
      </c>
      <c r="F96" s="8">
        <f t="shared" si="4"/>
        <v>123611.34</v>
      </c>
    </row>
    <row r="97" spans="1:6" ht="124.15" customHeight="1">
      <c r="A97" s="15"/>
      <c r="B97" s="8">
        <f>[1]Detailed!H1956</f>
        <v>47</v>
      </c>
      <c r="C97" s="12" t="str">
        <f>[1]Detailed!B1950</f>
        <v>c) 20mm dia Astm D schedule 40 threaded Pvc pipe with necessary PVC/GI specials</v>
      </c>
      <c r="D97" s="15">
        <v>219.55</v>
      </c>
      <c r="E97" s="11" t="s">
        <v>8</v>
      </c>
      <c r="F97" s="8">
        <f t="shared" si="4"/>
        <v>10318.85</v>
      </c>
    </row>
    <row r="98" spans="1:6" ht="174" customHeight="1">
      <c r="A98" s="15">
        <v>57</v>
      </c>
      <c r="B98" s="24">
        <f>[1]Detailed!H1958</f>
        <v>8</v>
      </c>
      <c r="C98" s="12" t="str">
        <f>[1]Detailed!B1957</f>
        <v>Supplying and fixing of half turn long body tap 15mm dia of best quality including cost of fittings with requied specials, bends, labour for fixing etc complete</v>
      </c>
      <c r="D98" s="8">
        <v>245</v>
      </c>
      <c r="E98" s="11" t="s">
        <v>10</v>
      </c>
      <c r="F98" s="8">
        <f t="shared" si="4"/>
        <v>1960</v>
      </c>
    </row>
    <row r="99" spans="1:6" ht="174" customHeight="1">
      <c r="A99" s="15">
        <v>58</v>
      </c>
      <c r="B99" s="24">
        <f>[1]Detailed!H1961</f>
        <v>8</v>
      </c>
      <c r="C99" s="12" t="str">
        <f>[1]Detailed!B1960</f>
        <v>Supplying and fixing of 15mm dia Short body CP engineering tap of best quality including cost of fittings with requied specials, bends, labour for fixing etc complete</v>
      </c>
      <c r="D99" s="8">
        <v>234</v>
      </c>
      <c r="E99" s="11" t="s">
        <v>10</v>
      </c>
      <c r="F99" s="8">
        <f t="shared" si="4"/>
        <v>1872</v>
      </c>
    </row>
    <row r="100" spans="1:6" ht="173.45" customHeight="1">
      <c r="A100" s="15">
        <v>59</v>
      </c>
      <c r="B100" s="8">
        <f>[1]Detailed!H1964</f>
        <v>8</v>
      </c>
      <c r="C100" s="12" t="str">
        <f>[1]Detailed!B1963</f>
        <v>Supplying and fixing of approved brand procelin flat back urinal superior variety including cost of urinal lead pipe waste pipe 15mm wheel valve, TW plug and labour for fixing etc complete</v>
      </c>
      <c r="D100" s="8">
        <f>[1]Data!G787</f>
        <v>2124.75</v>
      </c>
      <c r="E100" s="11" t="s">
        <v>10</v>
      </c>
      <c r="F100" s="8">
        <f t="shared" si="4"/>
        <v>16998</v>
      </c>
    </row>
    <row r="101" spans="1:6" ht="207.6" customHeight="1">
      <c r="A101" s="15">
        <v>60</v>
      </c>
      <c r="B101" s="8">
        <f>[1]Detailed!H1967</f>
        <v>6</v>
      </c>
      <c r="C101" s="12" t="str">
        <f>[1]Detailed!B1966</f>
        <v>Supplying and Fixing of EWC superior variety ( white) 500mm with PVC SWR grade "p" or "S" trap including cost of fixing double flapped coloured plastic sheet cover PVC flushing cistern in appropriate level</v>
      </c>
      <c r="D101" s="8">
        <v>6848.35</v>
      </c>
      <c r="E101" s="11" t="s">
        <v>10</v>
      </c>
      <c r="F101" s="8">
        <f t="shared" si="4"/>
        <v>41090.100000000006</v>
      </c>
    </row>
    <row r="102" spans="1:6" ht="254.45" customHeight="1">
      <c r="A102" s="15">
        <v>61</v>
      </c>
      <c r="B102" s="15"/>
      <c r="C102" s="12" t="str">
        <f>[1]Detailed!B1969</f>
        <v xml:space="preserve">Supplying and fixing the following dia PVC SWR pipe and relavent specials including packing the joints with rubber lubricant fixing them into walls with necessary wooden plug screws holding wherever necessary and making good of the dismanteled portion with necessary connections to sanitary fittings etc </v>
      </c>
      <c r="D102" s="15"/>
      <c r="E102" s="11"/>
      <c r="F102" s="15"/>
    </row>
    <row r="103" spans="1:6" ht="73.900000000000006" customHeight="1">
      <c r="A103" s="15"/>
      <c r="B103" s="8">
        <f>[1]Detailed!H1976</f>
        <v>168</v>
      </c>
      <c r="C103" s="17" t="str">
        <f>[1]Detailed!B1970</f>
        <v>a) 110 dia PVC SWR pipe including all reqired PVC specials etc complete</v>
      </c>
      <c r="D103" s="8">
        <v>692.5</v>
      </c>
      <c r="E103" s="11" t="s">
        <v>8</v>
      </c>
      <c r="F103" s="8">
        <f t="shared" ref="F103:F111" si="5">D103*B103</f>
        <v>116340</v>
      </c>
    </row>
    <row r="104" spans="1:6" ht="76.900000000000006" customHeight="1">
      <c r="A104" s="15"/>
      <c r="B104" s="8">
        <f>[1]Detailed!H1983</f>
        <v>150</v>
      </c>
      <c r="C104" s="17" t="str">
        <f>[1]Detailed!B1977</f>
        <v>b) 75mm dia PVC SWR pipe including all required PVC specials etc complete</v>
      </c>
      <c r="D104" s="15">
        <v>576.63</v>
      </c>
      <c r="E104" s="11" t="s">
        <v>8</v>
      </c>
      <c r="F104" s="8">
        <f t="shared" si="5"/>
        <v>86494.5</v>
      </c>
    </row>
    <row r="105" spans="1:6" ht="316.89999999999998" customHeight="1">
      <c r="A105" s="15">
        <v>62</v>
      </c>
      <c r="B105" s="8">
        <f>[1]Detailed!H1985</f>
        <v>25</v>
      </c>
      <c r="C105" s="17" t="str">
        <f>[1]Detailed!B1984</f>
        <v>Supplying and fixing of 150mmx100mm size of Stone ware Gully trap with iron gratings over the bed of 150mm thick brick jelly concrete in CC 1:8:16  using 40mm size brick jelly and brick masonry wall of 114mm thick usingChamber burnt bricks of size 23x11.4x7.5 cm in CM 1:5 plastered with 1:3 12mm thick  etc complete</v>
      </c>
      <c r="D105" s="15">
        <f>[1]Data!G817</f>
        <v>1882.02</v>
      </c>
      <c r="E105" s="11" t="s">
        <v>10</v>
      </c>
      <c r="F105" s="8">
        <f t="shared" si="5"/>
        <v>47050.5</v>
      </c>
    </row>
    <row r="106" spans="1:6" ht="164.45" customHeight="1">
      <c r="A106" s="15">
        <v>63</v>
      </c>
      <c r="B106" s="8">
        <f>[1]Detailed!H1987</f>
        <v>15</v>
      </c>
      <c r="C106" s="12" t="str">
        <f>[1]Detailed!B1986</f>
        <v>Supplying and fixing of PVC Nahani trap not less than 75mm 4way/2 way ( superior variety) having minimum of water seal of 50mm confirm to relevant IS specification</v>
      </c>
      <c r="D106" s="8">
        <f>[1]Data!G825</f>
        <v>152.6</v>
      </c>
      <c r="E106" s="11" t="s">
        <v>10</v>
      </c>
      <c r="F106" s="8">
        <f t="shared" si="5"/>
        <v>2289</v>
      </c>
    </row>
    <row r="107" spans="1:6" ht="130.15" customHeight="1">
      <c r="A107" s="15">
        <v>64</v>
      </c>
      <c r="B107" s="8">
        <f>[1]Detailed!H1989</f>
        <v>70</v>
      </c>
      <c r="C107" s="12" t="str">
        <f>[1]Detailed!B1988</f>
        <v>Supplying and fixing of TV/ telephone line socket of 20mm dia including cost of materials and labour charges etc all complete</v>
      </c>
      <c r="D107" s="8">
        <v>81.44</v>
      </c>
      <c r="E107" s="11" t="s">
        <v>8</v>
      </c>
      <c r="F107" s="8">
        <f t="shared" si="5"/>
        <v>5700.8</v>
      </c>
    </row>
    <row r="108" spans="1:6" ht="133.9" customHeight="1">
      <c r="A108" s="15">
        <v>65</v>
      </c>
      <c r="B108" s="8">
        <f>[1]Detailed!H1991</f>
        <v>6</v>
      </c>
      <c r="C108" s="12" t="str">
        <f>[1]Detailed!B1990</f>
        <v>Supplying and fixing of without pedestal type white coloured wash basin of size 550mmx400mm of best approved quality with ISI mark</v>
      </c>
      <c r="D108" s="8">
        <v>3241.42</v>
      </c>
      <c r="E108" s="11" t="s">
        <v>10</v>
      </c>
      <c r="F108" s="8">
        <f t="shared" si="5"/>
        <v>19448.52</v>
      </c>
    </row>
    <row r="109" spans="1:6" ht="136.9" customHeight="1">
      <c r="A109" s="15">
        <v>66</v>
      </c>
      <c r="B109" s="8">
        <f>[1]Detailed!H1993</f>
        <v>6</v>
      </c>
      <c r="C109" s="12" t="str">
        <f>[1]Detailed!B1992</f>
        <v>Supplying and fixing of 5mm thick bevelled edge mirror of size 0.6mx0.45m mounted in the PVC frame alround with 3mm thick</v>
      </c>
      <c r="D109" s="8">
        <v>471.2</v>
      </c>
      <c r="E109" s="11" t="s">
        <v>10</v>
      </c>
      <c r="F109" s="8">
        <f t="shared" si="5"/>
        <v>2827.2</v>
      </c>
    </row>
    <row r="110" spans="1:6" ht="102.6" customHeight="1">
      <c r="A110" s="15">
        <v>67</v>
      </c>
      <c r="B110" s="8">
        <f>[1]Detailed!H1995</f>
        <v>6</v>
      </c>
      <c r="C110" s="12" t="str">
        <f>[1]Detailed!B1994</f>
        <v xml:space="preserve">Supplying and Fixing of best approved quality soap dish glazed colour of size 150x150x50mm </v>
      </c>
      <c r="D110" s="8">
        <f>[1]Data!G851</f>
        <v>194.3</v>
      </c>
      <c r="E110" s="11" t="s">
        <v>10</v>
      </c>
      <c r="F110" s="8">
        <f t="shared" si="5"/>
        <v>1165.8000000000002</v>
      </c>
    </row>
    <row r="111" spans="1:6" ht="243" customHeight="1">
      <c r="A111" s="15">
        <v>68</v>
      </c>
      <c r="B111" s="8">
        <f>[1]Detailed!H1997</f>
        <v>6</v>
      </c>
      <c r="C111" s="17" t="str">
        <f>[1]Detailed!B1996</f>
        <v>SUPPLY AND FIXING ALUMINUM TOWEL RAIL OF 70CM LONG INCLUDING COST OF SCREW TW PLUGS AND LABOURS CHARGES FOR FIXING IN POSITION ETC COMPLETE IN ALL RESPECT AND AS DIRECTED BY THE DEPT OFFICERS.</v>
      </c>
      <c r="D111" s="8">
        <v>95</v>
      </c>
      <c r="E111" s="11" t="s">
        <v>10</v>
      </c>
      <c r="F111" s="8">
        <f t="shared" si="5"/>
        <v>570</v>
      </c>
    </row>
    <row r="112" spans="1:6" ht="58.9" customHeight="1">
      <c r="A112" s="15">
        <v>69</v>
      </c>
      <c r="B112" s="15"/>
      <c r="C112" s="12" t="str">
        <f>[1]Detailed!B1998</f>
        <v>Supplyig and fixing of following dia SN 8 PVC pipe with ISI mark etc complete below ground level.</v>
      </c>
      <c r="D112" s="15"/>
      <c r="E112" s="11"/>
      <c r="F112" s="15"/>
    </row>
    <row r="113" spans="1:7" ht="58.9" customHeight="1">
      <c r="A113" s="15"/>
      <c r="B113" s="8">
        <f>[1]Detailed!H2000</f>
        <v>60</v>
      </c>
      <c r="C113" s="25" t="str">
        <f>[1]Detailed!B1999</f>
        <v>a) 160mm dia SN 8 PVC pipe( below G.L)</v>
      </c>
      <c r="D113" s="8">
        <v>770.06</v>
      </c>
      <c r="E113" s="11" t="s">
        <v>8</v>
      </c>
      <c r="F113" s="8">
        <f>D113*B113</f>
        <v>46203.6</v>
      </c>
    </row>
    <row r="114" spans="1:7" ht="58.9" customHeight="1">
      <c r="A114" s="15"/>
      <c r="B114" s="8">
        <f>[1]Detailed!H2002</f>
        <v>75</v>
      </c>
      <c r="C114" s="25" t="str">
        <f>[1]Detailed!B2001</f>
        <v>a) 110mm dia SN 8 PVC pipe( below G.L)</v>
      </c>
      <c r="D114" s="15">
        <v>459.03</v>
      </c>
      <c r="E114" s="11" t="s">
        <v>8</v>
      </c>
      <c r="F114" s="8">
        <f>D114*B114</f>
        <v>34427.25</v>
      </c>
    </row>
    <row r="115" spans="1:7" ht="217.15" customHeight="1">
      <c r="A115" s="15">
        <v>70</v>
      </c>
      <c r="B115" s="8">
        <f>[1]Detailed!H2007</f>
        <v>284.32240000000002</v>
      </c>
      <c r="C115" s="12" t="str">
        <f>[1]Detailed!B2004</f>
        <v xml:space="preserve">Providing pre-constructional Anti termite treatment including cost of chemicals labour as per standard specification for preparing the area for treatment by spraying chemicals and other incidental charges etc </v>
      </c>
      <c r="D115" s="8">
        <v>34</v>
      </c>
      <c r="E115" s="11" t="s">
        <v>12</v>
      </c>
      <c r="F115" s="8">
        <f>D115*B115</f>
        <v>9666.9616000000005</v>
      </c>
    </row>
    <row r="116" spans="1:7" ht="176.45" customHeight="1">
      <c r="A116" s="15">
        <v>71</v>
      </c>
      <c r="B116" s="8">
        <f>[1]Detailed!H2010</f>
        <v>6</v>
      </c>
      <c r="C116" s="12" t="str">
        <f>[1]Detailed!B2009</f>
        <v>Supply and fixing of stainless steel health faucet  wth 2 way CP bib cock of approved make including cost of materials and labour charges etc complete (PWD SR pg.No: 49 slNo: 165)</v>
      </c>
      <c r="D116" s="8">
        <v>2040</v>
      </c>
      <c r="E116" s="11" t="s">
        <v>10</v>
      </c>
      <c r="F116" s="8">
        <f>D116*B116</f>
        <v>12240</v>
      </c>
    </row>
    <row r="117" spans="1:7" ht="94.9" customHeight="1">
      <c r="A117" s="15"/>
      <c r="B117" s="8"/>
      <c r="C117" s="12" t="str">
        <f>[1]Detailed!B2011</f>
        <v xml:space="preserve">LIGHT POINT WITH CEILING ROSE  FOR ADMINISTRATIVE BLOCKS AND COMMUNITY CENTRE
</v>
      </c>
      <c r="D117" s="8"/>
      <c r="E117" s="11"/>
      <c r="F117" s="8"/>
    </row>
    <row r="118" spans="1:7" ht="409.6" customHeight="1">
      <c r="A118" s="15">
        <v>72</v>
      </c>
      <c r="B118" s="15"/>
      <c r="C118" s="26" t="str">
        <f>[1]Detailed!B2012</f>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v>
      </c>
      <c r="D118" s="15"/>
      <c r="E118" s="11"/>
      <c r="F118" s="15"/>
      <c r="G118"/>
    </row>
    <row r="119" spans="1:7" ht="40.9" customHeight="1">
      <c r="A119" s="15"/>
      <c r="B119" s="8">
        <f>[1]Detailed!H2019</f>
        <v>71</v>
      </c>
      <c r="C119" s="12" t="str">
        <f>[1]Detailed!B2013</f>
        <v>a. Light point with ceiling rose</v>
      </c>
      <c r="D119" s="8">
        <v>2419</v>
      </c>
      <c r="E119" s="11" t="s">
        <v>10</v>
      </c>
      <c r="F119" s="8">
        <f t="shared" ref="F119:F156" si="6">D119*B119</f>
        <v>171749</v>
      </c>
      <c r="G119"/>
    </row>
    <row r="120" spans="1:7" ht="131.44999999999999" customHeight="1">
      <c r="A120" s="15">
        <v>73</v>
      </c>
      <c r="B120" s="8"/>
      <c r="C120" s="12" t="str">
        <f>[1]Detailed!B2021</f>
        <v xml:space="preserve">LIGHT POINT WITH BAKELITE BATTERN TYPE HOLDER FOR ADMINISTRATIVE BLOCKS AND COMMUNITY CENTRE
</v>
      </c>
      <c r="D120" s="8"/>
      <c r="E120" s="11"/>
      <c r="F120" s="8"/>
      <c r="G120"/>
    </row>
    <row r="121" spans="1:7" ht="409.6" customHeight="1">
      <c r="A121" s="15"/>
      <c r="B121" s="8"/>
      <c r="C121" s="26" t="str">
        <f>[1]Detailed!B2022</f>
        <v xml:space="preserve">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ADMINISTRATIVE BLOCKS AND COMMUNITYCENTRE controlled by 5 amps flush type switch including citcuit mains, cost of all materials, specials, etc., all complete,
</v>
      </c>
      <c r="D121" s="8"/>
      <c r="E121" s="11"/>
      <c r="F121" s="8"/>
      <c r="G121"/>
    </row>
    <row r="122" spans="1:7" ht="45" customHeight="1">
      <c r="A122" s="15"/>
      <c r="B122" s="8">
        <f>[1]Detailed!H2028</f>
        <v>38</v>
      </c>
      <c r="C122" s="12" t="str">
        <f>[1]Detailed!B2023</f>
        <v>b. light point without ceiling rose</v>
      </c>
      <c r="D122" s="8">
        <v>2420</v>
      </c>
      <c r="E122" s="11" t="s">
        <v>10</v>
      </c>
      <c r="F122" s="8">
        <f t="shared" si="6"/>
        <v>91960</v>
      </c>
      <c r="G122"/>
    </row>
    <row r="123" spans="1:7" ht="358.9" customHeight="1">
      <c r="A123" s="15">
        <v>74</v>
      </c>
      <c r="B123" s="8">
        <f>[1]Detailed!H2033</f>
        <v>41</v>
      </c>
      <c r="C123" s="12" t="str">
        <f>[1]Detailed!B2029</f>
        <v>Wiring with 2 x 1.5 sq.mm. (22 / 0.3) PVC insulated single core unsheathed copper conductor cable of 1100V grade
in suitable heavy gauge MS conduit pipe on wall and ceiling with MS accessories with switch box with 5A FT switch
inflush with wall and covered with hylum sheet of 3mm thick with painting of suitable colour with continuous earth
wire connection of 14 SWG TC wire for  fan point (for electronic regulator) ( SD-3)</v>
      </c>
      <c r="D123" s="8">
        <v>3872</v>
      </c>
      <c r="E123" s="11" t="s">
        <v>10</v>
      </c>
      <c r="F123" s="8">
        <f t="shared" si="6"/>
        <v>158752</v>
      </c>
      <c r="G123"/>
    </row>
    <row r="124" spans="1:7" ht="156" customHeight="1">
      <c r="A124" s="15">
        <v>75</v>
      </c>
      <c r="B124" s="8">
        <f>[1]Detailed!H2036</f>
        <v>20</v>
      </c>
      <c r="C124" s="12" t="str">
        <f>[1]Detailed!B2035</f>
        <v>Wiring with 1.5sqmm pvc insulated single core multi standard fire retardant flexible copper cable with ISI mark for Stair case light point etc all complete</v>
      </c>
      <c r="D124" s="8">
        <v>4553</v>
      </c>
      <c r="E124" s="11" t="s">
        <v>10</v>
      </c>
      <c r="F124" s="8">
        <f t="shared" si="6"/>
        <v>91060</v>
      </c>
      <c r="G124"/>
    </row>
    <row r="125" spans="1:7" ht="161.44999999999999" customHeight="1">
      <c r="A125" s="15">
        <v>76</v>
      </c>
      <c r="B125" s="8">
        <f>[1]Detailed!H2040</f>
        <v>40</v>
      </c>
      <c r="C125" s="12" t="str">
        <f>[1]Detailed!B2038</f>
        <v>Wiring with 1.5sqmm pvc insulated single core multi standard fire retardant flexible copper cable with ISI mark for 5Amps 5pin point at Switch board itself  etc all complete</v>
      </c>
      <c r="D125" s="8">
        <f>[1]Data!G1021</f>
        <v>765</v>
      </c>
      <c r="E125" s="11" t="s">
        <v>10</v>
      </c>
      <c r="F125" s="8">
        <f t="shared" si="6"/>
        <v>30600</v>
      </c>
      <c r="G125"/>
    </row>
    <row r="126" spans="1:7" ht="165.6" customHeight="1">
      <c r="A126" s="15">
        <v>77</v>
      </c>
      <c r="B126" s="8">
        <f>[1]Detailed!H2051</f>
        <v>34</v>
      </c>
      <c r="C126" s="12" t="str">
        <f>[1]Detailed!B2042</f>
        <v>Wiring with 1.5sqmm pvc insulated single core multi standard fire retardant flexible copper cable with ISI mark for 5Amps 5pin point at convenient point  etc all complete</v>
      </c>
      <c r="D126" s="8">
        <v>1038</v>
      </c>
      <c r="E126" s="11" t="s">
        <v>10</v>
      </c>
      <c r="F126" s="8">
        <f t="shared" si="6"/>
        <v>35292</v>
      </c>
      <c r="G126"/>
    </row>
    <row r="127" spans="1:7" ht="111.6" customHeight="1">
      <c r="A127" s="15">
        <v>78</v>
      </c>
      <c r="B127" s="8">
        <f>[1]Detailed!H2063</f>
        <v>142</v>
      </c>
      <c r="C127" s="12" t="str">
        <f>[1]Detailed!B2053</f>
        <v>Supplying and fixing odf 4' 18W crystal LED tbe light including cost of materials and labour charges etc all complete</v>
      </c>
      <c r="D127" s="8">
        <f>[1]Data!G1029</f>
        <v>665</v>
      </c>
      <c r="E127" s="11" t="s">
        <v>10</v>
      </c>
      <c r="F127" s="8">
        <f t="shared" si="6"/>
        <v>94430</v>
      </c>
      <c r="G127"/>
    </row>
    <row r="128" spans="1:7" ht="103.15" customHeight="1">
      <c r="A128" s="15">
        <v>79</v>
      </c>
      <c r="B128" s="8">
        <f>[1]Detailed!H2070</f>
        <v>16</v>
      </c>
      <c r="C128" s="17" t="str">
        <f>[1]Detailed!B2065</f>
        <v>Supplying and fixing of LED suitable for fixing it to pendant /bakelite holder of approved quality etc complete</v>
      </c>
      <c r="D128" s="8">
        <v>16.5</v>
      </c>
      <c r="E128" s="11" t="s">
        <v>10</v>
      </c>
      <c r="F128" s="8">
        <f t="shared" si="6"/>
        <v>264</v>
      </c>
      <c r="G128"/>
    </row>
    <row r="129" spans="1:6" customFormat="1" ht="138.6" customHeight="1">
      <c r="A129" s="15">
        <v>80</v>
      </c>
      <c r="B129" s="8">
        <f>[1]Detailed!H2076</f>
        <v>45</v>
      </c>
      <c r="C129" s="12" t="str">
        <f>[1]Detailed!B2072</f>
        <v>Supplying and delivery of following electric ceiling fan with ISI mark with blades and double ball bearing capacitor etc complete</v>
      </c>
      <c r="D129" s="8">
        <v>1438</v>
      </c>
      <c r="E129" s="11" t="s">
        <v>10</v>
      </c>
      <c r="F129" s="8">
        <f t="shared" si="6"/>
        <v>64710</v>
      </c>
    </row>
    <row r="130" spans="1:6" customFormat="1" ht="148.9" customHeight="1">
      <c r="A130" s="15">
        <v>81</v>
      </c>
      <c r="B130" s="8">
        <f>[1]Detailed!H2082</f>
        <v>45</v>
      </c>
      <c r="C130" s="17" t="str">
        <f>[1]Detailed!B2078</f>
        <v>Supplying and Fixing of best approved superior variety concealed type fibre box with MS fan hook of 100mm dia 75mm depth and 3mm thick etc all complete</v>
      </c>
      <c r="D130" s="8">
        <v>33.9</v>
      </c>
      <c r="E130" s="11" t="s">
        <v>10</v>
      </c>
      <c r="F130" s="8">
        <f t="shared" si="6"/>
        <v>1525.5</v>
      </c>
    </row>
    <row r="131" spans="1:6" customFormat="1" ht="139.9" customHeight="1">
      <c r="A131" s="15">
        <v>82</v>
      </c>
      <c r="B131" s="8">
        <f>[1]Detailed!H2088</f>
        <v>45</v>
      </c>
      <c r="C131" s="12" t="str">
        <f>[1]Detailed!B2084</f>
        <v>Charges for assemblinfg and fixing of ceiling fan of different sweep with necessary connections and fixing of fan regulator etc complete</v>
      </c>
      <c r="D131" s="8">
        <v>521</v>
      </c>
      <c r="E131" s="11" t="s">
        <v>10</v>
      </c>
      <c r="F131" s="8">
        <f t="shared" si="6"/>
        <v>23445</v>
      </c>
    </row>
    <row r="132" spans="1:6" customFormat="1" ht="215.45" customHeight="1">
      <c r="A132" s="15">
        <v>83</v>
      </c>
      <c r="B132" s="8">
        <f>[1]Detailed!H2097</f>
        <v>17</v>
      </c>
      <c r="C132" s="12" t="str">
        <f>[1]Detailed!B2090</f>
        <v>Supplying and fixing of 15 Amps 3 pin flush type plug socket on suitable MS box of 16g thick concealed and covered with 3 mm thick laminated hylem sheet inclusive of all materials, etc., all complete.</v>
      </c>
      <c r="D132" s="8">
        <v>133</v>
      </c>
      <c r="E132" s="11" t="s">
        <v>10</v>
      </c>
      <c r="F132" s="8">
        <f t="shared" si="6"/>
        <v>2261</v>
      </c>
    </row>
    <row r="133" spans="1:6" customFormat="1" ht="149.44999999999999" customHeight="1">
      <c r="A133" s="15">
        <v>84</v>
      </c>
      <c r="B133" s="8">
        <f>[1]Detailed!H2104</f>
        <v>20</v>
      </c>
      <c r="C133" s="17" t="str">
        <f>[1]Detailed!B2099</f>
        <v>Supply and connecting and commissioning of 20amps metal clad socket for air conditioner sperior variety etc complete</v>
      </c>
      <c r="D133" s="8">
        <v>1879</v>
      </c>
      <c r="E133" s="11" t="s">
        <v>10</v>
      </c>
      <c r="F133" s="8">
        <f t="shared" si="6"/>
        <v>37580</v>
      </c>
    </row>
    <row r="134" spans="1:6" customFormat="1" ht="148.15" customHeight="1">
      <c r="A134" s="15">
        <v>85</v>
      </c>
      <c r="B134" s="8">
        <f>[1]Detailed!H2111</f>
        <v>5</v>
      </c>
      <c r="C134" s="12" t="str">
        <f>[1]Detailed!B2106</f>
        <v>Supplying and fixing and concealing for TV line socket and telephone line socket of 8"x4" including cost of materials and labour charges etc all complete</v>
      </c>
      <c r="D134" s="8">
        <v>76.67</v>
      </c>
      <c r="E134" s="11" t="s">
        <v>10</v>
      </c>
      <c r="F134" s="8">
        <f t="shared" si="6"/>
        <v>383.35</v>
      </c>
    </row>
    <row r="135" spans="1:6" customFormat="1" ht="138" customHeight="1">
      <c r="A135" s="15">
        <v>86</v>
      </c>
      <c r="B135" s="8">
        <f>[1]Detailed!H2114</f>
        <v>25</v>
      </c>
      <c r="C135" s="17" t="str">
        <f>[1]Detailed!B2113</f>
        <v>Supplying and fixing of road way lightining luminaries suitable for fixing 25W LED lamp with heavy gauge aluminium sheet etc compllete</v>
      </c>
      <c r="D135" s="8">
        <v>3191</v>
      </c>
      <c r="E135" s="11" t="s">
        <v>10</v>
      </c>
      <c r="F135" s="8">
        <f t="shared" si="6"/>
        <v>79775</v>
      </c>
    </row>
    <row r="136" spans="1:6" customFormat="1" ht="114" customHeight="1">
      <c r="A136" s="15">
        <v>87</v>
      </c>
      <c r="B136" s="8">
        <f>[1]Detailed!H2117</f>
        <v>6</v>
      </c>
      <c r="C136" s="12" t="str">
        <f>[1]Detailed!B2116</f>
        <v>Supply and Fixing of 300mm sweep exhaust fan incluing labour charges for fixing etc all complete</v>
      </c>
      <c r="D136" s="8">
        <v>2148</v>
      </c>
      <c r="E136" s="11" t="s">
        <v>10</v>
      </c>
      <c r="F136" s="8">
        <f t="shared" si="6"/>
        <v>12888</v>
      </c>
    </row>
    <row r="137" spans="1:6" customFormat="1" ht="88.9" customHeight="1">
      <c r="A137" s="15">
        <v>88</v>
      </c>
      <c r="B137" s="8">
        <f>[1]Detailed!H2120</f>
        <v>10</v>
      </c>
      <c r="C137" s="12" t="str">
        <f>[1]Detailed!B2119</f>
        <v>Supplying and Fixing of three phase ELCB of approved brand etc all complete</v>
      </c>
      <c r="D137" s="8">
        <f>[1]Data!G1084</f>
        <v>3108</v>
      </c>
      <c r="E137" s="11" t="s">
        <v>10</v>
      </c>
      <c r="F137" s="8">
        <f t="shared" si="6"/>
        <v>31080</v>
      </c>
    </row>
    <row r="138" spans="1:6" customFormat="1" ht="132.6" customHeight="1">
      <c r="A138" s="15">
        <v>89</v>
      </c>
      <c r="B138" s="8">
        <f>[1]Detailed!H2125</f>
        <v>1105</v>
      </c>
      <c r="C138" s="12" t="str">
        <f>[1]Detailed!B2122</f>
        <v>Run of wire with 2 wires of 4sqmm PVC insulated singlr core multi strand fire retardant flexiable copper cable  with ISI mark</v>
      </c>
      <c r="D138" s="8">
        <f>[1]Data!G1097</f>
        <v>246</v>
      </c>
      <c r="E138" s="11" t="s">
        <v>8</v>
      </c>
      <c r="F138" s="8">
        <f t="shared" si="6"/>
        <v>271830</v>
      </c>
    </row>
    <row r="139" spans="1:6" customFormat="1" ht="139.15" customHeight="1">
      <c r="A139" s="15">
        <v>90</v>
      </c>
      <c r="B139" s="8">
        <f>[1]Detailed!H2128</f>
        <v>650</v>
      </c>
      <c r="C139" s="12" t="str">
        <f>[1]Detailed!B2127</f>
        <v>Run of wire with 2 wires of 1.5sqmm PVC insulated singlr core multi strand fire retardant flexiable copper cable  with ISI mark</v>
      </c>
      <c r="D139" s="8">
        <v>192</v>
      </c>
      <c r="E139" s="11" t="s">
        <v>8</v>
      </c>
      <c r="F139" s="8">
        <f t="shared" si="6"/>
        <v>124800</v>
      </c>
    </row>
    <row r="140" spans="1:6" customFormat="1" ht="152.44999999999999" customHeight="1">
      <c r="A140" s="15">
        <v>91</v>
      </c>
      <c r="B140" s="8">
        <f>[1]Detailed!H2134</f>
        <v>530</v>
      </c>
      <c r="C140" s="12" t="str">
        <f>[1]Detailed!B2130</f>
        <v>Runn of wire with 2 wires of 2.5sqmm PVC insulated singlr core multi strand fire retardant flexiable copper cable  with ISI mark</v>
      </c>
      <c r="D140" s="8">
        <f>[1]Data!G1124</f>
        <v>209</v>
      </c>
      <c r="E140" s="11" t="s">
        <v>8</v>
      </c>
      <c r="F140" s="8">
        <f t="shared" si="6"/>
        <v>110770</v>
      </c>
    </row>
    <row r="141" spans="1:6" customFormat="1" ht="174" customHeight="1">
      <c r="A141" s="15">
        <v>92</v>
      </c>
      <c r="B141" s="8">
        <f>[1]Detailed!H2137</f>
        <v>360</v>
      </c>
      <c r="C141" s="17" t="str">
        <f>[1]Detailed!B2135</f>
        <v>Supply and clamping of 3.5 core 25sqmm PVC armoured LTUG cable with necessary MS clamps, brass screws and TW plugs etc all complete ( below GL) SD 204</v>
      </c>
      <c r="D141" s="8">
        <v>493</v>
      </c>
      <c r="E141" s="11" t="s">
        <v>8</v>
      </c>
      <c r="F141" s="8">
        <f t="shared" si="6"/>
        <v>177480</v>
      </c>
    </row>
    <row r="142" spans="1:6" customFormat="1" ht="76.900000000000006" customHeight="1">
      <c r="A142" s="15">
        <v>93</v>
      </c>
      <c r="B142" s="8">
        <f>[1]Detailed!H2140</f>
        <v>20</v>
      </c>
      <c r="C142" s="17" t="str">
        <f>[1]Detailed!B2139</f>
        <v>Supplying and clamping of 3.5 core 25sqmm of cable end termination SD 235</v>
      </c>
      <c r="D142" s="8">
        <v>291</v>
      </c>
      <c r="E142" s="11" t="s">
        <v>10</v>
      </c>
      <c r="F142" s="8">
        <f t="shared" si="6"/>
        <v>5820</v>
      </c>
    </row>
    <row r="143" spans="1:6" customFormat="1" ht="178.9" customHeight="1">
      <c r="A143" s="15">
        <v>94</v>
      </c>
      <c r="B143" s="8">
        <f>[1]Detailed!H2145</f>
        <v>390</v>
      </c>
      <c r="C143" s="17" t="str">
        <f>[1]Detailed!B2142</f>
        <v>Supply and clamping of 3.5 core 35sqmm PVC armoured LTUG cable on post or wall and ceiling with necessary MS clamps, brass screws and TW plugs etc all complete SD 205</v>
      </c>
      <c r="D143" s="8">
        <v>529</v>
      </c>
      <c r="E143" s="11" t="s">
        <v>8</v>
      </c>
      <c r="F143" s="8">
        <f t="shared" si="6"/>
        <v>206310</v>
      </c>
    </row>
    <row r="144" spans="1:6" customFormat="1" ht="88.15" customHeight="1">
      <c r="A144" s="15">
        <v>95</v>
      </c>
      <c r="B144" s="8">
        <f>[1]Detailed!H2150</f>
        <v>20</v>
      </c>
      <c r="C144" s="17" t="str">
        <f>[1]Detailed!B2147</f>
        <v>Supplying and clamping of 3.5 core 35sqmm of cable end termination SD 236</v>
      </c>
      <c r="D144" s="8">
        <v>295</v>
      </c>
      <c r="E144" s="11" t="s">
        <v>10</v>
      </c>
      <c r="F144" s="8">
        <f t="shared" si="6"/>
        <v>5900</v>
      </c>
    </row>
    <row r="145" spans="1:8" ht="82.9" customHeight="1">
      <c r="A145" s="15">
        <v>96</v>
      </c>
      <c r="B145" s="8">
        <f>[1]Detailed!H2152</f>
        <v>360</v>
      </c>
      <c r="C145" s="17" t="str">
        <f>[1]Detailed!B2151</f>
        <v>Supply and laying of 4core 16sqmm aluminium cable for wall etc all complete</v>
      </c>
      <c r="D145" s="8">
        <v>324</v>
      </c>
      <c r="E145" s="11" t="s">
        <v>8</v>
      </c>
      <c r="F145" s="8">
        <f t="shared" si="6"/>
        <v>116640</v>
      </c>
      <c r="G145"/>
    </row>
    <row r="146" spans="1:8" ht="109.9" customHeight="1">
      <c r="A146" s="15">
        <v>97</v>
      </c>
      <c r="B146" s="8">
        <f>[1]Detailed!H2155</f>
        <v>20</v>
      </c>
      <c r="C146" s="17" t="str">
        <f>[1]Detailed!B2154</f>
        <v>Supplying and clamping of 3.5 core 25sqmm PVC armoured LTUG cable gland etc all complete SD 186</v>
      </c>
      <c r="D146" s="8">
        <v>374</v>
      </c>
      <c r="E146" s="11" t="s">
        <v>10</v>
      </c>
      <c r="F146" s="8">
        <f t="shared" si="6"/>
        <v>7480</v>
      </c>
      <c r="G146"/>
    </row>
    <row r="147" spans="1:8" ht="109.15" customHeight="1">
      <c r="A147" s="15">
        <v>98</v>
      </c>
      <c r="B147" s="8">
        <f>[1]Detailed!H2160</f>
        <v>24</v>
      </c>
      <c r="C147" s="17" t="str">
        <f>[1]Detailed!B2157</f>
        <v>Supplying and clamping of 3.5 core 35sqmm PVC armoured LTUG cable gland etc all complete SD 187</v>
      </c>
      <c r="D147" s="8">
        <v>387</v>
      </c>
      <c r="E147" s="11" t="s">
        <v>10</v>
      </c>
      <c r="F147" s="8">
        <f t="shared" si="6"/>
        <v>9288</v>
      </c>
      <c r="G147"/>
    </row>
    <row r="148" spans="1:8" ht="159.6" customHeight="1">
      <c r="A148" s="15">
        <v>99</v>
      </c>
      <c r="B148" s="8">
        <f>[1]Detailed!H2162</f>
        <v>15</v>
      </c>
      <c r="C148" s="12" t="str">
        <f>[1]Detailed!B2161</f>
        <v>Providing earthing satation using pipe electro as per IS 3043 using 40 mm dia 'B' class GI pipe strickly in accordance with IS3043 including cost of all materials</v>
      </c>
      <c r="D148" s="8">
        <v>2516</v>
      </c>
      <c r="E148" s="11" t="s">
        <v>10</v>
      </c>
      <c r="F148" s="8">
        <f t="shared" si="6"/>
        <v>37740</v>
      </c>
      <c r="G148"/>
    </row>
    <row r="149" spans="1:8" ht="150.6" customHeight="1">
      <c r="A149" s="15">
        <v>100</v>
      </c>
      <c r="B149" s="8">
        <f>[1]Detailed!H2164</f>
        <v>300</v>
      </c>
      <c r="C149" s="12" t="str">
        <f>[1]Detailed!B2163</f>
        <v>Supplying and laying of 8swg GI wire on wall below ground levels with necessary U nails earth work excavation and refilling etc</v>
      </c>
      <c r="D149" s="8">
        <v>24</v>
      </c>
      <c r="E149" s="11" t="s">
        <v>8</v>
      </c>
      <c r="F149" s="8">
        <f t="shared" si="6"/>
        <v>7200</v>
      </c>
      <c r="G149"/>
    </row>
    <row r="150" spans="1:8" ht="226.15" customHeight="1">
      <c r="A150" s="15">
        <v>101</v>
      </c>
      <c r="B150" s="8">
        <f>[1]Detailed!H2166</f>
        <v>5</v>
      </c>
      <c r="C150" s="17" t="str">
        <f>[1]Detailed!B2165</f>
        <v>Supply and fixing of horizontal type 4 way triple pole neutral MCB distribution board in sheet steel enclosure double
door of double door type with metal door with IP43 protection with 40A 4 pole MCB isolater as incoming and 12 Nos.
6A to 32A SP MCB as outgoing in flush with wall and making good of the concealed portion with earth connection.
The MCBDB and MCB's should be with the ISI mark (like standard make) SD 179</v>
      </c>
      <c r="D150" s="8">
        <v>5963.6</v>
      </c>
      <c r="E150" s="11" t="s">
        <v>10</v>
      </c>
      <c r="F150" s="8">
        <f t="shared" si="6"/>
        <v>29818</v>
      </c>
      <c r="G150"/>
    </row>
    <row r="151" spans="1:8" ht="136.15" customHeight="1">
      <c r="A151" s="15">
        <v>102</v>
      </c>
      <c r="B151" s="8">
        <f>[1]Detailed!H2168</f>
        <v>4</v>
      </c>
      <c r="C151" s="17" t="str">
        <f>[1]Detailed!B2167</f>
        <v>Supplying and fixing of 6way TPN 7 segment DB IC 63 amps TPN MCB 1 no, double pole 40amps 3nos and 10-32 SPN 18 nos etc all complete</v>
      </c>
      <c r="D151" s="8">
        <v>11075</v>
      </c>
      <c r="E151" s="11" t="s">
        <v>10</v>
      </c>
      <c r="F151" s="8">
        <f t="shared" si="6"/>
        <v>44300</v>
      </c>
      <c r="G151"/>
    </row>
    <row r="152" spans="1:8" ht="136.15" customHeight="1">
      <c r="A152" s="15">
        <v>103</v>
      </c>
      <c r="B152" s="8">
        <f>[1]Detailed!H2170</f>
        <v>4</v>
      </c>
      <c r="C152" s="17" t="str">
        <f>[1]Detailed!B2169</f>
        <v>Supplying and fixing of 4way TPN 7 segment DB IC 63 amps TPN MCB 1 no, double pole 40amps 3nos and 10-32 SPN 18 nos etc all complete</v>
      </c>
      <c r="D152" s="8">
        <v>9562</v>
      </c>
      <c r="E152" s="11" t="s">
        <v>10</v>
      </c>
      <c r="F152" s="8">
        <f t="shared" si="6"/>
        <v>38248</v>
      </c>
      <c r="G152"/>
    </row>
    <row r="153" spans="1:8" ht="105.6" customHeight="1">
      <c r="A153" s="15">
        <v>104</v>
      </c>
      <c r="B153" s="8">
        <f>[1]Detailed!H2172</f>
        <v>4</v>
      </c>
      <c r="C153" s="17" t="str">
        <f>[1]Detailed!B2171</f>
        <v>Supplying and fixing of 12 way SPN DB IC 40Amps DP MCB 1no 6-32 Amps SPN MCB 10nos etc all complete</v>
      </c>
      <c r="D153" s="8">
        <v>5183</v>
      </c>
      <c r="E153" s="11" t="s">
        <v>10</v>
      </c>
      <c r="F153" s="8">
        <f t="shared" si="6"/>
        <v>20732</v>
      </c>
      <c r="G153"/>
    </row>
    <row r="154" spans="1:8" ht="161.44999999999999" customHeight="1">
      <c r="A154" s="15">
        <v>105</v>
      </c>
      <c r="B154" s="8">
        <f>[1]Detailed!H2175</f>
        <v>1</v>
      </c>
      <c r="C154" s="17" t="str">
        <f>[1]Detailed!B2174</f>
        <v>Supplying and erection of 250 amps capacity floor mounting panel board Cubical type with bus bar chamber made up of 16SWG MS sheet for 3 phase 4 wire system</v>
      </c>
      <c r="D154" s="8">
        <v>169500</v>
      </c>
      <c r="E154" s="11" t="s">
        <v>10</v>
      </c>
      <c r="F154" s="8">
        <f t="shared" si="6"/>
        <v>169500</v>
      </c>
      <c r="G154"/>
      <c r="H154" t="s">
        <v>15</v>
      </c>
    </row>
    <row r="155" spans="1:8" ht="130.9" customHeight="1">
      <c r="A155" s="15">
        <v>106</v>
      </c>
      <c r="B155" s="8">
        <f>[1]Detailed!H2178</f>
        <v>3</v>
      </c>
      <c r="C155" s="17" t="str">
        <f>[1]Detailed!B2177</f>
        <v>Supplying ad fixing of 15W LED  lamp for bulk head fittings including cost of materilas, tools and tackels etc all complete</v>
      </c>
      <c r="D155" s="8">
        <v>268</v>
      </c>
      <c r="E155" s="11" t="s">
        <v>10</v>
      </c>
      <c r="F155" s="8">
        <f t="shared" si="6"/>
        <v>804</v>
      </c>
      <c r="G155"/>
    </row>
    <row r="156" spans="1:8" ht="164.45" customHeight="1">
      <c r="A156" s="15">
        <v>107</v>
      </c>
      <c r="B156" s="8">
        <f>[1]Detailed!H2181</f>
        <v>3</v>
      </c>
      <c r="C156" s="17" t="str">
        <f>[1]Detailed!B2180</f>
        <v>Supplying and fixing of water tight bulk head fittings with guard suitable for 60 / 100 watts including necessary connections, cost of materials, etc., All complete.</v>
      </c>
      <c r="D156" s="8">
        <v>486</v>
      </c>
      <c r="E156" s="11" t="s">
        <v>10</v>
      </c>
      <c r="F156" s="8">
        <f t="shared" si="6"/>
        <v>1458</v>
      </c>
      <c r="G156"/>
    </row>
    <row r="157" spans="1:8" ht="30" customHeight="1">
      <c r="A157" s="15"/>
      <c r="B157" s="15"/>
      <c r="C157" s="27" t="str">
        <f>[1]Detailed!B2182</f>
        <v>FIRE FIGHTING SYSTEM</v>
      </c>
      <c r="D157" s="15"/>
      <c r="E157" s="11"/>
      <c r="F157" s="15"/>
      <c r="G157"/>
    </row>
    <row r="158" spans="1:8" ht="328.15" customHeight="1">
      <c r="A158" s="15">
        <v>108</v>
      </c>
      <c r="B158" s="8">
        <f>[1]Detailed!H2185</f>
        <v>21</v>
      </c>
      <c r="C158" s="12" t="str">
        <f>[1]Detailed!B2183</f>
        <v>Supply and stored pressure DCP 6.5kg cease fire ABC powder map 90 fire extinguisher 6kg fire extinguisher consist of 4.5kg dry chemical powder ABC type mono ammonium phosphate base as per IS 14609 with ISI mark cylinder will be pressurized with nitrogen gas supplying CO2 9kgs capacity fire extinguished including the up and down transportation charges etc complete(Q)</v>
      </c>
      <c r="D158" s="10">
        <v>8450</v>
      </c>
      <c r="E158" s="11" t="s">
        <v>10</v>
      </c>
      <c r="F158" s="8">
        <f>D158*B158</f>
        <v>177450</v>
      </c>
    </row>
    <row r="159" spans="1:8" ht="324" customHeight="1">
      <c r="A159" s="15">
        <v>109</v>
      </c>
      <c r="B159" s="8">
        <f>[1]Detailed!H2189</f>
        <v>15</v>
      </c>
      <c r="C159" s="12" t="str">
        <f>[1]Detailed!B2187</f>
        <v>Supply and stored pressure DCP 4.5kg cease fire ABC powder map 90 fire extinguisher 6kg fire extinguisher consist of 4.5kg dry chemical powder ABC type mono ammonium phosphate base as per IS 14609 with ISI mark cylinder will be pressurized with nitrogen gas supplying CO2 9kgs capacity fire extinguished including the up and down transportation charges etc complete(Q)</v>
      </c>
      <c r="D159" s="10">
        <v>10530</v>
      </c>
      <c r="E159" s="11" t="s">
        <v>10</v>
      </c>
      <c r="F159" s="8">
        <f>D159*B159</f>
        <v>157950</v>
      </c>
    </row>
    <row r="160" spans="1:8" ht="78.599999999999994" customHeight="1">
      <c r="A160" s="15">
        <v>110</v>
      </c>
      <c r="B160" s="8">
        <f>[1]Detailed!H2193</f>
        <v>5</v>
      </c>
      <c r="C160" s="12" t="str">
        <f>[1]Detailed!B2191</f>
        <v>Fire bucket with stand (2 bucket with stand) etc all complete</v>
      </c>
      <c r="D160" s="10">
        <v>4550</v>
      </c>
      <c r="E160" s="11" t="s">
        <v>10</v>
      </c>
      <c r="F160" s="8">
        <f>D160*B160</f>
        <v>22750</v>
      </c>
    </row>
    <row r="161" spans="1:7" ht="29.45" customHeight="1">
      <c r="A161" s="15"/>
      <c r="B161" s="8"/>
      <c r="C161" s="28" t="str">
        <f>[1]Detailed!B2195</f>
        <v>III FIRE ALARM SYSTEM</v>
      </c>
      <c r="D161" s="8"/>
      <c r="E161" s="29"/>
      <c r="F161" s="8"/>
    </row>
    <row r="162" spans="1:7" ht="88.9" customHeight="1">
      <c r="A162" s="15">
        <v>111</v>
      </c>
      <c r="B162" s="8">
        <f>[1]Detailed!H2197</f>
        <v>1</v>
      </c>
      <c r="C162" s="12" t="str">
        <f>[1]Detailed!B2196</f>
        <v>Supply and erection of conventional fore alarm 8 zone panel</v>
      </c>
      <c r="D162" s="8">
        <v>27560</v>
      </c>
      <c r="E162" s="11" t="s">
        <v>10</v>
      </c>
      <c r="F162" s="8">
        <f>D162*B162</f>
        <v>27560</v>
      </c>
    </row>
    <row r="163" spans="1:7" ht="88.9" customHeight="1">
      <c r="A163" s="15">
        <v>112</v>
      </c>
      <c r="B163" s="8">
        <f>[1]Detailed!H2199</f>
        <v>45</v>
      </c>
      <c r="C163" s="12" t="str">
        <f>[1]Detailed!B2198</f>
        <v>Supply and erection of smoke detector</v>
      </c>
      <c r="D163" s="8">
        <v>2332</v>
      </c>
      <c r="E163" s="11" t="s">
        <v>10</v>
      </c>
      <c r="F163" s="8">
        <f>D163*B163</f>
        <v>104940</v>
      </c>
    </row>
    <row r="164" spans="1:7" ht="88.9" customHeight="1">
      <c r="A164" s="15">
        <v>113</v>
      </c>
      <c r="B164" s="8">
        <f>[1]Detailed!H2201</f>
        <v>9</v>
      </c>
      <c r="C164" s="12" t="str">
        <f>[1]Detailed!B2200</f>
        <v>Supply and erection of manual call point etc all complete</v>
      </c>
      <c r="D164" s="8">
        <v>1776</v>
      </c>
      <c r="E164" s="11" t="s">
        <v>10</v>
      </c>
      <c r="F164" s="8">
        <f>D164*B164</f>
        <v>15984</v>
      </c>
    </row>
    <row r="165" spans="1:7" ht="88.9" customHeight="1">
      <c r="A165" s="15">
        <v>114</v>
      </c>
      <c r="B165" s="8">
        <f>[1]Detailed!H2203</f>
        <v>9</v>
      </c>
      <c r="C165" s="12" t="str">
        <f>[1]Detailed!B2202</f>
        <v>Supply and erection of Hooter etc all complete</v>
      </c>
      <c r="D165" s="8">
        <v>1721</v>
      </c>
      <c r="E165" s="11" t="s">
        <v>10</v>
      </c>
      <c r="F165" s="8">
        <f>D165*B165</f>
        <v>15489</v>
      </c>
    </row>
    <row r="166" spans="1:7" ht="88.9" customHeight="1">
      <c r="A166" s="15">
        <v>115</v>
      </c>
      <c r="B166" s="8">
        <f>[1]Detailed!H2205</f>
        <v>800</v>
      </c>
      <c r="C166" s="12" t="str">
        <f>[1]Detailed!B2204</f>
        <v>Supply and Erection of 2X1.5Sqmm Armoured cable etc all complete</v>
      </c>
      <c r="D166" s="8">
        <v>111</v>
      </c>
      <c r="E166" s="29" t="s">
        <v>8</v>
      </c>
      <c r="F166" s="8">
        <f>D166*B166</f>
        <v>88800</v>
      </c>
    </row>
    <row r="167" spans="1:7" ht="39" customHeight="1">
      <c r="A167" s="15"/>
      <c r="B167" s="8"/>
      <c r="C167" s="28" t="str">
        <f>[1]Detailed!B2206</f>
        <v>CCTV  Arrangements</v>
      </c>
      <c r="D167" s="8"/>
      <c r="E167" s="29"/>
      <c r="F167" s="8"/>
    </row>
    <row r="168" spans="1:7" ht="136.9" customHeight="1">
      <c r="A168" s="15">
        <v>116</v>
      </c>
      <c r="B168" s="8">
        <f>[1]Detailed!H2208</f>
        <v>16</v>
      </c>
      <c r="C168" s="12" t="str">
        <f>[1]Detailed!B2207</f>
        <v>Supply of net work  IP outdoor bullet 30 mtrs, 4MP Camera with clamp accessories materials -UNV etc complete (Q)</v>
      </c>
      <c r="D168" s="8">
        <v>8775</v>
      </c>
      <c r="E168" s="29" t="s">
        <v>10</v>
      </c>
      <c r="F168" s="8">
        <f t="shared" ref="F168:F175" si="7">D168*B168</f>
        <v>140400</v>
      </c>
    </row>
    <row r="169" spans="1:7" ht="84" customHeight="1">
      <c r="A169" s="15">
        <v>117</v>
      </c>
      <c r="B169" s="8">
        <f>[1]Detailed!H2210</f>
        <v>1</v>
      </c>
      <c r="C169" s="30" t="str">
        <f>[1]Detailed!B2209</f>
        <v>Supply of 16port 2 sada NVR make -UNV (Q)</v>
      </c>
      <c r="D169" s="8">
        <v>22425</v>
      </c>
      <c r="E169" s="29" t="s">
        <v>10</v>
      </c>
      <c r="F169" s="8">
        <f t="shared" si="7"/>
        <v>22425</v>
      </c>
    </row>
    <row r="170" spans="1:7" ht="68.45" customHeight="1">
      <c r="A170" s="15">
        <v>118</v>
      </c>
      <c r="B170" s="8">
        <f>[1]Detailed!H2212</f>
        <v>1</v>
      </c>
      <c r="C170" s="12" t="str">
        <f>[1]Detailed!B2211</f>
        <v>Supply of WD 8TB HDD etc all complete (Q)</v>
      </c>
      <c r="D170" s="8">
        <v>25480</v>
      </c>
      <c r="E170" s="29" t="s">
        <v>10</v>
      </c>
      <c r="F170" s="8">
        <f t="shared" si="7"/>
        <v>25480</v>
      </c>
    </row>
    <row r="171" spans="1:7" ht="201.6" customHeight="1">
      <c r="A171" s="15">
        <v>119</v>
      </c>
      <c r="B171" s="8">
        <f>[1]Detailed!H2214</f>
        <v>880</v>
      </c>
      <c r="C171" s="12" t="str">
        <f>[1]Detailed!B2213</f>
        <v>Supply and run of 4pair unshielded twisted pair (UTP) LAN (computer ) CAT 6 cable in existing race ways, Hume pipes, PVC conduits, flexible PVC hoses, etc ( for data communication cables) . Make : molex/commsccope (Q)</v>
      </c>
      <c r="D171" s="8">
        <v>71.5</v>
      </c>
      <c r="E171" s="29" t="s">
        <v>8</v>
      </c>
      <c r="F171" s="8">
        <f t="shared" si="7"/>
        <v>62920</v>
      </c>
    </row>
    <row r="172" spans="1:7" ht="145.9" customHeight="1">
      <c r="A172" s="15">
        <v>120</v>
      </c>
      <c r="B172" s="8">
        <f>[1]Detailed!H2216</f>
        <v>16</v>
      </c>
      <c r="C172" s="30" t="str">
        <f>[1]Detailed!B2215</f>
        <v>Supply and Fixing of 2nos I/0 socket (RJ 45) modular type with PVC modular box with PVC modular face plate . Make: Molex/Commsccope  (Q)</v>
      </c>
      <c r="D172" s="8">
        <v>455</v>
      </c>
      <c r="E172" s="29" t="s">
        <v>10</v>
      </c>
      <c r="F172" s="8">
        <f t="shared" si="7"/>
        <v>7280</v>
      </c>
    </row>
    <row r="173" spans="1:7" ht="162.6" customHeight="1">
      <c r="A173" s="15">
        <v>121</v>
      </c>
      <c r="B173" s="8">
        <f>[1]Detailed!H2218</f>
        <v>1</v>
      </c>
      <c r="C173" s="12" t="str">
        <f>[1]Detailed!B2217</f>
        <v>DES 1210 - 2BP -24 POE 10/10/1000 4 gigabit SFP poert web smart switch access switch having 24 nos of 10/100/1000 ethernet ports should support a minimum of 10 Gig SFP (Q)</v>
      </c>
      <c r="D173" s="8">
        <v>36166</v>
      </c>
      <c r="E173" s="29" t="s">
        <v>10</v>
      </c>
      <c r="F173" s="8">
        <f t="shared" si="7"/>
        <v>36166</v>
      </c>
    </row>
    <row r="174" spans="1:7" s="6" customFormat="1" ht="57" customHeight="1">
      <c r="A174" s="15">
        <v>122</v>
      </c>
      <c r="B174" s="8">
        <f>[1]Detailed!H2220</f>
        <v>1</v>
      </c>
      <c r="C174" s="19" t="str">
        <f>[1]Detailed!B2219</f>
        <v>Supply of 4U rack with accessoreis (Q)</v>
      </c>
      <c r="D174" s="8">
        <v>3705</v>
      </c>
      <c r="E174" s="29" t="s">
        <v>10</v>
      </c>
      <c r="F174" s="8">
        <f t="shared" si="7"/>
        <v>3705</v>
      </c>
      <c r="G174" s="16"/>
    </row>
    <row r="175" spans="1:7" ht="301.89999999999998" customHeight="1">
      <c r="A175" s="15">
        <v>123</v>
      </c>
      <c r="B175" s="8">
        <f>[1]Detailed!H2222</f>
        <v>1</v>
      </c>
      <c r="C175" s="12" t="str">
        <f>[1]Detailed!B2221</f>
        <v>Supplu and installation of 32" 4K ultra HD 3840X 2160 refresh rate : 50 hertz connectivity : 2HDMI ports USB port sound : 20 watts out put powerful sound quad core porcessor the origin of 4K images 4K active HDR for incredible detail 2ch 20W audio output make: samsung/LG/equivalent etc all complete (Q)</v>
      </c>
      <c r="D175" s="8">
        <v>36400</v>
      </c>
      <c r="E175" s="29" t="s">
        <v>10</v>
      </c>
      <c r="F175" s="8">
        <f t="shared" si="7"/>
        <v>36400</v>
      </c>
    </row>
    <row r="176" spans="1:7" ht="31.15" customHeight="1">
      <c r="A176" s="15"/>
      <c r="B176" s="8"/>
      <c r="C176" s="28" t="str">
        <f>[1]Detailed!B2223</f>
        <v>Lift arrangements</v>
      </c>
      <c r="D176" s="8"/>
      <c r="E176" s="29"/>
      <c r="F176" s="8"/>
    </row>
    <row r="177" spans="1:6" ht="119.45" customHeight="1">
      <c r="A177" s="600">
        <v>124</v>
      </c>
      <c r="B177" s="599">
        <f>[1]Detailed!H2227</f>
        <v>1</v>
      </c>
      <c r="C177" s="601" t="str">
        <f>[1]Detailed!B2224</f>
        <v xml:space="preserve">Design, supply, Delivery, installation and commissioning of Passenger Lift (Without machine room) (Brand: Johnson / Kone / OTIS) of capacity 8 persons / 884 kgs as per the following specifications.
1.  Type of Lift:  Passenger
2.  Load / Speed:   08 persons (884 Kgs) / 1m per second.
3.  Drive:  Micro Processor based VVVF
4.  Travel / Pit :  12m / Pit 1600mm 
5.  Number of Floors:  3 (Ground + 2 upper floors)
6.  Floor Display Char:  G, 1,2
7. Number of Landing Entrances:  2 (Ground + 2 upper floors)
8. Number and Position of car entrances: 
1 (One), In Front only
9.  Position of Machinery:  Machine Roomless – Gearless
10. Size of Lift Well:  2100 x 2500mm
11. Lift car inside size: 1300x1100x 2200mm12. Clear opening of Gates / Doors / Lintel:900x2000mm, Lintel - 2200mm
13. Type of Design of Lift car:  Stainless steel - Hairline finish
14. Car ceiling - Car floor:  Sleek (Small circular lights) - SS Hairline finish – PVC
15. Car fittings:  LED Light &amp; regular (Circular) – Fan
16. Type of Car Front Entrance protection: Power operated centre opening sliding door - Stainless steel with glass - Hairline finish
17. Landing Entrance Protection:  Centre Opening sliding door - stainless steel - Hairline finish
18.  Landing door frame :  Stainless steel - Hairline finish
19.  Type of Control system:  Micro Processor based simplex selective collective control with / without attendant
20.  Electric supply:  AC 400 / 440 volts, 3 phase, 50 cycles.
Special Inclusions:
1. Battery Operated Emergency Light and Alarm bell
2. Call Register signal and Vf door operator3. Landing push button in landing Door frames
4. Automatic Rescue Device
5. SS button with SS Cover
6. Full car operating panel
7. Dot matrix LED, D &amp; P indicators in car &amp; landings - orange colour
8. Floor announciator with music
9. Firemans switch
10. False ceiling in car
11. Infra Red Door screen
12. Overload warning indicator
13. Scaffolding
14. 3 way intercom / Press and speak phone
15. Free service for one year
16. Pit Ladder
17. SS Handrail
18. Lift license
19. Minor builders work etc., all complete and as directed by the departmental officers. (The quality and brand should be got approved from the EE before fixing)
</v>
      </c>
      <c r="D177" s="599">
        <v>1570000</v>
      </c>
      <c r="E177" s="603" t="s">
        <v>10</v>
      </c>
      <c r="F177" s="599">
        <f>D177*B177</f>
        <v>1570000</v>
      </c>
    </row>
    <row r="178" spans="1:6" ht="119.45" customHeight="1">
      <c r="A178" s="600"/>
      <c r="B178" s="599"/>
      <c r="C178" s="601"/>
      <c r="D178" s="599"/>
      <c r="E178" s="603"/>
      <c r="F178" s="599"/>
    </row>
    <row r="179" spans="1:6" ht="409.6" customHeight="1">
      <c r="A179" s="600"/>
      <c r="B179" s="599"/>
      <c r="C179" s="601"/>
      <c r="D179" s="599"/>
      <c r="E179" s="603"/>
      <c r="F179" s="599"/>
    </row>
    <row r="180" spans="1:6" ht="409.15" customHeight="1">
      <c r="A180" s="15"/>
      <c r="B180" s="8"/>
      <c r="C180" s="601"/>
      <c r="D180" s="8"/>
      <c r="E180" s="603"/>
      <c r="F180" s="8"/>
    </row>
    <row r="181" spans="1:6" ht="216.6" customHeight="1">
      <c r="A181" s="15">
        <v>125</v>
      </c>
      <c r="B181" s="8">
        <f>[1]Detailed!H2230</f>
        <v>10</v>
      </c>
      <c r="C181" s="12" t="str">
        <f>[1]Detailed!B2229</f>
        <v/>
      </c>
      <c r="D181" s="8">
        <v>784</v>
      </c>
      <c r="E181" s="29" t="s">
        <v>16</v>
      </c>
      <c r="F181" s="8">
        <f t="shared" ref="F181:F186" si="8">D181*B181</f>
        <v>7840</v>
      </c>
    </row>
    <row r="182" spans="1:6" ht="173.45" customHeight="1">
      <c r="A182" s="15">
        <v>126</v>
      </c>
      <c r="B182" s="8">
        <f>[1]Detailed!H2239</f>
        <v>180.1</v>
      </c>
      <c r="C182" s="12" t="str">
        <f>[1]Detailed!B2231</f>
        <v>Supplying and laying of Hydraulic pressed  paver block 83 mm thickness to take the load of 40 N / sqm etc all complete and as directed by the departmental officers</v>
      </c>
      <c r="D182" s="8">
        <v>703.53</v>
      </c>
      <c r="E182" s="29" t="s">
        <v>12</v>
      </c>
      <c r="F182" s="8">
        <f t="shared" si="8"/>
        <v>126705.753</v>
      </c>
    </row>
    <row r="183" spans="1:6" ht="178.9" customHeight="1">
      <c r="A183" s="15">
        <v>127</v>
      </c>
      <c r="B183" s="8">
        <f>[1]Detailed!H2249</f>
        <v>115</v>
      </c>
      <c r="C183" s="12" t="str">
        <f>[1]Detailed!B2241</f>
        <v>Providing precast  Plain cement concrete Kerb stone of size 450mmx300X150mm including tools and tackes, labours charges for fixing &amp; transportation charges etc all complete</v>
      </c>
      <c r="D183" s="8">
        <v>235.98</v>
      </c>
      <c r="E183" s="29" t="s">
        <v>8</v>
      </c>
      <c r="F183" s="8">
        <f t="shared" si="8"/>
        <v>27137.699999999997</v>
      </c>
    </row>
    <row r="184" spans="1:6" ht="273" customHeight="1">
      <c r="A184" s="15">
        <v>128</v>
      </c>
      <c r="B184" s="8">
        <f>[1]Detailed!H2251</f>
        <v>30</v>
      </c>
      <c r="C184" s="17" t="str">
        <f>[1]Detailed!B2250</f>
        <v>Supplyinfg and fixing of PVC moulded CI steps for sump  plastic colour steps of minimum 3mm thick plastic encapsulated having minimum cross section of 23mmx25mm etc., complete complying with standard specidfication and as directed by departnmrntal officers. (PWD SR pgno:57 - slNo: 246)</v>
      </c>
      <c r="D184" s="8">
        <v>228</v>
      </c>
      <c r="E184" s="29" t="s">
        <v>10</v>
      </c>
      <c r="F184" s="8">
        <f t="shared" si="8"/>
        <v>6840</v>
      </c>
    </row>
    <row r="185" spans="1:6" ht="198" customHeight="1">
      <c r="A185" s="15">
        <v>129</v>
      </c>
      <c r="B185" s="8">
        <f>[1]Detailed!H2254</f>
        <v>6</v>
      </c>
      <c r="C185" s="12" t="str">
        <f>[1]Detailed!B2253</f>
        <v>Supplying and Fixing of Man hole cover 60X60 cim heavy duty with frame and locking arrangements of approved quality and brand of size 0.6x0.6 m 20kg including cost of materials labour charges for fixing etc., all complete</v>
      </c>
      <c r="D185" s="8">
        <v>1846</v>
      </c>
      <c r="E185" s="29" t="s">
        <v>10</v>
      </c>
      <c r="F185" s="8">
        <f t="shared" si="8"/>
        <v>11076</v>
      </c>
    </row>
    <row r="186" spans="1:6" ht="114" customHeight="1">
      <c r="A186" s="15">
        <v>130</v>
      </c>
      <c r="B186" s="8">
        <f>[1]Detailed!H2258</f>
        <v>112</v>
      </c>
      <c r="C186" s="12" t="str">
        <f>[1]Detailed!B2255</f>
        <v>Precast slab in cement concrete 1:3:6 using 20mm gauge hard broken stone jelly of 50mm thcik etc all cpmplete</v>
      </c>
      <c r="D186" s="8">
        <v>371.15</v>
      </c>
      <c r="E186" s="29" t="s">
        <v>12</v>
      </c>
      <c r="F186" s="8">
        <f t="shared" si="8"/>
        <v>41568.799999999996</v>
      </c>
    </row>
    <row r="187" spans="1:6" s="6" customFormat="1" ht="38.450000000000003" customHeight="1">
      <c r="A187" s="15"/>
      <c r="B187" s="8"/>
      <c r="C187" s="31" t="str">
        <f>[1]Detailed!B2259</f>
        <v>Genset arrangement</v>
      </c>
      <c r="D187" s="8"/>
      <c r="E187" s="29"/>
      <c r="F187" s="8"/>
    </row>
    <row r="188" spans="1:6" ht="388.9" customHeight="1">
      <c r="A188" s="15">
        <v>131</v>
      </c>
      <c r="B188" s="8">
        <f>[1]Detailed!H2261</f>
        <v>1</v>
      </c>
      <c r="C188" s="17" t="str">
        <f>[1]Detailed!B2260</f>
        <v>62.5KVA, 415, 3phase , 50HZ @ 1500RPM diesel generator , electric start, water cooled with KIRLOSKAR I GREEN Engine model 4R810TAG1 developing 83 BHP coupled with KIRLOSKAR I GREEN Alternator Mounted on a common base frame along with std. Control panel, Fuel tank starting batteries with leads general accessories positioned in a self standing weather proof KG 1-62.5 WS CPCB typed acoustic canopy etc as a compete set with ASAS panel (Q)</v>
      </c>
      <c r="D188" s="8">
        <v>549000</v>
      </c>
      <c r="E188" s="29" t="s">
        <v>10</v>
      </c>
      <c r="F188" s="8">
        <f>D188*B188</f>
        <v>549000</v>
      </c>
    </row>
    <row r="189" spans="1:6" ht="144" customHeight="1">
      <c r="A189" s="15">
        <v>132</v>
      </c>
      <c r="B189" s="8">
        <f>[1]Detailed!H2264</f>
        <v>50</v>
      </c>
      <c r="C189" s="17" t="str">
        <f>[1]Detailed!B2263</f>
        <v xml:space="preserve">Supplying and Laying of 3.5 core 185 sqmm PVC armoured UG cable for genset with ISI mark including transportation charges etc complete </v>
      </c>
      <c r="D189" s="8">
        <v>1153</v>
      </c>
      <c r="E189" s="29" t="s">
        <v>8</v>
      </c>
      <c r="F189" s="8">
        <f>D189*B189</f>
        <v>57650</v>
      </c>
    </row>
    <row r="190" spans="1:6" ht="143.44999999999999" customHeight="1">
      <c r="A190" s="15">
        <v>133</v>
      </c>
      <c r="B190" s="8">
        <f>[1]Detailed!H2267</f>
        <v>6</v>
      </c>
      <c r="C190" s="17" t="str">
        <f>[1]Detailed!B2266</f>
        <v>Supply and fixing of brass cable gland for 3-1/2 x 185 sq.mm. PVC LTUG aluminium armoured cable with earth connection (SD 193)</v>
      </c>
      <c r="D190" s="8">
        <v>620</v>
      </c>
      <c r="E190" s="29" t="s">
        <v>10</v>
      </c>
      <c r="F190" s="8">
        <f>D190*B190</f>
        <v>3720</v>
      </c>
    </row>
    <row r="191" spans="1:6" ht="195.6" customHeight="1">
      <c r="A191" s="15">
        <v>134</v>
      </c>
      <c r="B191" s="8">
        <f>[1]Detailed!H2270</f>
        <v>6</v>
      </c>
      <c r="C191" s="17" t="str">
        <f>[1]Detailed!B2269</f>
        <v>Supply and providing cable end termination of 3-1/2 x 185 sq.mm. PVC LTUG aluminium armoured cable with
necessary aluminium cable sockets by crimping etc with electrical connection complete (Electrical SR PgNo: 100)</v>
      </c>
      <c r="D191" s="8">
        <v>491</v>
      </c>
      <c r="E191" s="29" t="s">
        <v>10</v>
      </c>
      <c r="F191" s="8">
        <f>D191*B191</f>
        <v>2946</v>
      </c>
    </row>
    <row r="192" spans="1:6" ht="166.15" customHeight="1">
      <c r="A192" s="32">
        <v>135</v>
      </c>
      <c r="B192" s="8">
        <v>1</v>
      </c>
      <c r="C192" s="17" t="str">
        <f>[1]Detailed!B2272</f>
        <v>Toward transportation , loading &amp; unloading charges, Erection charges, earthing, Electrical cabling, obtaining safety certificate from CEIG etc all complete (Q)</v>
      </c>
      <c r="D192" s="8">
        <v>176000</v>
      </c>
      <c r="E192" s="29" t="s">
        <v>17</v>
      </c>
      <c r="F192" s="8">
        <v>176000</v>
      </c>
    </row>
    <row r="193" spans="1:8" ht="39" customHeight="1">
      <c r="A193" s="15"/>
      <c r="B193" s="8"/>
      <c r="C193" s="28" t="s">
        <v>18</v>
      </c>
      <c r="D193" s="15"/>
      <c r="E193" s="11"/>
      <c r="F193" s="15"/>
    </row>
    <row r="194" spans="1:8" ht="185.45" customHeight="1">
      <c r="A194" s="32">
        <v>136</v>
      </c>
      <c r="B194" s="8">
        <f>[1]Detailed!H2281</f>
        <v>22</v>
      </c>
      <c r="C194" s="12" t="str">
        <f>[1]Detailed!B2275</f>
        <v xml:space="preserve">Supply and fixing of Hi-wall 1.5 ton split Air Conditioner with cordless remote with sealed compressor of approved brand etc., all complete.( 3star varient ) (PWD SR PgNo: 142) </v>
      </c>
      <c r="D194" s="8">
        <v>32600</v>
      </c>
      <c r="E194" s="11" t="s">
        <v>10</v>
      </c>
      <c r="F194" s="8">
        <f>D194*B194</f>
        <v>717200</v>
      </c>
    </row>
    <row r="195" spans="1:8" ht="170.45" customHeight="1">
      <c r="A195" s="32">
        <v>137</v>
      </c>
      <c r="B195" s="8">
        <f>[1]Detailed!H2287</f>
        <v>11</v>
      </c>
      <c r="C195" s="12" t="str">
        <f>[1]Detailed!B2282</f>
        <v>Supply and fixing of Hi-wall 2 ton split Air Conditioner with cordless remote with sealed compressor of approved brand etc., all complete.(3 Star varient) (PWD SR PgNo: 142)</v>
      </c>
      <c r="D195" s="8">
        <v>43400</v>
      </c>
      <c r="E195" s="11" t="s">
        <v>10</v>
      </c>
      <c r="F195" s="8">
        <f>D195*B195</f>
        <v>477400</v>
      </c>
    </row>
    <row r="196" spans="1:8" ht="294" customHeight="1">
      <c r="A196" s="32">
        <v>138</v>
      </c>
      <c r="B196" s="8">
        <f>[1]Detailed!H2289</f>
        <v>264</v>
      </c>
      <c r="C196" s="12" t="str">
        <f>[1]Detailed!B2288</f>
        <v>Charges for extra copper tubing including the suction line copper, liquid line copper, expanded polythene foam insulation for suction line, copper pipe, drain pipe suitable capacity complete including labour charges, cost of materials, hire charges for tools and plants etc., all complete (PWD SR PgNo: 143)</v>
      </c>
      <c r="D196" s="8">
        <v>924</v>
      </c>
      <c r="E196" s="11" t="s">
        <v>8</v>
      </c>
      <c r="F196" s="8">
        <f>D196*B196</f>
        <v>243936</v>
      </c>
    </row>
    <row r="197" spans="1:8" ht="119.45" customHeight="1">
      <c r="A197" s="32">
        <v>139</v>
      </c>
      <c r="B197" s="8">
        <f>[1]Detailed!H2292</f>
        <v>33</v>
      </c>
      <c r="C197" s="12" t="str">
        <f>[1]Detailed!B2291</f>
        <v>Supply of GI with powder coated outdoor stand including fixing (PWD SR pg No: 143)</v>
      </c>
      <c r="D197" s="8">
        <v>1070</v>
      </c>
      <c r="E197" s="11" t="s">
        <v>10</v>
      </c>
      <c r="F197" s="8">
        <f>D197*B197</f>
        <v>35310</v>
      </c>
    </row>
    <row r="198" spans="1:8" ht="138.6" customHeight="1">
      <c r="A198" s="32">
        <v>140</v>
      </c>
      <c r="B198" s="8">
        <f>[1]Detailed!H2295</f>
        <v>495</v>
      </c>
      <c r="C198" s="12" t="str">
        <f>[1]Detailed!B2294</f>
        <v>Supply of PVC drain pipe 25mm including labour charges, cost of materials all complete (PWD SR PgNo: 145)</v>
      </c>
      <c r="D198" s="8">
        <v>63</v>
      </c>
      <c r="E198" s="11" t="s">
        <v>8</v>
      </c>
      <c r="F198" s="8">
        <f>D198*B198</f>
        <v>31185</v>
      </c>
    </row>
    <row r="199" spans="1:8" ht="168" customHeight="1">
      <c r="A199" s="32">
        <v>141</v>
      </c>
      <c r="B199" s="8"/>
      <c r="C199" s="12" t="str">
        <f>[1]Detailed!B2296</f>
        <v>Supplying, fixing and commissioning of stabilizer of approved quality and make including cost of material conveyance, labour for fixing , hire charges for tools and plants etc., all complete</v>
      </c>
      <c r="D199" s="15"/>
      <c r="E199" s="11"/>
      <c r="F199" s="15"/>
    </row>
    <row r="200" spans="1:8" ht="75.599999999999994" customHeight="1">
      <c r="A200" s="32"/>
      <c r="B200" s="8">
        <f>[1]Detailed!H2297</f>
        <v>22</v>
      </c>
      <c r="C200" s="12" t="str">
        <f>[1]Detailed!B2297</f>
        <v xml:space="preserve">For 1.5TR Hi wall split AC stablizer (PWD SR PgNo:143} </v>
      </c>
      <c r="D200" s="8">
        <v>4365</v>
      </c>
      <c r="E200" s="11" t="s">
        <v>10</v>
      </c>
      <c r="F200" s="8">
        <f>D200*B200</f>
        <v>96030</v>
      </c>
    </row>
    <row r="201" spans="1:8" ht="79.900000000000006" customHeight="1">
      <c r="A201" s="32"/>
      <c r="B201" s="8">
        <f>[1]Detailed!H2298</f>
        <v>11</v>
      </c>
      <c r="C201" s="12" t="str">
        <f>[1]Detailed!B2298</f>
        <v xml:space="preserve">For 2.0 TR Hi wall split AC stablizer  (PWD SR PgNo:143} </v>
      </c>
      <c r="D201" s="8">
        <v>4855</v>
      </c>
      <c r="E201" s="11" t="s">
        <v>10</v>
      </c>
      <c r="F201" s="8">
        <f>D201*B201</f>
        <v>53405</v>
      </c>
    </row>
    <row r="202" spans="1:8" ht="31.9" customHeight="1">
      <c r="A202" s="32"/>
      <c r="B202" s="15"/>
      <c r="C202" s="28" t="str">
        <f>[1]Detailed!B2299</f>
        <v>Bore well arrangements</v>
      </c>
      <c r="D202" s="15"/>
      <c r="E202" s="11"/>
      <c r="F202" s="15"/>
    </row>
    <row r="203" spans="1:8" ht="210" customHeight="1">
      <c r="A203" s="32">
        <v>142</v>
      </c>
      <c r="B203" s="15"/>
      <c r="C203" s="12" t="str">
        <f>[1]Detailed!B2300</f>
        <v>Drilling of borewell anywhere including transportation from one place to another place in alluvial soil or sedimentary starta mud circulation method 150mm dia of clay and sand or sand stone shale pebbles boulders etc.</v>
      </c>
      <c r="D203" s="15"/>
      <c r="E203" s="11"/>
      <c r="F203" s="15"/>
    </row>
    <row r="204" spans="1:8" s="6" customFormat="1" ht="54" customHeight="1">
      <c r="A204" s="32"/>
      <c r="B204" s="8">
        <f>[1]Detailed!H2302</f>
        <v>60</v>
      </c>
      <c r="C204" s="19" t="str">
        <f>[1]Detailed!B2301</f>
        <v>a) 0 to 60mt</v>
      </c>
      <c r="D204" s="15">
        <v>551.04</v>
      </c>
      <c r="E204" s="11" t="s">
        <v>8</v>
      </c>
      <c r="F204" s="8">
        <f>D204*B204</f>
        <v>33062.399999999994</v>
      </c>
      <c r="G204" s="16"/>
    </row>
    <row r="205" spans="1:8" ht="144" customHeight="1">
      <c r="A205" s="32">
        <v>143</v>
      </c>
      <c r="B205" s="8"/>
      <c r="C205" s="17" t="str">
        <f>[1]Detailed!B2304</f>
        <v>Drilling of borewell in hard rock areas anywhere in Tamil Nadu including transportation from one place to another place etc all complete.</v>
      </c>
      <c r="D205" s="15"/>
      <c r="E205" s="11"/>
      <c r="F205" s="8"/>
      <c r="H205" t="s">
        <v>19</v>
      </c>
    </row>
    <row r="206" spans="1:8" ht="32.450000000000003" customHeight="1">
      <c r="A206" s="32"/>
      <c r="B206" s="8">
        <f>[1]Detailed!H2306</f>
        <v>65</v>
      </c>
      <c r="C206" s="12" t="str">
        <f>[1]Detailed!B2305</f>
        <v>a) 150mm dia bore</v>
      </c>
      <c r="D206" s="8">
        <v>450</v>
      </c>
      <c r="E206" s="11" t="s">
        <v>8</v>
      </c>
      <c r="F206" s="8">
        <f>D206*B206</f>
        <v>29250</v>
      </c>
    </row>
    <row r="207" spans="1:8" ht="255" customHeight="1">
      <c r="A207" s="32">
        <v>144</v>
      </c>
      <c r="B207" s="15"/>
      <c r="C207" s="12" t="str">
        <f>[1]Detailed!B2308</f>
        <v>Supply and delivery of 150mm OD ribbed screen pipe of pvc casing pipes (6kg/cm2) as per IS 12818/1992 of approved quality for borewells with average wall thickness of 6.1mm and inter/outer threaded ends in standard length of 3m including transportation charges etc.</v>
      </c>
      <c r="D207" s="15"/>
      <c r="E207" s="11"/>
      <c r="F207" s="8"/>
    </row>
    <row r="208" spans="1:8" ht="35.450000000000003" customHeight="1">
      <c r="A208" s="32"/>
      <c r="B208" s="8">
        <f>[1]Detailed!H2310</f>
        <v>80</v>
      </c>
      <c r="C208" s="13" t="str">
        <f>[1]Detailed!B2309</f>
        <v>a) Upto 80mt</v>
      </c>
      <c r="D208" s="8">
        <v>969</v>
      </c>
      <c r="E208" s="11" t="s">
        <v>8</v>
      </c>
      <c r="F208" s="8">
        <f>D208*B208</f>
        <v>77520</v>
      </c>
    </row>
    <row r="209" spans="1:12" ht="44.45" customHeight="1">
      <c r="A209" s="32"/>
      <c r="B209" s="8">
        <f>[1]Detailed!H2313</f>
        <v>45</v>
      </c>
      <c r="C209" s="12" t="str">
        <f>[1]Detailed!B2312</f>
        <v>b) 81 to 250mt</v>
      </c>
      <c r="D209" s="8">
        <v>969</v>
      </c>
      <c r="E209" s="11" t="s">
        <v>8</v>
      </c>
      <c r="F209" s="8">
        <f>D209*B209</f>
        <v>43605</v>
      </c>
    </row>
    <row r="210" spans="1:12" ht="102.6" customHeight="1">
      <c r="A210" s="32">
        <v>145</v>
      </c>
      <c r="B210" s="8"/>
      <c r="C210" s="12" t="str">
        <f>[1]Detailed!B2314</f>
        <v>Reaming 140/150 mm dia pilot bore to 300mm dia bore as directed by the TWAD Board Officer</v>
      </c>
      <c r="D210" s="8"/>
      <c r="E210" s="11"/>
      <c r="F210" s="8"/>
    </row>
    <row r="211" spans="1:12" ht="33" customHeight="1">
      <c r="A211" s="32"/>
      <c r="B211" s="8">
        <f>[1]Detailed!H2316</f>
        <v>60</v>
      </c>
      <c r="C211" s="12" t="str">
        <f>[1]Detailed!B2315</f>
        <v>a) 0 to 60mt</v>
      </c>
      <c r="D211" s="15">
        <v>385.7</v>
      </c>
      <c r="E211" s="11" t="s">
        <v>8</v>
      </c>
      <c r="F211" s="8">
        <f>D211*B211</f>
        <v>23142</v>
      </c>
    </row>
    <row r="212" spans="1:12" ht="39.6" customHeight="1">
      <c r="A212" s="32"/>
      <c r="B212" s="8">
        <f>[1]Detailed!H2319</f>
        <v>30</v>
      </c>
      <c r="C212" s="13" t="str">
        <f>[1]Detailed!B2318</f>
        <v>b) 60 to 90mt</v>
      </c>
      <c r="D212" s="8">
        <v>409.5</v>
      </c>
      <c r="E212" s="11" t="s">
        <v>8</v>
      </c>
      <c r="F212" s="8">
        <f>D212*B212</f>
        <v>12285</v>
      </c>
    </row>
    <row r="213" spans="1:12" ht="30.6" customHeight="1">
      <c r="A213" s="32"/>
      <c r="B213" s="8">
        <f>[1]Detailed!H2322</f>
        <v>30</v>
      </c>
      <c r="C213" s="13" t="str">
        <f>[1]Detailed!B2321</f>
        <v>c) 90 to 120mt</v>
      </c>
      <c r="D213" s="15">
        <v>436.7</v>
      </c>
      <c r="E213" s="11" t="s">
        <v>8</v>
      </c>
      <c r="F213" s="8">
        <f>D213*B213</f>
        <v>13101</v>
      </c>
    </row>
    <row r="214" spans="1:12" ht="36" customHeight="1">
      <c r="A214" s="32"/>
      <c r="B214" s="8">
        <f>[1]Detailed!H2325</f>
        <v>5</v>
      </c>
      <c r="C214" s="12" t="str">
        <f>[1]Detailed!B2324</f>
        <v>d) 120 to 150mt</v>
      </c>
      <c r="D214" s="8">
        <v>443.5</v>
      </c>
      <c r="E214" s="11" t="s">
        <v>8</v>
      </c>
      <c r="F214" s="8">
        <f>D214*B214</f>
        <v>2217.5</v>
      </c>
    </row>
    <row r="215" spans="1:12" ht="244.9" customHeight="1">
      <c r="A215" s="32">
        <v>146</v>
      </c>
      <c r="B215" s="8"/>
      <c r="C215" s="12" t="str">
        <f>[1]Detailed!B2327</f>
        <v>Supply and delivery of 200mm OD of pvc casing pipes (6kg/cm2) as per IS 12818/1992 of approved quality for borewells with average wall thickness of 6.1mm and inter/outer threaded ends in standard length of 3m including transportation charges etc.</v>
      </c>
      <c r="D215" s="15"/>
      <c r="E215" s="11"/>
      <c r="F215" s="15"/>
    </row>
    <row r="216" spans="1:12" ht="30.6" customHeight="1">
      <c r="A216" s="32"/>
      <c r="B216" s="8">
        <f>[1]Detailed!H2329</f>
        <v>6</v>
      </c>
      <c r="C216" s="12" t="str">
        <f>[1]Detailed!B2328</f>
        <v>a) Upto 80mt</v>
      </c>
      <c r="D216" s="8">
        <v>618</v>
      </c>
      <c r="E216" s="11" t="s">
        <v>8</v>
      </c>
      <c r="F216" s="8">
        <f>D216*B216</f>
        <v>3708</v>
      </c>
    </row>
    <row r="217" spans="1:12" ht="175.15" customHeight="1">
      <c r="A217" s="15">
        <v>147</v>
      </c>
      <c r="B217" s="8">
        <f>[1]Detailed!H2332</f>
        <v>125</v>
      </c>
      <c r="C217" s="12" t="str">
        <f>[1]Detailed!B2331</f>
        <v>Labour Charges for inserting PVC casing pipes of 150mm dia assembly (with slots or without slots) in the drilled hole including jointing the pipes with pvc couplers with cement paste complete</v>
      </c>
      <c r="D217" s="8">
        <v>335.7</v>
      </c>
      <c r="E217" s="11" t="s">
        <v>8</v>
      </c>
      <c r="F217" s="8">
        <f>D217*B217</f>
        <v>41962.5</v>
      </c>
      <c r="L217" t="s">
        <v>20</v>
      </c>
    </row>
    <row r="218" spans="1:12" ht="187.9" customHeight="1">
      <c r="A218" s="15">
        <v>148</v>
      </c>
      <c r="B218" s="8">
        <f>[1]Detailed!H2335</f>
        <v>6</v>
      </c>
      <c r="C218" s="12" t="str">
        <f>[1]Detailed!B2334</f>
        <v>Labour Charges for inserting PVC casing pipes of 200mm dia assembly (with slots or without slots) in the drilled hole including jointing the pipes with pvc couplers with cement paste complete</v>
      </c>
      <c r="D218" s="8">
        <v>346.3</v>
      </c>
      <c r="E218" s="11" t="s">
        <v>8</v>
      </c>
      <c r="F218" s="8">
        <f>D218*B218</f>
        <v>2077.8000000000002</v>
      </c>
    </row>
    <row r="219" spans="1:12" ht="229.9" customHeight="1">
      <c r="A219" s="15">
        <v>149</v>
      </c>
      <c r="B219" s="8">
        <f>[1]Detailed!H2338</f>
        <v>8</v>
      </c>
      <c r="C219" s="12" t="str">
        <f>[1]Detailed!B2337</f>
        <v>Charges for developing the borewell for the entire depth with air compressor of 300cfm capacity (minimum 8 hours) including transportation, labour and fuel charges for compressor and conducting yield tests by V-notch method etc all complete</v>
      </c>
      <c r="D219" s="8">
        <v>1760.7</v>
      </c>
      <c r="E219" s="11" t="s">
        <v>16</v>
      </c>
      <c r="F219" s="8">
        <f>D219*B219</f>
        <v>14085.6</v>
      </c>
      <c r="G219"/>
    </row>
    <row r="220" spans="1:12" ht="110.45" customHeight="1">
      <c r="A220" s="15">
        <v>150</v>
      </c>
      <c r="B220" s="8"/>
      <c r="C220" s="12" t="str">
        <f>[1]Detailed!B2340</f>
        <v xml:space="preserve">Supply of following HDPE pipes for Submerssible pump in Borewell class 5 etc all complete  </v>
      </c>
      <c r="D220" s="15"/>
      <c r="E220" s="11"/>
      <c r="F220" s="15"/>
      <c r="G220"/>
    </row>
    <row r="221" spans="1:12" ht="39.6" customHeight="1">
      <c r="A221" s="15"/>
      <c r="B221" s="8">
        <f>[1]Detailed!H2344</f>
        <v>165</v>
      </c>
      <c r="C221" s="12" t="str">
        <f>[1]Detailed!B2341</f>
        <v>a) 32mm dia</v>
      </c>
      <c r="D221" s="8">
        <v>82.7</v>
      </c>
      <c r="E221" s="11" t="s">
        <v>8</v>
      </c>
      <c r="F221" s="8">
        <f>D221*B221</f>
        <v>13645.5</v>
      </c>
      <c r="G221"/>
      <c r="H221" t="s">
        <v>21</v>
      </c>
    </row>
    <row r="222" spans="1:12" ht="57.6" customHeight="1">
      <c r="A222" s="15">
        <v>151</v>
      </c>
      <c r="B222" s="8">
        <f>[1]Detailed!H2346</f>
        <v>125</v>
      </c>
      <c r="C222" s="12" t="str">
        <f>[1]Detailed!B2345</f>
        <v>Supply and fixing nylon rope etc</v>
      </c>
      <c r="D222" s="8">
        <v>61.2</v>
      </c>
      <c r="E222" s="11" t="s">
        <v>8</v>
      </c>
      <c r="F222" s="8">
        <f>D222*B222</f>
        <v>7650</v>
      </c>
      <c r="G222"/>
    </row>
    <row r="223" spans="1:12" ht="114.6" customHeight="1">
      <c r="A223" s="15">
        <v>152</v>
      </c>
      <c r="B223" s="8">
        <f>[1]Detailed!H2349</f>
        <v>1</v>
      </c>
      <c r="C223" s="12" t="str">
        <f>[1]Detailed!B2348</f>
        <v>Supply and fixing of PVC 160mm dia top and cap of approved make of 6.1mm thick with inner threaded etc.</v>
      </c>
      <c r="D223" s="8">
        <v>105</v>
      </c>
      <c r="E223" s="11" t="s">
        <v>10</v>
      </c>
      <c r="F223" s="8">
        <f>D223*B223</f>
        <v>105</v>
      </c>
      <c r="G223"/>
    </row>
    <row r="224" spans="1:12" ht="213.6" customHeight="1">
      <c r="A224" s="15">
        <v>153</v>
      </c>
      <c r="B224" s="8">
        <f>[1]Detailed!H2352</f>
        <v>1</v>
      </c>
      <c r="C224" s="12" t="str">
        <f>[1]Detailed!B2351</f>
        <v>Supplying and delivery of 2.00 HP Submersible pump for 150 borewells for supply with suitable capacityfor discharge and three phase 220/240/50hz and the brand got approved by the Executive Enginner ISI mark</v>
      </c>
      <c r="D224" s="8">
        <v>15300</v>
      </c>
      <c r="E224" s="11" t="s">
        <v>10</v>
      </c>
      <c r="F224" s="8">
        <f>D224*B224</f>
        <v>15300</v>
      </c>
      <c r="G224"/>
    </row>
    <row r="225" spans="1:6" customFormat="1" ht="409.6" customHeight="1">
      <c r="A225" s="15">
        <v>154</v>
      </c>
      <c r="B225" s="8"/>
      <c r="C225" s="26" t="str">
        <f>[1]Detailed!B2353</f>
        <v xml:space="preserve">Labour charges for the erection of submersible pumpset
in borewell/openwell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 </v>
      </c>
      <c r="D225" s="15"/>
      <c r="E225" s="11"/>
      <c r="F225" s="15"/>
    </row>
    <row r="226" spans="1:6" customFormat="1" ht="46.9" customHeight="1">
      <c r="A226" s="15"/>
      <c r="B226" s="8">
        <f>[1]Detailed!H2355</f>
        <v>1</v>
      </c>
      <c r="C226" s="12" t="str">
        <f>[1]Detailed!B2354</f>
        <v>a) Upto 5HP</v>
      </c>
      <c r="D226" s="15">
        <v>10051.1</v>
      </c>
      <c r="E226" s="11" t="s">
        <v>10</v>
      </c>
      <c r="F226" s="15">
        <f>D226*B226</f>
        <v>10051.1</v>
      </c>
    </row>
    <row r="227" spans="1:6" customFormat="1" ht="228" customHeight="1">
      <c r="A227" s="15">
        <v>155</v>
      </c>
      <c r="B227" s="8">
        <f>[1]Detailed!H2359</f>
        <v>165</v>
      </c>
      <c r="C227" s="12" t="str">
        <f>[1]Detailed!B2356</f>
        <v>Supply and laying of  PVC INSULATED AND SHEATHED 3 CORE 4 SQMM FLAT TYPE
COPPER CABLE CONFORMING TO IS 694/1990 AND AS
AMENDED THEREAFTER   etc all complete</v>
      </c>
      <c r="D227" s="8">
        <v>186</v>
      </c>
      <c r="E227" s="11" t="s">
        <v>8</v>
      </c>
      <c r="F227" s="8">
        <f>D227*B227</f>
        <v>30690</v>
      </c>
    </row>
    <row r="228" spans="1:6" customFormat="1" ht="175.15" customHeight="1">
      <c r="A228" s="15">
        <v>156</v>
      </c>
      <c r="B228" s="8">
        <f>[1]Detailed!H2362</f>
        <v>1</v>
      </c>
      <c r="C228" s="17" t="str">
        <f>[1]Detailed!B2361</f>
        <v>Supplying and fixing of DOL starter 16 amps (ISI) of approved make suitable for single  including cost of materal, labour charges for fixing and giving connection etc the complete.</v>
      </c>
      <c r="D228" s="8">
        <v>2000</v>
      </c>
      <c r="E228" s="11" t="s">
        <v>10</v>
      </c>
      <c r="F228" s="8">
        <f>D228*B228</f>
        <v>2000</v>
      </c>
    </row>
    <row r="229" spans="1:6" customFormat="1" ht="40.9" customHeight="1">
      <c r="A229" s="15"/>
      <c r="B229" s="8"/>
      <c r="C229" s="33" t="str">
        <f>[1]Detailed!B2363</f>
        <v>Lettering and numbering system</v>
      </c>
      <c r="D229" s="15"/>
      <c r="E229" s="11"/>
      <c r="F229" s="15"/>
    </row>
    <row r="230" spans="1:6" customFormat="1" ht="283.14999999999998" customHeight="1">
      <c r="A230" s="15">
        <v>157</v>
      </c>
      <c r="B230" s="8">
        <f>[1]Detailed!H2365</f>
        <v>1</v>
      </c>
      <c r="C230" s="17" t="str">
        <f>[1]Detailed!B2364</f>
        <v>Supplying &amp; fixing of 18" height Tamilnadu co-operative society Emblem of with approved coloured coat in finishing matt including cost of materials necessary drilling holes, packing cement morter, supporting the letter cement base bolds and fixing chargers etc., complete and as directed by the departmental officers.</v>
      </c>
      <c r="D230" s="8">
        <v>4800</v>
      </c>
      <c r="E230" s="11" t="s">
        <v>10</v>
      </c>
      <c r="F230" s="8">
        <f>D230*B230</f>
        <v>4800</v>
      </c>
    </row>
    <row r="231" spans="1:6" customFormat="1" ht="266.45" customHeight="1">
      <c r="A231" s="15">
        <v>158</v>
      </c>
      <c r="B231" s="8">
        <f>[1]Detailed!H2369</f>
        <v>71</v>
      </c>
      <c r="C231" s="17" t="str">
        <f>[1]Detailed!B2366</f>
        <v>Supplying &amp; fixing of 9" height Aluminium Letters with approved coloured coat in finishing matt including cost of materials necessary drilling holes, packing cement morter, supporting the letter cement base bolds and fixing chargers etc., complete and as directed by the departmental officers.</v>
      </c>
      <c r="D231" s="8">
        <v>860</v>
      </c>
      <c r="E231" s="11" t="s">
        <v>10</v>
      </c>
      <c r="F231" s="8">
        <f>D231*B231</f>
        <v>61060</v>
      </c>
    </row>
    <row r="232" spans="1:6" customFormat="1" ht="153" customHeight="1">
      <c r="A232" s="15">
        <v>159</v>
      </c>
      <c r="B232" s="8">
        <f>[1]Detailed!H2379</f>
        <v>7</v>
      </c>
      <c r="C232" s="17" t="str">
        <f>[1]Detailed!B2370</f>
        <v>Supplying and fixing of 20" x 5" size plastic foam name plate with vinyl cutting letter with approved colors etc., complete as directed by the department officers</v>
      </c>
      <c r="D232" s="8">
        <v>350</v>
      </c>
      <c r="E232" s="11" t="s">
        <v>10</v>
      </c>
      <c r="F232" s="8">
        <f>D232*B232</f>
        <v>2450</v>
      </c>
    </row>
    <row r="233" spans="1:6" customFormat="1" ht="177" customHeight="1">
      <c r="A233" s="15">
        <v>160</v>
      </c>
      <c r="B233" s="8">
        <f>[1]Detailed!H2392</f>
        <v>10</v>
      </c>
      <c r="C233" s="17" t="str">
        <f>[1]Detailed!B2380</f>
        <v>Supplying and fixing of 24" x 8" size plastic foam name plate with vinyl cutting letter with approved colors etc., complete as directed by the department officers</v>
      </c>
      <c r="D233" s="8">
        <v>520</v>
      </c>
      <c r="E233" s="11" t="s">
        <v>10</v>
      </c>
      <c r="F233" s="8">
        <f>D233*B233</f>
        <v>5200</v>
      </c>
    </row>
    <row r="234" spans="1:6" customFormat="1" ht="42" customHeight="1">
      <c r="A234" s="15"/>
      <c r="B234" s="8"/>
      <c r="C234" s="33" t="str">
        <f>[1]Detailed!B2393</f>
        <v>Lock &amp; key arrangements</v>
      </c>
      <c r="D234" s="15"/>
      <c r="E234" s="11"/>
      <c r="F234" s="15"/>
    </row>
    <row r="235" spans="1:6" customFormat="1" ht="135.6" customHeight="1">
      <c r="A235" s="15">
        <v>161</v>
      </c>
      <c r="B235" s="8">
        <f>[1]Detailed!H2406</f>
        <v>13</v>
      </c>
      <c r="C235" s="17" t="str">
        <f>[1]Detailed!B2394</f>
        <v>Supplying lock&amp;key godrej NAV -TAL PADLOCK 6 Levers 3 key , Product code 3279 etc., complete as directed by the department officers</v>
      </c>
      <c r="D235" s="8">
        <v>520</v>
      </c>
      <c r="E235" s="11" t="s">
        <v>10</v>
      </c>
      <c r="F235" s="8">
        <f>D235*B235</f>
        <v>6760</v>
      </c>
    </row>
    <row r="236" spans="1:6" customFormat="1" ht="52.15" customHeight="1">
      <c r="A236" s="15"/>
      <c r="B236" s="8"/>
      <c r="C236" s="33" t="s">
        <v>22</v>
      </c>
      <c r="D236" s="8"/>
      <c r="E236" s="11"/>
      <c r="F236" s="34">
        <f>SUM(F6:F235)</f>
        <v>32710235.285564288</v>
      </c>
    </row>
  </sheetData>
  <mergeCells count="29">
    <mergeCell ref="A1:F1"/>
    <mergeCell ref="A2:F2"/>
    <mergeCell ref="A3:F3"/>
    <mergeCell ref="A4:F4"/>
    <mergeCell ref="C6:C7"/>
    <mergeCell ref="F59:F60"/>
    <mergeCell ref="A61:A62"/>
    <mergeCell ref="B61:B62"/>
    <mergeCell ref="C61:C62"/>
    <mergeCell ref="D61:D62"/>
    <mergeCell ref="E61:E62"/>
    <mergeCell ref="F61:F62"/>
    <mergeCell ref="A59:A60"/>
    <mergeCell ref="B59:B60"/>
    <mergeCell ref="C59:C60"/>
    <mergeCell ref="D59:D60"/>
    <mergeCell ref="E59:E60"/>
    <mergeCell ref="F177:F179"/>
    <mergeCell ref="A67:A68"/>
    <mergeCell ref="B67:B68"/>
    <mergeCell ref="C67:C68"/>
    <mergeCell ref="D67:D68"/>
    <mergeCell ref="E67:E68"/>
    <mergeCell ref="F67:F68"/>
    <mergeCell ref="A177:A179"/>
    <mergeCell ref="B177:B179"/>
    <mergeCell ref="C177:C180"/>
    <mergeCell ref="D177:D179"/>
    <mergeCell ref="E177:E180"/>
  </mergeCells>
  <printOptions horizontalCentered="1"/>
  <pageMargins left="0.7" right="0.7" top="0.75" bottom="0.75" header="0.3" footer="0.3"/>
  <pageSetup paperSize="9" scale="51" fitToHeight="10" orientation="portrait" r:id="rId1"/>
  <headerFooter>
    <oddFooter>&amp;C&amp;P</oddFooter>
  </headerFooter>
  <rowBreaks count="3" manualBreakCount="3">
    <brk id="189" min="1" max="5" man="1"/>
    <brk id="207" min="1" max="5" man="1"/>
    <brk id="226" min="1" max="5" man="1"/>
  </rowBreaks>
</worksheet>
</file>

<file path=xl/worksheets/sheet2.xml><?xml version="1.0" encoding="utf-8"?>
<worksheet xmlns="http://schemas.openxmlformats.org/spreadsheetml/2006/main" xmlns:r="http://schemas.openxmlformats.org/officeDocument/2006/relationships">
  <dimension ref="A1:L196"/>
  <sheetViews>
    <sheetView view="pageBreakPreview" topLeftCell="A190" zoomScale="87" zoomScaleNormal="80" zoomScaleSheetLayoutView="87" workbookViewId="0">
      <selection activeCell="F194" sqref="F194"/>
    </sheetView>
  </sheetViews>
  <sheetFormatPr defaultRowHeight="18.75"/>
  <cols>
    <col min="1" max="1" width="5" style="50" customWidth="1"/>
    <col min="2" max="2" width="10.140625" style="50" customWidth="1"/>
    <col min="3" max="3" width="38" style="61" customWidth="1"/>
    <col min="4" max="4" width="13.7109375" style="50" bestFit="1" customWidth="1"/>
    <col min="5" max="5" width="6.85546875" style="50" bestFit="1" customWidth="1"/>
    <col min="6" max="6" width="15.42578125" style="50" customWidth="1"/>
    <col min="7" max="7" width="6.42578125" style="50" bestFit="1" customWidth="1"/>
    <col min="8" max="8" width="13.140625" style="41" customWidth="1"/>
    <col min="9" max="9" width="9.140625" style="41"/>
    <col min="10" max="10" width="15.140625" style="41" bestFit="1" customWidth="1"/>
    <col min="11" max="16384" width="9.140625" style="41"/>
  </cols>
  <sheetData>
    <row r="1" spans="1:7" ht="49.9" customHeight="1">
      <c r="A1" s="613" t="str">
        <f>[1]Detailed!A1</f>
        <v>TAMIL NADU POLICE HOUSING CORPORATION LIMITED</v>
      </c>
      <c r="B1" s="614"/>
      <c r="C1" s="614"/>
      <c r="D1" s="614"/>
      <c r="E1" s="614"/>
      <c r="F1" s="615"/>
      <c r="G1" s="38"/>
    </row>
    <row r="2" spans="1:7" ht="47.25" customHeight="1">
      <c r="A2" s="616" t="s">
        <v>465</v>
      </c>
      <c r="B2" s="617"/>
      <c r="C2" s="617"/>
      <c r="D2" s="617"/>
      <c r="E2" s="617"/>
      <c r="F2" s="618"/>
      <c r="G2" s="39"/>
    </row>
    <row r="3" spans="1:7" ht="27" customHeight="1">
      <c r="A3" s="619" t="s">
        <v>1</v>
      </c>
      <c r="B3" s="619"/>
      <c r="C3" s="619"/>
      <c r="D3" s="619"/>
      <c r="E3" s="619"/>
      <c r="F3" s="619"/>
      <c r="G3" s="40"/>
    </row>
    <row r="4" spans="1:7" s="44" customFormat="1" ht="36.75" customHeight="1">
      <c r="A4" s="42" t="s">
        <v>23</v>
      </c>
      <c r="B4" s="43" t="s">
        <v>24</v>
      </c>
      <c r="C4" s="43" t="s">
        <v>4</v>
      </c>
      <c r="D4" s="43" t="s">
        <v>5</v>
      </c>
      <c r="E4" s="43" t="s">
        <v>6</v>
      </c>
      <c r="F4" s="43" t="s">
        <v>7</v>
      </c>
    </row>
    <row r="5" spans="1:7" s="44" customFormat="1" ht="93.75">
      <c r="A5" s="47">
        <v>1</v>
      </c>
      <c r="B5" s="45">
        <v>156</v>
      </c>
      <c r="C5" s="48" t="s">
        <v>35</v>
      </c>
      <c r="D5" s="46">
        <v>224.84</v>
      </c>
      <c r="E5" s="47" t="s">
        <v>91</v>
      </c>
      <c r="F5" s="45">
        <f>B5*D5</f>
        <v>35075.040000000001</v>
      </c>
    </row>
    <row r="6" spans="1:7" s="44" customFormat="1" ht="75">
      <c r="A6" s="47">
        <v>2</v>
      </c>
      <c r="B6" s="45">
        <v>29.399999999999995</v>
      </c>
      <c r="C6" s="48" t="s">
        <v>357</v>
      </c>
      <c r="D6" s="46">
        <v>106.26</v>
      </c>
      <c r="E6" s="47" t="s">
        <v>91</v>
      </c>
      <c r="F6" s="45">
        <f t="shared" ref="F6:F9" si="0">B6*D6</f>
        <v>3124.0439999999994</v>
      </c>
    </row>
    <row r="7" spans="1:7" s="44" customFormat="1" ht="32.450000000000003" customHeight="1">
      <c r="A7" s="47">
        <v>3</v>
      </c>
      <c r="B7" s="45">
        <v>14.699999999999998</v>
      </c>
      <c r="C7" s="48" t="s">
        <v>358</v>
      </c>
      <c r="D7" s="46">
        <v>116.49</v>
      </c>
      <c r="E7" s="47" t="s">
        <v>91</v>
      </c>
      <c r="F7" s="45">
        <f t="shared" si="0"/>
        <v>1712.4029999999996</v>
      </c>
    </row>
    <row r="8" spans="1:7" s="44" customFormat="1" ht="56.25">
      <c r="A8" s="47">
        <v>4</v>
      </c>
      <c r="B8" s="45">
        <v>31.1</v>
      </c>
      <c r="C8" s="69" t="s">
        <v>36</v>
      </c>
      <c r="D8" s="46">
        <v>5767.59</v>
      </c>
      <c r="E8" s="47" t="s">
        <v>91</v>
      </c>
      <c r="F8" s="45">
        <f t="shared" si="0"/>
        <v>179372.049</v>
      </c>
    </row>
    <row r="9" spans="1:7" s="44" customFormat="1" ht="75">
      <c r="A9" s="47">
        <v>5</v>
      </c>
      <c r="B9" s="45">
        <v>30</v>
      </c>
      <c r="C9" s="48" t="s">
        <v>37</v>
      </c>
      <c r="D9" s="46">
        <v>6160.61</v>
      </c>
      <c r="E9" s="47" t="s">
        <v>91</v>
      </c>
      <c r="F9" s="45">
        <f t="shared" si="0"/>
        <v>184818.3</v>
      </c>
    </row>
    <row r="10" spans="1:7" s="44" customFormat="1" ht="123.75" customHeight="1">
      <c r="A10" s="47">
        <v>6</v>
      </c>
      <c r="B10" s="45">
        <v>13.299999999999999</v>
      </c>
      <c r="C10" s="48" t="s">
        <v>388</v>
      </c>
      <c r="D10" s="46">
        <v>6178.19</v>
      </c>
      <c r="E10" s="47" t="s">
        <v>91</v>
      </c>
      <c r="F10" s="45">
        <f t="shared" ref="F10:F16" si="1">B10*D10</f>
        <v>82169.926999999981</v>
      </c>
    </row>
    <row r="11" spans="1:7" s="44" customFormat="1" ht="43.15" customHeight="1">
      <c r="A11" s="47">
        <v>7</v>
      </c>
      <c r="B11" s="45">
        <v>52.7</v>
      </c>
      <c r="C11" s="296" t="s">
        <v>209</v>
      </c>
      <c r="D11" s="46">
        <v>6329.11</v>
      </c>
      <c r="E11" s="47" t="s">
        <v>91</v>
      </c>
      <c r="F11" s="45">
        <f t="shared" si="1"/>
        <v>333544.09700000001</v>
      </c>
    </row>
    <row r="12" spans="1:7" s="44" customFormat="1" ht="43.9" customHeight="1">
      <c r="A12" s="47">
        <v>8</v>
      </c>
      <c r="B12" s="45">
        <v>51.800000000000004</v>
      </c>
      <c r="C12" s="296" t="s">
        <v>210</v>
      </c>
      <c r="D12" s="46">
        <v>6480.03</v>
      </c>
      <c r="E12" s="47" t="s">
        <v>91</v>
      </c>
      <c r="F12" s="45">
        <f t="shared" si="1"/>
        <v>335665.554</v>
      </c>
    </row>
    <row r="13" spans="1:7" s="50" customFormat="1" ht="31.15" customHeight="1">
      <c r="A13" s="47">
        <v>9</v>
      </c>
      <c r="B13" s="45">
        <v>48.1</v>
      </c>
      <c r="C13" s="296" t="s">
        <v>211</v>
      </c>
      <c r="D13" s="47">
        <v>6630.95</v>
      </c>
      <c r="E13" s="47" t="s">
        <v>91</v>
      </c>
      <c r="F13" s="45">
        <f t="shared" si="1"/>
        <v>318948.69500000001</v>
      </c>
    </row>
    <row r="14" spans="1:7" ht="131.25">
      <c r="A14" s="47">
        <v>10</v>
      </c>
      <c r="B14" s="45">
        <v>84</v>
      </c>
      <c r="C14" s="48" t="s">
        <v>262</v>
      </c>
      <c r="D14" s="47">
        <v>792.07</v>
      </c>
      <c r="E14" s="47" t="s">
        <v>94</v>
      </c>
      <c r="F14" s="45">
        <f t="shared" si="1"/>
        <v>66533.88</v>
      </c>
      <c r="G14" s="41"/>
    </row>
    <row r="15" spans="1:7" s="50" customFormat="1" ht="43.9" customHeight="1">
      <c r="A15" s="47">
        <v>11</v>
      </c>
      <c r="B15" s="45">
        <v>54.4</v>
      </c>
      <c r="C15" s="361" t="s">
        <v>212</v>
      </c>
      <c r="D15" s="47">
        <v>809.27</v>
      </c>
      <c r="E15" s="47" t="s">
        <v>94</v>
      </c>
      <c r="F15" s="45">
        <f t="shared" si="1"/>
        <v>44024.288</v>
      </c>
    </row>
    <row r="16" spans="1:7" s="50" customFormat="1" ht="43.9" customHeight="1">
      <c r="A16" s="47">
        <v>12</v>
      </c>
      <c r="B16" s="45">
        <v>83.1</v>
      </c>
      <c r="C16" s="361" t="s">
        <v>213</v>
      </c>
      <c r="D16" s="47">
        <v>826.47</v>
      </c>
      <c r="E16" s="47" t="s">
        <v>94</v>
      </c>
      <c r="F16" s="45">
        <f t="shared" si="1"/>
        <v>68679.656999999992</v>
      </c>
    </row>
    <row r="17" spans="1:7" s="44" customFormat="1" ht="75">
      <c r="A17" s="47">
        <v>13</v>
      </c>
      <c r="B17" s="45">
        <v>23.700000000000003</v>
      </c>
      <c r="C17" s="48" t="s">
        <v>389</v>
      </c>
      <c r="D17" s="46">
        <v>36.96</v>
      </c>
      <c r="E17" s="47" t="s">
        <v>91</v>
      </c>
      <c r="F17" s="45">
        <f>B17*D17</f>
        <v>875.95200000000011</v>
      </c>
    </row>
    <row r="18" spans="1:7" ht="82.5" customHeight="1">
      <c r="A18" s="47">
        <v>14</v>
      </c>
      <c r="B18" s="45">
        <v>0.66</v>
      </c>
      <c r="C18" s="51" t="s">
        <v>390</v>
      </c>
      <c r="D18" s="45">
        <v>124580</v>
      </c>
      <c r="E18" s="47" t="s">
        <v>91</v>
      </c>
      <c r="F18" s="45">
        <f>D18*B18</f>
        <v>82222.8</v>
      </c>
    </row>
    <row r="19" spans="1:7">
      <c r="A19" s="47">
        <v>15</v>
      </c>
      <c r="B19" s="62">
        <v>0.32400000000000001</v>
      </c>
      <c r="C19" s="52" t="s">
        <v>28</v>
      </c>
      <c r="D19" s="45">
        <v>112380</v>
      </c>
      <c r="E19" s="47" t="s">
        <v>91</v>
      </c>
      <c r="F19" s="45">
        <f>D19*B19</f>
        <v>36411.120000000003</v>
      </c>
    </row>
    <row r="20" spans="1:7" ht="56.25">
      <c r="A20" s="47">
        <v>16</v>
      </c>
      <c r="B20" s="45">
        <v>12</v>
      </c>
      <c r="C20" s="48" t="s">
        <v>49</v>
      </c>
      <c r="D20" s="45">
        <v>52</v>
      </c>
      <c r="E20" s="47" t="s">
        <v>92</v>
      </c>
      <c r="F20" s="45">
        <f>D20*B20</f>
        <v>624</v>
      </c>
    </row>
    <row r="21" spans="1:7">
      <c r="A21" s="47">
        <v>17</v>
      </c>
      <c r="B21" s="45">
        <v>72</v>
      </c>
      <c r="C21" s="48" t="s">
        <v>50</v>
      </c>
      <c r="D21" s="45">
        <v>9.6</v>
      </c>
      <c r="E21" s="47" t="s">
        <v>92</v>
      </c>
      <c r="F21" s="45">
        <f>D21*B21</f>
        <v>691.19999999999993</v>
      </c>
    </row>
    <row r="22" spans="1:7" s="44" customFormat="1" ht="56.25">
      <c r="A22" s="47">
        <v>18</v>
      </c>
      <c r="B22" s="45">
        <v>30.8</v>
      </c>
      <c r="C22" s="68" t="s">
        <v>392</v>
      </c>
      <c r="D22" s="46">
        <v>4246.2700000000004</v>
      </c>
      <c r="E22" s="47" t="s">
        <v>91</v>
      </c>
      <c r="F22" s="45">
        <f>B22*D22</f>
        <v>130785.11600000002</v>
      </c>
    </row>
    <row r="23" spans="1:7" ht="37.5">
      <c r="A23" s="47">
        <v>19</v>
      </c>
      <c r="B23" s="45">
        <v>317.3</v>
      </c>
      <c r="C23" s="48" t="s">
        <v>43</v>
      </c>
      <c r="D23" s="47">
        <v>469.66</v>
      </c>
      <c r="E23" s="47" t="s">
        <v>94</v>
      </c>
      <c r="F23" s="45">
        <f>B23*D23</f>
        <v>149023.11800000002</v>
      </c>
    </row>
    <row r="24" spans="1:7" ht="56.25">
      <c r="A24" s="47">
        <v>20</v>
      </c>
      <c r="B24" s="45">
        <v>52.7</v>
      </c>
      <c r="C24" s="48" t="s">
        <v>391</v>
      </c>
      <c r="D24" s="47">
        <v>3542.11</v>
      </c>
      <c r="E24" s="47" t="s">
        <v>91</v>
      </c>
      <c r="F24" s="45">
        <f>D24*B24</f>
        <v>186669.19700000001</v>
      </c>
      <c r="G24" s="41"/>
    </row>
    <row r="25" spans="1:7" ht="66" customHeight="1">
      <c r="A25" s="47">
        <v>21</v>
      </c>
      <c r="B25" s="64">
        <v>325.20000000000005</v>
      </c>
      <c r="C25" s="67" t="s">
        <v>393</v>
      </c>
      <c r="D25" s="70">
        <v>1136.45</v>
      </c>
      <c r="E25" s="70" t="s">
        <v>94</v>
      </c>
      <c r="F25" s="70">
        <f>D25*B25</f>
        <v>369573.5400000001</v>
      </c>
    </row>
    <row r="26" spans="1:7" s="50" customFormat="1" ht="75">
      <c r="A26" s="47">
        <v>22</v>
      </c>
      <c r="B26" s="45">
        <v>2747.7999999999997</v>
      </c>
      <c r="C26" s="68" t="s">
        <v>476</v>
      </c>
      <c r="D26" s="45">
        <v>228.21</v>
      </c>
      <c r="E26" s="47" t="s">
        <v>94</v>
      </c>
      <c r="F26" s="45">
        <f>B26*D26</f>
        <v>627075.43799999997</v>
      </c>
    </row>
    <row r="27" spans="1:7" s="50" customFormat="1" ht="37.5">
      <c r="A27" s="47">
        <v>23</v>
      </c>
      <c r="B27" s="45">
        <v>1521.8</v>
      </c>
      <c r="C27" s="69" t="s">
        <v>38</v>
      </c>
      <c r="D27" s="47">
        <v>266.08</v>
      </c>
      <c r="E27" s="47" t="s">
        <v>94</v>
      </c>
      <c r="F27" s="45">
        <f t="shared" ref="F27:F60" si="2">B27*D27</f>
        <v>404920.54399999994</v>
      </c>
    </row>
    <row r="28" spans="1:7" s="50" customFormat="1" ht="37.5">
      <c r="A28" s="47">
        <v>24</v>
      </c>
      <c r="B28" s="45">
        <v>1521.8</v>
      </c>
      <c r="C28" s="48" t="s">
        <v>39</v>
      </c>
      <c r="D28" s="47">
        <v>43.02</v>
      </c>
      <c r="E28" s="47" t="s">
        <v>94</v>
      </c>
      <c r="F28" s="45">
        <f t="shared" si="2"/>
        <v>65467.836000000003</v>
      </c>
    </row>
    <row r="29" spans="1:7" ht="56.25">
      <c r="A29" s="47">
        <v>25</v>
      </c>
      <c r="B29" s="45">
        <v>4820</v>
      </c>
      <c r="C29" s="48" t="s">
        <v>394</v>
      </c>
      <c r="D29" s="45">
        <v>62.6</v>
      </c>
      <c r="E29" s="47" t="s">
        <v>95</v>
      </c>
      <c r="F29" s="45">
        <f t="shared" ref="F29:F47" si="3">D29*B29</f>
        <v>301732</v>
      </c>
    </row>
    <row r="30" spans="1:7" ht="75">
      <c r="A30" s="47">
        <v>26</v>
      </c>
      <c r="B30" s="45">
        <v>33.700000000000003</v>
      </c>
      <c r="C30" s="48" t="s">
        <v>47</v>
      </c>
      <c r="D30" s="47">
        <v>225.31</v>
      </c>
      <c r="E30" s="47" t="s">
        <v>94</v>
      </c>
      <c r="F30" s="45">
        <f t="shared" si="3"/>
        <v>7592.947000000001</v>
      </c>
    </row>
    <row r="31" spans="1:7" ht="81" customHeight="1">
      <c r="A31" s="47">
        <v>27</v>
      </c>
      <c r="B31" s="45">
        <v>190</v>
      </c>
      <c r="C31" s="48" t="s">
        <v>395</v>
      </c>
      <c r="D31" s="47">
        <v>133.44</v>
      </c>
      <c r="E31" s="47" t="s">
        <v>94</v>
      </c>
      <c r="F31" s="45">
        <f t="shared" si="3"/>
        <v>25353.599999999999</v>
      </c>
    </row>
    <row r="32" spans="1:7" ht="37.5">
      <c r="A32" s="47">
        <v>28</v>
      </c>
      <c r="B32" s="45">
        <v>6</v>
      </c>
      <c r="C32" s="51" t="s">
        <v>71</v>
      </c>
      <c r="D32" s="45">
        <v>95</v>
      </c>
      <c r="E32" s="47" t="s">
        <v>92</v>
      </c>
      <c r="F32" s="45">
        <f t="shared" si="3"/>
        <v>570</v>
      </c>
    </row>
    <row r="33" spans="1:7" ht="57.75" customHeight="1">
      <c r="A33" s="47">
        <v>29</v>
      </c>
      <c r="B33" s="45">
        <v>112</v>
      </c>
      <c r="C33" s="48" t="s">
        <v>396</v>
      </c>
      <c r="D33" s="45">
        <v>384.8</v>
      </c>
      <c r="E33" s="45" t="s">
        <v>94</v>
      </c>
      <c r="F33" s="45">
        <f>D33*B33</f>
        <v>43097.599999999999</v>
      </c>
    </row>
    <row r="34" spans="1:7" ht="56.25">
      <c r="A34" s="47">
        <v>30</v>
      </c>
      <c r="B34" s="45">
        <v>115</v>
      </c>
      <c r="C34" s="48" t="s">
        <v>86</v>
      </c>
      <c r="D34" s="45">
        <v>235.98</v>
      </c>
      <c r="E34" s="45" t="s">
        <v>93</v>
      </c>
      <c r="F34" s="45">
        <f t="shared" si="3"/>
        <v>27137.699999999997</v>
      </c>
    </row>
    <row r="35" spans="1:7" s="56" customFormat="1" ht="37.5">
      <c r="A35" s="47">
        <v>31</v>
      </c>
      <c r="B35" s="46">
        <v>12</v>
      </c>
      <c r="C35" s="48" t="s">
        <v>56</v>
      </c>
      <c r="D35" s="46">
        <v>307.74</v>
      </c>
      <c r="E35" s="55" t="s">
        <v>92</v>
      </c>
      <c r="F35" s="45">
        <f t="shared" si="3"/>
        <v>3692.88</v>
      </c>
    </row>
    <row r="36" spans="1:7" ht="56.25">
      <c r="A36" s="47">
        <v>32</v>
      </c>
      <c r="B36" s="45">
        <v>12</v>
      </c>
      <c r="C36" s="51" t="s">
        <v>57</v>
      </c>
      <c r="D36" s="45">
        <v>849.27</v>
      </c>
      <c r="E36" s="47" t="s">
        <v>92</v>
      </c>
      <c r="F36" s="45">
        <f t="shared" si="3"/>
        <v>10191.24</v>
      </c>
    </row>
    <row r="37" spans="1:7" ht="56.25">
      <c r="A37" s="47">
        <v>33</v>
      </c>
      <c r="B37" s="45">
        <v>1</v>
      </c>
      <c r="C37" s="48" t="s">
        <v>58</v>
      </c>
      <c r="D37" s="47">
        <v>17766.89</v>
      </c>
      <c r="E37" s="47" t="s">
        <v>92</v>
      </c>
      <c r="F37" s="45">
        <f t="shared" si="3"/>
        <v>17766.89</v>
      </c>
    </row>
    <row r="38" spans="1:7" ht="56.25">
      <c r="A38" s="47">
        <v>34</v>
      </c>
      <c r="B38" s="45">
        <v>8</v>
      </c>
      <c r="C38" s="48" t="s">
        <v>64</v>
      </c>
      <c r="D38" s="45">
        <v>2124.75</v>
      </c>
      <c r="E38" s="47" t="s">
        <v>92</v>
      </c>
      <c r="F38" s="45">
        <f t="shared" si="3"/>
        <v>16998</v>
      </c>
    </row>
    <row r="39" spans="1:7" ht="56.25">
      <c r="A39" s="47">
        <v>35</v>
      </c>
      <c r="B39" s="45">
        <v>25</v>
      </c>
      <c r="C39" s="51" t="s">
        <v>67</v>
      </c>
      <c r="D39" s="47">
        <v>1882.02</v>
      </c>
      <c r="E39" s="47" t="s">
        <v>92</v>
      </c>
      <c r="F39" s="45">
        <f t="shared" si="3"/>
        <v>47050.5</v>
      </c>
    </row>
    <row r="40" spans="1:7" ht="56.25">
      <c r="A40" s="47">
        <v>36</v>
      </c>
      <c r="B40" s="45">
        <v>15</v>
      </c>
      <c r="C40" s="48" t="s">
        <v>68</v>
      </c>
      <c r="D40" s="45">
        <v>152.6</v>
      </c>
      <c r="E40" s="47" t="s">
        <v>92</v>
      </c>
      <c r="F40" s="45">
        <f t="shared" si="3"/>
        <v>2289</v>
      </c>
    </row>
    <row r="41" spans="1:7" ht="93.75">
      <c r="A41" s="47">
        <v>37</v>
      </c>
      <c r="B41" s="45">
        <v>45</v>
      </c>
      <c r="C41" s="51" t="s">
        <v>397</v>
      </c>
      <c r="D41" s="45">
        <v>33.9</v>
      </c>
      <c r="E41" s="47" t="s">
        <v>92</v>
      </c>
      <c r="F41" s="45">
        <f t="shared" si="3"/>
        <v>1525.5</v>
      </c>
      <c r="G41" s="41"/>
    </row>
    <row r="42" spans="1:7" ht="37.5">
      <c r="A42" s="47">
        <v>38</v>
      </c>
      <c r="B42" s="45">
        <v>45</v>
      </c>
      <c r="C42" s="48" t="s">
        <v>73</v>
      </c>
      <c r="D42" s="45">
        <v>521</v>
      </c>
      <c r="E42" s="47" t="s">
        <v>92</v>
      </c>
      <c r="F42" s="45">
        <f t="shared" si="3"/>
        <v>23445</v>
      </c>
      <c r="G42" s="41"/>
    </row>
    <row r="43" spans="1:7" ht="37.5">
      <c r="A43" s="47">
        <v>39</v>
      </c>
      <c r="B43" s="45">
        <v>300</v>
      </c>
      <c r="C43" s="48" t="s">
        <v>269</v>
      </c>
      <c r="D43" s="45">
        <v>24</v>
      </c>
      <c r="E43" s="47" t="s">
        <v>93</v>
      </c>
      <c r="F43" s="45">
        <f t="shared" si="3"/>
        <v>7200</v>
      </c>
      <c r="G43" s="41"/>
    </row>
    <row r="44" spans="1:7" ht="37.5">
      <c r="A44" s="47">
        <v>40</v>
      </c>
      <c r="B44" s="45">
        <v>5</v>
      </c>
      <c r="C44" s="48" t="s">
        <v>75</v>
      </c>
      <c r="D44" s="45">
        <v>77</v>
      </c>
      <c r="E44" s="47" t="s">
        <v>92</v>
      </c>
      <c r="F44" s="45">
        <f t="shared" si="3"/>
        <v>385</v>
      </c>
      <c r="G44" s="41"/>
    </row>
    <row r="45" spans="1:7" ht="56.25">
      <c r="A45" s="47">
        <v>41</v>
      </c>
      <c r="B45" s="45">
        <v>70</v>
      </c>
      <c r="C45" s="48" t="s">
        <v>270</v>
      </c>
      <c r="D45" s="45">
        <v>81.44</v>
      </c>
      <c r="E45" s="47" t="s">
        <v>93</v>
      </c>
      <c r="F45" s="45">
        <f t="shared" si="3"/>
        <v>5700.8</v>
      </c>
    </row>
    <row r="46" spans="1:7" ht="37.5">
      <c r="A46" s="47">
        <v>42</v>
      </c>
      <c r="B46" s="45">
        <v>284.39999999999998</v>
      </c>
      <c r="C46" s="48" t="s">
        <v>72</v>
      </c>
      <c r="D46" s="45">
        <v>34</v>
      </c>
      <c r="E46" s="47" t="s">
        <v>94</v>
      </c>
      <c r="F46" s="45">
        <f t="shared" si="3"/>
        <v>9669.5999999999985</v>
      </c>
    </row>
    <row r="47" spans="1:7" ht="37.5">
      <c r="A47" s="47">
        <v>43</v>
      </c>
      <c r="B47" s="45">
        <v>6</v>
      </c>
      <c r="C47" s="48" t="s">
        <v>398</v>
      </c>
      <c r="D47" s="45">
        <v>2148</v>
      </c>
      <c r="E47" s="47" t="s">
        <v>92</v>
      </c>
      <c r="F47" s="45">
        <f t="shared" si="3"/>
        <v>12888</v>
      </c>
      <c r="G47" s="41"/>
    </row>
    <row r="48" spans="1:7" s="50" customFormat="1" ht="56.25">
      <c r="A48" s="47">
        <v>44</v>
      </c>
      <c r="B48" s="45">
        <v>74.699999999999989</v>
      </c>
      <c r="C48" s="48" t="s">
        <v>42</v>
      </c>
      <c r="D48" s="45">
        <v>4570</v>
      </c>
      <c r="E48" s="47" t="s">
        <v>96</v>
      </c>
      <c r="F48" s="45">
        <f t="shared" ref="F48:F55" si="4">B48*D48</f>
        <v>341378.99999999994</v>
      </c>
    </row>
    <row r="49" spans="1:6" ht="77.25" customHeight="1">
      <c r="A49" s="47">
        <v>45</v>
      </c>
      <c r="B49" s="45">
        <v>10</v>
      </c>
      <c r="C49" s="48" t="s">
        <v>399</v>
      </c>
      <c r="D49" s="45">
        <v>784</v>
      </c>
      <c r="E49" s="45" t="s">
        <v>417</v>
      </c>
      <c r="F49" s="45">
        <f>D49*B49</f>
        <v>7840</v>
      </c>
    </row>
    <row r="50" spans="1:6" s="44" customFormat="1" ht="112.5">
      <c r="A50" s="47">
        <v>46</v>
      </c>
      <c r="B50" s="45">
        <v>1104</v>
      </c>
      <c r="C50" s="58" t="s">
        <v>275</v>
      </c>
      <c r="D50" s="46">
        <v>3025.92</v>
      </c>
      <c r="E50" s="47" t="s">
        <v>93</v>
      </c>
      <c r="F50" s="45">
        <f t="shared" si="4"/>
        <v>3340615.6800000002</v>
      </c>
    </row>
    <row r="51" spans="1:6" s="44" customFormat="1" ht="66" customHeight="1">
      <c r="A51" s="47">
        <v>47</v>
      </c>
      <c r="B51" s="45">
        <v>57.2</v>
      </c>
      <c r="C51" s="48" t="s">
        <v>400</v>
      </c>
      <c r="D51" s="46">
        <v>1265.3599999999999</v>
      </c>
      <c r="E51" s="47" t="s">
        <v>93</v>
      </c>
      <c r="F51" s="45">
        <f t="shared" si="4"/>
        <v>72378.592000000004</v>
      </c>
    </row>
    <row r="52" spans="1:6" s="44" customFormat="1" ht="112.5">
      <c r="A52" s="47">
        <v>48</v>
      </c>
      <c r="B52" s="45">
        <v>1</v>
      </c>
      <c r="C52" s="48" t="s">
        <v>34</v>
      </c>
      <c r="D52" s="46">
        <v>100000</v>
      </c>
      <c r="E52" s="47" t="s">
        <v>92</v>
      </c>
      <c r="F52" s="45">
        <f t="shared" si="4"/>
        <v>100000</v>
      </c>
    </row>
    <row r="53" spans="1:6" s="44" customFormat="1" ht="93.75">
      <c r="A53" s="47">
        <v>49</v>
      </c>
      <c r="B53" s="45">
        <v>1</v>
      </c>
      <c r="C53" s="48" t="s">
        <v>401</v>
      </c>
      <c r="D53" s="46">
        <v>150000</v>
      </c>
      <c r="E53" s="47" t="s">
        <v>92</v>
      </c>
      <c r="F53" s="45">
        <f t="shared" si="4"/>
        <v>150000</v>
      </c>
    </row>
    <row r="54" spans="1:6" s="44" customFormat="1" ht="75">
      <c r="A54" s="47">
        <v>50</v>
      </c>
      <c r="B54" s="45">
        <v>439.3</v>
      </c>
      <c r="C54" s="48" t="s">
        <v>402</v>
      </c>
      <c r="D54" s="46">
        <v>275.16000000000003</v>
      </c>
      <c r="E54" s="47" t="s">
        <v>91</v>
      </c>
      <c r="F54" s="45">
        <f t="shared" si="4"/>
        <v>120877.78800000002</v>
      </c>
    </row>
    <row r="55" spans="1:6" s="44" customFormat="1" ht="37.5">
      <c r="A55" s="47">
        <v>51</v>
      </c>
      <c r="B55" s="45">
        <v>9.9</v>
      </c>
      <c r="C55" s="48" t="s">
        <v>403</v>
      </c>
      <c r="D55" s="46">
        <v>4439.37</v>
      </c>
      <c r="E55" s="47" t="s">
        <v>91</v>
      </c>
      <c r="F55" s="45">
        <f t="shared" si="4"/>
        <v>43949.762999999999</v>
      </c>
    </row>
    <row r="56" spans="1:6" s="50" customFormat="1" ht="75">
      <c r="A56" s="47">
        <v>52</v>
      </c>
      <c r="B56" s="45">
        <v>94.6</v>
      </c>
      <c r="C56" s="48" t="s">
        <v>263</v>
      </c>
      <c r="D56" s="45">
        <v>7732.2</v>
      </c>
      <c r="E56" s="47" t="s">
        <v>91</v>
      </c>
      <c r="F56" s="45">
        <f t="shared" si="2"/>
        <v>731466.12</v>
      </c>
    </row>
    <row r="57" spans="1:6" s="50" customFormat="1" ht="41.45" customHeight="1">
      <c r="A57" s="47">
        <v>53</v>
      </c>
      <c r="B57" s="45">
        <v>80.599999999999994</v>
      </c>
      <c r="C57" s="361" t="s">
        <v>138</v>
      </c>
      <c r="D57" s="47">
        <v>7845.83</v>
      </c>
      <c r="E57" s="47" t="s">
        <v>91</v>
      </c>
      <c r="F57" s="45">
        <f t="shared" si="2"/>
        <v>632373.89799999993</v>
      </c>
    </row>
    <row r="58" spans="1:6" s="50" customFormat="1" ht="41.45" customHeight="1">
      <c r="A58" s="47">
        <v>54</v>
      </c>
      <c r="B58" s="45">
        <v>79.099999999999994</v>
      </c>
      <c r="C58" s="361" t="s">
        <v>212</v>
      </c>
      <c r="D58" s="47">
        <v>8069.68</v>
      </c>
      <c r="E58" s="47" t="s">
        <v>91</v>
      </c>
      <c r="F58" s="45">
        <f t="shared" si="2"/>
        <v>638311.68799999997</v>
      </c>
    </row>
    <row r="59" spans="1:6" s="50" customFormat="1" ht="41.45" customHeight="1">
      <c r="A59" s="47">
        <v>55</v>
      </c>
      <c r="B59" s="45">
        <v>79.399999999999991</v>
      </c>
      <c r="C59" s="361" t="s">
        <v>213</v>
      </c>
      <c r="D59" s="47">
        <v>8293.5300000000007</v>
      </c>
      <c r="E59" s="47" t="s">
        <v>91</v>
      </c>
      <c r="F59" s="45">
        <f t="shared" si="2"/>
        <v>658506.28200000001</v>
      </c>
    </row>
    <row r="60" spans="1:6" s="50" customFormat="1" ht="41.45" customHeight="1">
      <c r="A60" s="47">
        <v>56</v>
      </c>
      <c r="B60" s="45">
        <v>45.4</v>
      </c>
      <c r="C60" s="207" t="s">
        <v>242</v>
      </c>
      <c r="D60" s="47">
        <v>8517.3799999999992</v>
      </c>
      <c r="E60" s="47" t="s">
        <v>91</v>
      </c>
      <c r="F60" s="45">
        <f t="shared" si="2"/>
        <v>386689.05199999997</v>
      </c>
    </row>
    <row r="61" spans="1:6" s="50" customFormat="1" ht="75.599999999999994" customHeight="1">
      <c r="A61" s="47">
        <v>57</v>
      </c>
      <c r="B61" s="45">
        <v>283.8</v>
      </c>
      <c r="C61" s="48" t="s">
        <v>40</v>
      </c>
      <c r="D61" s="47">
        <v>804.89</v>
      </c>
      <c r="E61" s="47" t="s">
        <v>94</v>
      </c>
      <c r="F61" s="45">
        <f t="shared" ref="F61:F137" si="5">B61*D61</f>
        <v>228427.78200000001</v>
      </c>
    </row>
    <row r="62" spans="1:6" s="50" customFormat="1" ht="75">
      <c r="A62" s="47">
        <v>58</v>
      </c>
      <c r="B62" s="45">
        <v>1506.3999999999999</v>
      </c>
      <c r="C62" s="48" t="s">
        <v>25</v>
      </c>
      <c r="D62" s="47">
        <v>900.96</v>
      </c>
      <c r="E62" s="47" t="s">
        <v>94</v>
      </c>
      <c r="F62" s="45">
        <f t="shared" si="5"/>
        <v>1357206.1439999999</v>
      </c>
    </row>
    <row r="63" spans="1:6" s="50" customFormat="1" ht="93.75">
      <c r="A63" s="47">
        <v>59</v>
      </c>
      <c r="B63" s="45">
        <v>588.9</v>
      </c>
      <c r="C63" s="48" t="s">
        <v>26</v>
      </c>
      <c r="D63" s="47">
        <v>1081.1500000000001</v>
      </c>
      <c r="E63" s="47" t="s">
        <v>94</v>
      </c>
      <c r="F63" s="45">
        <f t="shared" si="5"/>
        <v>636689.23499999999</v>
      </c>
    </row>
    <row r="64" spans="1:6" s="50" customFormat="1" ht="37.15" customHeight="1">
      <c r="A64" s="47">
        <v>60</v>
      </c>
      <c r="B64" s="45">
        <v>315.60000000000002</v>
      </c>
      <c r="C64" s="49" t="s">
        <v>27</v>
      </c>
      <c r="D64" s="47">
        <v>991.06</v>
      </c>
      <c r="E64" s="47" t="s">
        <v>94</v>
      </c>
      <c r="F64" s="45">
        <f t="shared" si="5"/>
        <v>312778.53600000002</v>
      </c>
    </row>
    <row r="65" spans="1:7" ht="56.25">
      <c r="A65" s="47">
        <v>61</v>
      </c>
      <c r="B65" s="64">
        <v>3.6</v>
      </c>
      <c r="C65" s="63" t="s">
        <v>404</v>
      </c>
      <c r="D65" s="64">
        <v>3167</v>
      </c>
      <c r="E65" s="65" t="s">
        <v>94</v>
      </c>
      <c r="F65" s="66">
        <f>D65*B65</f>
        <v>11401.2</v>
      </c>
    </row>
    <row r="66" spans="1:7" ht="56.25">
      <c r="A66" s="47">
        <v>62</v>
      </c>
      <c r="B66" s="45">
        <v>12</v>
      </c>
      <c r="C66" s="48" t="s">
        <v>48</v>
      </c>
      <c r="D66" s="45">
        <v>934</v>
      </c>
      <c r="E66" s="47" t="s">
        <v>92</v>
      </c>
      <c r="F66" s="45">
        <f>D66*B66</f>
        <v>11208</v>
      </c>
    </row>
    <row r="67" spans="1:7" ht="75">
      <c r="A67" s="47">
        <v>63</v>
      </c>
      <c r="B67" s="45">
        <v>13</v>
      </c>
      <c r="C67" s="51" t="s">
        <v>418</v>
      </c>
      <c r="D67" s="45">
        <v>520</v>
      </c>
      <c r="E67" s="47" t="s">
        <v>92</v>
      </c>
      <c r="F67" s="45">
        <f t="shared" ref="F67" si="6">D67*B67</f>
        <v>6760</v>
      </c>
      <c r="G67" s="41"/>
    </row>
    <row r="68" spans="1:7" ht="37.5">
      <c r="A68" s="47">
        <v>64</v>
      </c>
      <c r="B68" s="45">
        <v>120.1</v>
      </c>
      <c r="C68" s="48" t="s">
        <v>265</v>
      </c>
      <c r="D68" s="45">
        <v>1305.69</v>
      </c>
      <c r="E68" s="47" t="s">
        <v>94</v>
      </c>
      <c r="F68" s="45">
        <f>B68*D68</f>
        <v>156813.36900000001</v>
      </c>
    </row>
    <row r="69" spans="1:7" ht="37.5">
      <c r="A69" s="47">
        <v>65</v>
      </c>
      <c r="B69" s="45">
        <v>27.400000000000002</v>
      </c>
      <c r="C69" s="48" t="s">
        <v>264</v>
      </c>
      <c r="D69" s="45">
        <v>1139.75</v>
      </c>
      <c r="E69" s="47" t="s">
        <v>94</v>
      </c>
      <c r="F69" s="45">
        <f>B69*D69</f>
        <v>31229.15</v>
      </c>
    </row>
    <row r="70" spans="1:7" s="50" customFormat="1" ht="112.5">
      <c r="A70" s="47">
        <v>66</v>
      </c>
      <c r="B70" s="45">
        <v>74.699999999999989</v>
      </c>
      <c r="C70" s="48" t="s">
        <v>41</v>
      </c>
      <c r="D70" s="45">
        <v>81223.8</v>
      </c>
      <c r="E70" s="47" t="s">
        <v>96</v>
      </c>
      <c r="F70" s="45">
        <f t="shared" si="5"/>
        <v>6067417.8599999994</v>
      </c>
    </row>
    <row r="71" spans="1:7" ht="112.5">
      <c r="A71" s="47">
        <v>67</v>
      </c>
      <c r="B71" s="45">
        <v>12</v>
      </c>
      <c r="C71" s="48" t="s">
        <v>405</v>
      </c>
      <c r="D71" s="45">
        <v>1813.91</v>
      </c>
      <c r="E71" s="47" t="s">
        <v>92</v>
      </c>
      <c r="F71" s="45">
        <f>D71*B71</f>
        <v>21766.920000000002</v>
      </c>
    </row>
    <row r="72" spans="1:7" ht="40.15" customHeight="1">
      <c r="A72" s="47">
        <v>68</v>
      </c>
      <c r="B72" s="45">
        <v>36</v>
      </c>
      <c r="C72" s="54" t="s">
        <v>29</v>
      </c>
      <c r="D72" s="47">
        <v>463.39</v>
      </c>
      <c r="E72" s="47" t="s">
        <v>93</v>
      </c>
      <c r="F72" s="45">
        <f>D72*B72</f>
        <v>16682.04</v>
      </c>
    </row>
    <row r="73" spans="1:7" ht="75">
      <c r="A73" s="47">
        <v>69</v>
      </c>
      <c r="B73" s="45">
        <v>263</v>
      </c>
      <c r="C73" s="48" t="s">
        <v>55</v>
      </c>
      <c r="D73" s="47">
        <v>338.74</v>
      </c>
      <c r="E73" s="47" t="s">
        <v>93</v>
      </c>
      <c r="F73" s="45">
        <f>D73*B73</f>
        <v>89088.62</v>
      </c>
    </row>
    <row r="74" spans="1:7" ht="102.6" customHeight="1">
      <c r="A74" s="47">
        <v>70</v>
      </c>
      <c r="B74" s="45">
        <v>45</v>
      </c>
      <c r="C74" s="48" t="s">
        <v>59</v>
      </c>
      <c r="D74" s="47">
        <v>289.64999999999998</v>
      </c>
      <c r="E74" s="47" t="s">
        <v>93</v>
      </c>
      <c r="F74" s="45">
        <f t="shared" ref="F74:F83" si="7">D74*B74</f>
        <v>13034.249999999998</v>
      </c>
      <c r="G74" s="41"/>
    </row>
    <row r="75" spans="1:7" ht="56.25">
      <c r="A75" s="47">
        <v>71</v>
      </c>
      <c r="B75" s="45">
        <v>305</v>
      </c>
      <c r="C75" s="48" t="s">
        <v>60</v>
      </c>
      <c r="D75" s="47">
        <v>241.57</v>
      </c>
      <c r="E75" s="47" t="s">
        <v>93</v>
      </c>
      <c r="F75" s="45">
        <f t="shared" si="7"/>
        <v>73678.849999999991</v>
      </c>
    </row>
    <row r="76" spans="1:7" ht="56.25">
      <c r="A76" s="47">
        <v>72</v>
      </c>
      <c r="B76" s="45">
        <v>551</v>
      </c>
      <c r="C76" s="48" t="s">
        <v>61</v>
      </c>
      <c r="D76" s="47">
        <v>224.34</v>
      </c>
      <c r="E76" s="47" t="s">
        <v>93</v>
      </c>
      <c r="F76" s="45">
        <f t="shared" si="7"/>
        <v>123611.34</v>
      </c>
    </row>
    <row r="77" spans="1:7" ht="56.25">
      <c r="A77" s="47">
        <v>73</v>
      </c>
      <c r="B77" s="45">
        <v>47</v>
      </c>
      <c r="C77" s="48" t="s">
        <v>245</v>
      </c>
      <c r="D77" s="47">
        <v>219.55</v>
      </c>
      <c r="E77" s="47" t="s">
        <v>93</v>
      </c>
      <c r="F77" s="45">
        <f t="shared" si="7"/>
        <v>10318.85</v>
      </c>
    </row>
    <row r="78" spans="1:7" ht="75">
      <c r="A78" s="47">
        <v>74</v>
      </c>
      <c r="B78" s="45">
        <v>30</v>
      </c>
      <c r="C78" s="51" t="s">
        <v>406</v>
      </c>
      <c r="D78" s="45">
        <v>228</v>
      </c>
      <c r="E78" s="45" t="s">
        <v>92</v>
      </c>
      <c r="F78" s="45">
        <f>D78*B78</f>
        <v>6840</v>
      </c>
    </row>
    <row r="79" spans="1:7" ht="93.75">
      <c r="A79" s="47">
        <v>75</v>
      </c>
      <c r="B79" s="45">
        <v>6</v>
      </c>
      <c r="C79" s="48" t="s">
        <v>407</v>
      </c>
      <c r="D79" s="45">
        <v>1846</v>
      </c>
      <c r="E79" s="45" t="s">
        <v>92</v>
      </c>
      <c r="F79" s="45">
        <f>D79*B79</f>
        <v>11076</v>
      </c>
    </row>
    <row r="80" spans="1:7" ht="75">
      <c r="A80" s="47">
        <v>76</v>
      </c>
      <c r="B80" s="45">
        <v>6</v>
      </c>
      <c r="C80" s="48" t="s">
        <v>408</v>
      </c>
      <c r="D80" s="45">
        <v>3241.42</v>
      </c>
      <c r="E80" s="47" t="s">
        <v>92</v>
      </c>
      <c r="F80" s="45">
        <f>D80*B80</f>
        <v>19448.52</v>
      </c>
    </row>
    <row r="81" spans="1:7" ht="56.25">
      <c r="A81" s="47">
        <v>77</v>
      </c>
      <c r="B81" s="57">
        <v>8</v>
      </c>
      <c r="C81" s="48" t="s">
        <v>62</v>
      </c>
      <c r="D81" s="45">
        <v>245</v>
      </c>
      <c r="E81" s="47" t="s">
        <v>92</v>
      </c>
      <c r="F81" s="45">
        <f t="shared" si="7"/>
        <v>1960</v>
      </c>
    </row>
    <row r="82" spans="1:7" ht="56.25">
      <c r="A82" s="47">
        <v>78</v>
      </c>
      <c r="B82" s="57">
        <v>8</v>
      </c>
      <c r="C82" s="48" t="s">
        <v>63</v>
      </c>
      <c r="D82" s="45">
        <v>234</v>
      </c>
      <c r="E82" s="47" t="s">
        <v>92</v>
      </c>
      <c r="F82" s="45">
        <f t="shared" si="7"/>
        <v>1872</v>
      </c>
    </row>
    <row r="83" spans="1:7" ht="75">
      <c r="A83" s="47">
        <v>79</v>
      </c>
      <c r="B83" s="45">
        <v>6</v>
      </c>
      <c r="C83" s="48" t="s">
        <v>65</v>
      </c>
      <c r="D83" s="45">
        <v>6848.35</v>
      </c>
      <c r="E83" s="47" t="s">
        <v>92</v>
      </c>
      <c r="F83" s="45">
        <f t="shared" si="7"/>
        <v>41090.100000000006</v>
      </c>
    </row>
    <row r="84" spans="1:7" ht="73.900000000000006" customHeight="1">
      <c r="A84" s="47">
        <v>80</v>
      </c>
      <c r="B84" s="45">
        <v>168</v>
      </c>
      <c r="C84" s="51" t="s">
        <v>66</v>
      </c>
      <c r="D84" s="45">
        <v>692.5</v>
      </c>
      <c r="E84" s="47" t="s">
        <v>93</v>
      </c>
      <c r="F84" s="45">
        <f t="shared" ref="F84:F105" si="8">D84*B84</f>
        <v>116340</v>
      </c>
    </row>
    <row r="85" spans="1:7" ht="76.900000000000006" customHeight="1">
      <c r="A85" s="47">
        <v>81</v>
      </c>
      <c r="B85" s="45">
        <v>150</v>
      </c>
      <c r="C85" s="51" t="s">
        <v>30</v>
      </c>
      <c r="D85" s="47">
        <v>576.63</v>
      </c>
      <c r="E85" s="47" t="s">
        <v>93</v>
      </c>
      <c r="F85" s="45">
        <f t="shared" si="8"/>
        <v>86494.5</v>
      </c>
    </row>
    <row r="86" spans="1:7" ht="94.5" customHeight="1">
      <c r="A86" s="47">
        <v>82</v>
      </c>
      <c r="B86" s="45">
        <v>75</v>
      </c>
      <c r="C86" s="48" t="s">
        <v>410</v>
      </c>
      <c r="D86" s="47">
        <v>459.03</v>
      </c>
      <c r="E86" s="47" t="s">
        <v>93</v>
      </c>
      <c r="F86" s="45">
        <f>D86*B86</f>
        <v>34427.25</v>
      </c>
    </row>
    <row r="87" spans="1:7" ht="78" customHeight="1">
      <c r="A87" s="47">
        <v>83</v>
      </c>
      <c r="B87" s="45">
        <v>60</v>
      </c>
      <c r="C87" s="53" t="s">
        <v>409</v>
      </c>
      <c r="D87" s="45">
        <v>770.06</v>
      </c>
      <c r="E87" s="47" t="s">
        <v>93</v>
      </c>
      <c r="F87" s="45">
        <f t="shared" si="8"/>
        <v>46203.6</v>
      </c>
    </row>
    <row r="88" spans="1:7" ht="112.5">
      <c r="A88" s="47">
        <v>84</v>
      </c>
      <c r="B88" s="45">
        <v>40</v>
      </c>
      <c r="C88" s="48" t="s">
        <v>419</v>
      </c>
      <c r="D88" s="45">
        <v>765</v>
      </c>
      <c r="E88" s="47" t="s">
        <v>92</v>
      </c>
      <c r="F88" s="45">
        <f t="shared" si="8"/>
        <v>30600</v>
      </c>
      <c r="G88" s="41"/>
    </row>
    <row r="89" spans="1:7" ht="120" customHeight="1">
      <c r="A89" s="47">
        <v>85</v>
      </c>
      <c r="B89" s="45">
        <v>34</v>
      </c>
      <c r="C89" s="48" t="s">
        <v>420</v>
      </c>
      <c r="D89" s="45">
        <v>1038</v>
      </c>
      <c r="E89" s="47" t="s">
        <v>92</v>
      </c>
      <c r="F89" s="45">
        <f t="shared" si="8"/>
        <v>35292</v>
      </c>
      <c r="G89" s="41"/>
    </row>
    <row r="90" spans="1:7" ht="75">
      <c r="A90" s="47">
        <v>86</v>
      </c>
      <c r="B90" s="45">
        <v>17</v>
      </c>
      <c r="C90" s="48" t="s">
        <v>253</v>
      </c>
      <c r="D90" s="45">
        <v>133</v>
      </c>
      <c r="E90" s="47" t="s">
        <v>92</v>
      </c>
      <c r="F90" s="45">
        <f>D90*B90</f>
        <v>2261</v>
      </c>
      <c r="G90" s="41"/>
    </row>
    <row r="91" spans="1:7" ht="56.25">
      <c r="A91" s="47">
        <v>87</v>
      </c>
      <c r="B91" s="45">
        <v>142</v>
      </c>
      <c r="C91" s="48" t="s">
        <v>421</v>
      </c>
      <c r="D91" s="45">
        <v>666</v>
      </c>
      <c r="E91" s="47" t="s">
        <v>92</v>
      </c>
      <c r="F91" s="45">
        <f t="shared" si="8"/>
        <v>94572</v>
      </c>
      <c r="G91" s="41"/>
    </row>
    <row r="92" spans="1:7" ht="112.5">
      <c r="A92" s="47">
        <v>88</v>
      </c>
      <c r="B92" s="45">
        <v>45</v>
      </c>
      <c r="C92" s="48" t="s">
        <v>422</v>
      </c>
      <c r="D92" s="45">
        <v>1438</v>
      </c>
      <c r="E92" s="47" t="s">
        <v>92</v>
      </c>
      <c r="F92" s="45">
        <f t="shared" si="8"/>
        <v>64710</v>
      </c>
      <c r="G92" s="41"/>
    </row>
    <row r="93" spans="1:7" ht="93.75">
      <c r="A93" s="47">
        <v>89</v>
      </c>
      <c r="B93" s="45">
        <v>650</v>
      </c>
      <c r="C93" s="48" t="s">
        <v>423</v>
      </c>
      <c r="D93" s="45">
        <v>192</v>
      </c>
      <c r="E93" s="47" t="s">
        <v>93</v>
      </c>
      <c r="F93" s="45">
        <f t="shared" si="8"/>
        <v>124800</v>
      </c>
      <c r="G93" s="41"/>
    </row>
    <row r="94" spans="1:7" ht="93.75">
      <c r="A94" s="47">
        <v>90</v>
      </c>
      <c r="B94" s="45">
        <v>530</v>
      </c>
      <c r="C94" s="48" t="s">
        <v>424</v>
      </c>
      <c r="D94" s="45">
        <v>209</v>
      </c>
      <c r="E94" s="47" t="s">
        <v>93</v>
      </c>
      <c r="F94" s="45">
        <f t="shared" si="8"/>
        <v>110770</v>
      </c>
      <c r="G94" s="41"/>
    </row>
    <row r="95" spans="1:7" ht="93.75">
      <c r="A95" s="47">
        <v>91</v>
      </c>
      <c r="B95" s="45">
        <v>25</v>
      </c>
      <c r="C95" s="51" t="s">
        <v>425</v>
      </c>
      <c r="D95" s="45">
        <v>3191</v>
      </c>
      <c r="E95" s="47" t="s">
        <v>92</v>
      </c>
      <c r="F95" s="45">
        <f t="shared" si="8"/>
        <v>79775</v>
      </c>
      <c r="G95" s="41"/>
    </row>
    <row r="96" spans="1:7" ht="93.75">
      <c r="A96" s="47">
        <v>92</v>
      </c>
      <c r="B96" s="45">
        <v>1105</v>
      </c>
      <c r="C96" s="48" t="s">
        <v>426</v>
      </c>
      <c r="D96" s="45">
        <v>246</v>
      </c>
      <c r="E96" s="47" t="s">
        <v>93</v>
      </c>
      <c r="F96" s="45">
        <f t="shared" si="8"/>
        <v>271830</v>
      </c>
      <c r="G96" s="41"/>
    </row>
    <row r="97" spans="1:11" ht="37.5">
      <c r="A97" s="47">
        <v>93</v>
      </c>
      <c r="B97" s="45">
        <v>10</v>
      </c>
      <c r="C97" s="48" t="s">
        <v>76</v>
      </c>
      <c r="D97" s="45">
        <v>2970</v>
      </c>
      <c r="E97" s="47" t="s">
        <v>92</v>
      </c>
      <c r="F97" s="45">
        <f t="shared" si="8"/>
        <v>29700</v>
      </c>
      <c r="G97" s="41"/>
    </row>
    <row r="98" spans="1:11" ht="75">
      <c r="A98" s="47">
        <v>94</v>
      </c>
      <c r="B98" s="45">
        <v>180.1</v>
      </c>
      <c r="C98" s="48" t="s">
        <v>427</v>
      </c>
      <c r="D98" s="45">
        <v>703.53</v>
      </c>
      <c r="E98" s="45" t="s">
        <v>94</v>
      </c>
      <c r="F98" s="45">
        <f t="shared" ref="F98" si="9">D98*B98</f>
        <v>126705.753</v>
      </c>
    </row>
    <row r="99" spans="1:11" ht="88.9" customHeight="1">
      <c r="A99" s="47">
        <v>95</v>
      </c>
      <c r="B99" s="45">
        <v>8.4</v>
      </c>
      <c r="C99" s="53" t="s">
        <v>46</v>
      </c>
      <c r="D99" s="45">
        <v>4699.3900000000003</v>
      </c>
      <c r="E99" s="47" t="s">
        <v>94</v>
      </c>
      <c r="F99" s="45">
        <f t="shared" si="8"/>
        <v>39474.876000000004</v>
      </c>
      <c r="H99" s="41">
        <v>4537.4399999999996</v>
      </c>
    </row>
    <row r="100" spans="1:11" ht="75">
      <c r="A100" s="47">
        <v>96</v>
      </c>
      <c r="B100" s="45">
        <v>1.9</v>
      </c>
      <c r="C100" s="53" t="s">
        <v>428</v>
      </c>
      <c r="D100" s="45">
        <v>4727.46</v>
      </c>
      <c r="E100" s="47" t="s">
        <v>94</v>
      </c>
      <c r="F100" s="45">
        <f t="shared" si="8"/>
        <v>8982.1739999999991</v>
      </c>
      <c r="H100" s="41">
        <v>4128.54</v>
      </c>
    </row>
    <row r="101" spans="1:11">
      <c r="A101" s="47">
        <v>97</v>
      </c>
      <c r="B101" s="45">
        <v>3.1</v>
      </c>
      <c r="C101" s="53" t="s">
        <v>415</v>
      </c>
      <c r="D101" s="45">
        <v>4944.68</v>
      </c>
      <c r="E101" s="47" t="s">
        <v>94</v>
      </c>
      <c r="F101" s="45">
        <f>D101*B101</f>
        <v>15328.508000000002</v>
      </c>
      <c r="H101" s="41">
        <v>4681.17</v>
      </c>
    </row>
    <row r="102" spans="1:11" ht="75">
      <c r="A102" s="47">
        <v>98</v>
      </c>
      <c r="B102" s="45">
        <v>16.100000000000001</v>
      </c>
      <c r="C102" s="48" t="s">
        <v>271</v>
      </c>
      <c r="D102" s="45">
        <v>6357.2</v>
      </c>
      <c r="E102" s="47" t="s">
        <v>94</v>
      </c>
      <c r="F102" s="45">
        <f t="shared" si="8"/>
        <v>102350.92000000001</v>
      </c>
    </row>
    <row r="103" spans="1:11" ht="165" customHeight="1">
      <c r="A103" s="47">
        <v>99</v>
      </c>
      <c r="B103" s="45">
        <v>71</v>
      </c>
      <c r="C103" s="68" t="s">
        <v>362</v>
      </c>
      <c r="D103" s="45">
        <v>2418</v>
      </c>
      <c r="E103" s="47" t="s">
        <v>92</v>
      </c>
      <c r="F103" s="45">
        <f t="shared" si="8"/>
        <v>171678</v>
      </c>
      <c r="G103" s="41"/>
    </row>
    <row r="104" spans="1:11" ht="37.5">
      <c r="A104" s="47">
        <v>100</v>
      </c>
      <c r="B104" s="45">
        <v>38</v>
      </c>
      <c r="C104" s="48" t="s">
        <v>80</v>
      </c>
      <c r="D104" s="45">
        <v>2421</v>
      </c>
      <c r="E104" s="47" t="s">
        <v>92</v>
      </c>
      <c r="F104" s="45">
        <f t="shared" si="8"/>
        <v>91998</v>
      </c>
      <c r="G104" s="41"/>
    </row>
    <row r="105" spans="1:11" ht="156.75" customHeight="1">
      <c r="A105" s="47">
        <v>101</v>
      </c>
      <c r="B105" s="45">
        <v>76</v>
      </c>
      <c r="C105" s="48" t="s">
        <v>429</v>
      </c>
      <c r="D105" s="45">
        <v>1595</v>
      </c>
      <c r="E105" s="47" t="s">
        <v>92</v>
      </c>
      <c r="F105" s="45">
        <f t="shared" si="8"/>
        <v>121220</v>
      </c>
    </row>
    <row r="106" spans="1:11" ht="93.75">
      <c r="A106" s="47">
        <v>102</v>
      </c>
      <c r="B106" s="45">
        <v>41</v>
      </c>
      <c r="C106" s="48" t="s">
        <v>355</v>
      </c>
      <c r="D106" s="45">
        <v>3872</v>
      </c>
      <c r="E106" s="47" t="s">
        <v>92</v>
      </c>
      <c r="F106" s="45">
        <f t="shared" ref="F106:F107" si="10">D106*B106</f>
        <v>158752</v>
      </c>
      <c r="G106" s="41"/>
    </row>
    <row r="107" spans="1:11" ht="112.5">
      <c r="A107" s="47">
        <v>103</v>
      </c>
      <c r="B107" s="45">
        <v>20</v>
      </c>
      <c r="C107" s="48" t="s">
        <v>430</v>
      </c>
      <c r="D107" s="45">
        <v>4550</v>
      </c>
      <c r="E107" s="47" t="s">
        <v>92</v>
      </c>
      <c r="F107" s="45">
        <f t="shared" si="10"/>
        <v>91000</v>
      </c>
      <c r="G107" s="41"/>
    </row>
    <row r="108" spans="1:11" ht="93.75">
      <c r="A108" s="47">
        <v>104</v>
      </c>
      <c r="B108" s="45">
        <v>360</v>
      </c>
      <c r="C108" s="51" t="s">
        <v>471</v>
      </c>
      <c r="D108" s="45">
        <v>493</v>
      </c>
      <c r="E108" s="47" t="s">
        <v>93</v>
      </c>
      <c r="F108" s="45">
        <f t="shared" ref="F108:F124" si="11">D108*B108</f>
        <v>177480</v>
      </c>
      <c r="G108" s="41"/>
    </row>
    <row r="109" spans="1:11" ht="75">
      <c r="A109" s="47">
        <v>105</v>
      </c>
      <c r="B109" s="45">
        <v>1</v>
      </c>
      <c r="C109" s="51" t="s">
        <v>259</v>
      </c>
      <c r="D109" s="45">
        <v>169500</v>
      </c>
      <c r="E109" s="47" t="s">
        <v>92</v>
      </c>
      <c r="F109" s="45">
        <f t="shared" si="11"/>
        <v>169500</v>
      </c>
      <c r="G109" s="41"/>
      <c r="H109" s="41" t="s">
        <v>15</v>
      </c>
      <c r="K109" s="41">
        <f>3*0.4</f>
        <v>1.2000000000000002</v>
      </c>
    </row>
    <row r="110" spans="1:11" ht="112.5">
      <c r="A110" s="47">
        <v>106</v>
      </c>
      <c r="B110" s="45">
        <v>6</v>
      </c>
      <c r="C110" s="51" t="s">
        <v>266</v>
      </c>
      <c r="D110" s="45">
        <v>620</v>
      </c>
      <c r="E110" s="45" t="s">
        <v>92</v>
      </c>
      <c r="F110" s="45">
        <f>D110*B110</f>
        <v>3720</v>
      </c>
      <c r="K110" s="41">
        <f>1.6+0.2+0.45</f>
        <v>2.25</v>
      </c>
    </row>
    <row r="111" spans="1:11" ht="37.5">
      <c r="A111" s="47">
        <v>107</v>
      </c>
      <c r="B111" s="45">
        <v>24</v>
      </c>
      <c r="C111" s="223" t="s">
        <v>260</v>
      </c>
      <c r="D111" s="45">
        <v>387</v>
      </c>
      <c r="E111" s="47" t="s">
        <v>92</v>
      </c>
      <c r="F111" s="45">
        <f>D111*B111</f>
        <v>9288</v>
      </c>
      <c r="G111" s="41"/>
      <c r="K111" s="41">
        <f>0.675-0.15</f>
        <v>0.52500000000000002</v>
      </c>
    </row>
    <row r="112" spans="1:11" ht="37.5">
      <c r="A112" s="47">
        <v>108</v>
      </c>
      <c r="B112" s="45">
        <v>20</v>
      </c>
      <c r="C112" s="223" t="s">
        <v>261</v>
      </c>
      <c r="D112" s="45">
        <v>374</v>
      </c>
      <c r="E112" s="47" t="s">
        <v>92</v>
      </c>
      <c r="F112" s="45">
        <f>D112*B112</f>
        <v>7480</v>
      </c>
      <c r="G112" s="41"/>
    </row>
    <row r="113" spans="1:10" ht="131.25">
      <c r="A113" s="47">
        <v>109</v>
      </c>
      <c r="B113" s="45">
        <v>6</v>
      </c>
      <c r="C113" s="51" t="s">
        <v>267</v>
      </c>
      <c r="D113" s="45">
        <v>491</v>
      </c>
      <c r="E113" s="45" t="s">
        <v>92</v>
      </c>
      <c r="F113" s="45">
        <f t="shared" si="11"/>
        <v>2946</v>
      </c>
    </row>
    <row r="114" spans="1:10" ht="88.15" customHeight="1">
      <c r="A114" s="47">
        <v>110</v>
      </c>
      <c r="B114" s="45">
        <v>20</v>
      </c>
      <c r="C114" s="223" t="s">
        <v>260</v>
      </c>
      <c r="D114" s="45">
        <v>295</v>
      </c>
      <c r="E114" s="47" t="s">
        <v>92</v>
      </c>
      <c r="F114" s="45">
        <f>D114*B114</f>
        <v>5900</v>
      </c>
      <c r="G114" s="41"/>
    </row>
    <row r="115" spans="1:10" ht="76.900000000000006" customHeight="1">
      <c r="A115" s="47">
        <v>111</v>
      </c>
      <c r="B115" s="45">
        <v>20</v>
      </c>
      <c r="C115" s="223" t="s">
        <v>261</v>
      </c>
      <c r="D115" s="45">
        <v>291</v>
      </c>
      <c r="E115" s="47" t="s">
        <v>92</v>
      </c>
      <c r="F115" s="45">
        <f t="shared" si="11"/>
        <v>5820</v>
      </c>
      <c r="G115" s="41"/>
    </row>
    <row r="116" spans="1:10" ht="112.5">
      <c r="A116" s="47">
        <v>112</v>
      </c>
      <c r="B116" s="45">
        <v>50</v>
      </c>
      <c r="C116" s="51" t="s">
        <v>268</v>
      </c>
      <c r="D116" s="45">
        <v>1153</v>
      </c>
      <c r="E116" s="45" t="s">
        <v>93</v>
      </c>
      <c r="F116" s="45">
        <f t="shared" si="11"/>
        <v>57650</v>
      </c>
    </row>
    <row r="117" spans="1:10" ht="37.5">
      <c r="A117" s="47">
        <v>113</v>
      </c>
      <c r="B117" s="45">
        <v>390</v>
      </c>
      <c r="C117" s="51" t="s">
        <v>260</v>
      </c>
      <c r="D117" s="45">
        <v>433</v>
      </c>
      <c r="E117" s="47" t="s">
        <v>93</v>
      </c>
      <c r="F117" s="45">
        <f>D117*B117</f>
        <v>168870</v>
      </c>
      <c r="G117" s="41"/>
    </row>
    <row r="118" spans="1:10" ht="37.5">
      <c r="A118" s="47">
        <v>114</v>
      </c>
      <c r="B118" s="45">
        <v>360</v>
      </c>
      <c r="C118" s="223" t="s">
        <v>336</v>
      </c>
      <c r="D118" s="45">
        <v>324</v>
      </c>
      <c r="E118" s="47" t="s">
        <v>93</v>
      </c>
      <c r="F118" s="45">
        <f t="shared" si="11"/>
        <v>116640</v>
      </c>
      <c r="G118" s="41"/>
    </row>
    <row r="119" spans="1:10" ht="56.25">
      <c r="A119" s="47">
        <v>115</v>
      </c>
      <c r="B119" s="45">
        <v>1</v>
      </c>
      <c r="C119" s="48" t="s">
        <v>431</v>
      </c>
      <c r="D119" s="45">
        <v>15300</v>
      </c>
      <c r="E119" s="47" t="s">
        <v>92</v>
      </c>
      <c r="F119" s="45">
        <f t="shared" si="11"/>
        <v>15300</v>
      </c>
      <c r="G119" s="41"/>
    </row>
    <row r="120" spans="1:10" ht="75">
      <c r="A120" s="47">
        <v>116</v>
      </c>
      <c r="B120" s="45">
        <v>5</v>
      </c>
      <c r="C120" s="51" t="s">
        <v>432</v>
      </c>
      <c r="D120" s="45">
        <v>5964</v>
      </c>
      <c r="E120" s="47" t="s">
        <v>92</v>
      </c>
      <c r="F120" s="45">
        <f t="shared" si="11"/>
        <v>29820</v>
      </c>
      <c r="G120" s="41"/>
    </row>
    <row r="121" spans="1:10" ht="75">
      <c r="A121" s="47">
        <v>117</v>
      </c>
      <c r="B121" s="45">
        <v>4</v>
      </c>
      <c r="C121" s="51" t="s">
        <v>434</v>
      </c>
      <c r="D121" s="45">
        <v>11075</v>
      </c>
      <c r="E121" s="47" t="s">
        <v>92</v>
      </c>
      <c r="F121" s="45">
        <f t="shared" si="11"/>
        <v>44300</v>
      </c>
      <c r="G121" s="41"/>
    </row>
    <row r="122" spans="1:10" ht="75">
      <c r="A122" s="47">
        <v>118</v>
      </c>
      <c r="B122" s="45">
        <v>4</v>
      </c>
      <c r="C122" s="51" t="s">
        <v>433</v>
      </c>
      <c r="D122" s="45">
        <v>9562</v>
      </c>
      <c r="E122" s="47" t="s">
        <v>92</v>
      </c>
      <c r="F122" s="45">
        <f t="shared" si="11"/>
        <v>38248</v>
      </c>
      <c r="G122" s="41"/>
    </row>
    <row r="123" spans="1:10" ht="93.75">
      <c r="A123" s="47">
        <v>119</v>
      </c>
      <c r="B123" s="45">
        <v>4</v>
      </c>
      <c r="C123" s="51" t="s">
        <v>435</v>
      </c>
      <c r="D123" s="45">
        <v>5183</v>
      </c>
      <c r="E123" s="47" t="s">
        <v>92</v>
      </c>
      <c r="F123" s="45">
        <f t="shared" si="11"/>
        <v>20732</v>
      </c>
      <c r="G123" s="41"/>
    </row>
    <row r="124" spans="1:10" ht="75">
      <c r="A124" s="47">
        <v>120</v>
      </c>
      <c r="B124" s="45">
        <v>14</v>
      </c>
      <c r="C124" s="48" t="s">
        <v>77</v>
      </c>
      <c r="D124" s="45">
        <v>2516</v>
      </c>
      <c r="E124" s="47" t="s">
        <v>92</v>
      </c>
      <c r="F124" s="45">
        <f t="shared" si="11"/>
        <v>35224</v>
      </c>
      <c r="G124" s="41"/>
    </row>
    <row r="125" spans="1:10" ht="56.25">
      <c r="A125" s="47">
        <v>121</v>
      </c>
      <c r="B125" s="45">
        <v>16</v>
      </c>
      <c r="C125" s="51" t="s">
        <v>436</v>
      </c>
      <c r="D125" s="45">
        <v>16.5</v>
      </c>
      <c r="E125" s="47" t="s">
        <v>92</v>
      </c>
      <c r="F125" s="45">
        <f>D125*B125</f>
        <v>264</v>
      </c>
      <c r="G125" s="41"/>
    </row>
    <row r="126" spans="1:10" ht="78.75">
      <c r="A126" s="47">
        <v>122</v>
      </c>
      <c r="B126" s="45">
        <v>2527.2999999999997</v>
      </c>
      <c r="C126" s="48" t="s">
        <v>272</v>
      </c>
      <c r="D126" s="47">
        <v>222.05</v>
      </c>
      <c r="E126" s="47" t="s">
        <v>94</v>
      </c>
      <c r="F126" s="45">
        <f>B126*D126</f>
        <v>561186.96499999997</v>
      </c>
    </row>
    <row r="127" spans="1:10" ht="56.25">
      <c r="A127" s="47">
        <v>123</v>
      </c>
      <c r="B127" s="45">
        <v>4.82</v>
      </c>
      <c r="C127" s="48" t="s">
        <v>51</v>
      </c>
      <c r="D127" s="45">
        <v>2767.25</v>
      </c>
      <c r="E127" s="47" t="s">
        <v>13</v>
      </c>
      <c r="F127" s="45">
        <f>D127*B127</f>
        <v>13338.145</v>
      </c>
    </row>
    <row r="128" spans="1:10" ht="93.75">
      <c r="A128" s="47">
        <v>124</v>
      </c>
      <c r="B128" s="45">
        <v>3</v>
      </c>
      <c r="C128" s="51" t="s">
        <v>437</v>
      </c>
      <c r="D128" s="45">
        <v>268</v>
      </c>
      <c r="E128" s="47" t="s">
        <v>92</v>
      </c>
      <c r="F128" s="45">
        <f>D128*B128</f>
        <v>804</v>
      </c>
      <c r="G128" s="41"/>
      <c r="J128" s="41">
        <f>172104+92226+91080</f>
        <v>355410</v>
      </c>
    </row>
    <row r="129" spans="1:10" ht="75">
      <c r="A129" s="47">
        <v>125</v>
      </c>
      <c r="B129" s="45">
        <v>3</v>
      </c>
      <c r="C129" s="51" t="s">
        <v>438</v>
      </c>
      <c r="D129" s="45">
        <v>486</v>
      </c>
      <c r="E129" s="47" t="s">
        <v>92</v>
      </c>
      <c r="F129" s="45">
        <f>D129*B129</f>
        <v>1458</v>
      </c>
      <c r="G129" s="41"/>
      <c r="J129" s="41">
        <f>171678+91998+91000</f>
        <v>354676</v>
      </c>
    </row>
    <row r="130" spans="1:10" ht="93.75">
      <c r="A130" s="47">
        <v>126</v>
      </c>
      <c r="B130" s="45">
        <v>42</v>
      </c>
      <c r="C130" s="48" t="s">
        <v>54</v>
      </c>
      <c r="D130" s="45">
        <v>3765</v>
      </c>
      <c r="E130" s="47" t="s">
        <v>92</v>
      </c>
      <c r="F130" s="45">
        <f t="shared" ref="F130" si="12">D130*B130</f>
        <v>158130</v>
      </c>
      <c r="J130" s="41">
        <f>J128-J129</f>
        <v>734</v>
      </c>
    </row>
    <row r="131" spans="1:10" ht="93.75">
      <c r="A131" s="47">
        <v>127</v>
      </c>
      <c r="B131" s="45">
        <v>6</v>
      </c>
      <c r="C131" s="48" t="s">
        <v>69</v>
      </c>
      <c r="D131" s="45">
        <v>471.2</v>
      </c>
      <c r="E131" s="47" t="s">
        <v>92</v>
      </c>
      <c r="F131" s="45">
        <f>D131*B131</f>
        <v>2827.2</v>
      </c>
      <c r="J131" s="471">
        <f>32610523.95-J130</f>
        <v>32609789.949999999</v>
      </c>
    </row>
    <row r="132" spans="1:10" ht="75">
      <c r="A132" s="47">
        <v>128</v>
      </c>
      <c r="B132" s="45">
        <v>446.3</v>
      </c>
      <c r="C132" s="48" t="s">
        <v>439</v>
      </c>
      <c r="D132" s="47">
        <v>1409.41</v>
      </c>
      <c r="E132" s="47" t="s">
        <v>94</v>
      </c>
      <c r="F132" s="45">
        <f t="shared" si="5"/>
        <v>629019.68300000008</v>
      </c>
    </row>
    <row r="133" spans="1:10" ht="56.25">
      <c r="A133" s="47">
        <v>129</v>
      </c>
      <c r="B133" s="45">
        <v>41</v>
      </c>
      <c r="C133" s="48" t="s">
        <v>52</v>
      </c>
      <c r="D133" s="45">
        <v>1386.8</v>
      </c>
      <c r="E133" s="47" t="s">
        <v>94</v>
      </c>
      <c r="F133" s="45">
        <f>D133*B133</f>
        <v>56858.799999999996</v>
      </c>
    </row>
    <row r="134" spans="1:10" ht="112.5">
      <c r="A134" s="47">
        <v>130</v>
      </c>
      <c r="B134" s="45">
        <v>87.1</v>
      </c>
      <c r="C134" s="48" t="s">
        <v>290</v>
      </c>
      <c r="D134" s="45">
        <v>2353.69</v>
      </c>
      <c r="E134" s="47" t="s">
        <v>94</v>
      </c>
      <c r="F134" s="45">
        <f>B134*D134</f>
        <v>205006.399</v>
      </c>
    </row>
    <row r="135" spans="1:10" ht="112.5">
      <c r="A135" s="47">
        <v>131</v>
      </c>
      <c r="B135" s="45">
        <v>71.3</v>
      </c>
      <c r="C135" s="48" t="s">
        <v>289</v>
      </c>
      <c r="D135" s="45">
        <v>2224.41</v>
      </c>
      <c r="E135" s="47" t="s">
        <v>94</v>
      </c>
      <c r="F135" s="45">
        <f t="shared" si="5"/>
        <v>158600.43299999999</v>
      </c>
    </row>
    <row r="136" spans="1:10" ht="131.25">
      <c r="A136" s="47">
        <v>132</v>
      </c>
      <c r="B136" s="45">
        <v>60.300000000000004</v>
      </c>
      <c r="C136" s="48" t="s">
        <v>440</v>
      </c>
      <c r="D136" s="47">
        <v>1650.3</v>
      </c>
      <c r="E136" s="47" t="s">
        <v>94</v>
      </c>
      <c r="F136" s="45">
        <f t="shared" si="5"/>
        <v>99513.090000000011</v>
      </c>
    </row>
    <row r="137" spans="1:10" ht="56.25">
      <c r="A137" s="47">
        <v>133</v>
      </c>
      <c r="B137" s="45">
        <v>185.6</v>
      </c>
      <c r="C137" s="48" t="s">
        <v>441</v>
      </c>
      <c r="D137" s="45">
        <v>193.8</v>
      </c>
      <c r="E137" s="47" t="s">
        <v>93</v>
      </c>
      <c r="F137" s="45">
        <f t="shared" si="5"/>
        <v>35969.279999999999</v>
      </c>
    </row>
    <row r="138" spans="1:10" ht="75">
      <c r="A138" s="47">
        <v>134</v>
      </c>
      <c r="B138" s="45">
        <v>6</v>
      </c>
      <c r="C138" s="48" t="s">
        <v>70</v>
      </c>
      <c r="D138" s="45">
        <v>266.2</v>
      </c>
      <c r="E138" s="47" t="s">
        <v>92</v>
      </c>
      <c r="F138" s="45">
        <f t="shared" ref="F138" si="13">D138*B138</f>
        <v>1597.1999999999998</v>
      </c>
    </row>
    <row r="139" spans="1:10" ht="112.5">
      <c r="A139" s="47">
        <v>135</v>
      </c>
      <c r="B139" s="45">
        <v>6</v>
      </c>
      <c r="C139" s="48" t="s">
        <v>442</v>
      </c>
      <c r="D139" s="45">
        <v>2040</v>
      </c>
      <c r="E139" s="47" t="s">
        <v>92</v>
      </c>
      <c r="F139" s="45">
        <f>D139*B139</f>
        <v>12240</v>
      </c>
    </row>
    <row r="140" spans="1:10" ht="57.6" customHeight="1">
      <c r="A140" s="47">
        <v>136</v>
      </c>
      <c r="B140" s="45">
        <v>125</v>
      </c>
      <c r="C140" s="48" t="s">
        <v>443</v>
      </c>
      <c r="D140" s="45">
        <v>61.2</v>
      </c>
      <c r="E140" s="47" t="s">
        <v>93</v>
      </c>
      <c r="F140" s="45">
        <f>D140*B140</f>
        <v>7650</v>
      </c>
      <c r="G140" s="41"/>
    </row>
    <row r="141" spans="1:10" ht="93.75">
      <c r="A141" s="47">
        <v>137</v>
      </c>
      <c r="B141" s="45">
        <v>1744.3</v>
      </c>
      <c r="C141" s="48" t="s">
        <v>444</v>
      </c>
      <c r="D141" s="45">
        <v>90</v>
      </c>
      <c r="E141" s="47" t="s">
        <v>94</v>
      </c>
      <c r="F141" s="45">
        <f>B141*D141</f>
        <v>156987</v>
      </c>
    </row>
    <row r="142" spans="1:10" ht="37.5">
      <c r="A142" s="47">
        <v>138</v>
      </c>
      <c r="B142" s="45">
        <v>33</v>
      </c>
      <c r="C142" s="48" t="s">
        <v>83</v>
      </c>
      <c r="D142" s="45">
        <v>1070</v>
      </c>
      <c r="E142" s="47" t="s">
        <v>92</v>
      </c>
      <c r="F142" s="45">
        <f t="shared" ref="F142:F165" si="14">D142*B142</f>
        <v>35310</v>
      </c>
    </row>
    <row r="143" spans="1:10" ht="112.5">
      <c r="A143" s="47">
        <v>139</v>
      </c>
      <c r="B143" s="45">
        <v>22</v>
      </c>
      <c r="C143" s="48" t="s">
        <v>445</v>
      </c>
      <c r="D143" s="45">
        <v>32600</v>
      </c>
      <c r="E143" s="47" t="s">
        <v>92</v>
      </c>
      <c r="F143" s="45">
        <f t="shared" si="14"/>
        <v>717200</v>
      </c>
    </row>
    <row r="144" spans="1:10">
      <c r="A144" s="47">
        <v>140</v>
      </c>
      <c r="B144" s="45">
        <v>11</v>
      </c>
      <c r="C144" s="48" t="s">
        <v>81</v>
      </c>
      <c r="D144" s="45">
        <v>43400</v>
      </c>
      <c r="E144" s="47" t="s">
        <v>92</v>
      </c>
      <c r="F144" s="45">
        <f t="shared" si="14"/>
        <v>477400</v>
      </c>
    </row>
    <row r="145" spans="1:12" ht="37.5">
      <c r="A145" s="47">
        <v>141</v>
      </c>
      <c r="B145" s="45">
        <v>495</v>
      </c>
      <c r="C145" s="48" t="s">
        <v>82</v>
      </c>
      <c r="D145" s="45">
        <v>63</v>
      </c>
      <c r="E145" s="47" t="s">
        <v>93</v>
      </c>
      <c r="F145" s="45">
        <f t="shared" si="14"/>
        <v>31185</v>
      </c>
    </row>
    <row r="146" spans="1:12" ht="75.599999999999994" customHeight="1">
      <c r="A146" s="47">
        <v>142</v>
      </c>
      <c r="B146" s="45">
        <v>22</v>
      </c>
      <c r="C146" s="48" t="s">
        <v>85</v>
      </c>
      <c r="D146" s="45">
        <v>4365</v>
      </c>
      <c r="E146" s="47" t="s">
        <v>92</v>
      </c>
      <c r="F146" s="45">
        <f t="shared" si="14"/>
        <v>96030</v>
      </c>
    </row>
    <row r="147" spans="1:12" ht="37.5">
      <c r="A147" s="47">
        <v>143</v>
      </c>
      <c r="B147" s="45">
        <v>11</v>
      </c>
      <c r="C147" s="48" t="s">
        <v>84</v>
      </c>
      <c r="D147" s="45">
        <v>4855</v>
      </c>
      <c r="E147" s="47" t="s">
        <v>92</v>
      </c>
      <c r="F147" s="45">
        <f t="shared" si="14"/>
        <v>53405</v>
      </c>
    </row>
    <row r="148" spans="1:12" ht="75">
      <c r="A148" s="47">
        <v>144</v>
      </c>
      <c r="B148" s="45">
        <v>264</v>
      </c>
      <c r="C148" s="48" t="s">
        <v>446</v>
      </c>
      <c r="D148" s="45">
        <v>924</v>
      </c>
      <c r="E148" s="47" t="s">
        <v>93</v>
      </c>
      <c r="F148" s="45">
        <f t="shared" si="14"/>
        <v>243936</v>
      </c>
    </row>
    <row r="149" spans="1:12" ht="97.5">
      <c r="A149" s="47">
        <v>145</v>
      </c>
      <c r="B149" s="45">
        <v>125</v>
      </c>
      <c r="C149" s="48" t="s">
        <v>464</v>
      </c>
      <c r="D149" s="45">
        <v>969</v>
      </c>
      <c r="E149" s="47" t="s">
        <v>93</v>
      </c>
      <c r="F149" s="45">
        <f t="shared" si="14"/>
        <v>121125</v>
      </c>
    </row>
    <row r="150" spans="1:12" ht="87.75" customHeight="1">
      <c r="A150" s="47">
        <v>146</v>
      </c>
      <c r="B150" s="45">
        <v>6</v>
      </c>
      <c r="C150" s="48" t="s">
        <v>447</v>
      </c>
      <c r="D150" s="45">
        <v>1146</v>
      </c>
      <c r="E150" s="47" t="s">
        <v>93</v>
      </c>
      <c r="F150" s="45">
        <f t="shared" si="14"/>
        <v>6876</v>
      </c>
    </row>
    <row r="151" spans="1:12" ht="75">
      <c r="A151" s="47">
        <v>147</v>
      </c>
      <c r="B151" s="45">
        <v>125</v>
      </c>
      <c r="C151" s="48" t="s">
        <v>346</v>
      </c>
      <c r="D151" s="45">
        <v>335.7</v>
      </c>
      <c r="E151" s="47" t="s">
        <v>93</v>
      </c>
      <c r="F151" s="45">
        <f t="shared" si="14"/>
        <v>41962.5</v>
      </c>
      <c r="L151" s="41" t="s">
        <v>20</v>
      </c>
    </row>
    <row r="152" spans="1:12" ht="37.5">
      <c r="A152" s="47">
        <v>148</v>
      </c>
      <c r="B152" s="45">
        <v>6</v>
      </c>
      <c r="C152" s="48" t="s">
        <v>347</v>
      </c>
      <c r="D152" s="45">
        <v>346.3</v>
      </c>
      <c r="E152" s="47" t="s">
        <v>93</v>
      </c>
      <c r="F152" s="45">
        <f t="shared" si="14"/>
        <v>2077.8000000000002</v>
      </c>
    </row>
    <row r="153" spans="1:12" ht="46.9" customHeight="1">
      <c r="A153" s="47">
        <v>149</v>
      </c>
      <c r="B153" s="45">
        <v>1</v>
      </c>
      <c r="C153" s="48" t="s">
        <v>277</v>
      </c>
      <c r="D153" s="47">
        <v>10051.1</v>
      </c>
      <c r="E153" s="47" t="s">
        <v>92</v>
      </c>
      <c r="F153" s="47">
        <f>D153*B153</f>
        <v>10051.1</v>
      </c>
      <c r="G153" s="41"/>
    </row>
    <row r="154" spans="1:12" ht="75">
      <c r="A154" s="47">
        <v>150</v>
      </c>
      <c r="B154" s="45">
        <v>1</v>
      </c>
      <c r="C154" s="51" t="s">
        <v>276</v>
      </c>
      <c r="D154" s="45">
        <v>2000</v>
      </c>
      <c r="E154" s="47" t="s">
        <v>92</v>
      </c>
      <c r="F154" s="45">
        <f>D154*B154</f>
        <v>2000</v>
      </c>
      <c r="G154" s="41"/>
    </row>
    <row r="155" spans="1:12" ht="75">
      <c r="A155" s="47">
        <v>151</v>
      </c>
      <c r="B155" s="45">
        <v>165</v>
      </c>
      <c r="C155" s="48" t="s">
        <v>90</v>
      </c>
      <c r="D155" s="45">
        <v>82.7</v>
      </c>
      <c r="E155" s="47" t="s">
        <v>93</v>
      </c>
      <c r="F155" s="45">
        <f t="shared" si="14"/>
        <v>13645.5</v>
      </c>
      <c r="G155" s="41"/>
      <c r="H155" s="41" t="s">
        <v>21</v>
      </c>
    </row>
    <row r="156" spans="1:12" ht="75">
      <c r="A156" s="47">
        <v>152</v>
      </c>
      <c r="B156" s="45">
        <v>165</v>
      </c>
      <c r="C156" s="48" t="s">
        <v>448</v>
      </c>
      <c r="D156" s="45">
        <v>186</v>
      </c>
      <c r="E156" s="47" t="s">
        <v>93</v>
      </c>
      <c r="F156" s="45">
        <f>D156*B156</f>
        <v>30690</v>
      </c>
      <c r="G156" s="41"/>
    </row>
    <row r="157" spans="1:12" ht="37.5">
      <c r="A157" s="47">
        <v>153</v>
      </c>
      <c r="B157" s="45">
        <v>20</v>
      </c>
      <c r="C157" s="51" t="s">
        <v>74</v>
      </c>
      <c r="D157" s="45">
        <v>1879</v>
      </c>
      <c r="E157" s="47" t="s">
        <v>92</v>
      </c>
      <c r="F157" s="45">
        <f t="shared" si="14"/>
        <v>37580</v>
      </c>
      <c r="G157" s="41"/>
    </row>
    <row r="158" spans="1:12" ht="93.75">
      <c r="A158" s="47">
        <v>154</v>
      </c>
      <c r="B158" s="45">
        <v>449.1</v>
      </c>
      <c r="C158" s="48" t="s">
        <v>53</v>
      </c>
      <c r="D158" s="45">
        <v>963</v>
      </c>
      <c r="E158" s="47" t="s">
        <v>94</v>
      </c>
      <c r="F158" s="45">
        <f t="shared" si="14"/>
        <v>432483.30000000005</v>
      </c>
    </row>
    <row r="159" spans="1:12" s="44" customFormat="1" ht="54" customHeight="1">
      <c r="A159" s="47">
        <v>155</v>
      </c>
      <c r="B159" s="45">
        <v>60</v>
      </c>
      <c r="C159" s="53" t="s">
        <v>88</v>
      </c>
      <c r="D159" s="47">
        <v>551.04</v>
      </c>
      <c r="E159" s="47" t="s">
        <v>93</v>
      </c>
      <c r="F159" s="45">
        <f t="shared" si="14"/>
        <v>33062.399999999994</v>
      </c>
      <c r="G159" s="50"/>
    </row>
    <row r="160" spans="1:12" ht="75">
      <c r="A160" s="47">
        <v>156</v>
      </c>
      <c r="B160" s="45">
        <v>60</v>
      </c>
      <c r="C160" s="48" t="s">
        <v>449</v>
      </c>
      <c r="D160" s="45">
        <v>385.7</v>
      </c>
      <c r="E160" s="47" t="s">
        <v>93</v>
      </c>
      <c r="F160" s="45">
        <f t="shared" si="14"/>
        <v>23142</v>
      </c>
    </row>
    <row r="161" spans="1:7" ht="39.6" customHeight="1">
      <c r="A161" s="47">
        <v>157</v>
      </c>
      <c r="B161" s="45">
        <v>30</v>
      </c>
      <c r="C161" s="49" t="s">
        <v>31</v>
      </c>
      <c r="D161" s="45">
        <v>409.5</v>
      </c>
      <c r="E161" s="47" t="s">
        <v>93</v>
      </c>
      <c r="F161" s="45">
        <f t="shared" si="14"/>
        <v>12285</v>
      </c>
    </row>
    <row r="162" spans="1:7" ht="30.6" customHeight="1">
      <c r="A162" s="47">
        <v>158</v>
      </c>
      <c r="B162" s="45">
        <v>30</v>
      </c>
      <c r="C162" s="49" t="s">
        <v>32</v>
      </c>
      <c r="D162" s="45">
        <v>436.7</v>
      </c>
      <c r="E162" s="47" t="s">
        <v>93</v>
      </c>
      <c r="F162" s="45">
        <f t="shared" si="14"/>
        <v>13101</v>
      </c>
    </row>
    <row r="163" spans="1:7" ht="36" customHeight="1">
      <c r="A163" s="47">
        <v>159</v>
      </c>
      <c r="B163" s="45">
        <v>5</v>
      </c>
      <c r="C163" s="48" t="s">
        <v>33</v>
      </c>
      <c r="D163" s="45">
        <v>443.5</v>
      </c>
      <c r="E163" s="47" t="s">
        <v>93</v>
      </c>
      <c r="F163" s="45">
        <f t="shared" si="14"/>
        <v>2217.5</v>
      </c>
    </row>
    <row r="164" spans="1:7" ht="75">
      <c r="A164" s="47">
        <v>160</v>
      </c>
      <c r="B164" s="45">
        <v>65</v>
      </c>
      <c r="C164" s="48" t="s">
        <v>87</v>
      </c>
      <c r="D164" s="45">
        <v>450</v>
      </c>
      <c r="E164" s="47" t="s">
        <v>93</v>
      </c>
      <c r="F164" s="45">
        <f t="shared" si="14"/>
        <v>29250</v>
      </c>
    </row>
    <row r="165" spans="1:7" ht="75">
      <c r="A165" s="47">
        <v>161</v>
      </c>
      <c r="B165" s="45">
        <v>8</v>
      </c>
      <c r="C165" s="48" t="s">
        <v>89</v>
      </c>
      <c r="D165" s="45">
        <v>1760.7</v>
      </c>
      <c r="E165" s="47" t="s">
        <v>16</v>
      </c>
      <c r="F165" s="45">
        <f t="shared" si="14"/>
        <v>14085.6</v>
      </c>
      <c r="G165" s="41"/>
    </row>
    <row r="166" spans="1:7" ht="37.5">
      <c r="A166" s="47">
        <v>162</v>
      </c>
      <c r="B166" s="45">
        <v>1</v>
      </c>
      <c r="C166" s="48" t="s">
        <v>450</v>
      </c>
      <c r="D166" s="45">
        <v>105</v>
      </c>
      <c r="E166" s="47" t="s">
        <v>92</v>
      </c>
      <c r="F166" s="45">
        <f t="shared" ref="F166" si="15">D166*B166</f>
        <v>105</v>
      </c>
      <c r="G166" s="41"/>
    </row>
    <row r="167" spans="1:7" ht="75">
      <c r="A167" s="47">
        <v>163</v>
      </c>
      <c r="B167" s="64">
        <v>138</v>
      </c>
      <c r="C167" s="63" t="s">
        <v>44</v>
      </c>
      <c r="D167" s="64">
        <v>7126</v>
      </c>
      <c r="E167" s="65" t="s">
        <v>94</v>
      </c>
      <c r="F167" s="45">
        <f t="shared" ref="F167:F168" si="16">D167*B167</f>
        <v>983388</v>
      </c>
    </row>
    <row r="168" spans="1:7" ht="56.25">
      <c r="A168" s="47">
        <v>164</v>
      </c>
      <c r="B168" s="45">
        <v>2.6</v>
      </c>
      <c r="C168" s="48" t="s">
        <v>45</v>
      </c>
      <c r="D168" s="45">
        <v>7720</v>
      </c>
      <c r="E168" s="47" t="s">
        <v>94</v>
      </c>
      <c r="F168" s="45">
        <f t="shared" si="16"/>
        <v>20072</v>
      </c>
    </row>
    <row r="169" spans="1:7" ht="88.9" customHeight="1">
      <c r="A169" s="47">
        <v>165</v>
      </c>
      <c r="B169" s="45">
        <v>1</v>
      </c>
      <c r="C169" s="48" t="s">
        <v>451</v>
      </c>
      <c r="D169" s="45">
        <v>27560</v>
      </c>
      <c r="E169" s="47" t="s">
        <v>92</v>
      </c>
      <c r="F169" s="45">
        <f>D169*B169</f>
        <v>27560</v>
      </c>
    </row>
    <row r="170" spans="1:7" ht="56.25">
      <c r="A170" s="47">
        <v>166</v>
      </c>
      <c r="B170" s="45">
        <v>45</v>
      </c>
      <c r="C170" s="48" t="s">
        <v>452</v>
      </c>
      <c r="D170" s="45">
        <v>2332</v>
      </c>
      <c r="E170" s="47" t="s">
        <v>92</v>
      </c>
      <c r="F170" s="45">
        <f>D170*B170</f>
        <v>104940</v>
      </c>
    </row>
    <row r="171" spans="1:7" ht="37.5">
      <c r="A171" s="47">
        <v>167</v>
      </c>
      <c r="B171" s="45">
        <v>9</v>
      </c>
      <c r="C171" s="48" t="s">
        <v>273</v>
      </c>
      <c r="D171" s="45">
        <v>1776</v>
      </c>
      <c r="E171" s="47" t="s">
        <v>92</v>
      </c>
      <c r="F171" s="45">
        <f>D171*B171</f>
        <v>15984</v>
      </c>
    </row>
    <row r="172" spans="1:7" ht="56.25">
      <c r="A172" s="47">
        <v>168</v>
      </c>
      <c r="B172" s="45">
        <v>9</v>
      </c>
      <c r="C172" s="48" t="s">
        <v>453</v>
      </c>
      <c r="D172" s="45">
        <v>1721</v>
      </c>
      <c r="E172" s="47" t="s">
        <v>92</v>
      </c>
      <c r="F172" s="45">
        <f>D172*B172</f>
        <v>15489</v>
      </c>
    </row>
    <row r="173" spans="1:7" ht="75">
      <c r="A173" s="47">
        <v>169</v>
      </c>
      <c r="B173" s="45">
        <v>800</v>
      </c>
      <c r="C173" s="48" t="s">
        <v>454</v>
      </c>
      <c r="D173" s="45">
        <v>111</v>
      </c>
      <c r="E173" s="45" t="s">
        <v>93</v>
      </c>
      <c r="F173" s="45">
        <f>D173*B173</f>
        <v>88800</v>
      </c>
    </row>
    <row r="174" spans="1:7" ht="93.75">
      <c r="A174" s="47">
        <v>170</v>
      </c>
      <c r="B174" s="45">
        <v>21</v>
      </c>
      <c r="C174" s="48" t="s">
        <v>455</v>
      </c>
      <c r="D174" s="46">
        <v>8450</v>
      </c>
      <c r="E174" s="47" t="s">
        <v>92</v>
      </c>
      <c r="F174" s="45">
        <f t="shared" ref="F174:F176" si="17">D174*B174</f>
        <v>177450</v>
      </c>
    </row>
    <row r="175" spans="1:7" ht="75">
      <c r="A175" s="47">
        <v>171</v>
      </c>
      <c r="B175" s="45">
        <v>15</v>
      </c>
      <c r="C175" s="48" t="s">
        <v>456</v>
      </c>
      <c r="D175" s="46">
        <v>10530</v>
      </c>
      <c r="E175" s="47" t="s">
        <v>92</v>
      </c>
      <c r="F175" s="45">
        <f t="shared" si="17"/>
        <v>157950</v>
      </c>
    </row>
    <row r="176" spans="1:7" ht="56.25">
      <c r="A176" s="47">
        <v>172</v>
      </c>
      <c r="B176" s="45">
        <v>5</v>
      </c>
      <c r="C176" s="48" t="s">
        <v>78</v>
      </c>
      <c r="D176" s="46">
        <v>4550</v>
      </c>
      <c r="E176" s="47" t="s">
        <v>92</v>
      </c>
      <c r="F176" s="45">
        <f t="shared" si="17"/>
        <v>22750</v>
      </c>
    </row>
    <row r="177" spans="1:7" ht="93.75">
      <c r="A177" s="47">
        <v>173</v>
      </c>
      <c r="B177" s="45">
        <v>16</v>
      </c>
      <c r="C177" s="48" t="s">
        <v>457</v>
      </c>
      <c r="D177" s="45">
        <v>8775</v>
      </c>
      <c r="E177" s="45" t="s">
        <v>92</v>
      </c>
      <c r="F177" s="45">
        <f t="shared" ref="F177:F184" si="18">D177*B177</f>
        <v>140400</v>
      </c>
    </row>
    <row r="178" spans="1:7" ht="37.5">
      <c r="A178" s="47">
        <v>174</v>
      </c>
      <c r="B178" s="45">
        <v>1</v>
      </c>
      <c r="C178" s="58" t="s">
        <v>353</v>
      </c>
      <c r="D178" s="45">
        <v>22425</v>
      </c>
      <c r="E178" s="45" t="s">
        <v>92</v>
      </c>
      <c r="F178" s="45">
        <f t="shared" si="18"/>
        <v>22425</v>
      </c>
    </row>
    <row r="179" spans="1:7" ht="37.5">
      <c r="A179" s="47">
        <v>175</v>
      </c>
      <c r="B179" s="45">
        <v>1</v>
      </c>
      <c r="C179" s="48" t="s">
        <v>352</v>
      </c>
      <c r="D179" s="45">
        <v>25480</v>
      </c>
      <c r="E179" s="45" t="s">
        <v>92</v>
      </c>
      <c r="F179" s="45">
        <f t="shared" si="18"/>
        <v>25480</v>
      </c>
    </row>
    <row r="180" spans="1:7" ht="56.25">
      <c r="A180" s="47">
        <v>176</v>
      </c>
      <c r="B180" s="45">
        <v>880</v>
      </c>
      <c r="C180" s="48" t="s">
        <v>274</v>
      </c>
      <c r="D180" s="45">
        <v>71.5</v>
      </c>
      <c r="E180" s="45" t="s">
        <v>93</v>
      </c>
      <c r="F180" s="45">
        <f t="shared" si="18"/>
        <v>62920</v>
      </c>
    </row>
    <row r="181" spans="1:7" ht="93.75">
      <c r="A181" s="47">
        <v>177</v>
      </c>
      <c r="B181" s="45">
        <v>16</v>
      </c>
      <c r="C181" s="58" t="s">
        <v>351</v>
      </c>
      <c r="D181" s="45">
        <v>455</v>
      </c>
      <c r="E181" s="45" t="s">
        <v>92</v>
      </c>
      <c r="F181" s="45">
        <f t="shared" si="18"/>
        <v>7280</v>
      </c>
    </row>
    <row r="182" spans="1:7" ht="131.25">
      <c r="A182" s="47">
        <v>178</v>
      </c>
      <c r="B182" s="45">
        <v>1</v>
      </c>
      <c r="C182" s="48" t="s">
        <v>458</v>
      </c>
      <c r="D182" s="45">
        <v>36166</v>
      </c>
      <c r="E182" s="45" t="s">
        <v>92</v>
      </c>
      <c r="F182" s="45">
        <f t="shared" si="18"/>
        <v>36166</v>
      </c>
    </row>
    <row r="183" spans="1:7" s="44" customFormat="1" ht="57" customHeight="1">
      <c r="A183" s="47">
        <v>179</v>
      </c>
      <c r="B183" s="45">
        <v>1</v>
      </c>
      <c r="C183" s="53" t="s">
        <v>354</v>
      </c>
      <c r="D183" s="45">
        <v>3705</v>
      </c>
      <c r="E183" s="45" t="s">
        <v>92</v>
      </c>
      <c r="F183" s="45">
        <f t="shared" si="18"/>
        <v>3705</v>
      </c>
      <c r="G183" s="50"/>
    </row>
    <row r="184" spans="1:7" ht="56.25">
      <c r="A184" s="47">
        <v>180</v>
      </c>
      <c r="B184" s="45">
        <v>1</v>
      </c>
      <c r="C184" s="48" t="s">
        <v>459</v>
      </c>
      <c r="D184" s="45">
        <v>36400</v>
      </c>
      <c r="E184" s="45" t="s">
        <v>92</v>
      </c>
      <c r="F184" s="45">
        <f t="shared" si="18"/>
        <v>36400</v>
      </c>
    </row>
    <row r="185" spans="1:7" ht="119.45" customHeight="1">
      <c r="A185" s="47">
        <v>181</v>
      </c>
      <c r="B185" s="64">
        <v>1</v>
      </c>
      <c r="C185" s="67" t="s">
        <v>460</v>
      </c>
      <c r="D185" s="64">
        <v>1570000</v>
      </c>
      <c r="E185" s="64" t="s">
        <v>92</v>
      </c>
      <c r="F185" s="64">
        <f t="shared" ref="F185:F190" si="19">D185*B185</f>
        <v>1570000</v>
      </c>
    </row>
    <row r="186" spans="1:7" ht="112.5">
      <c r="A186" s="47">
        <v>182</v>
      </c>
      <c r="B186" s="45">
        <v>1</v>
      </c>
      <c r="C186" s="51" t="s">
        <v>79</v>
      </c>
      <c r="D186" s="45">
        <v>549000</v>
      </c>
      <c r="E186" s="45" t="s">
        <v>92</v>
      </c>
      <c r="F186" s="45">
        <f t="shared" si="19"/>
        <v>549000</v>
      </c>
    </row>
    <row r="187" spans="1:7" ht="112.5">
      <c r="A187" s="47">
        <v>183</v>
      </c>
      <c r="B187" s="45">
        <v>1</v>
      </c>
      <c r="C187" s="51" t="s">
        <v>461</v>
      </c>
      <c r="D187" s="45">
        <v>4800</v>
      </c>
      <c r="E187" s="47" t="s">
        <v>92</v>
      </c>
      <c r="F187" s="45">
        <f t="shared" si="19"/>
        <v>4800</v>
      </c>
      <c r="G187" s="41"/>
    </row>
    <row r="188" spans="1:7" ht="75">
      <c r="A188" s="47">
        <v>184</v>
      </c>
      <c r="B188" s="45">
        <v>71</v>
      </c>
      <c r="C188" s="51" t="s">
        <v>462</v>
      </c>
      <c r="D188" s="45">
        <v>860</v>
      </c>
      <c r="E188" s="47" t="s">
        <v>92</v>
      </c>
      <c r="F188" s="45">
        <f t="shared" si="19"/>
        <v>61060</v>
      </c>
      <c r="G188" s="41"/>
    </row>
    <row r="189" spans="1:7" ht="56.25">
      <c r="A189" s="47">
        <v>185</v>
      </c>
      <c r="B189" s="45">
        <v>7</v>
      </c>
      <c r="C189" s="51" t="s">
        <v>278</v>
      </c>
      <c r="D189" s="45">
        <v>350</v>
      </c>
      <c r="E189" s="47" t="s">
        <v>92</v>
      </c>
      <c r="F189" s="45">
        <f t="shared" si="19"/>
        <v>2450</v>
      </c>
      <c r="G189" s="41"/>
    </row>
    <row r="190" spans="1:7" ht="56.25">
      <c r="A190" s="47">
        <v>186</v>
      </c>
      <c r="B190" s="45">
        <v>10</v>
      </c>
      <c r="C190" s="51" t="s">
        <v>279</v>
      </c>
      <c r="D190" s="45">
        <v>520</v>
      </c>
      <c r="E190" s="47" t="s">
        <v>92</v>
      </c>
      <c r="F190" s="45">
        <f t="shared" si="19"/>
        <v>5200</v>
      </c>
      <c r="G190" s="41"/>
    </row>
    <row r="191" spans="1:7" ht="112.5">
      <c r="A191" s="47">
        <v>187</v>
      </c>
      <c r="B191" s="45">
        <v>1</v>
      </c>
      <c r="C191" s="51" t="s">
        <v>463</v>
      </c>
      <c r="D191" s="45">
        <v>176000</v>
      </c>
      <c r="E191" s="45" t="s">
        <v>356</v>
      </c>
      <c r="F191" s="45">
        <v>176000</v>
      </c>
    </row>
    <row r="192" spans="1:7" ht="52.15" customHeight="1">
      <c r="A192" s="47"/>
      <c r="B192" s="45"/>
      <c r="C192" s="59" t="s">
        <v>22</v>
      </c>
      <c r="D192" s="45"/>
      <c r="E192" s="47"/>
      <c r="F192" s="60">
        <f>SUM(F5:F191)</f>
        <v>32610589.157000005</v>
      </c>
      <c r="G192" s="41"/>
    </row>
    <row r="193" spans="1:8" ht="52.15" customHeight="1">
      <c r="A193" s="576"/>
      <c r="B193" s="577"/>
      <c r="C193" s="578"/>
      <c r="D193" s="577"/>
      <c r="E193" s="576"/>
      <c r="F193" s="579">
        <f>F192*12%</f>
        <v>3913270.6988400007</v>
      </c>
      <c r="G193" s="41"/>
    </row>
    <row r="194" spans="1:8" ht="52.15" customHeight="1">
      <c r="A194" s="576"/>
      <c r="B194" s="577"/>
      <c r="C194" s="578"/>
      <c r="D194" s="577"/>
      <c r="E194" s="576"/>
      <c r="F194" s="579">
        <f>SUM(F192:F193)</f>
        <v>36523859.855840005</v>
      </c>
      <c r="G194" s="41"/>
    </row>
    <row r="196" spans="1:8">
      <c r="F196" s="470">
        <f>F192-32610017.96</f>
        <v>571.19700000435114</v>
      </c>
      <c r="H196" s="471">
        <f>F192-32609789.95</f>
        <v>799.20700000599027</v>
      </c>
    </row>
  </sheetData>
  <mergeCells count="3">
    <mergeCell ref="A1:F1"/>
    <mergeCell ref="A2:F2"/>
    <mergeCell ref="A3:F3"/>
  </mergeCells>
  <printOptions horizontalCentered="1"/>
  <pageMargins left="0.62" right="0.48" top="0.75" bottom="0.75" header="0.3" footer="0.3"/>
  <pageSetup paperSize="9" fitToHeight="10"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sheetPr>
    <tabColor rgb="FF00FF00"/>
  </sheetPr>
  <dimension ref="A1:IV213"/>
  <sheetViews>
    <sheetView tabSelected="1" view="pageBreakPreview" topLeftCell="A213" zoomScale="81" zoomScaleSheetLayoutView="81" workbookViewId="0">
      <selection activeCell="F213" sqref="F213"/>
    </sheetView>
  </sheetViews>
  <sheetFormatPr defaultRowHeight="18.75"/>
  <cols>
    <col min="1" max="1" width="6.28515625" style="71" customWidth="1"/>
    <col min="2" max="2" width="10.85546875" style="72" customWidth="1"/>
    <col min="3" max="3" width="6.42578125" style="73" customWidth="1"/>
    <col min="4" max="4" width="49" style="73" customWidth="1"/>
    <col min="5" max="5" width="8" style="73" customWidth="1"/>
    <col min="6" max="6" width="10.7109375" style="73" customWidth="1"/>
    <col min="7" max="7" width="10.85546875" style="73" customWidth="1"/>
    <col min="8" max="8" width="12.85546875" style="74" customWidth="1"/>
    <col min="9" max="11" width="9.140625" style="73"/>
    <col min="12" max="12" width="68.42578125" style="73" customWidth="1"/>
    <col min="13" max="16" width="9.140625" style="73"/>
    <col min="17" max="17" width="11.28515625" style="73" bestFit="1" customWidth="1"/>
    <col min="18" max="257" width="9.140625" style="73"/>
    <col min="258" max="258" width="14.42578125" style="73" customWidth="1"/>
    <col min="259" max="259" width="9.140625" style="73"/>
    <col min="260" max="260" width="68.85546875" style="73" customWidth="1"/>
    <col min="261" max="261" width="9.140625" style="73"/>
    <col min="262" max="262" width="20.42578125" style="73" customWidth="1"/>
    <col min="263" max="263" width="33.42578125" style="73" customWidth="1"/>
    <col min="264" max="264" width="20.42578125" style="73" customWidth="1"/>
    <col min="265" max="513" width="9.140625" style="73"/>
    <col min="514" max="514" width="14.42578125" style="73" customWidth="1"/>
    <col min="515" max="515" width="9.140625" style="73"/>
    <col min="516" max="516" width="68.85546875" style="73" customWidth="1"/>
    <col min="517" max="517" width="9.140625" style="73"/>
    <col min="518" max="518" width="20.42578125" style="73" customWidth="1"/>
    <col min="519" max="519" width="33.42578125" style="73" customWidth="1"/>
    <col min="520" max="520" width="20.42578125" style="73" customWidth="1"/>
    <col min="521" max="769" width="9.140625" style="73"/>
    <col min="770" max="770" width="14.42578125" style="73" customWidth="1"/>
    <col min="771" max="771" width="9.140625" style="73"/>
    <col min="772" max="772" width="68.85546875" style="73" customWidth="1"/>
    <col min="773" max="773" width="9.140625" style="73"/>
    <col min="774" max="774" width="20.42578125" style="73" customWidth="1"/>
    <col min="775" max="775" width="33.42578125" style="73" customWidth="1"/>
    <col min="776" max="776" width="20.42578125" style="73" customWidth="1"/>
    <col min="777" max="1025" width="9.140625" style="73"/>
    <col min="1026" max="1026" width="14.42578125" style="73" customWidth="1"/>
    <col min="1027" max="1027" width="9.140625" style="73"/>
    <col min="1028" max="1028" width="68.85546875" style="73" customWidth="1"/>
    <col min="1029" max="1029" width="9.140625" style="73"/>
    <col min="1030" max="1030" width="20.42578125" style="73" customWidth="1"/>
    <col min="1031" max="1031" width="33.42578125" style="73" customWidth="1"/>
    <col min="1032" max="1032" width="20.42578125" style="73" customWidth="1"/>
    <col min="1033" max="1281" width="9.140625" style="73"/>
    <col min="1282" max="1282" width="14.42578125" style="73" customWidth="1"/>
    <col min="1283" max="1283" width="9.140625" style="73"/>
    <col min="1284" max="1284" width="68.85546875" style="73" customWidth="1"/>
    <col min="1285" max="1285" width="9.140625" style="73"/>
    <col min="1286" max="1286" width="20.42578125" style="73" customWidth="1"/>
    <col min="1287" max="1287" width="33.42578125" style="73" customWidth="1"/>
    <col min="1288" max="1288" width="20.42578125" style="73" customWidth="1"/>
    <col min="1289" max="1537" width="9.140625" style="73"/>
    <col min="1538" max="1538" width="14.42578125" style="73" customWidth="1"/>
    <col min="1539" max="1539" width="9.140625" style="73"/>
    <col min="1540" max="1540" width="68.85546875" style="73" customWidth="1"/>
    <col min="1541" max="1541" width="9.140625" style="73"/>
    <col min="1542" max="1542" width="20.42578125" style="73" customWidth="1"/>
    <col min="1543" max="1543" width="33.42578125" style="73" customWidth="1"/>
    <col min="1544" max="1544" width="20.42578125" style="73" customWidth="1"/>
    <col min="1545" max="1793" width="9.140625" style="73"/>
    <col min="1794" max="1794" width="14.42578125" style="73" customWidth="1"/>
    <col min="1795" max="1795" width="9.140625" style="73"/>
    <col min="1796" max="1796" width="68.85546875" style="73" customWidth="1"/>
    <col min="1797" max="1797" width="9.140625" style="73"/>
    <col min="1798" max="1798" width="20.42578125" style="73" customWidth="1"/>
    <col min="1799" max="1799" width="33.42578125" style="73" customWidth="1"/>
    <col min="1800" max="1800" width="20.42578125" style="73" customWidth="1"/>
    <col min="1801" max="2049" width="9.140625" style="73"/>
    <col min="2050" max="2050" width="14.42578125" style="73" customWidth="1"/>
    <col min="2051" max="2051" width="9.140625" style="73"/>
    <col min="2052" max="2052" width="68.85546875" style="73" customWidth="1"/>
    <col min="2053" max="2053" width="9.140625" style="73"/>
    <col min="2054" max="2054" width="20.42578125" style="73" customWidth="1"/>
    <col min="2055" max="2055" width="33.42578125" style="73" customWidth="1"/>
    <col min="2056" max="2056" width="20.42578125" style="73" customWidth="1"/>
    <col min="2057" max="2305" width="9.140625" style="73"/>
    <col min="2306" max="2306" width="14.42578125" style="73" customWidth="1"/>
    <col min="2307" max="2307" width="9.140625" style="73"/>
    <col min="2308" max="2308" width="68.85546875" style="73" customWidth="1"/>
    <col min="2309" max="2309" width="9.140625" style="73"/>
    <col min="2310" max="2310" width="20.42578125" style="73" customWidth="1"/>
    <col min="2311" max="2311" width="33.42578125" style="73" customWidth="1"/>
    <col min="2312" max="2312" width="20.42578125" style="73" customWidth="1"/>
    <col min="2313" max="2561" width="9.140625" style="73"/>
    <col min="2562" max="2562" width="14.42578125" style="73" customWidth="1"/>
    <col min="2563" max="2563" width="9.140625" style="73"/>
    <col min="2564" max="2564" width="68.85546875" style="73" customWidth="1"/>
    <col min="2565" max="2565" width="9.140625" style="73"/>
    <col min="2566" max="2566" width="20.42578125" style="73" customWidth="1"/>
    <col min="2567" max="2567" width="33.42578125" style="73" customWidth="1"/>
    <col min="2568" max="2568" width="20.42578125" style="73" customWidth="1"/>
    <col min="2569" max="2817" width="9.140625" style="73"/>
    <col min="2818" max="2818" width="14.42578125" style="73" customWidth="1"/>
    <col min="2819" max="2819" width="9.140625" style="73"/>
    <col min="2820" max="2820" width="68.85546875" style="73" customWidth="1"/>
    <col min="2821" max="2821" width="9.140625" style="73"/>
    <col min="2822" max="2822" width="20.42578125" style="73" customWidth="1"/>
    <col min="2823" max="2823" width="33.42578125" style="73" customWidth="1"/>
    <col min="2824" max="2824" width="20.42578125" style="73" customWidth="1"/>
    <col min="2825" max="3073" width="9.140625" style="73"/>
    <col min="3074" max="3074" width="14.42578125" style="73" customWidth="1"/>
    <col min="3075" max="3075" width="9.140625" style="73"/>
    <col min="3076" max="3076" width="68.85546875" style="73" customWidth="1"/>
    <col min="3077" max="3077" width="9.140625" style="73"/>
    <col min="3078" max="3078" width="20.42578125" style="73" customWidth="1"/>
    <col min="3079" max="3079" width="33.42578125" style="73" customWidth="1"/>
    <col min="3080" max="3080" width="20.42578125" style="73" customWidth="1"/>
    <col min="3081" max="3329" width="9.140625" style="73"/>
    <col min="3330" max="3330" width="14.42578125" style="73" customWidth="1"/>
    <col min="3331" max="3331" width="9.140625" style="73"/>
    <col min="3332" max="3332" width="68.85546875" style="73" customWidth="1"/>
    <col min="3333" max="3333" width="9.140625" style="73"/>
    <col min="3334" max="3334" width="20.42578125" style="73" customWidth="1"/>
    <col min="3335" max="3335" width="33.42578125" style="73" customWidth="1"/>
    <col min="3336" max="3336" width="20.42578125" style="73" customWidth="1"/>
    <col min="3337" max="3585" width="9.140625" style="73"/>
    <col min="3586" max="3586" width="14.42578125" style="73" customWidth="1"/>
    <col min="3587" max="3587" width="9.140625" style="73"/>
    <col min="3588" max="3588" width="68.85546875" style="73" customWidth="1"/>
    <col min="3589" max="3589" width="9.140625" style="73"/>
    <col min="3590" max="3590" width="20.42578125" style="73" customWidth="1"/>
    <col min="3591" max="3591" width="33.42578125" style="73" customWidth="1"/>
    <col min="3592" max="3592" width="20.42578125" style="73" customWidth="1"/>
    <col min="3593" max="3841" width="9.140625" style="73"/>
    <col min="3842" max="3842" width="14.42578125" style="73" customWidth="1"/>
    <col min="3843" max="3843" width="9.140625" style="73"/>
    <col min="3844" max="3844" width="68.85546875" style="73" customWidth="1"/>
    <col min="3845" max="3845" width="9.140625" style="73"/>
    <col min="3846" max="3846" width="20.42578125" style="73" customWidth="1"/>
    <col min="3847" max="3847" width="33.42578125" style="73" customWidth="1"/>
    <col min="3848" max="3848" width="20.42578125" style="73" customWidth="1"/>
    <col min="3849" max="4097" width="9.140625" style="73"/>
    <col min="4098" max="4098" width="14.42578125" style="73" customWidth="1"/>
    <col min="4099" max="4099" width="9.140625" style="73"/>
    <col min="4100" max="4100" width="68.85546875" style="73" customWidth="1"/>
    <col min="4101" max="4101" width="9.140625" style="73"/>
    <col min="4102" max="4102" width="20.42578125" style="73" customWidth="1"/>
    <col min="4103" max="4103" width="33.42578125" style="73" customWidth="1"/>
    <col min="4104" max="4104" width="20.42578125" style="73" customWidth="1"/>
    <col min="4105" max="4353" width="9.140625" style="73"/>
    <col min="4354" max="4354" width="14.42578125" style="73" customWidth="1"/>
    <col min="4355" max="4355" width="9.140625" style="73"/>
    <col min="4356" max="4356" width="68.85546875" style="73" customWidth="1"/>
    <col min="4357" max="4357" width="9.140625" style="73"/>
    <col min="4358" max="4358" width="20.42578125" style="73" customWidth="1"/>
    <col min="4359" max="4359" width="33.42578125" style="73" customWidth="1"/>
    <col min="4360" max="4360" width="20.42578125" style="73" customWidth="1"/>
    <col min="4361" max="4609" width="9.140625" style="73"/>
    <col min="4610" max="4610" width="14.42578125" style="73" customWidth="1"/>
    <col min="4611" max="4611" width="9.140625" style="73"/>
    <col min="4612" max="4612" width="68.85546875" style="73" customWidth="1"/>
    <col min="4613" max="4613" width="9.140625" style="73"/>
    <col min="4614" max="4614" width="20.42578125" style="73" customWidth="1"/>
    <col min="4615" max="4615" width="33.42578125" style="73" customWidth="1"/>
    <col min="4616" max="4616" width="20.42578125" style="73" customWidth="1"/>
    <col min="4617" max="4865" width="9.140625" style="73"/>
    <col min="4866" max="4866" width="14.42578125" style="73" customWidth="1"/>
    <col min="4867" max="4867" width="9.140625" style="73"/>
    <col min="4868" max="4868" width="68.85546875" style="73" customWidth="1"/>
    <col min="4869" max="4869" width="9.140625" style="73"/>
    <col min="4870" max="4870" width="20.42578125" style="73" customWidth="1"/>
    <col min="4871" max="4871" width="33.42578125" style="73" customWidth="1"/>
    <col min="4872" max="4872" width="20.42578125" style="73" customWidth="1"/>
    <col min="4873" max="5121" width="9.140625" style="73"/>
    <col min="5122" max="5122" width="14.42578125" style="73" customWidth="1"/>
    <col min="5123" max="5123" width="9.140625" style="73"/>
    <col min="5124" max="5124" width="68.85546875" style="73" customWidth="1"/>
    <col min="5125" max="5125" width="9.140625" style="73"/>
    <col min="5126" max="5126" width="20.42578125" style="73" customWidth="1"/>
    <col min="5127" max="5127" width="33.42578125" style="73" customWidth="1"/>
    <col min="5128" max="5128" width="20.42578125" style="73" customWidth="1"/>
    <col min="5129" max="5377" width="9.140625" style="73"/>
    <col min="5378" max="5378" width="14.42578125" style="73" customWidth="1"/>
    <col min="5379" max="5379" width="9.140625" style="73"/>
    <col min="5380" max="5380" width="68.85546875" style="73" customWidth="1"/>
    <col min="5381" max="5381" width="9.140625" style="73"/>
    <col min="5382" max="5382" width="20.42578125" style="73" customWidth="1"/>
    <col min="5383" max="5383" width="33.42578125" style="73" customWidth="1"/>
    <col min="5384" max="5384" width="20.42578125" style="73" customWidth="1"/>
    <col min="5385" max="5633" width="9.140625" style="73"/>
    <col min="5634" max="5634" width="14.42578125" style="73" customWidth="1"/>
    <col min="5635" max="5635" width="9.140625" style="73"/>
    <col min="5636" max="5636" width="68.85546875" style="73" customWidth="1"/>
    <col min="5637" max="5637" width="9.140625" style="73"/>
    <col min="5638" max="5638" width="20.42578125" style="73" customWidth="1"/>
    <col min="5639" max="5639" width="33.42578125" style="73" customWidth="1"/>
    <col min="5640" max="5640" width="20.42578125" style="73" customWidth="1"/>
    <col min="5641" max="5889" width="9.140625" style="73"/>
    <col min="5890" max="5890" width="14.42578125" style="73" customWidth="1"/>
    <col min="5891" max="5891" width="9.140625" style="73"/>
    <col min="5892" max="5892" width="68.85546875" style="73" customWidth="1"/>
    <col min="5893" max="5893" width="9.140625" style="73"/>
    <col min="5894" max="5894" width="20.42578125" style="73" customWidth="1"/>
    <col min="5895" max="5895" width="33.42578125" style="73" customWidth="1"/>
    <col min="5896" max="5896" width="20.42578125" style="73" customWidth="1"/>
    <col min="5897" max="6145" width="9.140625" style="73"/>
    <col min="6146" max="6146" width="14.42578125" style="73" customWidth="1"/>
    <col min="6147" max="6147" width="9.140625" style="73"/>
    <col min="6148" max="6148" width="68.85546875" style="73" customWidth="1"/>
    <col min="6149" max="6149" width="9.140625" style="73"/>
    <col min="6150" max="6150" width="20.42578125" style="73" customWidth="1"/>
    <col min="6151" max="6151" width="33.42578125" style="73" customWidth="1"/>
    <col min="6152" max="6152" width="20.42578125" style="73" customWidth="1"/>
    <col min="6153" max="6401" width="9.140625" style="73"/>
    <col min="6402" max="6402" width="14.42578125" style="73" customWidth="1"/>
    <col min="6403" max="6403" width="9.140625" style="73"/>
    <col min="6404" max="6404" width="68.85546875" style="73" customWidth="1"/>
    <col min="6405" max="6405" width="9.140625" style="73"/>
    <col min="6406" max="6406" width="20.42578125" style="73" customWidth="1"/>
    <col min="6407" max="6407" width="33.42578125" style="73" customWidth="1"/>
    <col min="6408" max="6408" width="20.42578125" style="73" customWidth="1"/>
    <col min="6409" max="6657" width="9.140625" style="73"/>
    <col min="6658" max="6658" width="14.42578125" style="73" customWidth="1"/>
    <col min="6659" max="6659" width="9.140625" style="73"/>
    <col min="6660" max="6660" width="68.85546875" style="73" customWidth="1"/>
    <col min="6661" max="6661" width="9.140625" style="73"/>
    <col min="6662" max="6662" width="20.42578125" style="73" customWidth="1"/>
    <col min="6663" max="6663" width="33.42578125" style="73" customWidth="1"/>
    <col min="6664" max="6664" width="20.42578125" style="73" customWidth="1"/>
    <col min="6665" max="6913" width="9.140625" style="73"/>
    <col min="6914" max="6914" width="14.42578125" style="73" customWidth="1"/>
    <col min="6915" max="6915" width="9.140625" style="73"/>
    <col min="6916" max="6916" width="68.85546875" style="73" customWidth="1"/>
    <col min="6917" max="6917" width="9.140625" style="73"/>
    <col min="6918" max="6918" width="20.42578125" style="73" customWidth="1"/>
    <col min="6919" max="6919" width="33.42578125" style="73" customWidth="1"/>
    <col min="6920" max="6920" width="20.42578125" style="73" customWidth="1"/>
    <col min="6921" max="7169" width="9.140625" style="73"/>
    <col min="7170" max="7170" width="14.42578125" style="73" customWidth="1"/>
    <col min="7171" max="7171" width="9.140625" style="73"/>
    <col min="7172" max="7172" width="68.85546875" style="73" customWidth="1"/>
    <col min="7173" max="7173" width="9.140625" style="73"/>
    <col min="7174" max="7174" width="20.42578125" style="73" customWidth="1"/>
    <col min="7175" max="7175" width="33.42578125" style="73" customWidth="1"/>
    <col min="7176" max="7176" width="20.42578125" style="73" customWidth="1"/>
    <col min="7177" max="7425" width="9.140625" style="73"/>
    <col min="7426" max="7426" width="14.42578125" style="73" customWidth="1"/>
    <col min="7427" max="7427" width="9.140625" style="73"/>
    <col min="7428" max="7428" width="68.85546875" style="73" customWidth="1"/>
    <col min="7429" max="7429" width="9.140625" style="73"/>
    <col min="7430" max="7430" width="20.42578125" style="73" customWidth="1"/>
    <col min="7431" max="7431" width="33.42578125" style="73" customWidth="1"/>
    <col min="7432" max="7432" width="20.42578125" style="73" customWidth="1"/>
    <col min="7433" max="7681" width="9.140625" style="73"/>
    <col min="7682" max="7682" width="14.42578125" style="73" customWidth="1"/>
    <col min="7683" max="7683" width="9.140625" style="73"/>
    <col min="7684" max="7684" width="68.85546875" style="73" customWidth="1"/>
    <col min="7685" max="7685" width="9.140625" style="73"/>
    <col min="7686" max="7686" width="20.42578125" style="73" customWidth="1"/>
    <col min="7687" max="7687" width="33.42578125" style="73" customWidth="1"/>
    <col min="7688" max="7688" width="20.42578125" style="73" customWidth="1"/>
    <col min="7689" max="7937" width="9.140625" style="73"/>
    <col min="7938" max="7938" width="14.42578125" style="73" customWidth="1"/>
    <col min="7939" max="7939" width="9.140625" style="73"/>
    <col min="7940" max="7940" width="68.85546875" style="73" customWidth="1"/>
    <col min="7941" max="7941" width="9.140625" style="73"/>
    <col min="7942" max="7942" width="20.42578125" style="73" customWidth="1"/>
    <col min="7943" max="7943" width="33.42578125" style="73" customWidth="1"/>
    <col min="7944" max="7944" width="20.42578125" style="73" customWidth="1"/>
    <col min="7945" max="8193" width="9.140625" style="73"/>
    <col min="8194" max="8194" width="14.42578125" style="73" customWidth="1"/>
    <col min="8195" max="8195" width="9.140625" style="73"/>
    <col min="8196" max="8196" width="68.85546875" style="73" customWidth="1"/>
    <col min="8197" max="8197" width="9.140625" style="73"/>
    <col min="8198" max="8198" width="20.42578125" style="73" customWidth="1"/>
    <col min="8199" max="8199" width="33.42578125" style="73" customWidth="1"/>
    <col min="8200" max="8200" width="20.42578125" style="73" customWidth="1"/>
    <col min="8201" max="8449" width="9.140625" style="73"/>
    <col min="8450" max="8450" width="14.42578125" style="73" customWidth="1"/>
    <col min="8451" max="8451" width="9.140625" style="73"/>
    <col min="8452" max="8452" width="68.85546875" style="73" customWidth="1"/>
    <col min="8453" max="8453" width="9.140625" style="73"/>
    <col min="8454" max="8454" width="20.42578125" style="73" customWidth="1"/>
    <col min="8455" max="8455" width="33.42578125" style="73" customWidth="1"/>
    <col min="8456" max="8456" width="20.42578125" style="73" customWidth="1"/>
    <col min="8457" max="8705" width="9.140625" style="73"/>
    <col min="8706" max="8706" width="14.42578125" style="73" customWidth="1"/>
    <col min="8707" max="8707" width="9.140625" style="73"/>
    <col min="8708" max="8708" width="68.85546875" style="73" customWidth="1"/>
    <col min="8709" max="8709" width="9.140625" style="73"/>
    <col min="8710" max="8710" width="20.42578125" style="73" customWidth="1"/>
    <col min="8711" max="8711" width="33.42578125" style="73" customWidth="1"/>
    <col min="8712" max="8712" width="20.42578125" style="73" customWidth="1"/>
    <col min="8713" max="8961" width="9.140625" style="73"/>
    <col min="8962" max="8962" width="14.42578125" style="73" customWidth="1"/>
    <col min="8963" max="8963" width="9.140625" style="73"/>
    <col min="8964" max="8964" width="68.85546875" style="73" customWidth="1"/>
    <col min="8965" max="8965" width="9.140625" style="73"/>
    <col min="8966" max="8966" width="20.42578125" style="73" customWidth="1"/>
    <col min="8967" max="8967" width="33.42578125" style="73" customWidth="1"/>
    <col min="8968" max="8968" width="20.42578125" style="73" customWidth="1"/>
    <col min="8969" max="9217" width="9.140625" style="73"/>
    <col min="9218" max="9218" width="14.42578125" style="73" customWidth="1"/>
    <col min="9219" max="9219" width="9.140625" style="73"/>
    <col min="9220" max="9220" width="68.85546875" style="73" customWidth="1"/>
    <col min="9221" max="9221" width="9.140625" style="73"/>
    <col min="9222" max="9222" width="20.42578125" style="73" customWidth="1"/>
    <col min="9223" max="9223" width="33.42578125" style="73" customWidth="1"/>
    <col min="9224" max="9224" width="20.42578125" style="73" customWidth="1"/>
    <col min="9225" max="9473" width="9.140625" style="73"/>
    <col min="9474" max="9474" width="14.42578125" style="73" customWidth="1"/>
    <col min="9475" max="9475" width="9.140625" style="73"/>
    <col min="9476" max="9476" width="68.85546875" style="73" customWidth="1"/>
    <col min="9477" max="9477" width="9.140625" style="73"/>
    <col min="9478" max="9478" width="20.42578125" style="73" customWidth="1"/>
    <col min="9479" max="9479" width="33.42578125" style="73" customWidth="1"/>
    <col min="9480" max="9480" width="20.42578125" style="73" customWidth="1"/>
    <col min="9481" max="9729" width="9.140625" style="73"/>
    <col min="9730" max="9730" width="14.42578125" style="73" customWidth="1"/>
    <col min="9731" max="9731" width="9.140625" style="73"/>
    <col min="9732" max="9732" width="68.85546875" style="73" customWidth="1"/>
    <col min="9733" max="9733" width="9.140625" style="73"/>
    <col min="9734" max="9734" width="20.42578125" style="73" customWidth="1"/>
    <col min="9735" max="9735" width="33.42578125" style="73" customWidth="1"/>
    <col min="9736" max="9736" width="20.42578125" style="73" customWidth="1"/>
    <col min="9737" max="9985" width="9.140625" style="73"/>
    <col min="9986" max="9986" width="14.42578125" style="73" customWidth="1"/>
    <col min="9987" max="9987" width="9.140625" style="73"/>
    <col min="9988" max="9988" width="68.85546875" style="73" customWidth="1"/>
    <col min="9989" max="9989" width="9.140625" style="73"/>
    <col min="9990" max="9990" width="20.42578125" style="73" customWidth="1"/>
    <col min="9991" max="9991" width="33.42578125" style="73" customWidth="1"/>
    <col min="9992" max="9992" width="20.42578125" style="73" customWidth="1"/>
    <col min="9993" max="10241" width="9.140625" style="73"/>
    <col min="10242" max="10242" width="14.42578125" style="73" customWidth="1"/>
    <col min="10243" max="10243" width="9.140625" style="73"/>
    <col min="10244" max="10244" width="68.85546875" style="73" customWidth="1"/>
    <col min="10245" max="10245" width="9.140625" style="73"/>
    <col min="10246" max="10246" width="20.42578125" style="73" customWidth="1"/>
    <col min="10247" max="10247" width="33.42578125" style="73" customWidth="1"/>
    <col min="10248" max="10248" width="20.42578125" style="73" customWidth="1"/>
    <col min="10249" max="10497" width="9.140625" style="73"/>
    <col min="10498" max="10498" width="14.42578125" style="73" customWidth="1"/>
    <col min="10499" max="10499" width="9.140625" style="73"/>
    <col min="10500" max="10500" width="68.85546875" style="73" customWidth="1"/>
    <col min="10501" max="10501" width="9.140625" style="73"/>
    <col min="10502" max="10502" width="20.42578125" style="73" customWidth="1"/>
    <col min="10503" max="10503" width="33.42578125" style="73" customWidth="1"/>
    <col min="10504" max="10504" width="20.42578125" style="73" customWidth="1"/>
    <col min="10505" max="10753" width="9.140625" style="73"/>
    <col min="10754" max="10754" width="14.42578125" style="73" customWidth="1"/>
    <col min="10755" max="10755" width="9.140625" style="73"/>
    <col min="10756" max="10756" width="68.85546875" style="73" customWidth="1"/>
    <col min="10757" max="10757" width="9.140625" style="73"/>
    <col min="10758" max="10758" width="20.42578125" style="73" customWidth="1"/>
    <col min="10759" max="10759" width="33.42578125" style="73" customWidth="1"/>
    <col min="10760" max="10760" width="20.42578125" style="73" customWidth="1"/>
    <col min="10761" max="11009" width="9.140625" style="73"/>
    <col min="11010" max="11010" width="14.42578125" style="73" customWidth="1"/>
    <col min="11011" max="11011" width="9.140625" style="73"/>
    <col min="11012" max="11012" width="68.85546875" style="73" customWidth="1"/>
    <col min="11013" max="11013" width="9.140625" style="73"/>
    <col min="11014" max="11014" width="20.42578125" style="73" customWidth="1"/>
    <col min="11015" max="11015" width="33.42578125" style="73" customWidth="1"/>
    <col min="11016" max="11016" width="20.42578125" style="73" customWidth="1"/>
    <col min="11017" max="11265" width="9.140625" style="73"/>
    <col min="11266" max="11266" width="14.42578125" style="73" customWidth="1"/>
    <col min="11267" max="11267" width="9.140625" style="73"/>
    <col min="11268" max="11268" width="68.85546875" style="73" customWidth="1"/>
    <col min="11269" max="11269" width="9.140625" style="73"/>
    <col min="11270" max="11270" width="20.42578125" style="73" customWidth="1"/>
    <col min="11271" max="11271" width="33.42578125" style="73" customWidth="1"/>
    <col min="11272" max="11272" width="20.42578125" style="73" customWidth="1"/>
    <col min="11273" max="11521" width="9.140625" style="73"/>
    <col min="11522" max="11522" width="14.42578125" style="73" customWidth="1"/>
    <col min="11523" max="11523" width="9.140625" style="73"/>
    <col min="11524" max="11524" width="68.85546875" style="73" customWidth="1"/>
    <col min="11525" max="11525" width="9.140625" style="73"/>
    <col min="11526" max="11526" width="20.42578125" style="73" customWidth="1"/>
    <col min="11527" max="11527" width="33.42578125" style="73" customWidth="1"/>
    <col min="11528" max="11528" width="20.42578125" style="73" customWidth="1"/>
    <col min="11529" max="11777" width="9.140625" style="73"/>
    <col min="11778" max="11778" width="14.42578125" style="73" customWidth="1"/>
    <col min="11779" max="11779" width="9.140625" style="73"/>
    <col min="11780" max="11780" width="68.85546875" style="73" customWidth="1"/>
    <col min="11781" max="11781" width="9.140625" style="73"/>
    <col min="11782" max="11782" width="20.42578125" style="73" customWidth="1"/>
    <col min="11783" max="11783" width="33.42578125" style="73" customWidth="1"/>
    <col min="11784" max="11784" width="20.42578125" style="73" customWidth="1"/>
    <col min="11785" max="12033" width="9.140625" style="73"/>
    <col min="12034" max="12034" width="14.42578125" style="73" customWidth="1"/>
    <col min="12035" max="12035" width="9.140625" style="73"/>
    <col min="12036" max="12036" width="68.85546875" style="73" customWidth="1"/>
    <col min="12037" max="12037" width="9.140625" style="73"/>
    <col min="12038" max="12038" width="20.42578125" style="73" customWidth="1"/>
    <col min="12039" max="12039" width="33.42578125" style="73" customWidth="1"/>
    <col min="12040" max="12040" width="20.42578125" style="73" customWidth="1"/>
    <col min="12041" max="12289" width="9.140625" style="73"/>
    <col min="12290" max="12290" width="14.42578125" style="73" customWidth="1"/>
    <col min="12291" max="12291" width="9.140625" style="73"/>
    <col min="12292" max="12292" width="68.85546875" style="73" customWidth="1"/>
    <col min="12293" max="12293" width="9.140625" style="73"/>
    <col min="12294" max="12294" width="20.42578125" style="73" customWidth="1"/>
    <col min="12295" max="12295" width="33.42578125" style="73" customWidth="1"/>
    <col min="12296" max="12296" width="20.42578125" style="73" customWidth="1"/>
    <col min="12297" max="12545" width="9.140625" style="73"/>
    <col min="12546" max="12546" width="14.42578125" style="73" customWidth="1"/>
    <col min="12547" max="12547" width="9.140625" style="73"/>
    <col min="12548" max="12548" width="68.85546875" style="73" customWidth="1"/>
    <col min="12549" max="12549" width="9.140625" style="73"/>
    <col min="12550" max="12550" width="20.42578125" style="73" customWidth="1"/>
    <col min="12551" max="12551" width="33.42578125" style="73" customWidth="1"/>
    <col min="12552" max="12552" width="20.42578125" style="73" customWidth="1"/>
    <col min="12553" max="12801" width="9.140625" style="73"/>
    <col min="12802" max="12802" width="14.42578125" style="73" customWidth="1"/>
    <col min="12803" max="12803" width="9.140625" style="73"/>
    <col min="12804" max="12804" width="68.85546875" style="73" customWidth="1"/>
    <col min="12805" max="12805" width="9.140625" style="73"/>
    <col min="12806" max="12806" width="20.42578125" style="73" customWidth="1"/>
    <col min="12807" max="12807" width="33.42578125" style="73" customWidth="1"/>
    <col min="12808" max="12808" width="20.42578125" style="73" customWidth="1"/>
    <col min="12809" max="13057" width="9.140625" style="73"/>
    <col min="13058" max="13058" width="14.42578125" style="73" customWidth="1"/>
    <col min="13059" max="13059" width="9.140625" style="73"/>
    <col min="13060" max="13060" width="68.85546875" style="73" customWidth="1"/>
    <col min="13061" max="13061" width="9.140625" style="73"/>
    <col min="13062" max="13062" width="20.42578125" style="73" customWidth="1"/>
    <col min="13063" max="13063" width="33.42578125" style="73" customWidth="1"/>
    <col min="13064" max="13064" width="20.42578125" style="73" customWidth="1"/>
    <col min="13065" max="13313" width="9.140625" style="73"/>
    <col min="13314" max="13314" width="14.42578125" style="73" customWidth="1"/>
    <col min="13315" max="13315" width="9.140625" style="73"/>
    <col min="13316" max="13316" width="68.85546875" style="73" customWidth="1"/>
    <col min="13317" max="13317" width="9.140625" style="73"/>
    <col min="13318" max="13318" width="20.42578125" style="73" customWidth="1"/>
    <col min="13319" max="13319" width="33.42578125" style="73" customWidth="1"/>
    <col min="13320" max="13320" width="20.42578125" style="73" customWidth="1"/>
    <col min="13321" max="13569" width="9.140625" style="73"/>
    <col min="13570" max="13570" width="14.42578125" style="73" customWidth="1"/>
    <col min="13571" max="13571" width="9.140625" style="73"/>
    <col min="13572" max="13572" width="68.85546875" style="73" customWidth="1"/>
    <col min="13573" max="13573" width="9.140625" style="73"/>
    <col min="13574" max="13574" width="20.42578125" style="73" customWidth="1"/>
    <col min="13575" max="13575" width="33.42578125" style="73" customWidth="1"/>
    <col min="13576" max="13576" width="20.42578125" style="73" customWidth="1"/>
    <col min="13577" max="13825" width="9.140625" style="73"/>
    <col min="13826" max="13826" width="14.42578125" style="73" customWidth="1"/>
    <col min="13827" max="13827" width="9.140625" style="73"/>
    <col min="13828" max="13828" width="68.85546875" style="73" customWidth="1"/>
    <col min="13829" max="13829" width="9.140625" style="73"/>
    <col min="13830" max="13830" width="20.42578125" style="73" customWidth="1"/>
    <col min="13831" max="13831" width="33.42578125" style="73" customWidth="1"/>
    <col min="13832" max="13832" width="20.42578125" style="73" customWidth="1"/>
    <col min="13833" max="14081" width="9.140625" style="73"/>
    <col min="14082" max="14082" width="14.42578125" style="73" customWidth="1"/>
    <col min="14083" max="14083" width="9.140625" style="73"/>
    <col min="14084" max="14084" width="68.85546875" style="73" customWidth="1"/>
    <col min="14085" max="14085" width="9.140625" style="73"/>
    <col min="14086" max="14086" width="20.42578125" style="73" customWidth="1"/>
    <col min="14087" max="14087" width="33.42578125" style="73" customWidth="1"/>
    <col min="14088" max="14088" width="20.42578125" style="73" customWidth="1"/>
    <col min="14089" max="14337" width="9.140625" style="73"/>
    <col min="14338" max="14338" width="14.42578125" style="73" customWidth="1"/>
    <col min="14339" max="14339" width="9.140625" style="73"/>
    <col min="14340" max="14340" width="68.85546875" style="73" customWidth="1"/>
    <col min="14341" max="14341" width="9.140625" style="73"/>
    <col min="14342" max="14342" width="20.42578125" style="73" customWidth="1"/>
    <col min="14343" max="14343" width="33.42578125" style="73" customWidth="1"/>
    <col min="14344" max="14344" width="20.42578125" style="73" customWidth="1"/>
    <col min="14345" max="14593" width="9.140625" style="73"/>
    <col min="14594" max="14594" width="14.42578125" style="73" customWidth="1"/>
    <col min="14595" max="14595" width="9.140625" style="73"/>
    <col min="14596" max="14596" width="68.85546875" style="73" customWidth="1"/>
    <col min="14597" max="14597" width="9.140625" style="73"/>
    <col min="14598" max="14598" width="20.42578125" style="73" customWidth="1"/>
    <col min="14599" max="14599" width="33.42578125" style="73" customWidth="1"/>
    <col min="14600" max="14600" width="20.42578125" style="73" customWidth="1"/>
    <col min="14601" max="14849" width="9.140625" style="73"/>
    <col min="14850" max="14850" width="14.42578125" style="73" customWidth="1"/>
    <col min="14851" max="14851" width="9.140625" style="73"/>
    <col min="14852" max="14852" width="68.85546875" style="73" customWidth="1"/>
    <col min="14853" max="14853" width="9.140625" style="73"/>
    <col min="14854" max="14854" width="20.42578125" style="73" customWidth="1"/>
    <col min="14855" max="14855" width="33.42578125" style="73" customWidth="1"/>
    <col min="14856" max="14856" width="20.42578125" style="73" customWidth="1"/>
    <col min="14857" max="15105" width="9.140625" style="73"/>
    <col min="15106" max="15106" width="14.42578125" style="73" customWidth="1"/>
    <col min="15107" max="15107" width="9.140625" style="73"/>
    <col min="15108" max="15108" width="68.85546875" style="73" customWidth="1"/>
    <col min="15109" max="15109" width="9.140625" style="73"/>
    <col min="15110" max="15110" width="20.42578125" style="73" customWidth="1"/>
    <col min="15111" max="15111" width="33.42578125" style="73" customWidth="1"/>
    <col min="15112" max="15112" width="20.42578125" style="73" customWidth="1"/>
    <col min="15113" max="15361" width="9.140625" style="73"/>
    <col min="15362" max="15362" width="14.42578125" style="73" customWidth="1"/>
    <col min="15363" max="15363" width="9.140625" style="73"/>
    <col min="15364" max="15364" width="68.85546875" style="73" customWidth="1"/>
    <col min="15365" max="15365" width="9.140625" style="73"/>
    <col min="15366" max="15366" width="20.42578125" style="73" customWidth="1"/>
    <col min="15367" max="15367" width="33.42578125" style="73" customWidth="1"/>
    <col min="15368" max="15368" width="20.42578125" style="73" customWidth="1"/>
    <col min="15369" max="15617" width="9.140625" style="73"/>
    <col min="15618" max="15618" width="14.42578125" style="73" customWidth="1"/>
    <col min="15619" max="15619" width="9.140625" style="73"/>
    <col min="15620" max="15620" width="68.85546875" style="73" customWidth="1"/>
    <col min="15621" max="15621" width="9.140625" style="73"/>
    <col min="15622" max="15622" width="20.42578125" style="73" customWidth="1"/>
    <col min="15623" max="15623" width="33.42578125" style="73" customWidth="1"/>
    <col min="15624" max="15624" width="20.42578125" style="73" customWidth="1"/>
    <col min="15625" max="15873" width="9.140625" style="73"/>
    <col min="15874" max="15874" width="14.42578125" style="73" customWidth="1"/>
    <col min="15875" max="15875" width="9.140625" style="73"/>
    <col min="15876" max="15876" width="68.85546875" style="73" customWidth="1"/>
    <col min="15877" max="15877" width="9.140625" style="73"/>
    <col min="15878" max="15878" width="20.42578125" style="73" customWidth="1"/>
    <col min="15879" max="15879" width="33.42578125" style="73" customWidth="1"/>
    <col min="15880" max="15880" width="20.42578125" style="73" customWidth="1"/>
    <col min="15881" max="16129" width="9.140625" style="73"/>
    <col min="16130" max="16130" width="14.42578125" style="73" customWidth="1"/>
    <col min="16131" max="16131" width="9.140625" style="73"/>
    <col min="16132" max="16132" width="68.85546875" style="73" customWidth="1"/>
    <col min="16133" max="16133" width="9.140625" style="73"/>
    <col min="16134" max="16134" width="20.42578125" style="73" customWidth="1"/>
    <col min="16135" max="16135" width="33.42578125" style="73" customWidth="1"/>
    <col min="16136" max="16136" width="20.42578125" style="73" customWidth="1"/>
    <col min="16137" max="16384" width="9.140625" style="73"/>
  </cols>
  <sheetData>
    <row r="1" spans="1:8" ht="27.75" customHeight="1"/>
    <row r="2" spans="1:8" ht="57" customHeight="1">
      <c r="A2" s="636" t="str">
        <f>'New Abst'!A2:F2</f>
        <v>Name of Work:- Construction of New Building for the ParkTown Co- Operative   whole sale Stores Ltd. (Stilt +2 floors)  at  Anna nagar West in Chennai City.</v>
      </c>
      <c r="B2" s="636"/>
      <c r="C2" s="636"/>
      <c r="D2" s="636"/>
      <c r="E2" s="636"/>
      <c r="F2" s="636"/>
      <c r="G2" s="636"/>
      <c r="H2" s="636"/>
    </row>
    <row r="3" spans="1:8" ht="21" customHeight="1">
      <c r="A3" s="637" t="s">
        <v>97</v>
      </c>
      <c r="B3" s="637"/>
      <c r="C3" s="637"/>
      <c r="D3" s="637"/>
      <c r="E3" s="637"/>
      <c r="F3" s="637"/>
      <c r="G3" s="637"/>
      <c r="H3" s="637"/>
    </row>
    <row r="4" spans="1:8" ht="72" customHeight="1">
      <c r="A4" s="75" t="s">
        <v>98</v>
      </c>
      <c r="B4" s="75" t="s">
        <v>99</v>
      </c>
      <c r="C4" s="76" t="s">
        <v>100</v>
      </c>
      <c r="D4" s="76" t="s">
        <v>101</v>
      </c>
      <c r="E4" s="77" t="s">
        <v>102</v>
      </c>
      <c r="F4" s="77" t="s">
        <v>103</v>
      </c>
      <c r="G4" s="77" t="s">
        <v>104</v>
      </c>
      <c r="H4" s="77" t="s">
        <v>105</v>
      </c>
    </row>
    <row r="5" spans="1:8" s="81" customFormat="1" ht="18.75" customHeight="1">
      <c r="A5" s="78">
        <v>1</v>
      </c>
      <c r="B5" s="79">
        <v>2</v>
      </c>
      <c r="C5" s="79">
        <v>3</v>
      </c>
      <c r="D5" s="80">
        <v>4</v>
      </c>
      <c r="E5" s="80">
        <v>5</v>
      </c>
      <c r="F5" s="80">
        <v>6</v>
      </c>
      <c r="G5" s="80">
        <v>7</v>
      </c>
      <c r="H5" s="80">
        <v>8</v>
      </c>
    </row>
    <row r="6" spans="1:8" s="88" customFormat="1" ht="261" customHeight="1">
      <c r="A6" s="82">
        <v>1</v>
      </c>
      <c r="B6" s="83">
        <v>1.1000000000000001</v>
      </c>
      <c r="C6" s="84"/>
      <c r="D6" s="85" t="s">
        <v>106</v>
      </c>
      <c r="E6" s="86" t="s">
        <v>107</v>
      </c>
      <c r="F6" s="84"/>
      <c r="G6" s="91" t="s">
        <v>108</v>
      </c>
      <c r="H6" s="84"/>
    </row>
    <row r="7" spans="1:8" s="41" customFormat="1" ht="240.75" customHeight="1">
      <c r="A7" s="288">
        <v>2</v>
      </c>
      <c r="B7" s="289">
        <v>1.5</v>
      </c>
      <c r="C7" s="290"/>
      <c r="D7" s="291" t="s">
        <v>207</v>
      </c>
      <c r="E7" s="292"/>
      <c r="F7" s="290"/>
      <c r="G7" s="293" t="s">
        <v>108</v>
      </c>
      <c r="H7" s="290"/>
    </row>
    <row r="8" spans="1:8" s="88" customFormat="1" ht="75.75" customHeight="1">
      <c r="A8" s="82">
        <v>3</v>
      </c>
      <c r="B8" s="83"/>
      <c r="C8" s="84"/>
      <c r="D8" s="85" t="s">
        <v>109</v>
      </c>
      <c r="E8" s="86"/>
      <c r="F8" s="84"/>
      <c r="G8" s="87" t="s">
        <v>108</v>
      </c>
      <c r="H8" s="84"/>
    </row>
    <row r="9" spans="1:8" s="41" customFormat="1" ht="168.75" customHeight="1">
      <c r="A9" s="288">
        <v>4</v>
      </c>
      <c r="B9" s="289">
        <v>3.2</v>
      </c>
      <c r="C9" s="290"/>
      <c r="D9" s="295" t="s">
        <v>208</v>
      </c>
      <c r="E9" s="292">
        <v>28</v>
      </c>
      <c r="F9" s="290"/>
      <c r="G9" s="293" t="s">
        <v>108</v>
      </c>
      <c r="H9" s="290"/>
    </row>
    <row r="10" spans="1:8" s="88" customFormat="1" ht="138" customHeight="1">
      <c r="A10" s="82">
        <v>5</v>
      </c>
      <c r="B10" s="89">
        <v>6.2</v>
      </c>
      <c r="C10" s="92"/>
      <c r="D10" s="85" t="s">
        <v>110</v>
      </c>
      <c r="E10" s="87" t="s">
        <v>111</v>
      </c>
      <c r="F10" s="92"/>
      <c r="G10" s="87" t="s">
        <v>108</v>
      </c>
      <c r="H10" s="92"/>
    </row>
    <row r="11" spans="1:8" s="88" customFormat="1" ht="205.5" customHeight="1">
      <c r="A11" s="78">
        <v>6</v>
      </c>
      <c r="B11" s="93">
        <v>9.1999999999999993</v>
      </c>
      <c r="C11" s="94"/>
      <c r="D11" s="95" t="s">
        <v>466</v>
      </c>
      <c r="E11" s="87" t="s">
        <v>111</v>
      </c>
      <c r="F11" s="94"/>
      <c r="G11" s="87" t="s">
        <v>108</v>
      </c>
      <c r="H11" s="94"/>
    </row>
    <row r="12" spans="1:8" s="88" customFormat="1" ht="78.75">
      <c r="A12" s="78">
        <v>7</v>
      </c>
      <c r="B12" s="93"/>
      <c r="C12" s="94"/>
      <c r="D12" s="296" t="s">
        <v>209</v>
      </c>
      <c r="E12" s="87"/>
      <c r="F12" s="94"/>
      <c r="G12" s="87" t="s">
        <v>108</v>
      </c>
      <c r="H12" s="94"/>
    </row>
    <row r="13" spans="1:8" s="88" customFormat="1" ht="78.75">
      <c r="A13" s="78">
        <v>8</v>
      </c>
      <c r="B13" s="93"/>
      <c r="C13" s="94"/>
      <c r="D13" s="296" t="s">
        <v>210</v>
      </c>
      <c r="E13" s="87"/>
      <c r="F13" s="94"/>
      <c r="G13" s="87" t="s">
        <v>108</v>
      </c>
      <c r="H13" s="94"/>
    </row>
    <row r="14" spans="1:8" s="88" customFormat="1" ht="78.75">
      <c r="A14" s="78">
        <v>9</v>
      </c>
      <c r="B14" s="93"/>
      <c r="C14" s="94"/>
      <c r="D14" s="296" t="s">
        <v>211</v>
      </c>
      <c r="E14" s="87"/>
      <c r="F14" s="94"/>
      <c r="G14" s="87" t="s">
        <v>108</v>
      </c>
      <c r="H14" s="94"/>
    </row>
    <row r="15" spans="1:8" s="103" customFormat="1" ht="209.25" customHeight="1">
      <c r="A15" s="96">
        <v>10</v>
      </c>
      <c r="B15" s="97">
        <v>10.199999999999999</v>
      </c>
      <c r="C15" s="98"/>
      <c r="D15" s="99" t="s">
        <v>493</v>
      </c>
      <c r="E15" s="100" t="s">
        <v>111</v>
      </c>
      <c r="F15" s="101"/>
      <c r="G15" s="100" t="s">
        <v>112</v>
      </c>
      <c r="H15" s="102"/>
    </row>
    <row r="16" spans="1:8" s="103" customFormat="1" ht="78.75">
      <c r="A16" s="96">
        <v>11</v>
      </c>
      <c r="B16" s="97"/>
      <c r="C16" s="98"/>
      <c r="D16" s="508" t="s">
        <v>494</v>
      </c>
      <c r="E16" s="100"/>
      <c r="F16" s="101"/>
      <c r="G16" s="100" t="s">
        <v>112</v>
      </c>
      <c r="H16" s="102"/>
    </row>
    <row r="17" spans="1:8" s="103" customFormat="1" ht="78.75">
      <c r="A17" s="96">
        <v>12</v>
      </c>
      <c r="B17" s="97"/>
      <c r="C17" s="98"/>
      <c r="D17" s="508" t="s">
        <v>210</v>
      </c>
      <c r="E17" s="100"/>
      <c r="F17" s="101"/>
      <c r="G17" s="100" t="s">
        <v>112</v>
      </c>
      <c r="H17" s="102"/>
    </row>
    <row r="18" spans="1:8" s="304" customFormat="1" ht="114" customHeight="1">
      <c r="A18" s="297">
        <v>13</v>
      </c>
      <c r="B18" s="298">
        <v>13.1</v>
      </c>
      <c r="C18" s="299"/>
      <c r="D18" s="300" t="s">
        <v>214</v>
      </c>
      <c r="E18" s="301">
        <v>25</v>
      </c>
      <c r="F18" s="302"/>
      <c r="G18" s="303" t="s">
        <v>118</v>
      </c>
      <c r="H18" s="299"/>
    </row>
    <row r="19" spans="1:8" s="88" customFormat="1" ht="182.25" customHeight="1">
      <c r="A19" s="82">
        <v>14</v>
      </c>
      <c r="B19" s="83">
        <v>21.2</v>
      </c>
      <c r="C19" s="84"/>
      <c r="D19" s="104" t="s">
        <v>113</v>
      </c>
      <c r="E19" s="86" t="s">
        <v>114</v>
      </c>
      <c r="F19" s="84"/>
      <c r="G19" s="87" t="s">
        <v>108</v>
      </c>
      <c r="H19" s="84"/>
    </row>
    <row r="20" spans="1:8" s="88" customFormat="1" ht="76.5" customHeight="1">
      <c r="A20" s="82">
        <v>15</v>
      </c>
      <c r="B20" s="83"/>
      <c r="C20" s="84"/>
      <c r="D20" s="105" t="s">
        <v>115</v>
      </c>
      <c r="E20" s="86"/>
      <c r="F20" s="84"/>
      <c r="G20" s="87" t="s">
        <v>108</v>
      </c>
      <c r="H20" s="84"/>
    </row>
    <row r="21" spans="1:8" s="41" customFormat="1" ht="150" customHeight="1">
      <c r="A21" s="288">
        <v>16</v>
      </c>
      <c r="B21" s="298">
        <v>23.3</v>
      </c>
      <c r="C21" s="290"/>
      <c r="D21" s="294" t="s">
        <v>216</v>
      </c>
      <c r="E21" s="292"/>
      <c r="F21" s="290"/>
      <c r="G21" s="303" t="s">
        <v>1189</v>
      </c>
      <c r="H21" s="290"/>
    </row>
    <row r="22" spans="1:8" s="309" customFormat="1" ht="75.75" customHeight="1">
      <c r="A22" s="78">
        <v>17</v>
      </c>
      <c r="B22" s="305">
        <v>25</v>
      </c>
      <c r="C22" s="306"/>
      <c r="D22" s="296" t="s">
        <v>215</v>
      </c>
      <c r="E22" s="305">
        <v>86</v>
      </c>
      <c r="F22" s="307"/>
      <c r="G22" s="308" t="s">
        <v>129</v>
      </c>
      <c r="H22" s="307"/>
    </row>
    <row r="23" spans="1:8" s="88" customFormat="1" ht="130.5" customHeight="1">
      <c r="A23" s="82">
        <v>18</v>
      </c>
      <c r="B23" s="106">
        <v>26</v>
      </c>
      <c r="C23" s="84"/>
      <c r="D23" s="95" t="s">
        <v>116</v>
      </c>
      <c r="E23" s="87" t="s">
        <v>117</v>
      </c>
      <c r="F23" s="107"/>
      <c r="G23" s="108" t="s">
        <v>118</v>
      </c>
      <c r="H23" s="84"/>
    </row>
    <row r="24" spans="1:8" s="309" customFormat="1" ht="137.25" customHeight="1">
      <c r="A24" s="78">
        <v>19</v>
      </c>
      <c r="B24" s="301">
        <v>28</v>
      </c>
      <c r="C24" s="302"/>
      <c r="D24" s="300" t="s">
        <v>217</v>
      </c>
      <c r="E24" s="301" t="s">
        <v>218</v>
      </c>
      <c r="F24" s="302"/>
      <c r="G24" s="303" t="s">
        <v>219</v>
      </c>
      <c r="H24" s="307"/>
    </row>
    <row r="25" spans="1:8" s="41" customFormat="1" ht="171.75" customHeight="1">
      <c r="A25" s="288">
        <v>20</v>
      </c>
      <c r="B25" s="311">
        <v>31</v>
      </c>
      <c r="C25" s="290"/>
      <c r="D25" s="291" t="s">
        <v>220</v>
      </c>
      <c r="E25" s="293" t="s">
        <v>221</v>
      </c>
      <c r="F25" s="312"/>
      <c r="G25" s="303" t="s">
        <v>118</v>
      </c>
      <c r="H25" s="290"/>
    </row>
    <row r="26" spans="1:8" s="304" customFormat="1" ht="232.5" customHeight="1">
      <c r="A26" s="297">
        <v>21</v>
      </c>
      <c r="B26" s="301">
        <v>32.1</v>
      </c>
      <c r="C26" s="302"/>
      <c r="D26" s="300" t="s">
        <v>222</v>
      </c>
      <c r="E26" s="301" t="s">
        <v>223</v>
      </c>
      <c r="F26" s="302"/>
      <c r="G26" s="313" t="s">
        <v>219</v>
      </c>
      <c r="H26" s="299"/>
    </row>
    <row r="27" spans="1:8" s="88" customFormat="1" ht="114" customHeight="1">
      <c r="A27" s="82">
        <v>22</v>
      </c>
      <c r="B27" s="106">
        <v>33</v>
      </c>
      <c r="C27" s="84"/>
      <c r="D27" s="85" t="s">
        <v>119</v>
      </c>
      <c r="E27" s="86" t="s">
        <v>120</v>
      </c>
      <c r="F27" s="84"/>
      <c r="G27" s="87" t="s">
        <v>112</v>
      </c>
      <c r="H27" s="84"/>
    </row>
    <row r="28" spans="1:8" s="309" customFormat="1" ht="135" customHeight="1">
      <c r="A28" s="78">
        <v>23</v>
      </c>
      <c r="B28" s="305">
        <v>35</v>
      </c>
      <c r="C28" s="306"/>
      <c r="D28" s="314" t="s">
        <v>224</v>
      </c>
      <c r="E28" s="305" t="s">
        <v>120</v>
      </c>
      <c r="F28" s="306"/>
      <c r="G28" s="315" t="s">
        <v>219</v>
      </c>
      <c r="H28" s="307"/>
    </row>
    <row r="29" spans="1:8" s="309" customFormat="1" ht="80.25" customHeight="1">
      <c r="A29" s="78">
        <v>24</v>
      </c>
      <c r="B29" s="305">
        <v>37.1</v>
      </c>
      <c r="C29" s="306"/>
      <c r="D29" s="314" t="s">
        <v>225</v>
      </c>
      <c r="E29" s="305">
        <v>63</v>
      </c>
      <c r="F29" s="306"/>
      <c r="G29" s="316" t="s">
        <v>219</v>
      </c>
      <c r="H29" s="307"/>
    </row>
    <row r="30" spans="1:8" s="88" customFormat="1" ht="78" customHeight="1">
      <c r="A30" s="82">
        <v>25</v>
      </c>
      <c r="B30" s="109">
        <v>39</v>
      </c>
      <c r="C30" s="84"/>
      <c r="D30" s="85" t="s">
        <v>121</v>
      </c>
      <c r="E30" s="86"/>
      <c r="F30" s="84"/>
      <c r="G30" s="91" t="s">
        <v>122</v>
      </c>
      <c r="H30" s="84"/>
    </row>
    <row r="31" spans="1:8" s="309" customFormat="1" ht="171.75" customHeight="1">
      <c r="A31" s="78">
        <v>26</v>
      </c>
      <c r="B31" s="305">
        <v>40</v>
      </c>
      <c r="C31" s="306"/>
      <c r="D31" s="314" t="s">
        <v>226</v>
      </c>
      <c r="E31" s="305" t="s">
        <v>124</v>
      </c>
      <c r="F31" s="306"/>
      <c r="G31" s="316" t="s">
        <v>219</v>
      </c>
      <c r="H31" s="307"/>
    </row>
    <row r="32" spans="1:8" s="88" customFormat="1" ht="180.75" customHeight="1">
      <c r="A32" s="82">
        <v>27</v>
      </c>
      <c r="B32" s="109">
        <v>41</v>
      </c>
      <c r="C32" s="84"/>
      <c r="D32" s="90" t="s">
        <v>123</v>
      </c>
      <c r="E32" s="86" t="s">
        <v>124</v>
      </c>
      <c r="F32" s="84"/>
      <c r="G32" s="87" t="s">
        <v>112</v>
      </c>
      <c r="H32" s="84"/>
    </row>
    <row r="33" spans="1:8" s="88" customFormat="1" ht="112.5">
      <c r="A33" s="82">
        <v>28</v>
      </c>
      <c r="B33" s="293">
        <v>47</v>
      </c>
      <c r="C33" s="312"/>
      <c r="D33" s="294" t="s">
        <v>325</v>
      </c>
      <c r="E33" s="86"/>
      <c r="F33" s="84"/>
      <c r="G33" s="317" t="s">
        <v>154</v>
      </c>
      <c r="H33" s="84"/>
    </row>
    <row r="34" spans="1:8" s="88" customFormat="1" ht="168.75">
      <c r="A34" s="82">
        <v>29</v>
      </c>
      <c r="B34" s="293">
        <v>50.1</v>
      </c>
      <c r="C34" s="312"/>
      <c r="D34" s="294" t="s">
        <v>349</v>
      </c>
      <c r="E34" s="86"/>
      <c r="F34" s="84"/>
      <c r="G34" s="87" t="s">
        <v>112</v>
      </c>
      <c r="H34" s="84"/>
    </row>
    <row r="35" spans="1:8" s="88" customFormat="1" ht="150">
      <c r="A35" s="82">
        <v>30</v>
      </c>
      <c r="B35" s="293">
        <v>50.2</v>
      </c>
      <c r="C35" s="312"/>
      <c r="D35" s="294" t="s">
        <v>326</v>
      </c>
      <c r="E35" s="293"/>
      <c r="F35" s="312"/>
      <c r="G35" s="303" t="s">
        <v>1190</v>
      </c>
      <c r="H35" s="84"/>
    </row>
    <row r="36" spans="1:8" s="88" customFormat="1" ht="262.5">
      <c r="A36" s="82">
        <v>31</v>
      </c>
      <c r="B36" s="293">
        <v>50.3</v>
      </c>
      <c r="C36" s="312"/>
      <c r="D36" s="291" t="s">
        <v>327</v>
      </c>
      <c r="E36" s="86"/>
      <c r="F36" s="84"/>
      <c r="G36" s="91" t="s">
        <v>126</v>
      </c>
      <c r="H36" s="84"/>
    </row>
    <row r="37" spans="1:8" s="88" customFormat="1" ht="131.25" customHeight="1">
      <c r="A37" s="82">
        <v>32</v>
      </c>
      <c r="B37" s="293">
        <v>50.4</v>
      </c>
      <c r="C37" s="312"/>
      <c r="D37" s="294" t="s">
        <v>328</v>
      </c>
      <c r="E37" s="86"/>
      <c r="F37" s="84"/>
      <c r="G37" s="91" t="s">
        <v>126</v>
      </c>
      <c r="H37" s="84"/>
    </row>
    <row r="38" spans="1:8" s="88" customFormat="1" ht="374.25" customHeight="1">
      <c r="A38" s="82">
        <v>33</v>
      </c>
      <c r="B38" s="83">
        <v>50.5</v>
      </c>
      <c r="C38" s="84"/>
      <c r="D38" s="110" t="s">
        <v>125</v>
      </c>
      <c r="E38" s="86"/>
      <c r="F38" s="84"/>
      <c r="G38" s="91" t="s">
        <v>126</v>
      </c>
      <c r="H38" s="84"/>
    </row>
    <row r="39" spans="1:8" s="88" customFormat="1" ht="147.75" customHeight="1">
      <c r="A39" s="82">
        <v>34</v>
      </c>
      <c r="B39" s="83">
        <v>55.2</v>
      </c>
      <c r="C39" s="84"/>
      <c r="D39" s="85" t="s">
        <v>363</v>
      </c>
      <c r="E39" s="86"/>
      <c r="F39" s="84"/>
      <c r="G39" s="91" t="s">
        <v>126</v>
      </c>
      <c r="H39" s="84"/>
    </row>
    <row r="40" spans="1:8" s="88" customFormat="1" ht="222.75" customHeight="1">
      <c r="A40" s="82">
        <v>35</v>
      </c>
      <c r="B40" s="89">
        <v>59.2</v>
      </c>
      <c r="C40" s="84"/>
      <c r="D40" s="85" t="s">
        <v>127</v>
      </c>
      <c r="E40" s="87">
        <v>102</v>
      </c>
      <c r="F40" s="107"/>
      <c r="G40" s="91" t="s">
        <v>126</v>
      </c>
      <c r="H40" s="84"/>
    </row>
    <row r="41" spans="1:8" s="88" customFormat="1" ht="201" customHeight="1">
      <c r="A41" s="78">
        <v>36</v>
      </c>
      <c r="B41" s="111">
        <v>60</v>
      </c>
      <c r="C41" s="112"/>
      <c r="D41" s="85" t="s">
        <v>128</v>
      </c>
      <c r="E41" s="87">
        <v>102</v>
      </c>
      <c r="F41" s="107"/>
      <c r="G41" s="91" t="s">
        <v>126</v>
      </c>
      <c r="H41" s="113"/>
    </row>
    <row r="42" spans="1:8" s="41" customFormat="1" ht="167.25" customHeight="1">
      <c r="A42" s="288">
        <v>37</v>
      </c>
      <c r="B42" s="318">
        <v>72</v>
      </c>
      <c r="C42" s="290"/>
      <c r="D42" s="294" t="s">
        <v>228</v>
      </c>
      <c r="E42" s="292"/>
      <c r="F42" s="290"/>
      <c r="G42" s="303" t="s">
        <v>129</v>
      </c>
      <c r="H42" s="290"/>
    </row>
    <row r="43" spans="1:8" s="88" customFormat="1" ht="100.5" customHeight="1">
      <c r="A43" s="82">
        <v>38</v>
      </c>
      <c r="B43" s="106">
        <v>74</v>
      </c>
      <c r="C43" s="84"/>
      <c r="D43" s="85" t="s">
        <v>229</v>
      </c>
      <c r="E43" s="86"/>
      <c r="F43" s="84"/>
      <c r="G43" s="114" t="s">
        <v>129</v>
      </c>
      <c r="H43" s="84"/>
    </row>
    <row r="44" spans="1:8" s="88" customFormat="1" ht="93.75">
      <c r="A44" s="82">
        <v>39</v>
      </c>
      <c r="B44" s="116">
        <v>76</v>
      </c>
      <c r="C44" s="117"/>
      <c r="D44" s="110" t="s">
        <v>132</v>
      </c>
      <c r="E44" s="116"/>
      <c r="F44" s="117"/>
      <c r="G44" s="118" t="s">
        <v>131</v>
      </c>
      <c r="H44" s="84"/>
    </row>
    <row r="45" spans="1:8" s="41" customFormat="1" ht="96.75" customHeight="1">
      <c r="A45" s="288">
        <v>40</v>
      </c>
      <c r="B45" s="298">
        <v>77.3</v>
      </c>
      <c r="C45" s="290"/>
      <c r="D45" s="294" t="s">
        <v>230</v>
      </c>
      <c r="E45" s="292"/>
      <c r="F45" s="290"/>
      <c r="G45" s="310" t="s">
        <v>129</v>
      </c>
      <c r="H45" s="290"/>
    </row>
    <row r="46" spans="1:8" s="88" customFormat="1" ht="112.5">
      <c r="A46" s="82">
        <v>41</v>
      </c>
      <c r="B46" s="83">
        <v>77.400000000000006</v>
      </c>
      <c r="C46" s="84"/>
      <c r="D46" s="85" t="s">
        <v>130</v>
      </c>
      <c r="E46" s="86"/>
      <c r="F46" s="84"/>
      <c r="G46" s="115" t="s">
        <v>131</v>
      </c>
      <c r="H46" s="84"/>
    </row>
    <row r="47" spans="1:8" s="88" customFormat="1" ht="337.5" customHeight="1">
      <c r="A47" s="82">
        <v>42</v>
      </c>
      <c r="B47" s="109">
        <v>86</v>
      </c>
      <c r="C47" s="84"/>
      <c r="D47" s="85" t="s">
        <v>133</v>
      </c>
      <c r="E47" s="87"/>
      <c r="F47" s="107"/>
      <c r="G47" s="115" t="s">
        <v>134</v>
      </c>
      <c r="H47" s="84"/>
    </row>
    <row r="48" spans="1:8" s="88" customFormat="1" ht="168.75">
      <c r="A48" s="82">
        <v>43</v>
      </c>
      <c r="B48" s="293">
        <v>112</v>
      </c>
      <c r="C48" s="294"/>
      <c r="D48" s="294" t="s">
        <v>329</v>
      </c>
      <c r="E48" s="87"/>
      <c r="F48" s="107"/>
      <c r="G48" s="308" t="s">
        <v>129</v>
      </c>
      <c r="H48" s="84"/>
    </row>
    <row r="49" spans="1:8" s="88" customFormat="1" ht="222" customHeight="1">
      <c r="A49" s="82">
        <v>44</v>
      </c>
      <c r="B49" s="106">
        <v>238</v>
      </c>
      <c r="C49" s="84"/>
      <c r="D49" s="85" t="s">
        <v>364</v>
      </c>
      <c r="E49" s="473"/>
      <c r="F49" s="84"/>
      <c r="G49" s="108" t="s">
        <v>1191</v>
      </c>
      <c r="H49" s="84"/>
    </row>
    <row r="50" spans="1:8" s="88" customFormat="1">
      <c r="A50" s="638" t="s">
        <v>97</v>
      </c>
      <c r="B50" s="639"/>
      <c r="C50" s="639"/>
      <c r="D50" s="639"/>
      <c r="E50" s="639"/>
      <c r="F50" s="639"/>
      <c r="G50" s="639"/>
      <c r="H50" s="640"/>
    </row>
    <row r="51" spans="1:8" s="88" customFormat="1" ht="93.75" customHeight="1">
      <c r="A51" s="442">
        <v>45</v>
      </c>
      <c r="B51" s="443">
        <v>1.1499999999999999</v>
      </c>
      <c r="C51" s="430"/>
      <c r="D51" s="474" t="s">
        <v>365</v>
      </c>
      <c r="E51" s="430"/>
      <c r="F51" s="430"/>
      <c r="G51" s="334" t="s">
        <v>239</v>
      </c>
      <c r="H51" s="430"/>
    </row>
    <row r="52" spans="1:8" s="323" customFormat="1" ht="409.5" customHeight="1">
      <c r="A52" s="122">
        <v>46</v>
      </c>
      <c r="B52" s="122" t="s">
        <v>231</v>
      </c>
      <c r="C52" s="319"/>
      <c r="D52" s="628" t="s">
        <v>366</v>
      </c>
      <c r="E52" s="320" t="s">
        <v>232</v>
      </c>
      <c r="F52" s="321"/>
      <c r="G52" s="322"/>
      <c r="H52" s="321"/>
    </row>
    <row r="53" spans="1:8" s="323" customFormat="1" ht="146.25" customHeight="1">
      <c r="A53" s="128"/>
      <c r="B53" s="128"/>
      <c r="C53" s="324"/>
      <c r="D53" s="629"/>
      <c r="E53" s="325"/>
      <c r="F53" s="326"/>
      <c r="G53" s="327" t="s">
        <v>227</v>
      </c>
      <c r="H53" s="326"/>
    </row>
    <row r="54" spans="1:8" s="323" customFormat="1" ht="135" customHeight="1">
      <c r="A54" s="78">
        <v>47</v>
      </c>
      <c r="B54" s="78" t="s">
        <v>233</v>
      </c>
      <c r="C54" s="94"/>
      <c r="D54" s="496" t="s">
        <v>368</v>
      </c>
      <c r="E54" s="328"/>
      <c r="F54" s="328"/>
      <c r="G54" s="329" t="s">
        <v>227</v>
      </c>
      <c r="H54" s="328"/>
    </row>
    <row r="55" spans="1:8" s="323" customFormat="1" ht="134.25" customHeight="1">
      <c r="A55" s="78">
        <v>48</v>
      </c>
      <c r="B55" s="78" t="s">
        <v>234</v>
      </c>
      <c r="C55" s="94"/>
      <c r="D55" s="137" t="s">
        <v>238</v>
      </c>
      <c r="E55" s="328"/>
      <c r="F55" s="328"/>
      <c r="G55" s="329" t="s">
        <v>235</v>
      </c>
      <c r="H55" s="328"/>
    </row>
    <row r="56" spans="1:8" s="323" customFormat="1" ht="238.5" customHeight="1">
      <c r="A56" s="78">
        <v>49</v>
      </c>
      <c r="B56" s="78" t="s">
        <v>236</v>
      </c>
      <c r="C56" s="94"/>
      <c r="D56" s="496" t="s">
        <v>367</v>
      </c>
      <c r="E56" s="328"/>
      <c r="F56" s="328"/>
      <c r="G56" s="329" t="s">
        <v>237</v>
      </c>
      <c r="H56" s="328"/>
    </row>
    <row r="57" spans="1:8" s="121" customFormat="1" ht="131.25">
      <c r="A57" s="78">
        <v>50</v>
      </c>
      <c r="B57" s="119">
        <v>2.15</v>
      </c>
      <c r="C57" s="78"/>
      <c r="D57" s="120" t="s">
        <v>135</v>
      </c>
      <c r="E57" s="78"/>
      <c r="F57" s="78"/>
      <c r="G57" s="78" t="s">
        <v>108</v>
      </c>
      <c r="H57" s="78"/>
    </row>
    <row r="58" spans="1:8" s="153" customFormat="1" ht="168.75" customHeight="1">
      <c r="A58" s="177">
        <v>51</v>
      </c>
      <c r="B58" s="330">
        <v>3.8</v>
      </c>
      <c r="C58" s="232"/>
      <c r="D58" s="331" t="s">
        <v>240</v>
      </c>
      <c r="E58" s="332">
        <v>28</v>
      </c>
      <c r="F58" s="333"/>
      <c r="G58" s="333" t="s">
        <v>241</v>
      </c>
      <c r="H58" s="232"/>
    </row>
    <row r="59" spans="1:8" ht="409.5" customHeight="1">
      <c r="A59" s="122">
        <v>52</v>
      </c>
      <c r="B59" s="123" t="s">
        <v>136</v>
      </c>
      <c r="C59" s="124"/>
      <c r="D59" s="628" t="s">
        <v>137</v>
      </c>
      <c r="E59" s="125">
        <v>30</v>
      </c>
      <c r="F59" s="126"/>
      <c r="G59" s="127" t="s">
        <v>108</v>
      </c>
      <c r="H59" s="127"/>
    </row>
    <row r="60" spans="1:8" ht="153" customHeight="1">
      <c r="A60" s="128"/>
      <c r="B60" s="129"/>
      <c r="C60" s="130"/>
      <c r="D60" s="629"/>
      <c r="E60" s="131"/>
      <c r="F60" s="132"/>
      <c r="G60" s="133"/>
      <c r="H60" s="134"/>
    </row>
    <row r="61" spans="1:8" ht="80.099999999999994" customHeight="1">
      <c r="A61" s="78">
        <v>53</v>
      </c>
      <c r="B61" s="93"/>
      <c r="C61" s="112"/>
      <c r="D61" s="496" t="s">
        <v>138</v>
      </c>
      <c r="E61" s="80"/>
      <c r="F61" s="135"/>
      <c r="G61" s="136" t="s">
        <v>108</v>
      </c>
      <c r="H61" s="135"/>
    </row>
    <row r="62" spans="1:8" ht="80.099999999999994" customHeight="1">
      <c r="A62" s="78">
        <v>54</v>
      </c>
      <c r="B62" s="93"/>
      <c r="C62" s="112"/>
      <c r="D62" s="496" t="s">
        <v>212</v>
      </c>
      <c r="E62" s="80"/>
      <c r="F62" s="135"/>
      <c r="G62" s="303" t="s">
        <v>108</v>
      </c>
      <c r="H62" s="135"/>
    </row>
    <row r="63" spans="1:8" ht="80.099999999999994" customHeight="1">
      <c r="A63" s="78">
        <v>55</v>
      </c>
      <c r="B63" s="93"/>
      <c r="C63" s="112"/>
      <c r="D63" s="496" t="s">
        <v>213</v>
      </c>
      <c r="E63" s="80"/>
      <c r="F63" s="135"/>
      <c r="G63" s="303" t="s">
        <v>108</v>
      </c>
      <c r="H63" s="135"/>
    </row>
    <row r="64" spans="1:8" ht="80.099999999999994" customHeight="1">
      <c r="A64" s="78">
        <v>56</v>
      </c>
      <c r="B64" s="93"/>
      <c r="C64" s="112"/>
      <c r="D64" s="207" t="s">
        <v>242</v>
      </c>
      <c r="E64" s="334"/>
      <c r="F64" s="335"/>
      <c r="G64" s="303" t="s">
        <v>108</v>
      </c>
      <c r="H64" s="135"/>
    </row>
    <row r="65" spans="1:256" ht="296.25" customHeight="1">
      <c r="A65" s="78">
        <v>57</v>
      </c>
      <c r="B65" s="93">
        <v>18.100000000000001</v>
      </c>
      <c r="C65" s="139"/>
      <c r="D65" s="498" t="s">
        <v>139</v>
      </c>
      <c r="E65" s="136" t="s">
        <v>140</v>
      </c>
      <c r="F65" s="140"/>
      <c r="G65" s="140"/>
      <c r="H65" s="140"/>
    </row>
    <row r="66" spans="1:256" ht="79.5" customHeight="1">
      <c r="A66" s="78"/>
      <c r="B66" s="119"/>
      <c r="C66" s="139"/>
      <c r="D66" s="496" t="s">
        <v>141</v>
      </c>
      <c r="E66" s="136"/>
      <c r="F66" s="140"/>
      <c r="G66" s="136" t="s">
        <v>134</v>
      </c>
      <c r="H66" s="140"/>
    </row>
    <row r="67" spans="1:256" ht="78.75">
      <c r="A67" s="78">
        <v>58</v>
      </c>
      <c r="B67" s="119"/>
      <c r="C67" s="139"/>
      <c r="D67" s="496" t="s">
        <v>142</v>
      </c>
      <c r="E67" s="136"/>
      <c r="F67" s="140"/>
      <c r="G67" s="136" t="s">
        <v>134</v>
      </c>
      <c r="H67" s="140"/>
    </row>
    <row r="68" spans="1:256" ht="78.75">
      <c r="A68" s="78">
        <v>59</v>
      </c>
      <c r="B68" s="119"/>
      <c r="C68" s="139"/>
      <c r="D68" s="496" t="s">
        <v>143</v>
      </c>
      <c r="E68" s="136"/>
      <c r="F68" s="140"/>
      <c r="G68" s="136" t="s">
        <v>134</v>
      </c>
      <c r="H68" s="140"/>
    </row>
    <row r="69" spans="1:256" ht="78.75">
      <c r="A69" s="78">
        <v>60</v>
      </c>
      <c r="B69" s="119"/>
      <c r="C69" s="139"/>
      <c r="D69" s="496" t="s">
        <v>243</v>
      </c>
      <c r="E69" s="136"/>
      <c r="F69" s="140"/>
      <c r="G69" s="136" t="s">
        <v>134</v>
      </c>
      <c r="H69" s="140"/>
    </row>
    <row r="70" spans="1:256" ht="402.75" customHeight="1">
      <c r="A70" s="122">
        <v>61</v>
      </c>
      <c r="B70" s="141" t="s">
        <v>144</v>
      </c>
      <c r="C70" s="142"/>
      <c r="D70" s="628" t="s">
        <v>369</v>
      </c>
      <c r="E70" s="143"/>
      <c r="F70" s="144"/>
      <c r="G70" s="145" t="s">
        <v>134</v>
      </c>
      <c r="H70" s="146"/>
    </row>
    <row r="71" spans="1:256" ht="339" customHeight="1">
      <c r="A71" s="128"/>
      <c r="B71" s="147"/>
      <c r="C71" s="148"/>
      <c r="D71" s="629"/>
      <c r="E71" s="149"/>
      <c r="F71" s="150"/>
      <c r="G71" s="151"/>
      <c r="H71" s="152"/>
    </row>
    <row r="72" spans="1:256" s="342" customFormat="1" ht="221.25" customHeight="1">
      <c r="A72" s="336">
        <v>62</v>
      </c>
      <c r="B72" s="337" t="s">
        <v>244</v>
      </c>
      <c r="C72" s="338"/>
      <c r="D72" s="339" t="s">
        <v>333</v>
      </c>
      <c r="E72" s="340"/>
      <c r="F72" s="341"/>
      <c r="G72" s="334" t="s">
        <v>154</v>
      </c>
      <c r="H72" s="341"/>
    </row>
    <row r="73" spans="1:256" s="342" customFormat="1" ht="93.75">
      <c r="A73" s="336">
        <v>63</v>
      </c>
      <c r="B73" s="337" t="s">
        <v>350</v>
      </c>
      <c r="C73" s="338"/>
      <c r="D73" s="339" t="s">
        <v>495</v>
      </c>
      <c r="E73" s="340"/>
      <c r="F73" s="341"/>
      <c r="G73" s="334" t="s">
        <v>154</v>
      </c>
      <c r="H73" s="341"/>
    </row>
    <row r="74" spans="1:256" s="121" customFormat="1" ht="219" customHeight="1">
      <c r="A74" s="78">
        <v>64</v>
      </c>
      <c r="B74" s="154">
        <v>29.8</v>
      </c>
      <c r="C74" s="155"/>
      <c r="D74" s="156" t="s">
        <v>145</v>
      </c>
      <c r="E74" s="155"/>
      <c r="F74" s="155"/>
      <c r="G74" s="136" t="s">
        <v>134</v>
      </c>
      <c r="H74" s="140"/>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c r="CR74" s="73"/>
      <c r="CS74" s="73"/>
      <c r="CT74" s="73"/>
      <c r="CU74" s="73"/>
      <c r="CV74" s="73"/>
      <c r="CW74" s="73"/>
      <c r="CX74" s="73"/>
      <c r="CY74" s="73"/>
      <c r="CZ74" s="73"/>
      <c r="DA74" s="73"/>
      <c r="DB74" s="73"/>
      <c r="DC74" s="73"/>
      <c r="DD74" s="73"/>
      <c r="DE74" s="73"/>
      <c r="DF74" s="73"/>
      <c r="DG74" s="73"/>
      <c r="DH74" s="73"/>
      <c r="DI74" s="73"/>
      <c r="DJ74" s="73"/>
      <c r="DK74" s="73"/>
      <c r="DL74" s="73"/>
      <c r="DM74" s="73"/>
      <c r="DN74" s="73"/>
      <c r="DO74" s="73"/>
      <c r="DP74" s="73"/>
      <c r="DQ74" s="73"/>
      <c r="DR74" s="73"/>
      <c r="DS74" s="73"/>
      <c r="DT74" s="73"/>
      <c r="DU74" s="73"/>
      <c r="DV74" s="73"/>
      <c r="DW74" s="73"/>
      <c r="DX74" s="73"/>
      <c r="DY74" s="73"/>
      <c r="DZ74" s="73"/>
      <c r="EA74" s="73"/>
      <c r="EB74" s="73"/>
      <c r="EC74" s="73"/>
      <c r="ED74" s="73"/>
      <c r="EE74" s="73"/>
      <c r="EF74" s="73"/>
      <c r="EG74" s="73"/>
      <c r="EH74" s="73"/>
      <c r="EI74" s="73"/>
      <c r="EJ74" s="73"/>
      <c r="EK74" s="73"/>
      <c r="EL74" s="73"/>
      <c r="EM74" s="73"/>
      <c r="EN74" s="73"/>
      <c r="EO74" s="73"/>
      <c r="EP74" s="73"/>
      <c r="EQ74" s="73"/>
      <c r="ER74" s="73"/>
      <c r="ES74" s="73"/>
      <c r="ET74" s="73"/>
      <c r="EU74" s="73"/>
      <c r="EV74" s="73"/>
      <c r="EW74" s="73"/>
      <c r="EX74" s="73"/>
      <c r="EY74" s="73"/>
      <c r="EZ74" s="73"/>
      <c r="FA74" s="73"/>
      <c r="FB74" s="73"/>
      <c r="FC74" s="73"/>
      <c r="FD74" s="73"/>
      <c r="FE74" s="73"/>
      <c r="FF74" s="73"/>
      <c r="FG74" s="73"/>
      <c r="FH74" s="73"/>
      <c r="FI74" s="73"/>
      <c r="FJ74" s="73"/>
      <c r="FK74" s="73"/>
      <c r="FL74" s="73"/>
      <c r="FM74" s="73"/>
      <c r="FN74" s="73"/>
      <c r="FO74" s="73"/>
      <c r="FP74" s="73"/>
      <c r="FQ74" s="73"/>
      <c r="FR74" s="73"/>
      <c r="FS74" s="73"/>
      <c r="FT74" s="73"/>
      <c r="FU74" s="73"/>
      <c r="FV74" s="73"/>
      <c r="FW74" s="73"/>
      <c r="FX74" s="73"/>
      <c r="FY74" s="73"/>
      <c r="FZ74" s="73"/>
      <c r="GA74" s="73"/>
      <c r="GB74" s="73"/>
      <c r="GC74" s="73"/>
      <c r="GD74" s="73"/>
      <c r="GE74" s="73"/>
      <c r="GF74" s="73"/>
      <c r="GG74" s="73"/>
      <c r="GH74" s="73"/>
      <c r="GI74" s="73"/>
      <c r="GJ74" s="73"/>
      <c r="GK74" s="73"/>
      <c r="GL74" s="73"/>
      <c r="GM74" s="73"/>
      <c r="GN74" s="73"/>
      <c r="GO74" s="73"/>
      <c r="GP74" s="73"/>
      <c r="GQ74" s="73"/>
      <c r="GR74" s="73"/>
      <c r="GS74" s="73"/>
      <c r="GT74" s="73"/>
      <c r="GU74" s="73"/>
      <c r="GV74" s="73"/>
      <c r="GW74" s="73"/>
      <c r="GX74" s="73"/>
      <c r="GY74" s="73"/>
      <c r="GZ74" s="73"/>
      <c r="HA74" s="73"/>
      <c r="HB74" s="73"/>
      <c r="HC74" s="73"/>
      <c r="HD74" s="73"/>
      <c r="HE74" s="73"/>
      <c r="HF74" s="73"/>
      <c r="HG74" s="73"/>
      <c r="HH74" s="73"/>
      <c r="HI74" s="73"/>
      <c r="HJ74" s="73"/>
      <c r="HK74" s="73"/>
      <c r="HL74" s="73"/>
      <c r="HM74" s="73"/>
      <c r="HN74" s="73"/>
      <c r="HO74" s="73"/>
      <c r="HP74" s="73"/>
      <c r="HQ74" s="73"/>
      <c r="HR74" s="73"/>
      <c r="HS74" s="73"/>
      <c r="HT74" s="73"/>
      <c r="HU74" s="73"/>
      <c r="HV74" s="73"/>
      <c r="HW74" s="73"/>
      <c r="HX74" s="73"/>
      <c r="HY74" s="73"/>
      <c r="HZ74" s="73"/>
      <c r="IA74" s="73"/>
      <c r="IB74" s="73"/>
      <c r="IC74" s="73"/>
      <c r="ID74" s="73"/>
      <c r="IE74" s="73"/>
      <c r="IF74" s="73"/>
      <c r="IG74" s="73"/>
      <c r="IH74" s="73"/>
      <c r="II74" s="73"/>
      <c r="IJ74" s="73"/>
      <c r="IK74" s="73"/>
      <c r="IL74" s="73"/>
      <c r="IM74" s="73"/>
      <c r="IN74" s="73"/>
      <c r="IO74" s="73"/>
      <c r="IP74" s="73"/>
      <c r="IQ74" s="73"/>
      <c r="IR74" s="73"/>
      <c r="IS74" s="73"/>
      <c r="IT74" s="73"/>
      <c r="IU74" s="73"/>
      <c r="IV74" s="73"/>
    </row>
    <row r="75" spans="1:256" ht="240.75" customHeight="1">
      <c r="A75" s="78">
        <v>65</v>
      </c>
      <c r="B75" s="154">
        <v>29.9</v>
      </c>
      <c r="C75" s="155"/>
      <c r="D75" s="156" t="s">
        <v>146</v>
      </c>
      <c r="E75" s="155"/>
      <c r="F75" s="155"/>
      <c r="G75" s="136" t="s">
        <v>134</v>
      </c>
      <c r="H75" s="140"/>
    </row>
    <row r="76" spans="1:256" ht="127.5" customHeight="1">
      <c r="A76" s="78">
        <v>66</v>
      </c>
      <c r="B76" s="157" t="s">
        <v>147</v>
      </c>
      <c r="C76" s="158"/>
      <c r="D76" s="159" t="s">
        <v>148</v>
      </c>
      <c r="E76" s="138" t="s">
        <v>149</v>
      </c>
      <c r="F76" s="140"/>
      <c r="G76" s="136" t="s">
        <v>150</v>
      </c>
      <c r="H76" s="140"/>
    </row>
    <row r="77" spans="1:256" s="164" customFormat="1" ht="246.75" customHeight="1">
      <c r="A77" s="78">
        <v>67</v>
      </c>
      <c r="B77" s="160" t="s">
        <v>151</v>
      </c>
      <c r="C77" s="161"/>
      <c r="D77" s="159" t="s">
        <v>152</v>
      </c>
      <c r="E77" s="162"/>
      <c r="F77" s="161"/>
      <c r="G77" s="115"/>
      <c r="H77" s="163"/>
    </row>
    <row r="78" spans="1:256" s="164" customFormat="1" ht="66" customHeight="1">
      <c r="A78" s="78"/>
      <c r="B78" s="160"/>
      <c r="C78" s="161"/>
      <c r="D78" s="165" t="s">
        <v>153</v>
      </c>
      <c r="E78" s="162"/>
      <c r="F78" s="161"/>
      <c r="G78" s="115" t="s">
        <v>154</v>
      </c>
      <c r="H78" s="163"/>
    </row>
    <row r="79" spans="1:256" s="164" customFormat="1" ht="75">
      <c r="A79" s="78">
        <v>68</v>
      </c>
      <c r="B79" s="160"/>
      <c r="C79" s="161"/>
      <c r="D79" s="165" t="s">
        <v>29</v>
      </c>
      <c r="E79" s="162"/>
      <c r="F79" s="161"/>
      <c r="G79" s="115" t="s">
        <v>131</v>
      </c>
      <c r="H79" s="163"/>
    </row>
    <row r="80" spans="1:256" ht="259.5" customHeight="1">
      <c r="A80" s="78">
        <v>69</v>
      </c>
      <c r="B80" s="154" t="s">
        <v>155</v>
      </c>
      <c r="C80" s="155"/>
      <c r="D80" s="499" t="s">
        <v>467</v>
      </c>
      <c r="E80" s="477" t="s">
        <v>412</v>
      </c>
      <c r="F80" s="155"/>
      <c r="G80" s="136" t="s">
        <v>131</v>
      </c>
      <c r="H80" s="140"/>
    </row>
    <row r="81" spans="1:8" s="164" customFormat="1" ht="354.75" customHeight="1">
      <c r="A81" s="78">
        <v>70</v>
      </c>
      <c r="B81" s="166" t="s">
        <v>156</v>
      </c>
      <c r="C81" s="167"/>
      <c r="D81" s="168" t="s">
        <v>248</v>
      </c>
      <c r="E81" s="161"/>
      <c r="F81" s="161"/>
      <c r="G81" s="115" t="s">
        <v>131</v>
      </c>
      <c r="H81" s="163"/>
    </row>
    <row r="82" spans="1:8" s="164" customFormat="1" ht="75">
      <c r="A82" s="78">
        <v>71</v>
      </c>
      <c r="B82" s="166"/>
      <c r="C82" s="167"/>
      <c r="D82" s="168" t="s">
        <v>247</v>
      </c>
      <c r="E82" s="161"/>
      <c r="F82" s="161"/>
      <c r="G82" s="115" t="s">
        <v>131</v>
      </c>
      <c r="H82" s="163"/>
    </row>
    <row r="83" spans="1:8" s="164" customFormat="1" ht="75">
      <c r="A83" s="78">
        <v>72</v>
      </c>
      <c r="B83" s="166"/>
      <c r="C83" s="167"/>
      <c r="D83" s="168" t="s">
        <v>246</v>
      </c>
      <c r="E83" s="169"/>
      <c r="F83" s="170"/>
      <c r="G83" s="115" t="s">
        <v>131</v>
      </c>
      <c r="H83" s="163"/>
    </row>
    <row r="84" spans="1:8" s="164" customFormat="1" ht="75">
      <c r="A84" s="78">
        <v>73</v>
      </c>
      <c r="B84" s="166"/>
      <c r="C84" s="167"/>
      <c r="D84" s="48" t="s">
        <v>245</v>
      </c>
      <c r="E84" s="169"/>
      <c r="F84" s="170"/>
      <c r="G84" s="115" t="s">
        <v>131</v>
      </c>
      <c r="H84" s="163"/>
    </row>
    <row r="85" spans="1:8" s="347" customFormat="1" ht="130.5" customHeight="1">
      <c r="A85" s="343">
        <v>74</v>
      </c>
      <c r="B85" s="343" t="s">
        <v>249</v>
      </c>
      <c r="C85" s="344"/>
      <c r="D85" s="345" t="s">
        <v>370</v>
      </c>
      <c r="E85" s="344"/>
      <c r="F85" s="344"/>
      <c r="G85" s="346" t="s">
        <v>129</v>
      </c>
      <c r="H85" s="344"/>
    </row>
    <row r="86" spans="1:8" s="153" customFormat="1" ht="129.75" customHeight="1">
      <c r="A86" s="177">
        <v>75</v>
      </c>
      <c r="B86" s="348">
        <v>53.4</v>
      </c>
      <c r="C86" s="349"/>
      <c r="D86" s="350" t="s">
        <v>250</v>
      </c>
      <c r="E86" s="178"/>
      <c r="F86" s="351"/>
      <c r="G86" s="238" t="s">
        <v>168</v>
      </c>
      <c r="H86" s="206"/>
    </row>
    <row r="87" spans="1:8" s="447" customFormat="1" ht="223.5" customHeight="1">
      <c r="A87" s="389">
        <v>76</v>
      </c>
      <c r="B87" s="444">
        <v>53.5</v>
      </c>
      <c r="C87" s="445"/>
      <c r="D87" s="156" t="s">
        <v>371</v>
      </c>
      <c r="E87" s="445"/>
      <c r="F87" s="445"/>
      <c r="G87" s="238" t="s">
        <v>168</v>
      </c>
      <c r="H87" s="446"/>
    </row>
    <row r="88" spans="1:8" ht="147.75" customHeight="1">
      <c r="A88" s="78">
        <v>77</v>
      </c>
      <c r="B88" s="154" t="s">
        <v>157</v>
      </c>
      <c r="C88" s="172"/>
      <c r="D88" s="159" t="s">
        <v>158</v>
      </c>
      <c r="E88" s="140"/>
      <c r="F88" s="155"/>
      <c r="G88" s="136" t="s">
        <v>129</v>
      </c>
      <c r="H88" s="140"/>
    </row>
    <row r="89" spans="1:8" ht="147.75" customHeight="1">
      <c r="A89" s="78">
        <v>78</v>
      </c>
      <c r="B89" s="154" t="s">
        <v>251</v>
      </c>
      <c r="C89" s="172"/>
      <c r="D89" s="159" t="s">
        <v>252</v>
      </c>
      <c r="E89" s="140"/>
      <c r="F89" s="155"/>
      <c r="G89" s="136" t="s">
        <v>129</v>
      </c>
      <c r="H89" s="140"/>
    </row>
    <row r="90" spans="1:8" ht="224.25" customHeight="1">
      <c r="A90" s="78">
        <v>79</v>
      </c>
      <c r="B90" s="154" t="s">
        <v>159</v>
      </c>
      <c r="C90" s="155"/>
      <c r="D90" s="173" t="s">
        <v>160</v>
      </c>
      <c r="E90" s="174">
        <v>102</v>
      </c>
      <c r="F90" s="155"/>
      <c r="G90" s="136" t="s">
        <v>129</v>
      </c>
      <c r="H90" s="140"/>
    </row>
    <row r="91" spans="1:8" ht="240" customHeight="1">
      <c r="A91" s="78">
        <v>80</v>
      </c>
      <c r="B91" s="157">
        <v>58.3</v>
      </c>
      <c r="C91" s="155"/>
      <c r="D91" s="156" t="s">
        <v>161</v>
      </c>
      <c r="E91" s="155"/>
      <c r="F91" s="155"/>
      <c r="G91" s="155"/>
      <c r="H91" s="140"/>
    </row>
    <row r="92" spans="1:8" ht="75">
      <c r="A92" s="78"/>
      <c r="B92" s="157"/>
      <c r="C92" s="155"/>
      <c r="D92" s="175" t="s">
        <v>162</v>
      </c>
      <c r="E92" s="155"/>
      <c r="F92" s="155"/>
      <c r="G92" s="136" t="s">
        <v>131</v>
      </c>
      <c r="H92" s="140"/>
    </row>
    <row r="93" spans="1:8" ht="75">
      <c r="A93" s="78">
        <v>81</v>
      </c>
      <c r="B93" s="157"/>
      <c r="C93" s="155"/>
      <c r="D93" s="175" t="s">
        <v>163</v>
      </c>
      <c r="E93" s="155"/>
      <c r="F93" s="155"/>
      <c r="G93" s="136" t="s">
        <v>131</v>
      </c>
      <c r="H93" s="140"/>
    </row>
    <row r="94" spans="1:8" ht="240.75" customHeight="1">
      <c r="A94" s="78">
        <v>82</v>
      </c>
      <c r="B94" s="157">
        <v>61.3</v>
      </c>
      <c r="C94" s="155"/>
      <c r="D94" s="156" t="s">
        <v>372</v>
      </c>
      <c r="E94" s="155"/>
      <c r="F94" s="155"/>
      <c r="G94" s="136" t="s">
        <v>131</v>
      </c>
      <c r="H94" s="140"/>
    </row>
    <row r="95" spans="1:8" ht="75">
      <c r="A95" s="78">
        <v>83</v>
      </c>
      <c r="B95" s="157"/>
      <c r="C95" s="155"/>
      <c r="D95" s="156" t="s">
        <v>373</v>
      </c>
      <c r="E95" s="155"/>
      <c r="F95" s="155"/>
      <c r="G95" s="136" t="s">
        <v>131</v>
      </c>
      <c r="H95" s="140"/>
    </row>
    <row r="96" spans="1:8" s="164" customFormat="1" ht="287.25" customHeight="1">
      <c r="A96" s="78">
        <v>84</v>
      </c>
      <c r="B96" s="160">
        <v>67.099999999999994</v>
      </c>
      <c r="C96" s="161"/>
      <c r="D96" s="165" t="s">
        <v>164</v>
      </c>
      <c r="E96" s="161"/>
      <c r="F96" s="161"/>
      <c r="G96" s="115" t="s">
        <v>129</v>
      </c>
      <c r="H96" s="163"/>
    </row>
    <row r="97" spans="1:256" s="164" customFormat="1" ht="308.25" customHeight="1">
      <c r="A97" s="78">
        <v>85</v>
      </c>
      <c r="B97" s="160" t="s">
        <v>165</v>
      </c>
      <c r="C97" s="161"/>
      <c r="D97" s="165" t="s">
        <v>166</v>
      </c>
      <c r="E97" s="161"/>
      <c r="F97" s="161"/>
      <c r="G97" s="115" t="s">
        <v>129</v>
      </c>
      <c r="H97" s="163"/>
    </row>
    <row r="98" spans="1:256" s="164" customFormat="1" ht="112.5" customHeight="1">
      <c r="A98" s="78">
        <v>86</v>
      </c>
      <c r="B98" s="160">
        <v>69.2</v>
      </c>
      <c r="C98" s="161"/>
      <c r="D98" s="159" t="s">
        <v>167</v>
      </c>
      <c r="E98" s="161"/>
      <c r="F98" s="161"/>
      <c r="G98" s="115" t="s">
        <v>168</v>
      </c>
      <c r="H98" s="163"/>
    </row>
    <row r="99" spans="1:256" s="164" customFormat="1" ht="147" customHeight="1">
      <c r="A99" s="78">
        <v>87</v>
      </c>
      <c r="B99" s="160" t="s">
        <v>169</v>
      </c>
      <c r="C99" s="161"/>
      <c r="D99" s="176" t="s">
        <v>170</v>
      </c>
      <c r="E99" s="161"/>
      <c r="F99" s="161"/>
      <c r="G99" s="115" t="s">
        <v>168</v>
      </c>
      <c r="H99" s="163"/>
    </row>
    <row r="100" spans="1:256" ht="205.5" customHeight="1">
      <c r="A100" s="78">
        <v>88</v>
      </c>
      <c r="B100" s="93">
        <v>75.2</v>
      </c>
      <c r="C100" s="139"/>
      <c r="D100" s="496" t="s">
        <v>171</v>
      </c>
      <c r="E100" s="136"/>
      <c r="F100" s="180"/>
      <c r="G100" s="136" t="s">
        <v>168</v>
      </c>
      <c r="H100" s="155"/>
    </row>
    <row r="101" spans="1:256" s="309" customFormat="1" ht="225.75" customHeight="1">
      <c r="A101" s="78">
        <v>89</v>
      </c>
      <c r="B101" s="352">
        <v>77.5</v>
      </c>
      <c r="C101" s="353"/>
      <c r="D101" s="354" t="s">
        <v>254</v>
      </c>
      <c r="E101" s="353"/>
      <c r="F101" s="353"/>
      <c r="G101" s="308" t="s">
        <v>131</v>
      </c>
      <c r="H101" s="355"/>
    </row>
    <row r="102" spans="1:256" ht="224.25" customHeight="1">
      <c r="A102" s="78">
        <v>90</v>
      </c>
      <c r="B102" s="181">
        <v>77.7</v>
      </c>
      <c r="C102" s="140"/>
      <c r="D102" s="182" t="s">
        <v>172</v>
      </c>
      <c r="E102" s="140"/>
      <c r="F102" s="140"/>
      <c r="G102" s="183" t="s">
        <v>131</v>
      </c>
      <c r="H102" s="155"/>
    </row>
    <row r="103" spans="1:256" s="190" customFormat="1" ht="409.5" customHeight="1">
      <c r="A103" s="185">
        <v>91</v>
      </c>
      <c r="B103" s="186" t="s">
        <v>173</v>
      </c>
      <c r="C103" s="187"/>
      <c r="D103" s="440" t="s">
        <v>468</v>
      </c>
      <c r="E103" s="187"/>
      <c r="F103" s="187"/>
      <c r="G103" s="188" t="s">
        <v>168</v>
      </c>
      <c r="H103" s="189"/>
    </row>
    <row r="104" spans="1:256" s="195" customFormat="1" ht="205.5" customHeight="1">
      <c r="A104" s="78">
        <v>92</v>
      </c>
      <c r="B104" s="191">
        <v>84.3</v>
      </c>
      <c r="C104" s="192"/>
      <c r="D104" s="193" t="s">
        <v>174</v>
      </c>
      <c r="E104" s="194"/>
      <c r="F104" s="118"/>
      <c r="G104" s="183" t="s">
        <v>175</v>
      </c>
      <c r="H104" s="155"/>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c r="AZ104" s="73"/>
      <c r="BA104" s="73"/>
      <c r="BB104" s="73"/>
      <c r="BC104" s="73"/>
      <c r="BD104" s="73"/>
      <c r="BE104" s="73"/>
      <c r="BF104" s="73"/>
      <c r="BG104" s="73"/>
      <c r="BH104" s="73"/>
      <c r="BI104" s="73"/>
      <c r="BJ104" s="73"/>
      <c r="BK104" s="73"/>
      <c r="BL104" s="73"/>
      <c r="BM104" s="73"/>
      <c r="BN104" s="73"/>
      <c r="BO104" s="73"/>
      <c r="BP104" s="73"/>
      <c r="BQ104" s="73"/>
      <c r="BR104" s="73"/>
      <c r="BS104" s="73"/>
      <c r="BT104" s="73"/>
      <c r="BU104" s="73"/>
      <c r="BV104" s="73"/>
      <c r="BW104" s="73"/>
      <c r="BX104" s="73"/>
      <c r="BY104" s="73"/>
      <c r="BZ104" s="73"/>
      <c r="CA104" s="73"/>
      <c r="CB104" s="73"/>
      <c r="CC104" s="73"/>
      <c r="CD104" s="73"/>
      <c r="CE104" s="73"/>
      <c r="CF104" s="73"/>
      <c r="CG104" s="73"/>
      <c r="CH104" s="73"/>
      <c r="CI104" s="73"/>
      <c r="CJ104" s="73"/>
      <c r="CK104" s="73"/>
      <c r="CL104" s="73"/>
      <c r="CM104" s="73"/>
      <c r="CN104" s="73"/>
      <c r="CO104" s="73"/>
      <c r="CP104" s="73"/>
      <c r="CQ104" s="73"/>
      <c r="CR104" s="73"/>
      <c r="CS104" s="73"/>
      <c r="CT104" s="73"/>
      <c r="CU104" s="73"/>
      <c r="CV104" s="73"/>
      <c r="CW104" s="73"/>
      <c r="CX104" s="73"/>
      <c r="CY104" s="73"/>
      <c r="CZ104" s="73"/>
      <c r="DA104" s="73"/>
      <c r="DB104" s="73"/>
      <c r="DC104" s="73"/>
      <c r="DD104" s="73"/>
      <c r="DE104" s="73"/>
      <c r="DF104" s="73"/>
      <c r="DG104" s="73"/>
      <c r="DH104" s="73"/>
      <c r="DI104" s="73"/>
      <c r="DJ104" s="73"/>
      <c r="DK104" s="73"/>
      <c r="DL104" s="73"/>
      <c r="DM104" s="73"/>
      <c r="DN104" s="73"/>
      <c r="DO104" s="73"/>
      <c r="DP104" s="73"/>
      <c r="DQ104" s="73"/>
      <c r="DR104" s="73"/>
      <c r="DS104" s="73"/>
      <c r="DT104" s="73"/>
      <c r="DU104" s="73"/>
      <c r="DV104" s="73"/>
      <c r="DW104" s="73"/>
      <c r="DX104" s="73"/>
      <c r="DY104" s="73"/>
      <c r="DZ104" s="73"/>
      <c r="EA104" s="73"/>
      <c r="EB104" s="73"/>
      <c r="EC104" s="73"/>
      <c r="ED104" s="73"/>
      <c r="EE104" s="73"/>
      <c r="EF104" s="73"/>
      <c r="EG104" s="73"/>
      <c r="EH104" s="73"/>
      <c r="EI104" s="73"/>
      <c r="EJ104" s="73"/>
      <c r="EK104" s="73"/>
      <c r="EL104" s="73"/>
      <c r="EM104" s="73"/>
      <c r="EN104" s="73"/>
      <c r="EO104" s="73"/>
      <c r="EP104" s="73"/>
      <c r="EQ104" s="73"/>
      <c r="ER104" s="73"/>
      <c r="ES104" s="73"/>
      <c r="ET104" s="73"/>
      <c r="EU104" s="73"/>
      <c r="EV104" s="73"/>
      <c r="EW104" s="73"/>
      <c r="EX104" s="73"/>
      <c r="EY104" s="73"/>
      <c r="EZ104" s="73"/>
      <c r="FA104" s="73"/>
      <c r="FB104" s="73"/>
      <c r="FC104" s="73"/>
      <c r="FD104" s="73"/>
      <c r="FE104" s="73"/>
      <c r="FF104" s="73"/>
      <c r="FG104" s="73"/>
      <c r="FH104" s="73"/>
      <c r="FI104" s="73"/>
      <c r="FJ104" s="73"/>
      <c r="FK104" s="73"/>
      <c r="FL104" s="73"/>
      <c r="FM104" s="73"/>
      <c r="FN104" s="73"/>
      <c r="FO104" s="73"/>
      <c r="FP104" s="73"/>
      <c r="FQ104" s="73"/>
      <c r="FR104" s="73"/>
      <c r="FS104" s="73"/>
      <c r="FT104" s="73"/>
      <c r="FU104" s="73"/>
      <c r="FV104" s="73"/>
      <c r="FW104" s="73"/>
      <c r="FX104" s="73"/>
      <c r="FY104" s="73"/>
      <c r="FZ104" s="73"/>
      <c r="GA104" s="73"/>
      <c r="GB104" s="73"/>
      <c r="GC104" s="73"/>
      <c r="GD104" s="73"/>
      <c r="GE104" s="73"/>
      <c r="GF104" s="73"/>
      <c r="GG104" s="73"/>
      <c r="GH104" s="73"/>
      <c r="GI104" s="73"/>
      <c r="GJ104" s="73"/>
      <c r="GK104" s="73"/>
      <c r="GL104" s="73"/>
      <c r="GM104" s="73"/>
      <c r="GN104" s="73"/>
      <c r="GO104" s="73"/>
      <c r="GP104" s="73"/>
      <c r="GQ104" s="73"/>
      <c r="GR104" s="73"/>
      <c r="GS104" s="73"/>
      <c r="GT104" s="73"/>
      <c r="GU104" s="73"/>
      <c r="GV104" s="73"/>
      <c r="GW104" s="73"/>
      <c r="GX104" s="73"/>
      <c r="GY104" s="73"/>
      <c r="GZ104" s="73"/>
      <c r="HA104" s="73"/>
      <c r="HB104" s="73"/>
      <c r="HC104" s="73"/>
      <c r="HD104" s="73"/>
      <c r="HE104" s="73"/>
      <c r="HF104" s="73"/>
      <c r="HG104" s="73"/>
      <c r="HH104" s="73"/>
      <c r="HI104" s="73"/>
      <c r="HJ104" s="73"/>
      <c r="HK104" s="73"/>
      <c r="HL104" s="73"/>
      <c r="HM104" s="73"/>
      <c r="HN104" s="73"/>
      <c r="HO104" s="73"/>
      <c r="HP104" s="73"/>
      <c r="HQ104" s="73"/>
      <c r="HR104" s="73"/>
      <c r="HS104" s="73"/>
      <c r="HT104" s="73"/>
      <c r="HU104" s="73"/>
      <c r="HV104" s="73"/>
      <c r="HW104" s="73"/>
      <c r="HX104" s="73"/>
      <c r="HY104" s="73"/>
      <c r="HZ104" s="73"/>
      <c r="IA104" s="73"/>
      <c r="IB104" s="73"/>
      <c r="IC104" s="73"/>
      <c r="ID104" s="73"/>
      <c r="IE104" s="73"/>
      <c r="IF104" s="73"/>
      <c r="IG104" s="73"/>
      <c r="IH104" s="73"/>
      <c r="II104" s="73"/>
      <c r="IJ104" s="73"/>
      <c r="IK104" s="73"/>
      <c r="IL104" s="73"/>
      <c r="IM104" s="73"/>
      <c r="IN104" s="73"/>
      <c r="IO104" s="73"/>
      <c r="IP104" s="73"/>
      <c r="IQ104" s="73"/>
      <c r="IR104" s="73"/>
      <c r="IS104" s="73"/>
      <c r="IT104" s="73"/>
      <c r="IU104" s="73"/>
      <c r="IV104" s="73"/>
    </row>
    <row r="105" spans="1:256" s="309" customFormat="1" ht="255" customHeight="1">
      <c r="A105" s="78">
        <v>93</v>
      </c>
      <c r="B105" s="352">
        <v>87.1</v>
      </c>
      <c r="C105" s="356"/>
      <c r="D105" s="356" t="s">
        <v>374</v>
      </c>
      <c r="E105" s="308"/>
      <c r="F105" s="357"/>
      <c r="G105" s="308" t="s">
        <v>255</v>
      </c>
      <c r="H105" s="353"/>
    </row>
    <row r="106" spans="1:256" s="309" customFormat="1" ht="168.75" customHeight="1">
      <c r="A106" s="78">
        <v>94</v>
      </c>
      <c r="B106" s="352">
        <v>96.7</v>
      </c>
      <c r="C106" s="356"/>
      <c r="D106" s="469" t="s">
        <v>335</v>
      </c>
      <c r="E106" s="308"/>
      <c r="F106" s="357"/>
      <c r="G106" s="334" t="s">
        <v>190</v>
      </c>
      <c r="H106" s="353"/>
    </row>
    <row r="107" spans="1:256" s="153" customFormat="1" ht="332.25" customHeight="1">
      <c r="A107" s="177">
        <v>95</v>
      </c>
      <c r="B107" s="358" t="s">
        <v>256</v>
      </c>
      <c r="C107" s="179"/>
      <c r="D107" s="350" t="s">
        <v>496</v>
      </c>
      <c r="E107" s="359"/>
      <c r="F107" s="359"/>
      <c r="G107" s="334" t="s">
        <v>190</v>
      </c>
      <c r="H107" s="179"/>
    </row>
    <row r="108" spans="1:256" s="153" customFormat="1" ht="285.75" customHeight="1">
      <c r="A108" s="177">
        <v>96</v>
      </c>
      <c r="B108" s="441"/>
      <c r="C108" s="202"/>
      <c r="D108" s="392" t="s">
        <v>477</v>
      </c>
      <c r="E108" s="359"/>
      <c r="F108" s="359"/>
      <c r="G108" s="360" t="s">
        <v>134</v>
      </c>
      <c r="H108" s="179"/>
    </row>
    <row r="109" spans="1:256" s="153" customFormat="1" ht="78.75">
      <c r="A109" s="177">
        <v>97</v>
      </c>
      <c r="B109" s="441"/>
      <c r="C109" s="202"/>
      <c r="D109" s="48" t="s">
        <v>415</v>
      </c>
      <c r="E109" s="359"/>
      <c r="F109" s="359"/>
      <c r="G109" s="360" t="s">
        <v>134</v>
      </c>
      <c r="H109" s="179"/>
    </row>
    <row r="110" spans="1:256" s="153" customFormat="1" ht="300" customHeight="1">
      <c r="A110" s="177">
        <v>98</v>
      </c>
      <c r="B110" s="198" t="s">
        <v>334</v>
      </c>
      <c r="C110" s="199"/>
      <c r="D110" s="479" t="s">
        <v>502</v>
      </c>
      <c r="E110" s="205"/>
      <c r="F110" s="179"/>
      <c r="G110" s="184" t="s">
        <v>134</v>
      </c>
      <c r="H110" s="206"/>
    </row>
    <row r="111" spans="1:256" s="153" customFormat="1" ht="353.25" customHeight="1">
      <c r="A111" s="197">
        <v>99</v>
      </c>
      <c r="B111" s="362" t="s">
        <v>359</v>
      </c>
      <c r="C111" s="199"/>
      <c r="D111" s="200" t="s">
        <v>413</v>
      </c>
      <c r="E111" s="201"/>
      <c r="F111" s="202"/>
      <c r="G111" s="203" t="s">
        <v>168</v>
      </c>
      <c r="H111" s="204"/>
    </row>
    <row r="112" spans="1:256" s="153" customFormat="1" ht="72" customHeight="1">
      <c r="A112" s="177">
        <v>100</v>
      </c>
      <c r="B112" s="198"/>
      <c r="C112" s="199"/>
      <c r="D112" s="200" t="s">
        <v>176</v>
      </c>
      <c r="E112" s="205"/>
      <c r="F112" s="179"/>
      <c r="G112" s="184" t="s">
        <v>168</v>
      </c>
      <c r="H112" s="206"/>
    </row>
    <row r="113" spans="1:8" s="153" customFormat="1" ht="356.25" customHeight="1">
      <c r="A113" s="197">
        <v>101</v>
      </c>
      <c r="B113" s="362" t="s">
        <v>257</v>
      </c>
      <c r="C113" s="199"/>
      <c r="D113" s="475" t="s">
        <v>414</v>
      </c>
      <c r="E113" s="201"/>
      <c r="F113" s="202"/>
      <c r="G113" s="203" t="s">
        <v>168</v>
      </c>
      <c r="H113" s="204"/>
    </row>
    <row r="114" spans="1:8" s="153" customFormat="1" ht="261" customHeight="1">
      <c r="A114" s="177">
        <v>102</v>
      </c>
      <c r="B114" s="198">
        <v>103.1</v>
      </c>
      <c r="C114" s="199"/>
      <c r="D114" s="200" t="s">
        <v>348</v>
      </c>
      <c r="E114" s="205"/>
      <c r="F114" s="179"/>
      <c r="G114" s="184" t="s">
        <v>168</v>
      </c>
      <c r="H114" s="206"/>
    </row>
    <row r="115" spans="1:8" s="153" customFormat="1" ht="318" customHeight="1">
      <c r="A115" s="177">
        <v>103</v>
      </c>
      <c r="B115" s="362" t="s">
        <v>361</v>
      </c>
      <c r="C115" s="199"/>
      <c r="D115" s="472" t="s">
        <v>360</v>
      </c>
      <c r="E115" s="205"/>
      <c r="F115" s="179"/>
      <c r="G115" s="363" t="s">
        <v>168</v>
      </c>
      <c r="H115" s="206"/>
    </row>
    <row r="116" spans="1:8" s="323" customFormat="1" ht="261.75" customHeight="1">
      <c r="A116" s="78">
        <v>104</v>
      </c>
      <c r="B116" s="191" t="s">
        <v>177</v>
      </c>
      <c r="C116" s="207"/>
      <c r="D116" s="294" t="s">
        <v>472</v>
      </c>
      <c r="E116" s="364"/>
      <c r="F116" s="365"/>
      <c r="G116" s="329" t="s">
        <v>131</v>
      </c>
      <c r="H116" s="366"/>
    </row>
    <row r="117" spans="1:8" s="41" customFormat="1" ht="390.75" customHeight="1">
      <c r="A117" s="367">
        <v>105</v>
      </c>
      <c r="B117" s="368">
        <v>155.19999999999999</v>
      </c>
      <c r="C117" s="369"/>
      <c r="D117" s="630" t="s">
        <v>258</v>
      </c>
      <c r="E117" s="212"/>
      <c r="F117" s="213"/>
      <c r="G117" s="370" t="s">
        <v>168</v>
      </c>
      <c r="H117" s="371"/>
    </row>
    <row r="118" spans="1:8" s="41" customFormat="1" ht="396.75" customHeight="1">
      <c r="A118" s="372"/>
      <c r="B118" s="373"/>
      <c r="C118" s="374"/>
      <c r="D118" s="631"/>
      <c r="E118" s="214"/>
      <c r="F118" s="215"/>
      <c r="G118" s="370"/>
      <c r="H118" s="371"/>
    </row>
    <row r="119" spans="1:8" s="41" customFormat="1" ht="291.75" customHeight="1">
      <c r="A119" s="375"/>
      <c r="B119" s="293"/>
      <c r="C119" s="294"/>
      <c r="D119" s="631"/>
      <c r="E119" s="210"/>
      <c r="F119" s="211"/>
      <c r="G119" s="376"/>
      <c r="H119" s="377"/>
    </row>
    <row r="120" spans="1:8" s="190" customFormat="1" ht="224.25" customHeight="1">
      <c r="A120" s="177">
        <v>106</v>
      </c>
      <c r="B120" s="216" t="s">
        <v>178</v>
      </c>
      <c r="C120" s="217"/>
      <c r="D120" s="218" t="s">
        <v>375</v>
      </c>
      <c r="E120" s="219"/>
      <c r="F120" s="220"/>
      <c r="G120" s="221" t="s">
        <v>129</v>
      </c>
      <c r="H120" s="222"/>
    </row>
    <row r="121" spans="1:8" s="190" customFormat="1" ht="75">
      <c r="A121" s="177">
        <v>107</v>
      </c>
      <c r="B121" s="216"/>
      <c r="C121" s="217"/>
      <c r="D121" s="223" t="s">
        <v>260</v>
      </c>
      <c r="E121" s="219"/>
      <c r="F121" s="220"/>
      <c r="G121" s="221" t="s">
        <v>129</v>
      </c>
      <c r="H121" s="222"/>
    </row>
    <row r="122" spans="1:8" s="190" customFormat="1" ht="75">
      <c r="A122" s="177">
        <v>108</v>
      </c>
      <c r="B122" s="216"/>
      <c r="C122" s="217"/>
      <c r="D122" s="223" t="s">
        <v>261</v>
      </c>
      <c r="E122" s="219"/>
      <c r="F122" s="220"/>
      <c r="G122" s="221" t="s">
        <v>129</v>
      </c>
      <c r="H122" s="222"/>
    </row>
    <row r="123" spans="1:8" s="190" customFormat="1" ht="153.75" customHeight="1">
      <c r="A123" s="177">
        <v>109</v>
      </c>
      <c r="B123" s="216">
        <v>161.4</v>
      </c>
      <c r="C123" s="217"/>
      <c r="D123" s="218" t="s">
        <v>179</v>
      </c>
      <c r="E123" s="219"/>
      <c r="F123" s="220"/>
      <c r="G123" s="221" t="s">
        <v>129</v>
      </c>
      <c r="H123" s="222"/>
    </row>
    <row r="124" spans="1:8" s="190" customFormat="1" ht="75">
      <c r="A124" s="177">
        <v>110</v>
      </c>
      <c r="B124" s="216"/>
      <c r="C124" s="217"/>
      <c r="D124" s="223" t="s">
        <v>260</v>
      </c>
      <c r="E124" s="219"/>
      <c r="F124" s="220"/>
      <c r="G124" s="221" t="s">
        <v>129</v>
      </c>
      <c r="H124" s="222"/>
    </row>
    <row r="125" spans="1:8" s="190" customFormat="1" ht="75">
      <c r="A125" s="177">
        <v>111</v>
      </c>
      <c r="B125" s="216"/>
      <c r="C125" s="217"/>
      <c r="D125" s="223" t="s">
        <v>261</v>
      </c>
      <c r="E125" s="219"/>
      <c r="F125" s="220"/>
      <c r="G125" s="221" t="s">
        <v>129</v>
      </c>
      <c r="H125" s="222"/>
    </row>
    <row r="126" spans="1:8" ht="171" customHeight="1">
      <c r="A126" s="78">
        <v>112</v>
      </c>
      <c r="B126" s="191" t="s">
        <v>180</v>
      </c>
      <c r="C126" s="207"/>
      <c r="D126" s="110" t="s">
        <v>469</v>
      </c>
      <c r="E126" s="208"/>
      <c r="F126" s="209"/>
      <c r="G126" s="183" t="s">
        <v>131</v>
      </c>
      <c r="H126" s="155"/>
    </row>
    <row r="127" spans="1:8" ht="75">
      <c r="A127" s="78">
        <v>113</v>
      </c>
      <c r="B127" s="191"/>
      <c r="C127" s="207"/>
      <c r="D127" s="110" t="s">
        <v>260</v>
      </c>
      <c r="E127" s="208"/>
      <c r="F127" s="209"/>
      <c r="G127" s="183" t="s">
        <v>131</v>
      </c>
      <c r="H127" s="155"/>
    </row>
    <row r="128" spans="1:8" ht="75">
      <c r="A128" s="78">
        <v>114</v>
      </c>
      <c r="B128" s="191"/>
      <c r="C128" s="207"/>
      <c r="D128" s="223" t="s">
        <v>470</v>
      </c>
      <c r="E128" s="208"/>
      <c r="F128" s="209"/>
      <c r="G128" s="183" t="s">
        <v>131</v>
      </c>
      <c r="H128" s="155"/>
    </row>
    <row r="129" spans="1:256" s="447" customFormat="1" ht="396" customHeight="1">
      <c r="A129" s="448">
        <v>115</v>
      </c>
      <c r="B129" s="449" t="s">
        <v>337</v>
      </c>
      <c r="C129" s="450"/>
      <c r="D129" s="451" t="s">
        <v>338</v>
      </c>
      <c r="E129" s="452"/>
      <c r="F129" s="450"/>
      <c r="G129" s="500" t="s">
        <v>129</v>
      </c>
      <c r="H129" s="453"/>
      <c r="I129" s="454"/>
      <c r="J129" s="454"/>
      <c r="K129" s="454"/>
      <c r="L129" s="454"/>
      <c r="M129" s="454"/>
      <c r="N129" s="454"/>
      <c r="O129" s="454"/>
      <c r="P129" s="454"/>
      <c r="Q129" s="454"/>
      <c r="R129" s="454"/>
      <c r="S129" s="454"/>
      <c r="T129" s="454"/>
      <c r="U129" s="454"/>
      <c r="V129" s="454"/>
      <c r="W129" s="454"/>
      <c r="X129" s="454"/>
      <c r="Y129" s="454"/>
      <c r="Z129" s="454"/>
      <c r="AA129" s="454"/>
      <c r="AB129" s="454"/>
      <c r="AC129" s="454"/>
      <c r="AD129" s="454"/>
      <c r="AE129" s="454"/>
      <c r="AF129" s="454"/>
      <c r="AG129" s="454"/>
      <c r="AH129" s="454"/>
      <c r="AI129" s="454"/>
      <c r="AJ129" s="454"/>
      <c r="AK129" s="454"/>
      <c r="AL129" s="454"/>
      <c r="AM129" s="454"/>
      <c r="AN129" s="454"/>
      <c r="AO129" s="454"/>
      <c r="AP129" s="454"/>
      <c r="AQ129" s="454"/>
      <c r="AR129" s="454"/>
      <c r="AS129" s="454"/>
      <c r="AT129" s="454"/>
      <c r="AU129" s="454"/>
      <c r="AV129" s="454"/>
      <c r="AW129" s="454"/>
      <c r="AX129" s="454"/>
      <c r="AY129" s="454"/>
      <c r="AZ129" s="454"/>
      <c r="BA129" s="454"/>
      <c r="BB129" s="454"/>
      <c r="BC129" s="454"/>
      <c r="BD129" s="454"/>
      <c r="BE129" s="454"/>
      <c r="BF129" s="454"/>
      <c r="BG129" s="454"/>
      <c r="BH129" s="454"/>
      <c r="BI129" s="454"/>
      <c r="BJ129" s="454"/>
      <c r="BK129" s="454"/>
      <c r="BL129" s="454"/>
      <c r="BM129" s="454"/>
      <c r="BN129" s="454"/>
      <c r="BO129" s="454"/>
      <c r="BP129" s="454"/>
      <c r="BQ129" s="454"/>
      <c r="BR129" s="454"/>
      <c r="BS129" s="454"/>
      <c r="BT129" s="454"/>
      <c r="BU129" s="454"/>
      <c r="BV129" s="454"/>
      <c r="BW129" s="454"/>
      <c r="BX129" s="454"/>
      <c r="BY129" s="454"/>
      <c r="BZ129" s="454"/>
      <c r="CA129" s="454"/>
      <c r="CB129" s="454"/>
      <c r="CC129" s="454"/>
      <c r="CD129" s="454"/>
      <c r="CE129" s="454"/>
      <c r="CF129" s="454"/>
      <c r="CG129" s="454"/>
      <c r="CH129" s="454"/>
      <c r="CI129" s="454"/>
      <c r="CJ129" s="454"/>
      <c r="CK129" s="454"/>
      <c r="CL129" s="454"/>
      <c r="CM129" s="454"/>
      <c r="CN129" s="454"/>
      <c r="CO129" s="454"/>
      <c r="CP129" s="454"/>
      <c r="CQ129" s="454"/>
      <c r="CR129" s="454"/>
      <c r="CS129" s="454"/>
      <c r="CT129" s="454"/>
      <c r="CU129" s="454"/>
      <c r="CV129" s="454"/>
      <c r="CW129" s="454"/>
      <c r="CX129" s="454"/>
      <c r="CY129" s="454"/>
      <c r="CZ129" s="454"/>
      <c r="DA129" s="454"/>
      <c r="DB129" s="454"/>
      <c r="DC129" s="454"/>
      <c r="DD129" s="454"/>
      <c r="DE129" s="454"/>
      <c r="DF129" s="454"/>
      <c r="DG129" s="454"/>
      <c r="DH129" s="454"/>
      <c r="DI129" s="454"/>
      <c r="DJ129" s="454"/>
      <c r="DK129" s="454"/>
      <c r="DL129" s="454"/>
      <c r="DM129" s="454"/>
      <c r="DN129" s="454"/>
      <c r="DO129" s="454"/>
      <c r="DP129" s="454"/>
      <c r="DQ129" s="454"/>
      <c r="DR129" s="454"/>
      <c r="DS129" s="454"/>
      <c r="DT129" s="454"/>
      <c r="DU129" s="454"/>
      <c r="DV129" s="454"/>
      <c r="DW129" s="454"/>
      <c r="DX129" s="454"/>
      <c r="DY129" s="454"/>
      <c r="DZ129" s="454"/>
      <c r="EA129" s="454"/>
      <c r="EB129" s="454"/>
      <c r="EC129" s="454"/>
      <c r="ED129" s="454"/>
      <c r="EE129" s="454"/>
      <c r="EF129" s="454"/>
      <c r="EG129" s="454"/>
      <c r="EH129" s="454"/>
      <c r="EI129" s="454"/>
      <c r="EJ129" s="454"/>
      <c r="EK129" s="454"/>
      <c r="EL129" s="454"/>
      <c r="EM129" s="454"/>
      <c r="EN129" s="454"/>
      <c r="EO129" s="454"/>
      <c r="EP129" s="454"/>
      <c r="EQ129" s="454"/>
      <c r="ER129" s="454"/>
      <c r="ES129" s="454"/>
      <c r="ET129" s="454"/>
      <c r="EU129" s="454"/>
      <c r="EV129" s="454"/>
      <c r="EW129" s="454"/>
      <c r="EX129" s="454"/>
      <c r="EY129" s="454"/>
      <c r="EZ129" s="454"/>
      <c r="FA129" s="454"/>
      <c r="FB129" s="454"/>
      <c r="FC129" s="454"/>
      <c r="FD129" s="454"/>
      <c r="FE129" s="454"/>
      <c r="FF129" s="454"/>
      <c r="FG129" s="454"/>
      <c r="FH129" s="454"/>
      <c r="FI129" s="454"/>
      <c r="FJ129" s="454"/>
      <c r="FK129" s="454"/>
      <c r="FL129" s="454"/>
      <c r="FM129" s="454"/>
      <c r="FN129" s="454"/>
      <c r="FO129" s="454"/>
      <c r="FP129" s="454"/>
      <c r="FQ129" s="454"/>
      <c r="FR129" s="454"/>
      <c r="FS129" s="454"/>
      <c r="FT129" s="454"/>
      <c r="FU129" s="454"/>
      <c r="FV129" s="454"/>
      <c r="FW129" s="454"/>
      <c r="FX129" s="454"/>
      <c r="FY129" s="454"/>
      <c r="FZ129" s="454"/>
      <c r="GA129" s="454"/>
      <c r="GB129" s="454"/>
      <c r="GC129" s="454"/>
      <c r="GD129" s="454"/>
      <c r="GE129" s="454"/>
      <c r="GF129" s="454"/>
      <c r="GG129" s="454"/>
      <c r="GH129" s="454"/>
      <c r="GI129" s="454"/>
      <c r="GJ129" s="454"/>
      <c r="GK129" s="454"/>
      <c r="GL129" s="454"/>
      <c r="GM129" s="454"/>
      <c r="GN129" s="454"/>
      <c r="GO129" s="454"/>
      <c r="GP129" s="454"/>
      <c r="GQ129" s="454"/>
      <c r="GR129" s="454"/>
      <c r="GS129" s="454"/>
      <c r="GT129" s="454"/>
      <c r="GU129" s="454"/>
      <c r="GV129" s="454"/>
      <c r="GW129" s="454"/>
      <c r="GX129" s="454"/>
      <c r="GY129" s="454"/>
      <c r="GZ129" s="454"/>
      <c r="HA129" s="454"/>
      <c r="HB129" s="454"/>
      <c r="HC129" s="454"/>
      <c r="HD129" s="454"/>
      <c r="HE129" s="454"/>
      <c r="HF129" s="454"/>
      <c r="HG129" s="454"/>
      <c r="HH129" s="454"/>
      <c r="HI129" s="454"/>
      <c r="HJ129" s="454"/>
      <c r="HK129" s="454"/>
      <c r="HL129" s="454"/>
      <c r="HM129" s="454"/>
      <c r="HN129" s="454"/>
      <c r="HO129" s="454"/>
      <c r="HP129" s="454"/>
      <c r="HQ129" s="454"/>
      <c r="HR129" s="454"/>
      <c r="HS129" s="454"/>
      <c r="HT129" s="454"/>
      <c r="HU129" s="454"/>
      <c r="HV129" s="454"/>
      <c r="HW129" s="454"/>
      <c r="HX129" s="454"/>
      <c r="HY129" s="454"/>
      <c r="HZ129" s="454"/>
      <c r="IA129" s="454"/>
      <c r="IB129" s="454"/>
      <c r="IC129" s="454"/>
      <c r="ID129" s="454"/>
      <c r="IE129" s="454"/>
      <c r="IF129" s="454"/>
      <c r="IG129" s="454"/>
      <c r="IH129" s="454"/>
      <c r="II129" s="454"/>
      <c r="IJ129" s="454"/>
      <c r="IK129" s="454"/>
      <c r="IL129" s="454"/>
      <c r="IM129" s="454"/>
      <c r="IN129" s="454"/>
      <c r="IO129" s="454"/>
      <c r="IP129" s="454"/>
      <c r="IQ129" s="454"/>
      <c r="IR129" s="454"/>
      <c r="IS129" s="454"/>
      <c r="IT129" s="454"/>
      <c r="IU129" s="454"/>
      <c r="IV129" s="454"/>
    </row>
    <row r="130" spans="1:256" s="88" customFormat="1" ht="209.25" customHeight="1">
      <c r="A130" s="87">
        <v>116</v>
      </c>
      <c r="B130" s="85" t="s">
        <v>376</v>
      </c>
      <c r="C130" s="85"/>
      <c r="D130" s="85" t="s">
        <v>317</v>
      </c>
      <c r="E130" s="210"/>
      <c r="F130" s="211"/>
      <c r="G130" s="91" t="s">
        <v>129</v>
      </c>
      <c r="H130" s="84"/>
    </row>
    <row r="131" spans="1:256" s="88" customFormat="1" ht="279.75" customHeight="1">
      <c r="A131" s="87">
        <v>117</v>
      </c>
      <c r="B131" s="85" t="s">
        <v>320</v>
      </c>
      <c r="C131" s="85"/>
      <c r="D131" s="431" t="s">
        <v>377</v>
      </c>
      <c r="E131" s="210"/>
      <c r="F131" s="211"/>
      <c r="G131" s="91" t="s">
        <v>129</v>
      </c>
      <c r="H131" s="84"/>
    </row>
    <row r="132" spans="1:256" s="88" customFormat="1" ht="244.5" customHeight="1">
      <c r="A132" s="87">
        <v>118</v>
      </c>
      <c r="B132" s="85" t="s">
        <v>321</v>
      </c>
      <c r="C132" s="85"/>
      <c r="D132" s="480" t="s">
        <v>318</v>
      </c>
      <c r="E132" s="210"/>
      <c r="F132" s="211"/>
      <c r="G132" s="91" t="s">
        <v>129</v>
      </c>
      <c r="H132" s="84"/>
    </row>
    <row r="133" spans="1:256" s="88" customFormat="1" ht="291" customHeight="1">
      <c r="A133" s="87">
        <v>119</v>
      </c>
      <c r="B133" s="85" t="s">
        <v>322</v>
      </c>
      <c r="C133" s="85"/>
      <c r="D133" s="431" t="s">
        <v>319</v>
      </c>
      <c r="E133" s="210"/>
      <c r="F133" s="211"/>
      <c r="G133" s="91" t="s">
        <v>129</v>
      </c>
      <c r="H133" s="84"/>
    </row>
    <row r="134" spans="1:256" s="88" customFormat="1" ht="246.75" customHeight="1">
      <c r="A134" s="82">
        <v>120</v>
      </c>
      <c r="B134" s="109">
        <v>178</v>
      </c>
      <c r="C134" s="84"/>
      <c r="D134" s="110" t="s">
        <v>181</v>
      </c>
      <c r="E134" s="86"/>
      <c r="F134" s="84"/>
      <c r="G134" s="114" t="s">
        <v>129</v>
      </c>
      <c r="H134" s="84"/>
    </row>
    <row r="135" spans="1:256" ht="93.75">
      <c r="A135" s="78">
        <v>121</v>
      </c>
      <c r="B135" s="157">
        <v>186.4</v>
      </c>
      <c r="C135" s="155"/>
      <c r="D135" s="382" t="s">
        <v>323</v>
      </c>
      <c r="E135" s="155"/>
      <c r="F135" s="155"/>
      <c r="G135" s="235" t="s">
        <v>188</v>
      </c>
      <c r="H135" s="230"/>
    </row>
    <row r="136" spans="1:256" ht="221.25" customHeight="1">
      <c r="A136" s="78">
        <v>122</v>
      </c>
      <c r="B136" s="224" t="s">
        <v>182</v>
      </c>
      <c r="C136" s="225"/>
      <c r="D136" s="226" t="s">
        <v>183</v>
      </c>
      <c r="E136" s="227" t="s">
        <v>184</v>
      </c>
      <c r="F136" s="225"/>
      <c r="G136" s="228" t="s">
        <v>185</v>
      </c>
      <c r="H136" s="140"/>
    </row>
    <row r="137" spans="1:256" ht="202.5" customHeight="1">
      <c r="A137" s="78">
        <v>123</v>
      </c>
      <c r="B137" s="157">
        <v>238.1</v>
      </c>
      <c r="C137" s="155"/>
      <c r="D137" s="156" t="s">
        <v>187</v>
      </c>
      <c r="E137" s="155"/>
      <c r="F137" s="155"/>
      <c r="G137" s="228" t="s">
        <v>186</v>
      </c>
      <c r="H137" s="230"/>
    </row>
    <row r="138" spans="1:256" s="236" customFormat="1" ht="134.25" customHeight="1">
      <c r="A138" s="177">
        <v>124</v>
      </c>
      <c r="B138" s="231">
        <v>255.2</v>
      </c>
      <c r="C138" s="232"/>
      <c r="D138" s="233" t="s">
        <v>280</v>
      </c>
      <c r="E138" s="234"/>
      <c r="F138" s="234"/>
      <c r="G138" s="235" t="s">
        <v>188</v>
      </c>
      <c r="H138" s="234"/>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c r="BK138" s="103"/>
      <c r="BL138" s="103"/>
      <c r="BM138" s="103"/>
      <c r="BN138" s="103"/>
      <c r="BO138" s="103"/>
      <c r="BP138" s="103"/>
      <c r="BQ138" s="103"/>
      <c r="BR138" s="103"/>
      <c r="BS138" s="103"/>
      <c r="BT138" s="103"/>
      <c r="BU138" s="103"/>
      <c r="BV138" s="103"/>
      <c r="BW138" s="103"/>
      <c r="BX138" s="103"/>
      <c r="BY138" s="103"/>
      <c r="BZ138" s="103"/>
      <c r="CA138" s="103"/>
      <c r="CB138" s="103"/>
      <c r="CC138" s="103"/>
      <c r="CD138" s="103"/>
      <c r="CE138" s="103"/>
      <c r="CF138" s="103"/>
      <c r="CG138" s="103"/>
      <c r="CH138" s="103"/>
      <c r="CI138" s="103"/>
      <c r="CJ138" s="103"/>
      <c r="CK138" s="103"/>
      <c r="CL138" s="103"/>
      <c r="CM138" s="103"/>
      <c r="CN138" s="103"/>
      <c r="CO138" s="103"/>
      <c r="CP138" s="103"/>
      <c r="CQ138" s="103"/>
      <c r="CR138" s="103"/>
      <c r="CS138" s="103"/>
      <c r="CT138" s="103"/>
      <c r="CU138" s="103"/>
      <c r="CV138" s="103"/>
      <c r="CW138" s="103"/>
      <c r="CX138" s="103"/>
      <c r="CY138" s="103"/>
      <c r="CZ138" s="103"/>
      <c r="DA138" s="103"/>
      <c r="DB138" s="103"/>
      <c r="DC138" s="103"/>
      <c r="DD138" s="103"/>
      <c r="DE138" s="103"/>
      <c r="DF138" s="103"/>
      <c r="DG138" s="103"/>
      <c r="DH138" s="103"/>
      <c r="DI138" s="103"/>
      <c r="DJ138" s="103"/>
      <c r="DK138" s="103"/>
      <c r="DL138" s="103"/>
      <c r="DM138" s="103"/>
      <c r="DN138" s="103"/>
      <c r="DO138" s="103"/>
      <c r="DP138" s="103"/>
      <c r="DQ138" s="103"/>
      <c r="DR138" s="103"/>
      <c r="DS138" s="103"/>
      <c r="DT138" s="103"/>
      <c r="DU138" s="103"/>
      <c r="DV138" s="103"/>
      <c r="DW138" s="103"/>
      <c r="DX138" s="103"/>
      <c r="DY138" s="103"/>
      <c r="DZ138" s="103"/>
      <c r="EA138" s="103"/>
      <c r="EB138" s="103"/>
      <c r="EC138" s="103"/>
      <c r="ED138" s="103"/>
      <c r="EE138" s="103"/>
      <c r="EF138" s="103"/>
      <c r="EG138" s="103"/>
      <c r="EH138" s="103"/>
      <c r="EI138" s="103"/>
      <c r="EJ138" s="103"/>
      <c r="EK138" s="103"/>
      <c r="EL138" s="103"/>
      <c r="EM138" s="103"/>
      <c r="EN138" s="103"/>
      <c r="EO138" s="103"/>
      <c r="EP138" s="103"/>
      <c r="EQ138" s="103"/>
      <c r="ER138" s="103"/>
      <c r="ES138" s="103"/>
      <c r="ET138" s="103"/>
      <c r="EU138" s="103"/>
      <c r="EV138" s="103"/>
      <c r="EW138" s="103"/>
      <c r="EX138" s="103"/>
      <c r="EY138" s="103"/>
      <c r="EZ138" s="103"/>
      <c r="FA138" s="103"/>
      <c r="FB138" s="103"/>
      <c r="FC138" s="103"/>
      <c r="FD138" s="103"/>
      <c r="FE138" s="103"/>
      <c r="FF138" s="103"/>
      <c r="FG138" s="103"/>
      <c r="FH138" s="103"/>
      <c r="FI138" s="103"/>
      <c r="FJ138" s="103"/>
      <c r="FK138" s="103"/>
      <c r="FL138" s="103"/>
      <c r="FM138" s="103"/>
      <c r="FN138" s="103"/>
      <c r="FO138" s="103"/>
      <c r="FP138" s="103"/>
      <c r="FQ138" s="103"/>
      <c r="FR138" s="103"/>
      <c r="FS138" s="103"/>
      <c r="FT138" s="103"/>
      <c r="FU138" s="103"/>
      <c r="FV138" s="103"/>
      <c r="FW138" s="103"/>
      <c r="FX138" s="103"/>
      <c r="FY138" s="103"/>
      <c r="FZ138" s="103"/>
      <c r="GA138" s="103"/>
      <c r="GB138" s="103"/>
      <c r="GC138" s="103"/>
      <c r="GD138" s="103"/>
      <c r="GE138" s="103"/>
      <c r="GF138" s="103"/>
      <c r="GG138" s="103"/>
      <c r="GH138" s="103"/>
      <c r="GI138" s="103"/>
      <c r="GJ138" s="103"/>
      <c r="GK138" s="103"/>
      <c r="GL138" s="103"/>
      <c r="GM138" s="103"/>
      <c r="GN138" s="103"/>
      <c r="GO138" s="103"/>
      <c r="GP138" s="103"/>
      <c r="GQ138" s="103"/>
      <c r="GR138" s="103"/>
      <c r="GS138" s="103"/>
      <c r="GT138" s="103"/>
      <c r="GU138" s="103"/>
      <c r="GV138" s="103"/>
      <c r="GW138" s="103"/>
      <c r="GX138" s="103"/>
      <c r="GY138" s="103"/>
      <c r="GZ138" s="103"/>
      <c r="HA138" s="103"/>
      <c r="HB138" s="103"/>
      <c r="HC138" s="103"/>
      <c r="HD138" s="103"/>
      <c r="HE138" s="103"/>
      <c r="HF138" s="103"/>
      <c r="HG138" s="103"/>
      <c r="HH138" s="103"/>
      <c r="HI138" s="103"/>
      <c r="HJ138" s="103"/>
      <c r="HK138" s="103"/>
      <c r="HL138" s="103"/>
      <c r="HM138" s="103"/>
      <c r="HN138" s="103"/>
      <c r="HO138" s="103"/>
      <c r="HP138" s="103"/>
      <c r="HQ138" s="103"/>
      <c r="HR138" s="103"/>
      <c r="HS138" s="103"/>
      <c r="HT138" s="103"/>
      <c r="HU138" s="103"/>
      <c r="HV138" s="103"/>
      <c r="HW138" s="103"/>
      <c r="HX138" s="103"/>
      <c r="HY138" s="103"/>
      <c r="HZ138" s="103"/>
      <c r="IA138" s="103"/>
      <c r="IB138" s="103"/>
      <c r="IC138" s="103"/>
      <c r="ID138" s="103"/>
      <c r="IE138" s="103"/>
      <c r="IF138" s="103"/>
      <c r="IG138" s="103"/>
      <c r="IH138" s="103"/>
      <c r="II138" s="103"/>
      <c r="IJ138" s="103"/>
      <c r="IK138" s="103"/>
      <c r="IL138" s="103"/>
      <c r="IM138" s="103"/>
      <c r="IN138" s="103"/>
      <c r="IO138" s="103"/>
      <c r="IP138" s="103"/>
      <c r="IQ138" s="103"/>
      <c r="IR138" s="103"/>
      <c r="IS138" s="103"/>
      <c r="IT138" s="103"/>
      <c r="IU138" s="103"/>
      <c r="IV138" s="103"/>
    </row>
    <row r="139" spans="1:256" s="153" customFormat="1" ht="95.25" customHeight="1">
      <c r="A139" s="177">
        <v>125</v>
      </c>
      <c r="B139" s="379">
        <v>255.6</v>
      </c>
      <c r="C139" s="232"/>
      <c r="D139" s="380" t="s">
        <v>378</v>
      </c>
      <c r="E139" s="234"/>
      <c r="F139" s="234"/>
      <c r="G139" s="381" t="s">
        <v>188</v>
      </c>
      <c r="H139" s="234"/>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3"/>
      <c r="AI139" s="103"/>
      <c r="AJ139" s="103"/>
      <c r="AK139" s="103"/>
      <c r="AL139" s="103"/>
      <c r="AM139" s="103"/>
      <c r="AN139" s="103"/>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c r="BK139" s="103"/>
      <c r="BL139" s="103"/>
      <c r="BM139" s="103"/>
      <c r="BN139" s="103"/>
      <c r="BO139" s="103"/>
      <c r="BP139" s="103"/>
      <c r="BQ139" s="103"/>
      <c r="BR139" s="103"/>
      <c r="BS139" s="103"/>
      <c r="BT139" s="103"/>
      <c r="BU139" s="103"/>
      <c r="BV139" s="103"/>
      <c r="BW139" s="103"/>
      <c r="BX139" s="103"/>
      <c r="BY139" s="103"/>
      <c r="BZ139" s="103"/>
      <c r="CA139" s="103"/>
      <c r="CB139" s="103"/>
      <c r="CC139" s="103"/>
      <c r="CD139" s="103"/>
      <c r="CE139" s="103"/>
      <c r="CF139" s="103"/>
      <c r="CG139" s="103"/>
      <c r="CH139" s="103"/>
      <c r="CI139" s="103"/>
      <c r="CJ139" s="103"/>
      <c r="CK139" s="103"/>
      <c r="CL139" s="103"/>
      <c r="CM139" s="103"/>
      <c r="CN139" s="103"/>
      <c r="CO139" s="103"/>
      <c r="CP139" s="103"/>
      <c r="CQ139" s="103"/>
      <c r="CR139" s="103"/>
      <c r="CS139" s="103"/>
      <c r="CT139" s="103"/>
      <c r="CU139" s="103"/>
      <c r="CV139" s="103"/>
      <c r="CW139" s="103"/>
      <c r="CX139" s="103"/>
      <c r="CY139" s="103"/>
      <c r="CZ139" s="103"/>
      <c r="DA139" s="103"/>
      <c r="DB139" s="103"/>
      <c r="DC139" s="103"/>
      <c r="DD139" s="103"/>
      <c r="DE139" s="103"/>
      <c r="DF139" s="103"/>
      <c r="DG139" s="103"/>
      <c r="DH139" s="103"/>
      <c r="DI139" s="103"/>
      <c r="DJ139" s="103"/>
      <c r="DK139" s="103"/>
      <c r="DL139" s="103"/>
      <c r="DM139" s="103"/>
      <c r="DN139" s="103"/>
      <c r="DO139" s="103"/>
      <c r="DP139" s="103"/>
      <c r="DQ139" s="103"/>
      <c r="DR139" s="103"/>
      <c r="DS139" s="103"/>
      <c r="DT139" s="103"/>
      <c r="DU139" s="103"/>
      <c r="DV139" s="103"/>
      <c r="DW139" s="103"/>
      <c r="DX139" s="103"/>
      <c r="DY139" s="103"/>
      <c r="DZ139" s="103"/>
      <c r="EA139" s="103"/>
      <c r="EB139" s="103"/>
      <c r="EC139" s="103"/>
      <c r="ED139" s="103"/>
      <c r="EE139" s="103"/>
      <c r="EF139" s="103"/>
      <c r="EG139" s="103"/>
      <c r="EH139" s="103"/>
      <c r="EI139" s="103"/>
      <c r="EJ139" s="103"/>
      <c r="EK139" s="103"/>
      <c r="EL139" s="103"/>
      <c r="EM139" s="103"/>
      <c r="EN139" s="103"/>
      <c r="EO139" s="103"/>
      <c r="EP139" s="103"/>
      <c r="EQ139" s="103"/>
      <c r="ER139" s="103"/>
      <c r="ES139" s="103"/>
      <c r="ET139" s="103"/>
      <c r="EU139" s="103"/>
      <c r="EV139" s="103"/>
      <c r="EW139" s="103"/>
      <c r="EX139" s="103"/>
      <c r="EY139" s="103"/>
      <c r="EZ139" s="103"/>
      <c r="FA139" s="103"/>
      <c r="FB139" s="103"/>
      <c r="FC139" s="103"/>
      <c r="FD139" s="103"/>
      <c r="FE139" s="103"/>
      <c r="FF139" s="103"/>
      <c r="FG139" s="103"/>
      <c r="FH139" s="103"/>
      <c r="FI139" s="103"/>
      <c r="FJ139" s="103"/>
      <c r="FK139" s="103"/>
      <c r="FL139" s="103"/>
      <c r="FM139" s="103"/>
      <c r="FN139" s="103"/>
      <c r="FO139" s="103"/>
      <c r="FP139" s="103"/>
      <c r="FQ139" s="103"/>
      <c r="FR139" s="103"/>
      <c r="FS139" s="103"/>
      <c r="FT139" s="103"/>
      <c r="FU139" s="103"/>
      <c r="FV139" s="103"/>
      <c r="FW139" s="103"/>
      <c r="FX139" s="103"/>
      <c r="FY139" s="103"/>
      <c r="FZ139" s="103"/>
      <c r="GA139" s="103"/>
      <c r="GB139" s="103"/>
      <c r="GC139" s="103"/>
      <c r="GD139" s="103"/>
      <c r="GE139" s="103"/>
      <c r="GF139" s="103"/>
      <c r="GG139" s="103"/>
      <c r="GH139" s="103"/>
      <c r="GI139" s="103"/>
      <c r="GJ139" s="103"/>
      <c r="GK139" s="103"/>
      <c r="GL139" s="103"/>
      <c r="GM139" s="103"/>
      <c r="GN139" s="103"/>
      <c r="GO139" s="103"/>
      <c r="GP139" s="103"/>
      <c r="GQ139" s="103"/>
      <c r="GR139" s="103"/>
      <c r="GS139" s="103"/>
      <c r="GT139" s="103"/>
      <c r="GU139" s="103"/>
      <c r="GV139" s="103"/>
      <c r="GW139" s="103"/>
      <c r="GX139" s="103"/>
      <c r="GY139" s="103"/>
      <c r="GZ139" s="103"/>
      <c r="HA139" s="103"/>
      <c r="HB139" s="103"/>
      <c r="HC139" s="103"/>
      <c r="HD139" s="103"/>
      <c r="HE139" s="103"/>
      <c r="HF139" s="103"/>
      <c r="HG139" s="103"/>
      <c r="HH139" s="103"/>
      <c r="HI139" s="103"/>
      <c r="HJ139" s="103"/>
      <c r="HK139" s="103"/>
      <c r="HL139" s="103"/>
      <c r="HM139" s="103"/>
      <c r="HN139" s="103"/>
      <c r="HO139" s="103"/>
      <c r="HP139" s="103"/>
      <c r="HQ139" s="103"/>
      <c r="HR139" s="103"/>
      <c r="HS139" s="103"/>
      <c r="HT139" s="103"/>
      <c r="HU139" s="103"/>
      <c r="HV139" s="103"/>
      <c r="HW139" s="103"/>
      <c r="HX139" s="103"/>
      <c r="HY139" s="103"/>
      <c r="HZ139" s="103"/>
      <c r="IA139" s="103"/>
      <c r="IB139" s="103"/>
      <c r="IC139" s="103"/>
      <c r="ID139" s="103"/>
      <c r="IE139" s="103"/>
      <c r="IF139" s="103"/>
      <c r="IG139" s="103"/>
      <c r="IH139" s="103"/>
      <c r="II139" s="103"/>
      <c r="IJ139" s="103"/>
      <c r="IK139" s="103"/>
      <c r="IL139" s="103"/>
      <c r="IM139" s="103"/>
      <c r="IN139" s="103"/>
      <c r="IO139" s="103"/>
      <c r="IP139" s="103"/>
      <c r="IQ139" s="103"/>
      <c r="IR139" s="103"/>
      <c r="IS139" s="103"/>
      <c r="IT139" s="103"/>
      <c r="IU139" s="103"/>
      <c r="IV139" s="103"/>
    </row>
    <row r="140" spans="1:256" ht="164.25" customHeight="1">
      <c r="A140" s="78">
        <v>126</v>
      </c>
      <c r="B140" s="157" t="s">
        <v>189</v>
      </c>
      <c r="C140" s="155"/>
      <c r="D140" s="237" t="s">
        <v>379</v>
      </c>
      <c r="E140" s="155"/>
      <c r="F140" s="155"/>
      <c r="G140" s="136" t="s">
        <v>168</v>
      </c>
      <c r="H140" s="230"/>
    </row>
    <row r="141" spans="1:256" ht="132.75" customHeight="1">
      <c r="A141" s="78">
        <v>127</v>
      </c>
      <c r="B141" s="93">
        <v>344.5</v>
      </c>
      <c r="C141" s="240"/>
      <c r="D141" s="241" t="s">
        <v>281</v>
      </c>
      <c r="E141" s="173"/>
      <c r="F141" s="173"/>
      <c r="G141" s="136" t="s">
        <v>168</v>
      </c>
      <c r="H141" s="140"/>
    </row>
    <row r="142" spans="1:256" s="153" customFormat="1" ht="209.25" customHeight="1">
      <c r="A142" s="177">
        <v>128</v>
      </c>
      <c r="B142" s="383" t="s">
        <v>282</v>
      </c>
      <c r="C142" s="384"/>
      <c r="D142" s="497" t="s">
        <v>283</v>
      </c>
      <c r="E142" s="385"/>
      <c r="F142" s="384"/>
      <c r="G142" s="386" t="s">
        <v>191</v>
      </c>
      <c r="H142" s="179"/>
    </row>
    <row r="143" spans="1:256" s="153" customFormat="1" ht="409.5" customHeight="1">
      <c r="A143" s="635">
        <v>129</v>
      </c>
      <c r="B143" s="478">
        <v>367.1</v>
      </c>
      <c r="C143" s="634"/>
      <c r="D143" s="634" t="s">
        <v>284</v>
      </c>
      <c r="E143" s="634"/>
      <c r="F143" s="634"/>
      <c r="G143" s="641" t="s">
        <v>285</v>
      </c>
      <c r="H143" s="634"/>
    </row>
    <row r="144" spans="1:256" s="153" customFormat="1" ht="129" customHeight="1">
      <c r="A144" s="635"/>
      <c r="B144" s="387"/>
      <c r="C144" s="634"/>
      <c r="D144" s="634"/>
      <c r="E144" s="634"/>
      <c r="F144" s="634"/>
      <c r="G144" s="641"/>
      <c r="H144" s="634"/>
    </row>
    <row r="145" spans="1:256" s="246" customFormat="1" ht="296.25" customHeight="1">
      <c r="A145" s="388">
        <v>130</v>
      </c>
      <c r="B145" s="243" t="s">
        <v>287</v>
      </c>
      <c r="C145" s="244"/>
      <c r="D145" s="339" t="s">
        <v>330</v>
      </c>
      <c r="E145" s="245"/>
      <c r="F145" s="244"/>
      <c r="G145" s="495" t="s">
        <v>219</v>
      </c>
      <c r="H145" s="244"/>
    </row>
    <row r="146" spans="1:256" s="246" customFormat="1" ht="299.25" customHeight="1">
      <c r="A146" s="229">
        <v>131</v>
      </c>
      <c r="B146" s="243" t="s">
        <v>286</v>
      </c>
      <c r="C146" s="244"/>
      <c r="D146" s="432" t="s">
        <v>331</v>
      </c>
      <c r="E146" s="245"/>
      <c r="F146" s="244"/>
      <c r="G146" s="495" t="s">
        <v>219</v>
      </c>
      <c r="H146" s="244"/>
    </row>
    <row r="147" spans="1:256" s="246" customFormat="1" ht="259.5" customHeight="1">
      <c r="A147" s="388">
        <v>132</v>
      </c>
      <c r="B147" s="243" t="s">
        <v>288</v>
      </c>
      <c r="C147" s="244"/>
      <c r="D147" s="294" t="s">
        <v>411</v>
      </c>
      <c r="E147" s="245"/>
      <c r="F147" s="244"/>
      <c r="G147" s="495" t="s">
        <v>219</v>
      </c>
      <c r="H147" s="244"/>
    </row>
    <row r="148" spans="1:256" s="395" customFormat="1" ht="100.5" customHeight="1">
      <c r="A148" s="389">
        <v>133</v>
      </c>
      <c r="B148" s="390">
        <v>383.2</v>
      </c>
      <c r="C148" s="391"/>
      <c r="D148" s="392" t="s">
        <v>291</v>
      </c>
      <c r="E148" s="391"/>
      <c r="F148" s="391"/>
      <c r="G148" s="393" t="s">
        <v>131</v>
      </c>
      <c r="H148" s="394"/>
      <c r="L148" s="396"/>
    </row>
    <row r="149" spans="1:256" s="395" customFormat="1" ht="100.5" customHeight="1">
      <c r="A149" s="397">
        <v>134</v>
      </c>
      <c r="B149" s="390">
        <v>451.2</v>
      </c>
      <c r="C149" s="391"/>
      <c r="D149" s="392" t="s">
        <v>324</v>
      </c>
      <c r="E149" s="391"/>
      <c r="F149" s="391"/>
      <c r="G149" s="136" t="s">
        <v>168</v>
      </c>
      <c r="H149" s="394"/>
      <c r="L149" s="398"/>
    </row>
    <row r="150" spans="1:256" s="254" customFormat="1" ht="186.75" customHeight="1">
      <c r="A150" s="247">
        <v>135</v>
      </c>
      <c r="B150" s="248" t="s">
        <v>192</v>
      </c>
      <c r="C150" s="249"/>
      <c r="D150" s="250" t="s">
        <v>193</v>
      </c>
      <c r="E150" s="251"/>
      <c r="F150" s="252"/>
      <c r="G150" s="136" t="s">
        <v>168</v>
      </c>
      <c r="H150" s="253"/>
    </row>
    <row r="151" spans="1:256" s="323" customFormat="1" ht="79.5" customHeight="1">
      <c r="A151" s="128">
        <v>136</v>
      </c>
      <c r="B151" s="399">
        <v>503.1</v>
      </c>
      <c r="C151" s="400"/>
      <c r="D151" s="239" t="s">
        <v>501</v>
      </c>
      <c r="E151" s="401"/>
      <c r="F151" s="402"/>
      <c r="G151" s="403" t="s">
        <v>292</v>
      </c>
      <c r="H151" s="404"/>
    </row>
    <row r="152" spans="1:256" s="410" customFormat="1" ht="164.25" customHeight="1">
      <c r="A152" s="405">
        <v>137</v>
      </c>
      <c r="B152" s="406">
        <v>532.20000000000005</v>
      </c>
      <c r="C152" s="407"/>
      <c r="D152" s="408" t="s">
        <v>380</v>
      </c>
      <c r="E152" s="407"/>
      <c r="F152" s="407"/>
      <c r="G152" s="409" t="s">
        <v>191</v>
      </c>
      <c r="H152" s="407"/>
    </row>
    <row r="153" spans="1:256" s="258" customFormat="1" ht="131.25" customHeight="1">
      <c r="A153" s="255">
        <v>138</v>
      </c>
      <c r="B153" s="256" t="s">
        <v>194</v>
      </c>
      <c r="C153" s="257"/>
      <c r="D153" s="85" t="s">
        <v>195</v>
      </c>
      <c r="E153" s="257"/>
      <c r="F153" s="257"/>
      <c r="G153" s="136" t="s">
        <v>168</v>
      </c>
      <c r="H153" s="257"/>
    </row>
    <row r="154" spans="1:256" s="258" customFormat="1" ht="246.75" customHeight="1">
      <c r="A154" s="255">
        <v>139</v>
      </c>
      <c r="B154" s="256" t="s">
        <v>196</v>
      </c>
      <c r="C154" s="257"/>
      <c r="D154" s="90" t="s">
        <v>381</v>
      </c>
      <c r="E154" s="257"/>
      <c r="F154" s="257"/>
      <c r="G154" s="136" t="s">
        <v>168</v>
      </c>
      <c r="H154" s="257"/>
    </row>
    <row r="155" spans="1:256" s="258" customFormat="1" ht="56.25">
      <c r="A155" s="255">
        <v>140</v>
      </c>
      <c r="B155" s="256"/>
      <c r="C155" s="257"/>
      <c r="D155" s="90" t="s">
        <v>293</v>
      </c>
      <c r="E155" s="257"/>
      <c r="F155" s="257"/>
      <c r="G155" s="136" t="s">
        <v>168</v>
      </c>
      <c r="H155" s="257"/>
    </row>
    <row r="156" spans="1:256" ht="169.5" customHeight="1">
      <c r="A156" s="78">
        <v>141</v>
      </c>
      <c r="B156" s="242" t="s">
        <v>197</v>
      </c>
      <c r="C156" s="155"/>
      <c r="D156" s="90" t="s">
        <v>198</v>
      </c>
      <c r="E156" s="260"/>
      <c r="F156" s="261"/>
      <c r="G156" s="262" t="s">
        <v>199</v>
      </c>
      <c r="H156" s="155"/>
    </row>
    <row r="157" spans="1:256" s="258" customFormat="1" ht="223.5" customHeight="1">
      <c r="A157" s="255">
        <v>142</v>
      </c>
      <c r="B157" s="256" t="s">
        <v>200</v>
      </c>
      <c r="C157" s="257"/>
      <c r="D157" s="90" t="s">
        <v>294</v>
      </c>
      <c r="E157" s="257"/>
      <c r="F157" s="257"/>
      <c r="G157" s="136" t="s">
        <v>168</v>
      </c>
      <c r="H157" s="257"/>
    </row>
    <row r="158" spans="1:256" s="258" customFormat="1" ht="56.25">
      <c r="A158" s="255">
        <v>143</v>
      </c>
      <c r="B158" s="256"/>
      <c r="C158" s="257"/>
      <c r="D158" s="90" t="s">
        <v>84</v>
      </c>
      <c r="E158" s="257"/>
      <c r="F158" s="257"/>
      <c r="G158" s="136" t="s">
        <v>168</v>
      </c>
      <c r="H158" s="257"/>
    </row>
    <row r="159" spans="1:256" s="258" customFormat="1" ht="169.5" customHeight="1">
      <c r="A159" s="255">
        <v>144</v>
      </c>
      <c r="B159" s="256" t="s">
        <v>201</v>
      </c>
      <c r="C159" s="257"/>
      <c r="D159" s="90" t="s">
        <v>202</v>
      </c>
      <c r="E159" s="257"/>
      <c r="F159" s="257"/>
      <c r="G159" s="183" t="s">
        <v>131</v>
      </c>
      <c r="H159" s="257"/>
    </row>
    <row r="160" spans="1:256" s="323" customFormat="1" ht="273.75" customHeight="1">
      <c r="A160" s="263">
        <v>145</v>
      </c>
      <c r="B160" s="411" t="s">
        <v>295</v>
      </c>
      <c r="C160" s="412"/>
      <c r="D160" s="413" t="s">
        <v>497</v>
      </c>
      <c r="E160" s="414"/>
      <c r="F160" s="412"/>
      <c r="G160" s="415" t="s">
        <v>199</v>
      </c>
      <c r="H160" s="412"/>
      <c r="I160" s="416"/>
      <c r="J160" s="416"/>
      <c r="K160" s="416"/>
      <c r="L160" s="416"/>
      <c r="M160" s="416"/>
      <c r="N160" s="416"/>
      <c r="O160" s="416"/>
      <c r="P160" s="416"/>
      <c r="Q160" s="416"/>
      <c r="R160" s="416"/>
      <c r="S160" s="416"/>
      <c r="T160" s="416"/>
      <c r="U160" s="416"/>
      <c r="V160" s="416"/>
      <c r="W160" s="416"/>
      <c r="X160" s="416"/>
      <c r="Y160" s="416"/>
      <c r="Z160" s="416"/>
      <c r="AA160" s="416"/>
      <c r="AB160" s="416"/>
      <c r="AC160" s="416"/>
      <c r="AD160" s="416"/>
      <c r="AE160" s="416"/>
      <c r="AF160" s="416"/>
      <c r="AG160" s="416"/>
      <c r="AH160" s="416"/>
      <c r="AI160" s="416"/>
      <c r="AJ160" s="416"/>
      <c r="AK160" s="416"/>
      <c r="AL160" s="416"/>
      <c r="AM160" s="416"/>
      <c r="AN160" s="416"/>
      <c r="AO160" s="416"/>
      <c r="AP160" s="416"/>
      <c r="AQ160" s="416"/>
      <c r="AR160" s="416"/>
      <c r="AS160" s="416"/>
      <c r="AT160" s="416"/>
      <c r="AU160" s="416"/>
      <c r="AV160" s="416"/>
      <c r="AW160" s="416"/>
      <c r="AX160" s="416"/>
      <c r="AY160" s="416"/>
      <c r="AZ160" s="416"/>
      <c r="BA160" s="416"/>
      <c r="BB160" s="416"/>
      <c r="BC160" s="416"/>
      <c r="BD160" s="416"/>
      <c r="BE160" s="416"/>
      <c r="BF160" s="416"/>
      <c r="BG160" s="416"/>
      <c r="BH160" s="416"/>
      <c r="BI160" s="416"/>
      <c r="BJ160" s="416"/>
      <c r="BK160" s="416"/>
      <c r="BL160" s="416"/>
      <c r="BM160" s="416"/>
      <c r="BN160" s="416"/>
      <c r="BO160" s="416"/>
      <c r="BP160" s="416"/>
      <c r="BQ160" s="416"/>
      <c r="BR160" s="416"/>
      <c r="BS160" s="416"/>
      <c r="BT160" s="416"/>
      <c r="BU160" s="416"/>
      <c r="BV160" s="416"/>
      <c r="BW160" s="416"/>
      <c r="BX160" s="416"/>
      <c r="BY160" s="416"/>
      <c r="BZ160" s="416"/>
      <c r="CA160" s="416"/>
      <c r="CB160" s="416"/>
      <c r="CC160" s="416"/>
      <c r="CD160" s="416"/>
      <c r="CE160" s="416"/>
      <c r="CF160" s="416"/>
      <c r="CG160" s="416"/>
      <c r="CH160" s="416"/>
      <c r="CI160" s="416"/>
      <c r="CJ160" s="416"/>
      <c r="CK160" s="416"/>
      <c r="CL160" s="416"/>
      <c r="CM160" s="416"/>
      <c r="CN160" s="416"/>
      <c r="CO160" s="416"/>
      <c r="CP160" s="416"/>
      <c r="CQ160" s="416"/>
      <c r="CR160" s="416"/>
      <c r="CS160" s="416"/>
      <c r="CT160" s="416"/>
      <c r="CU160" s="416"/>
      <c r="CV160" s="416"/>
      <c r="CW160" s="416"/>
      <c r="CX160" s="416"/>
      <c r="CY160" s="416"/>
      <c r="CZ160" s="416"/>
      <c r="DA160" s="416"/>
      <c r="DB160" s="416"/>
      <c r="DC160" s="416"/>
      <c r="DD160" s="416"/>
      <c r="DE160" s="416"/>
      <c r="DF160" s="416"/>
      <c r="DG160" s="416"/>
      <c r="DH160" s="416"/>
      <c r="DI160" s="416"/>
      <c r="DJ160" s="416"/>
      <c r="DK160" s="416"/>
      <c r="DL160" s="416"/>
      <c r="DM160" s="416"/>
      <c r="DN160" s="416"/>
      <c r="DO160" s="416"/>
      <c r="DP160" s="416"/>
      <c r="DQ160" s="416"/>
      <c r="DR160" s="416"/>
      <c r="DS160" s="416"/>
      <c r="DT160" s="416"/>
      <c r="DU160" s="416"/>
      <c r="DV160" s="416"/>
      <c r="DW160" s="416"/>
      <c r="DX160" s="416"/>
      <c r="DY160" s="416"/>
      <c r="DZ160" s="416"/>
      <c r="EA160" s="416"/>
      <c r="EB160" s="416"/>
      <c r="EC160" s="416"/>
      <c r="ED160" s="416"/>
      <c r="EE160" s="416"/>
      <c r="EF160" s="416"/>
      <c r="EG160" s="416"/>
      <c r="EH160" s="416"/>
      <c r="EI160" s="416"/>
      <c r="EJ160" s="416"/>
      <c r="EK160" s="416"/>
      <c r="EL160" s="416"/>
      <c r="EM160" s="416"/>
      <c r="EN160" s="416"/>
      <c r="EO160" s="416"/>
      <c r="EP160" s="416"/>
      <c r="EQ160" s="416"/>
      <c r="ER160" s="416"/>
      <c r="ES160" s="416"/>
      <c r="ET160" s="416"/>
      <c r="EU160" s="416"/>
      <c r="EV160" s="416"/>
      <c r="EW160" s="416"/>
      <c r="EX160" s="416"/>
      <c r="EY160" s="416"/>
      <c r="EZ160" s="416"/>
      <c r="FA160" s="416"/>
      <c r="FB160" s="416"/>
      <c r="FC160" s="416"/>
      <c r="FD160" s="416"/>
      <c r="FE160" s="416"/>
      <c r="FF160" s="416"/>
      <c r="FG160" s="416"/>
      <c r="FH160" s="416"/>
      <c r="FI160" s="416"/>
      <c r="FJ160" s="416"/>
      <c r="FK160" s="416"/>
      <c r="FL160" s="416"/>
      <c r="FM160" s="416"/>
      <c r="FN160" s="416"/>
      <c r="FO160" s="416"/>
      <c r="FP160" s="416"/>
      <c r="FQ160" s="416"/>
      <c r="FR160" s="416"/>
      <c r="FS160" s="416"/>
      <c r="FT160" s="416"/>
      <c r="FU160" s="416"/>
      <c r="FV160" s="416"/>
      <c r="FW160" s="416"/>
      <c r="FX160" s="416"/>
      <c r="FY160" s="416"/>
      <c r="FZ160" s="416"/>
      <c r="GA160" s="416"/>
      <c r="GB160" s="416"/>
      <c r="GC160" s="416"/>
      <c r="GD160" s="416"/>
      <c r="GE160" s="416"/>
      <c r="GF160" s="416"/>
      <c r="GG160" s="416"/>
      <c r="GH160" s="416"/>
      <c r="GI160" s="416"/>
      <c r="GJ160" s="416"/>
      <c r="GK160" s="416"/>
      <c r="GL160" s="416"/>
      <c r="GM160" s="416"/>
      <c r="GN160" s="416"/>
      <c r="GO160" s="416"/>
      <c r="GP160" s="416"/>
      <c r="GQ160" s="416"/>
      <c r="GR160" s="416"/>
      <c r="GS160" s="416"/>
      <c r="GT160" s="416"/>
      <c r="GU160" s="416"/>
      <c r="GV160" s="416"/>
      <c r="GW160" s="416"/>
      <c r="GX160" s="416"/>
      <c r="GY160" s="416"/>
      <c r="GZ160" s="416"/>
      <c r="HA160" s="416"/>
      <c r="HB160" s="416"/>
      <c r="HC160" s="416"/>
      <c r="HD160" s="416"/>
      <c r="HE160" s="416"/>
      <c r="HF160" s="416"/>
      <c r="HG160" s="416"/>
      <c r="HH160" s="416"/>
      <c r="HI160" s="416"/>
      <c r="HJ160" s="416"/>
      <c r="HK160" s="416"/>
      <c r="HL160" s="416"/>
      <c r="HM160" s="416"/>
      <c r="HN160" s="416"/>
      <c r="HO160" s="416"/>
      <c r="HP160" s="416"/>
      <c r="HQ160" s="416"/>
      <c r="HR160" s="416"/>
      <c r="HS160" s="416"/>
      <c r="HT160" s="416"/>
      <c r="HU160" s="416"/>
      <c r="HV160" s="416"/>
      <c r="HW160" s="416"/>
      <c r="HX160" s="416"/>
      <c r="HY160" s="416"/>
      <c r="HZ160" s="416"/>
      <c r="IA160" s="416"/>
      <c r="IB160" s="416"/>
      <c r="IC160" s="416"/>
      <c r="ID160" s="416"/>
      <c r="IE160" s="416"/>
      <c r="IF160" s="416"/>
      <c r="IG160" s="416"/>
      <c r="IH160" s="416"/>
      <c r="II160" s="416"/>
      <c r="IJ160" s="416"/>
      <c r="IK160" s="416"/>
      <c r="IL160" s="416"/>
      <c r="IM160" s="416"/>
      <c r="IN160" s="416"/>
      <c r="IO160" s="416"/>
      <c r="IP160" s="416"/>
      <c r="IQ160" s="416"/>
      <c r="IR160" s="416"/>
      <c r="IS160" s="416"/>
      <c r="IT160" s="416"/>
      <c r="IU160" s="416"/>
      <c r="IV160" s="416"/>
    </row>
    <row r="161" spans="1:256" s="436" customFormat="1" ht="219" customHeight="1">
      <c r="A161" s="433">
        <v>146</v>
      </c>
      <c r="B161" s="434" t="s">
        <v>298</v>
      </c>
      <c r="C161" s="435"/>
      <c r="D161" s="300" t="s">
        <v>382</v>
      </c>
      <c r="E161" s="264"/>
      <c r="F161" s="435"/>
      <c r="G161" s="495" t="s">
        <v>199</v>
      </c>
      <c r="H161" s="435"/>
    </row>
    <row r="162" spans="1:256" s="323" customFormat="1" ht="243.75" customHeight="1">
      <c r="A162" s="263">
        <v>147</v>
      </c>
      <c r="B162" s="411" t="s">
        <v>296</v>
      </c>
      <c r="C162" s="412"/>
      <c r="D162" s="413" t="s">
        <v>297</v>
      </c>
      <c r="E162" s="414"/>
      <c r="F162" s="412"/>
      <c r="G162" s="415" t="s">
        <v>199</v>
      </c>
      <c r="H162" s="412"/>
      <c r="I162" s="416"/>
      <c r="J162" s="416"/>
      <c r="K162" s="416"/>
      <c r="L162" s="416"/>
      <c r="M162" s="416"/>
      <c r="N162" s="416"/>
      <c r="O162" s="416"/>
      <c r="P162" s="416"/>
      <c r="Q162" s="416"/>
      <c r="R162" s="416"/>
      <c r="S162" s="416"/>
      <c r="T162" s="416"/>
      <c r="U162" s="416"/>
      <c r="V162" s="416"/>
      <c r="W162" s="416"/>
      <c r="X162" s="416"/>
      <c r="Y162" s="416"/>
      <c r="Z162" s="416"/>
      <c r="AA162" s="416"/>
      <c r="AB162" s="416"/>
      <c r="AC162" s="416"/>
      <c r="AD162" s="416"/>
      <c r="AE162" s="416"/>
      <c r="AF162" s="416"/>
      <c r="AG162" s="416"/>
      <c r="AH162" s="416"/>
      <c r="AI162" s="416"/>
      <c r="AJ162" s="416"/>
      <c r="AK162" s="416"/>
      <c r="AL162" s="416"/>
      <c r="AM162" s="416"/>
      <c r="AN162" s="416"/>
      <c r="AO162" s="416"/>
      <c r="AP162" s="416"/>
      <c r="AQ162" s="416"/>
      <c r="AR162" s="416"/>
      <c r="AS162" s="416"/>
      <c r="AT162" s="416"/>
      <c r="AU162" s="416"/>
      <c r="AV162" s="416"/>
      <c r="AW162" s="416"/>
      <c r="AX162" s="416"/>
      <c r="AY162" s="416"/>
      <c r="AZ162" s="416"/>
      <c r="BA162" s="416"/>
      <c r="BB162" s="416"/>
      <c r="BC162" s="416"/>
      <c r="BD162" s="416"/>
      <c r="BE162" s="416"/>
      <c r="BF162" s="416"/>
      <c r="BG162" s="416"/>
      <c r="BH162" s="416"/>
      <c r="BI162" s="416"/>
      <c r="BJ162" s="416"/>
      <c r="BK162" s="416"/>
      <c r="BL162" s="416"/>
      <c r="BM162" s="416"/>
      <c r="BN162" s="416"/>
      <c r="BO162" s="416"/>
      <c r="BP162" s="416"/>
      <c r="BQ162" s="416"/>
      <c r="BR162" s="416"/>
      <c r="BS162" s="416"/>
      <c r="BT162" s="416"/>
      <c r="BU162" s="416"/>
      <c r="BV162" s="416"/>
      <c r="BW162" s="416"/>
      <c r="BX162" s="416"/>
      <c r="BY162" s="416"/>
      <c r="BZ162" s="416"/>
      <c r="CA162" s="416"/>
      <c r="CB162" s="416"/>
      <c r="CC162" s="416"/>
      <c r="CD162" s="416"/>
      <c r="CE162" s="416"/>
      <c r="CF162" s="416"/>
      <c r="CG162" s="416"/>
      <c r="CH162" s="416"/>
      <c r="CI162" s="416"/>
      <c r="CJ162" s="416"/>
      <c r="CK162" s="416"/>
      <c r="CL162" s="416"/>
      <c r="CM162" s="416"/>
      <c r="CN162" s="416"/>
      <c r="CO162" s="416"/>
      <c r="CP162" s="416"/>
      <c r="CQ162" s="416"/>
      <c r="CR162" s="416"/>
      <c r="CS162" s="416"/>
      <c r="CT162" s="416"/>
      <c r="CU162" s="416"/>
      <c r="CV162" s="416"/>
      <c r="CW162" s="416"/>
      <c r="CX162" s="416"/>
      <c r="CY162" s="416"/>
      <c r="CZ162" s="416"/>
      <c r="DA162" s="416"/>
      <c r="DB162" s="416"/>
      <c r="DC162" s="416"/>
      <c r="DD162" s="416"/>
      <c r="DE162" s="416"/>
      <c r="DF162" s="416"/>
      <c r="DG162" s="416"/>
      <c r="DH162" s="416"/>
      <c r="DI162" s="416"/>
      <c r="DJ162" s="416"/>
      <c r="DK162" s="416"/>
      <c r="DL162" s="416"/>
      <c r="DM162" s="416"/>
      <c r="DN162" s="416"/>
      <c r="DO162" s="416"/>
      <c r="DP162" s="416"/>
      <c r="DQ162" s="416"/>
      <c r="DR162" s="416"/>
      <c r="DS162" s="416"/>
      <c r="DT162" s="416"/>
      <c r="DU162" s="416"/>
      <c r="DV162" s="416"/>
      <c r="DW162" s="416"/>
      <c r="DX162" s="416"/>
      <c r="DY162" s="416"/>
      <c r="DZ162" s="416"/>
      <c r="EA162" s="416"/>
      <c r="EB162" s="416"/>
      <c r="EC162" s="416"/>
      <c r="ED162" s="416"/>
      <c r="EE162" s="416"/>
      <c r="EF162" s="416"/>
      <c r="EG162" s="416"/>
      <c r="EH162" s="416"/>
      <c r="EI162" s="416"/>
      <c r="EJ162" s="416"/>
      <c r="EK162" s="416"/>
      <c r="EL162" s="416"/>
      <c r="EM162" s="416"/>
      <c r="EN162" s="416"/>
      <c r="EO162" s="416"/>
      <c r="EP162" s="416"/>
      <c r="EQ162" s="416"/>
      <c r="ER162" s="416"/>
      <c r="ES162" s="416"/>
      <c r="ET162" s="416"/>
      <c r="EU162" s="416"/>
      <c r="EV162" s="416"/>
      <c r="EW162" s="416"/>
      <c r="EX162" s="416"/>
      <c r="EY162" s="416"/>
      <c r="EZ162" s="416"/>
      <c r="FA162" s="416"/>
      <c r="FB162" s="416"/>
      <c r="FC162" s="416"/>
      <c r="FD162" s="416"/>
      <c r="FE162" s="416"/>
      <c r="FF162" s="416"/>
      <c r="FG162" s="416"/>
      <c r="FH162" s="416"/>
      <c r="FI162" s="416"/>
      <c r="FJ162" s="416"/>
      <c r="FK162" s="416"/>
      <c r="FL162" s="416"/>
      <c r="FM162" s="416"/>
      <c r="FN162" s="416"/>
      <c r="FO162" s="416"/>
      <c r="FP162" s="416"/>
      <c r="FQ162" s="416"/>
      <c r="FR162" s="416"/>
      <c r="FS162" s="416"/>
      <c r="FT162" s="416"/>
      <c r="FU162" s="416"/>
      <c r="FV162" s="416"/>
      <c r="FW162" s="416"/>
      <c r="FX162" s="416"/>
      <c r="FY162" s="416"/>
      <c r="FZ162" s="416"/>
      <c r="GA162" s="416"/>
      <c r="GB162" s="416"/>
      <c r="GC162" s="416"/>
      <c r="GD162" s="416"/>
      <c r="GE162" s="416"/>
      <c r="GF162" s="416"/>
      <c r="GG162" s="416"/>
      <c r="GH162" s="416"/>
      <c r="GI162" s="416"/>
      <c r="GJ162" s="416"/>
      <c r="GK162" s="416"/>
      <c r="GL162" s="416"/>
      <c r="GM162" s="416"/>
      <c r="GN162" s="416"/>
      <c r="GO162" s="416"/>
      <c r="GP162" s="416"/>
      <c r="GQ162" s="416"/>
      <c r="GR162" s="416"/>
      <c r="GS162" s="416"/>
      <c r="GT162" s="416"/>
      <c r="GU162" s="416"/>
      <c r="GV162" s="416"/>
      <c r="GW162" s="416"/>
      <c r="GX162" s="416"/>
      <c r="GY162" s="416"/>
      <c r="GZ162" s="416"/>
      <c r="HA162" s="416"/>
      <c r="HB162" s="416"/>
      <c r="HC162" s="416"/>
      <c r="HD162" s="416"/>
      <c r="HE162" s="416"/>
      <c r="HF162" s="416"/>
      <c r="HG162" s="416"/>
      <c r="HH162" s="416"/>
      <c r="HI162" s="416"/>
      <c r="HJ162" s="416"/>
      <c r="HK162" s="416"/>
      <c r="HL162" s="416"/>
      <c r="HM162" s="416"/>
      <c r="HN162" s="416"/>
      <c r="HO162" s="416"/>
      <c r="HP162" s="416"/>
      <c r="HQ162" s="416"/>
      <c r="HR162" s="416"/>
      <c r="HS162" s="416"/>
      <c r="HT162" s="416"/>
      <c r="HU162" s="416"/>
      <c r="HV162" s="416"/>
      <c r="HW162" s="416"/>
      <c r="HX162" s="416"/>
      <c r="HY162" s="416"/>
      <c r="HZ162" s="416"/>
      <c r="IA162" s="416"/>
      <c r="IB162" s="416"/>
      <c r="IC162" s="416"/>
      <c r="ID162" s="416"/>
      <c r="IE162" s="416"/>
      <c r="IF162" s="416"/>
      <c r="IG162" s="416"/>
      <c r="IH162" s="416"/>
      <c r="II162" s="416"/>
      <c r="IJ162" s="416"/>
      <c r="IK162" s="416"/>
      <c r="IL162" s="416"/>
      <c r="IM162" s="416"/>
      <c r="IN162" s="416"/>
      <c r="IO162" s="416"/>
      <c r="IP162" s="416"/>
      <c r="IQ162" s="416"/>
      <c r="IR162" s="416"/>
      <c r="IS162" s="416"/>
      <c r="IT162" s="416"/>
      <c r="IU162" s="416"/>
      <c r="IV162" s="416"/>
    </row>
    <row r="163" spans="1:256" s="323" customFormat="1" ht="75">
      <c r="A163" s="263">
        <v>148</v>
      </c>
      <c r="B163" s="411"/>
      <c r="C163" s="412"/>
      <c r="D163" s="413" t="s">
        <v>383</v>
      </c>
      <c r="E163" s="414"/>
      <c r="F163" s="412"/>
      <c r="G163" s="415" t="s">
        <v>199</v>
      </c>
      <c r="H163" s="412"/>
      <c r="I163" s="416"/>
      <c r="J163" s="416"/>
      <c r="K163" s="416"/>
      <c r="L163" s="416"/>
      <c r="M163" s="416"/>
      <c r="N163" s="416"/>
      <c r="O163" s="416"/>
      <c r="P163" s="416"/>
      <c r="Q163" s="416"/>
      <c r="R163" s="416"/>
      <c r="S163" s="416"/>
      <c r="T163" s="416"/>
      <c r="U163" s="416"/>
      <c r="V163" s="416"/>
      <c r="W163" s="416"/>
      <c r="X163" s="416"/>
      <c r="Y163" s="416"/>
      <c r="Z163" s="416"/>
      <c r="AA163" s="416"/>
      <c r="AB163" s="416"/>
      <c r="AC163" s="416"/>
      <c r="AD163" s="416"/>
      <c r="AE163" s="416"/>
      <c r="AF163" s="416"/>
      <c r="AG163" s="416"/>
      <c r="AH163" s="416"/>
      <c r="AI163" s="416"/>
      <c r="AJ163" s="416"/>
      <c r="AK163" s="416"/>
      <c r="AL163" s="416"/>
      <c r="AM163" s="416"/>
      <c r="AN163" s="416"/>
      <c r="AO163" s="416"/>
      <c r="AP163" s="416"/>
      <c r="AQ163" s="416"/>
      <c r="AR163" s="416"/>
      <c r="AS163" s="416"/>
      <c r="AT163" s="416"/>
      <c r="AU163" s="416"/>
      <c r="AV163" s="416"/>
      <c r="AW163" s="416"/>
      <c r="AX163" s="416"/>
      <c r="AY163" s="416"/>
      <c r="AZ163" s="416"/>
      <c r="BA163" s="416"/>
      <c r="BB163" s="416"/>
      <c r="BC163" s="416"/>
      <c r="BD163" s="416"/>
      <c r="BE163" s="416"/>
      <c r="BF163" s="416"/>
      <c r="BG163" s="416"/>
      <c r="BH163" s="416"/>
      <c r="BI163" s="416"/>
      <c r="BJ163" s="416"/>
      <c r="BK163" s="416"/>
      <c r="BL163" s="416"/>
      <c r="BM163" s="416"/>
      <c r="BN163" s="416"/>
      <c r="BO163" s="416"/>
      <c r="BP163" s="416"/>
      <c r="BQ163" s="416"/>
      <c r="BR163" s="416"/>
      <c r="BS163" s="416"/>
      <c r="BT163" s="416"/>
      <c r="BU163" s="416"/>
      <c r="BV163" s="416"/>
      <c r="BW163" s="416"/>
      <c r="BX163" s="416"/>
      <c r="BY163" s="416"/>
      <c r="BZ163" s="416"/>
      <c r="CA163" s="416"/>
      <c r="CB163" s="416"/>
      <c r="CC163" s="416"/>
      <c r="CD163" s="416"/>
      <c r="CE163" s="416"/>
      <c r="CF163" s="416"/>
      <c r="CG163" s="416"/>
      <c r="CH163" s="416"/>
      <c r="CI163" s="416"/>
      <c r="CJ163" s="416"/>
      <c r="CK163" s="416"/>
      <c r="CL163" s="416"/>
      <c r="CM163" s="416"/>
      <c r="CN163" s="416"/>
      <c r="CO163" s="416"/>
      <c r="CP163" s="416"/>
      <c r="CQ163" s="416"/>
      <c r="CR163" s="416"/>
      <c r="CS163" s="416"/>
      <c r="CT163" s="416"/>
      <c r="CU163" s="416"/>
      <c r="CV163" s="416"/>
      <c r="CW163" s="416"/>
      <c r="CX163" s="416"/>
      <c r="CY163" s="416"/>
      <c r="CZ163" s="416"/>
      <c r="DA163" s="416"/>
      <c r="DB163" s="416"/>
      <c r="DC163" s="416"/>
      <c r="DD163" s="416"/>
      <c r="DE163" s="416"/>
      <c r="DF163" s="416"/>
      <c r="DG163" s="416"/>
      <c r="DH163" s="416"/>
      <c r="DI163" s="416"/>
      <c r="DJ163" s="416"/>
      <c r="DK163" s="416"/>
      <c r="DL163" s="416"/>
      <c r="DM163" s="416"/>
      <c r="DN163" s="416"/>
      <c r="DO163" s="416"/>
      <c r="DP163" s="416"/>
      <c r="DQ163" s="416"/>
      <c r="DR163" s="416"/>
      <c r="DS163" s="416"/>
      <c r="DT163" s="416"/>
      <c r="DU163" s="416"/>
      <c r="DV163" s="416"/>
      <c r="DW163" s="416"/>
      <c r="DX163" s="416"/>
      <c r="DY163" s="416"/>
      <c r="DZ163" s="416"/>
      <c r="EA163" s="416"/>
      <c r="EB163" s="416"/>
      <c r="EC163" s="416"/>
      <c r="ED163" s="416"/>
      <c r="EE163" s="416"/>
      <c r="EF163" s="416"/>
      <c r="EG163" s="416"/>
      <c r="EH163" s="416"/>
      <c r="EI163" s="416"/>
      <c r="EJ163" s="416"/>
      <c r="EK163" s="416"/>
      <c r="EL163" s="416"/>
      <c r="EM163" s="416"/>
      <c r="EN163" s="416"/>
      <c r="EO163" s="416"/>
      <c r="EP163" s="416"/>
      <c r="EQ163" s="416"/>
      <c r="ER163" s="416"/>
      <c r="ES163" s="416"/>
      <c r="ET163" s="416"/>
      <c r="EU163" s="416"/>
      <c r="EV163" s="416"/>
      <c r="EW163" s="416"/>
      <c r="EX163" s="416"/>
      <c r="EY163" s="416"/>
      <c r="EZ163" s="416"/>
      <c r="FA163" s="416"/>
      <c r="FB163" s="416"/>
      <c r="FC163" s="416"/>
      <c r="FD163" s="416"/>
      <c r="FE163" s="416"/>
      <c r="FF163" s="416"/>
      <c r="FG163" s="416"/>
      <c r="FH163" s="416"/>
      <c r="FI163" s="416"/>
      <c r="FJ163" s="416"/>
      <c r="FK163" s="416"/>
      <c r="FL163" s="416"/>
      <c r="FM163" s="416"/>
      <c r="FN163" s="416"/>
      <c r="FO163" s="416"/>
      <c r="FP163" s="416"/>
      <c r="FQ163" s="416"/>
      <c r="FR163" s="416"/>
      <c r="FS163" s="416"/>
      <c r="FT163" s="416"/>
      <c r="FU163" s="416"/>
      <c r="FV163" s="416"/>
      <c r="FW163" s="416"/>
      <c r="FX163" s="416"/>
      <c r="FY163" s="416"/>
      <c r="FZ163" s="416"/>
      <c r="GA163" s="416"/>
      <c r="GB163" s="416"/>
      <c r="GC163" s="416"/>
      <c r="GD163" s="416"/>
      <c r="GE163" s="416"/>
      <c r="GF163" s="416"/>
      <c r="GG163" s="416"/>
      <c r="GH163" s="416"/>
      <c r="GI163" s="416"/>
      <c r="GJ163" s="416"/>
      <c r="GK163" s="416"/>
      <c r="GL163" s="416"/>
      <c r="GM163" s="416"/>
      <c r="GN163" s="416"/>
      <c r="GO163" s="416"/>
      <c r="GP163" s="416"/>
      <c r="GQ163" s="416"/>
      <c r="GR163" s="416"/>
      <c r="GS163" s="416"/>
      <c r="GT163" s="416"/>
      <c r="GU163" s="416"/>
      <c r="GV163" s="416"/>
      <c r="GW163" s="416"/>
      <c r="GX163" s="416"/>
      <c r="GY163" s="416"/>
      <c r="GZ163" s="416"/>
      <c r="HA163" s="416"/>
      <c r="HB163" s="416"/>
      <c r="HC163" s="416"/>
      <c r="HD163" s="416"/>
      <c r="HE163" s="416"/>
      <c r="HF163" s="416"/>
      <c r="HG163" s="416"/>
      <c r="HH163" s="416"/>
      <c r="HI163" s="416"/>
      <c r="HJ163" s="416"/>
      <c r="HK163" s="416"/>
      <c r="HL163" s="416"/>
      <c r="HM163" s="416"/>
      <c r="HN163" s="416"/>
      <c r="HO163" s="416"/>
      <c r="HP163" s="416"/>
      <c r="HQ163" s="416"/>
      <c r="HR163" s="416"/>
      <c r="HS163" s="416"/>
      <c r="HT163" s="416"/>
      <c r="HU163" s="416"/>
      <c r="HV163" s="416"/>
      <c r="HW163" s="416"/>
      <c r="HX163" s="416"/>
      <c r="HY163" s="416"/>
      <c r="HZ163" s="416"/>
      <c r="IA163" s="416"/>
      <c r="IB163" s="416"/>
      <c r="IC163" s="416"/>
      <c r="ID163" s="416"/>
      <c r="IE163" s="416"/>
      <c r="IF163" s="416"/>
      <c r="IG163" s="416"/>
      <c r="IH163" s="416"/>
      <c r="II163" s="416"/>
      <c r="IJ163" s="416"/>
      <c r="IK163" s="416"/>
      <c r="IL163" s="416"/>
      <c r="IM163" s="416"/>
      <c r="IN163" s="416"/>
      <c r="IO163" s="416"/>
      <c r="IP163" s="416"/>
      <c r="IQ163" s="416"/>
      <c r="IR163" s="416"/>
      <c r="IS163" s="416"/>
      <c r="IT163" s="416"/>
      <c r="IU163" s="416"/>
      <c r="IV163" s="416"/>
    </row>
    <row r="164" spans="1:256" s="436" customFormat="1" ht="268.5" customHeight="1">
      <c r="A164" s="455">
        <v>149</v>
      </c>
      <c r="B164" s="455" t="s">
        <v>339</v>
      </c>
      <c r="C164" s="456"/>
      <c r="D164" s="632" t="s">
        <v>340</v>
      </c>
      <c r="E164" s="456"/>
      <c r="F164" s="456"/>
      <c r="G164" s="626" t="s">
        <v>129</v>
      </c>
      <c r="H164" s="456"/>
    </row>
    <row r="165" spans="1:256" s="436" customFormat="1" ht="65.25" customHeight="1">
      <c r="A165" s="457"/>
      <c r="B165" s="457"/>
      <c r="C165" s="458"/>
      <c r="D165" s="632"/>
      <c r="E165" s="458"/>
      <c r="F165" s="458"/>
      <c r="G165" s="626"/>
      <c r="H165" s="458"/>
    </row>
    <row r="166" spans="1:256" s="436" customFormat="1" ht="188.25" customHeight="1">
      <c r="A166" s="433">
        <v>150</v>
      </c>
      <c r="B166" s="433" t="s">
        <v>299</v>
      </c>
      <c r="C166" s="435"/>
      <c r="D166" s="300" t="s">
        <v>332</v>
      </c>
      <c r="E166" s="435"/>
      <c r="F166" s="435"/>
      <c r="G166" s="495" t="s">
        <v>129</v>
      </c>
      <c r="H166" s="435"/>
    </row>
    <row r="167" spans="1:256" s="323" customFormat="1" ht="224.25" customHeight="1">
      <c r="A167" s="411">
        <v>151</v>
      </c>
      <c r="B167" s="411" t="s">
        <v>300</v>
      </c>
      <c r="C167" s="412"/>
      <c r="D167" s="417" t="s">
        <v>301</v>
      </c>
      <c r="E167" s="414"/>
      <c r="F167" s="412"/>
      <c r="G167" s="415" t="s">
        <v>199</v>
      </c>
      <c r="H167" s="412"/>
      <c r="I167" s="416"/>
      <c r="J167" s="416"/>
      <c r="K167" s="416"/>
      <c r="L167" s="416"/>
      <c r="M167" s="416"/>
      <c r="N167" s="416"/>
      <c r="O167" s="416"/>
      <c r="P167" s="416"/>
      <c r="Q167" s="416"/>
      <c r="R167" s="416"/>
      <c r="S167" s="416"/>
      <c r="T167" s="416"/>
      <c r="U167" s="416"/>
      <c r="V167" s="416"/>
      <c r="W167" s="416"/>
      <c r="X167" s="416"/>
      <c r="Y167" s="416"/>
      <c r="Z167" s="416"/>
      <c r="AA167" s="416"/>
      <c r="AB167" s="416"/>
      <c r="AC167" s="416"/>
      <c r="AD167" s="416"/>
      <c r="AE167" s="416"/>
      <c r="AF167" s="416"/>
      <c r="AG167" s="416"/>
      <c r="AH167" s="416"/>
      <c r="AI167" s="416"/>
      <c r="AJ167" s="416"/>
      <c r="AK167" s="416"/>
      <c r="AL167" s="416"/>
      <c r="AM167" s="416"/>
      <c r="AN167" s="416"/>
      <c r="AO167" s="416"/>
      <c r="AP167" s="416"/>
      <c r="AQ167" s="416"/>
      <c r="AR167" s="416"/>
      <c r="AS167" s="416"/>
      <c r="AT167" s="416"/>
      <c r="AU167" s="416"/>
      <c r="AV167" s="416"/>
      <c r="AW167" s="416"/>
      <c r="AX167" s="416"/>
      <c r="AY167" s="416"/>
      <c r="AZ167" s="416"/>
      <c r="BA167" s="416"/>
      <c r="BB167" s="416"/>
      <c r="BC167" s="416"/>
      <c r="BD167" s="416"/>
      <c r="BE167" s="416"/>
      <c r="BF167" s="416"/>
      <c r="BG167" s="416"/>
      <c r="BH167" s="416"/>
      <c r="BI167" s="416"/>
      <c r="BJ167" s="416"/>
      <c r="BK167" s="416"/>
      <c r="BL167" s="416"/>
      <c r="BM167" s="416"/>
      <c r="BN167" s="416"/>
      <c r="BO167" s="416"/>
      <c r="BP167" s="416"/>
      <c r="BQ167" s="416"/>
      <c r="BR167" s="416"/>
      <c r="BS167" s="416"/>
      <c r="BT167" s="416"/>
      <c r="BU167" s="416"/>
      <c r="BV167" s="416"/>
      <c r="BW167" s="416"/>
      <c r="BX167" s="416"/>
      <c r="BY167" s="416"/>
      <c r="BZ167" s="416"/>
      <c r="CA167" s="416"/>
      <c r="CB167" s="416"/>
      <c r="CC167" s="416"/>
      <c r="CD167" s="416"/>
      <c r="CE167" s="416"/>
      <c r="CF167" s="416"/>
      <c r="CG167" s="416"/>
      <c r="CH167" s="416"/>
      <c r="CI167" s="416"/>
      <c r="CJ167" s="416"/>
      <c r="CK167" s="416"/>
      <c r="CL167" s="416"/>
      <c r="CM167" s="416"/>
      <c r="CN167" s="416"/>
      <c r="CO167" s="416"/>
      <c r="CP167" s="416"/>
      <c r="CQ167" s="416"/>
      <c r="CR167" s="416"/>
      <c r="CS167" s="416"/>
      <c r="CT167" s="416"/>
      <c r="CU167" s="416"/>
      <c r="CV167" s="416"/>
      <c r="CW167" s="416"/>
      <c r="CX167" s="416"/>
      <c r="CY167" s="416"/>
      <c r="CZ167" s="416"/>
      <c r="DA167" s="416"/>
      <c r="DB167" s="416"/>
      <c r="DC167" s="416"/>
      <c r="DD167" s="416"/>
      <c r="DE167" s="416"/>
      <c r="DF167" s="416"/>
      <c r="DG167" s="416"/>
      <c r="DH167" s="416"/>
      <c r="DI167" s="416"/>
      <c r="DJ167" s="416"/>
      <c r="DK167" s="416"/>
      <c r="DL167" s="416"/>
      <c r="DM167" s="416"/>
      <c r="DN167" s="416"/>
      <c r="DO167" s="416"/>
      <c r="DP167" s="416"/>
      <c r="DQ167" s="416"/>
      <c r="DR167" s="416"/>
      <c r="DS167" s="416"/>
      <c r="DT167" s="416"/>
      <c r="DU167" s="416"/>
      <c r="DV167" s="416"/>
      <c r="DW167" s="416"/>
      <c r="DX167" s="416"/>
      <c r="DY167" s="416"/>
      <c r="DZ167" s="416"/>
      <c r="EA167" s="416"/>
      <c r="EB167" s="416"/>
      <c r="EC167" s="416"/>
      <c r="ED167" s="416"/>
      <c r="EE167" s="416"/>
      <c r="EF167" s="416"/>
      <c r="EG167" s="416"/>
      <c r="EH167" s="416"/>
      <c r="EI167" s="416"/>
      <c r="EJ167" s="416"/>
      <c r="EK167" s="416"/>
      <c r="EL167" s="416"/>
      <c r="EM167" s="416"/>
      <c r="EN167" s="416"/>
      <c r="EO167" s="416"/>
      <c r="EP167" s="416"/>
      <c r="EQ167" s="416"/>
      <c r="ER167" s="416"/>
      <c r="ES167" s="416"/>
      <c r="ET167" s="416"/>
      <c r="EU167" s="416"/>
      <c r="EV167" s="416"/>
      <c r="EW167" s="416"/>
      <c r="EX167" s="416"/>
      <c r="EY167" s="416"/>
      <c r="EZ167" s="416"/>
      <c r="FA167" s="416"/>
      <c r="FB167" s="416"/>
      <c r="FC167" s="416"/>
      <c r="FD167" s="416"/>
      <c r="FE167" s="416"/>
      <c r="FF167" s="416"/>
      <c r="FG167" s="416"/>
      <c r="FH167" s="416"/>
      <c r="FI167" s="416"/>
      <c r="FJ167" s="416"/>
      <c r="FK167" s="416"/>
      <c r="FL167" s="416"/>
      <c r="FM167" s="416"/>
      <c r="FN167" s="416"/>
      <c r="FO167" s="416"/>
      <c r="FP167" s="416"/>
      <c r="FQ167" s="416"/>
      <c r="FR167" s="416"/>
      <c r="FS167" s="416"/>
      <c r="FT167" s="416"/>
      <c r="FU167" s="416"/>
      <c r="FV167" s="416"/>
      <c r="FW167" s="416"/>
      <c r="FX167" s="416"/>
      <c r="FY167" s="416"/>
      <c r="FZ167" s="416"/>
      <c r="GA167" s="416"/>
      <c r="GB167" s="416"/>
      <c r="GC167" s="416"/>
      <c r="GD167" s="416"/>
      <c r="GE167" s="416"/>
      <c r="GF167" s="416"/>
      <c r="GG167" s="416"/>
      <c r="GH167" s="416"/>
      <c r="GI167" s="416"/>
      <c r="GJ167" s="416"/>
      <c r="GK167" s="416"/>
      <c r="GL167" s="416"/>
      <c r="GM167" s="416"/>
      <c r="GN167" s="416"/>
      <c r="GO167" s="416"/>
      <c r="GP167" s="416"/>
      <c r="GQ167" s="416"/>
      <c r="GR167" s="416"/>
      <c r="GS167" s="416"/>
      <c r="GT167" s="416"/>
      <c r="GU167" s="416"/>
      <c r="GV167" s="416"/>
      <c r="GW167" s="416"/>
      <c r="GX167" s="416"/>
      <c r="GY167" s="416"/>
      <c r="GZ167" s="416"/>
      <c r="HA167" s="416"/>
      <c r="HB167" s="416"/>
      <c r="HC167" s="416"/>
      <c r="HD167" s="416"/>
      <c r="HE167" s="416"/>
      <c r="HF167" s="416"/>
      <c r="HG167" s="416"/>
      <c r="HH167" s="416"/>
      <c r="HI167" s="416"/>
      <c r="HJ167" s="416"/>
      <c r="HK167" s="416"/>
      <c r="HL167" s="416"/>
      <c r="HM167" s="416"/>
      <c r="HN167" s="416"/>
      <c r="HO167" s="416"/>
      <c r="HP167" s="416"/>
      <c r="HQ167" s="416"/>
      <c r="HR167" s="416"/>
      <c r="HS167" s="416"/>
      <c r="HT167" s="416"/>
      <c r="HU167" s="416"/>
      <c r="HV167" s="416"/>
      <c r="HW167" s="416"/>
      <c r="HX167" s="416"/>
      <c r="HY167" s="416"/>
      <c r="HZ167" s="416"/>
      <c r="IA167" s="416"/>
      <c r="IB167" s="416"/>
      <c r="IC167" s="416"/>
      <c r="ID167" s="416"/>
      <c r="IE167" s="416"/>
      <c r="IF167" s="416"/>
      <c r="IG167" s="416"/>
      <c r="IH167" s="416"/>
      <c r="II167" s="416"/>
      <c r="IJ167" s="416"/>
      <c r="IK167" s="416"/>
      <c r="IL167" s="416"/>
      <c r="IM167" s="416"/>
      <c r="IN167" s="416"/>
      <c r="IO167" s="416"/>
      <c r="IP167" s="416"/>
      <c r="IQ167" s="416"/>
      <c r="IR167" s="416"/>
      <c r="IS167" s="416"/>
      <c r="IT167" s="416"/>
      <c r="IU167" s="416"/>
      <c r="IV167" s="416"/>
    </row>
    <row r="168" spans="1:256" s="421" customFormat="1" ht="135" customHeight="1">
      <c r="A168" s="418">
        <v>152</v>
      </c>
      <c r="B168" s="419" t="s">
        <v>302</v>
      </c>
      <c r="C168" s="299"/>
      <c r="D168" s="300" t="s">
        <v>303</v>
      </c>
      <c r="E168" s="299"/>
      <c r="F168" s="420"/>
      <c r="G168" s="313" t="s">
        <v>199</v>
      </c>
      <c r="H168" s="299"/>
      <c r="I168" s="304"/>
      <c r="J168" s="304"/>
      <c r="K168" s="304"/>
      <c r="L168" s="304"/>
      <c r="M168" s="304"/>
      <c r="N168" s="304"/>
      <c r="O168" s="304"/>
      <c r="P168" s="304"/>
      <c r="Q168" s="304"/>
      <c r="R168" s="304"/>
      <c r="S168" s="304"/>
      <c r="T168" s="304"/>
      <c r="U168" s="304"/>
      <c r="V168" s="304"/>
      <c r="W168" s="304"/>
      <c r="X168" s="304"/>
      <c r="Y168" s="304"/>
      <c r="Z168" s="304"/>
      <c r="AA168" s="304"/>
      <c r="AB168" s="304"/>
      <c r="AC168" s="304"/>
      <c r="AD168" s="304"/>
      <c r="AE168" s="304"/>
      <c r="AF168" s="304"/>
      <c r="AG168" s="304"/>
      <c r="AH168" s="304"/>
      <c r="AI168" s="304"/>
      <c r="AJ168" s="304"/>
      <c r="AK168" s="304"/>
      <c r="AL168" s="304"/>
      <c r="AM168" s="304"/>
      <c r="AN168" s="304"/>
      <c r="AO168" s="304"/>
      <c r="AP168" s="304"/>
      <c r="AQ168" s="304"/>
      <c r="AR168" s="304"/>
      <c r="AS168" s="304"/>
      <c r="AT168" s="304"/>
      <c r="AU168" s="304"/>
      <c r="AV168" s="304"/>
      <c r="AW168" s="304"/>
      <c r="AX168" s="304"/>
      <c r="AY168" s="304"/>
      <c r="AZ168" s="304"/>
      <c r="BA168" s="304"/>
      <c r="BB168" s="304"/>
      <c r="BC168" s="304"/>
      <c r="BD168" s="304"/>
      <c r="BE168" s="304"/>
      <c r="BF168" s="304"/>
      <c r="BG168" s="304"/>
      <c r="BH168" s="304"/>
      <c r="BI168" s="304"/>
      <c r="BJ168" s="304"/>
      <c r="BK168" s="304"/>
      <c r="BL168" s="304"/>
      <c r="BM168" s="304"/>
      <c r="BN168" s="304"/>
      <c r="BO168" s="304"/>
      <c r="BP168" s="304"/>
      <c r="BQ168" s="304"/>
      <c r="BR168" s="304"/>
      <c r="BS168" s="304"/>
      <c r="BT168" s="304"/>
      <c r="BU168" s="304"/>
      <c r="BV168" s="304"/>
      <c r="BW168" s="304"/>
      <c r="BX168" s="304"/>
      <c r="BY168" s="304"/>
      <c r="BZ168" s="304"/>
      <c r="CA168" s="304"/>
      <c r="CB168" s="304"/>
      <c r="CC168" s="304"/>
      <c r="CD168" s="304"/>
      <c r="CE168" s="304"/>
      <c r="CF168" s="304"/>
      <c r="CG168" s="304"/>
      <c r="CH168" s="304"/>
      <c r="CI168" s="304"/>
      <c r="CJ168" s="304"/>
      <c r="CK168" s="304"/>
      <c r="CL168" s="304"/>
      <c r="CM168" s="304"/>
      <c r="CN168" s="304"/>
      <c r="CO168" s="304"/>
      <c r="CP168" s="304"/>
      <c r="CQ168" s="304"/>
      <c r="CR168" s="304"/>
      <c r="CS168" s="304"/>
      <c r="CT168" s="304"/>
      <c r="CU168" s="304"/>
      <c r="CV168" s="304"/>
      <c r="CW168" s="304"/>
      <c r="CX168" s="304"/>
      <c r="CY168" s="304"/>
      <c r="CZ168" s="304"/>
      <c r="DA168" s="304"/>
      <c r="DB168" s="304"/>
      <c r="DC168" s="304"/>
      <c r="DD168" s="304"/>
      <c r="DE168" s="304"/>
      <c r="DF168" s="304"/>
      <c r="DG168" s="304"/>
      <c r="DH168" s="304"/>
      <c r="DI168" s="304"/>
      <c r="DJ168" s="304"/>
      <c r="DK168" s="304"/>
      <c r="DL168" s="304"/>
      <c r="DM168" s="304"/>
      <c r="DN168" s="304"/>
      <c r="DO168" s="304"/>
      <c r="DP168" s="304"/>
      <c r="DQ168" s="304"/>
      <c r="DR168" s="304"/>
      <c r="DS168" s="304"/>
      <c r="DT168" s="304"/>
      <c r="DU168" s="304"/>
      <c r="DV168" s="304"/>
      <c r="DW168" s="304"/>
      <c r="DX168" s="304"/>
      <c r="DY168" s="304"/>
      <c r="DZ168" s="304"/>
      <c r="EA168" s="304"/>
      <c r="EB168" s="304"/>
      <c r="EC168" s="304"/>
      <c r="ED168" s="304"/>
      <c r="EE168" s="304"/>
      <c r="EF168" s="304"/>
      <c r="EG168" s="304"/>
      <c r="EH168" s="304"/>
      <c r="EI168" s="304"/>
      <c r="EJ168" s="304"/>
      <c r="EK168" s="304"/>
      <c r="EL168" s="304"/>
      <c r="EM168" s="304"/>
      <c r="EN168" s="304"/>
      <c r="EO168" s="304"/>
      <c r="EP168" s="304"/>
      <c r="EQ168" s="304"/>
      <c r="ER168" s="304"/>
      <c r="ES168" s="304"/>
      <c r="ET168" s="304"/>
      <c r="EU168" s="304"/>
      <c r="EV168" s="304"/>
      <c r="EW168" s="304"/>
      <c r="EX168" s="304"/>
      <c r="EY168" s="304"/>
      <c r="EZ168" s="304"/>
      <c r="FA168" s="304"/>
      <c r="FB168" s="304"/>
      <c r="FC168" s="304"/>
      <c r="FD168" s="304"/>
      <c r="FE168" s="304"/>
      <c r="FF168" s="304"/>
      <c r="FG168" s="304"/>
      <c r="FH168" s="304"/>
      <c r="FI168" s="304"/>
      <c r="FJ168" s="304"/>
      <c r="FK168" s="304"/>
      <c r="FL168" s="304"/>
      <c r="FM168" s="304"/>
      <c r="FN168" s="304"/>
      <c r="FO168" s="304"/>
      <c r="FP168" s="304"/>
      <c r="FQ168" s="304"/>
      <c r="FR168" s="304"/>
      <c r="FS168" s="304"/>
      <c r="FT168" s="304"/>
      <c r="FU168" s="304"/>
      <c r="FV168" s="304"/>
      <c r="FW168" s="304"/>
      <c r="FX168" s="304"/>
      <c r="FY168" s="304"/>
      <c r="FZ168" s="304"/>
      <c r="GA168" s="304"/>
      <c r="GB168" s="304"/>
      <c r="GC168" s="304"/>
      <c r="GD168" s="304"/>
      <c r="GE168" s="304"/>
      <c r="GF168" s="304"/>
      <c r="GG168" s="304"/>
      <c r="GH168" s="304"/>
      <c r="GI168" s="304"/>
      <c r="GJ168" s="304"/>
      <c r="GK168" s="304"/>
      <c r="GL168" s="304"/>
      <c r="GM168" s="304"/>
      <c r="GN168" s="304"/>
      <c r="GO168" s="304"/>
      <c r="GP168" s="304"/>
      <c r="GQ168" s="304"/>
      <c r="GR168" s="304"/>
      <c r="GS168" s="304"/>
      <c r="GT168" s="304"/>
      <c r="GU168" s="304"/>
      <c r="GV168" s="304"/>
      <c r="GW168" s="304"/>
      <c r="GX168" s="304"/>
      <c r="GY168" s="304"/>
      <c r="GZ168" s="304"/>
      <c r="HA168" s="304"/>
      <c r="HB168" s="304"/>
      <c r="HC168" s="304"/>
      <c r="HD168" s="304"/>
      <c r="HE168" s="304"/>
      <c r="HF168" s="304"/>
      <c r="HG168" s="304"/>
      <c r="HH168" s="304"/>
      <c r="HI168" s="304"/>
      <c r="HJ168" s="304"/>
      <c r="HK168" s="304"/>
      <c r="HL168" s="304"/>
      <c r="HM168" s="304"/>
      <c r="HN168" s="304"/>
      <c r="HO168" s="304"/>
      <c r="HP168" s="304"/>
      <c r="HQ168" s="304"/>
      <c r="HR168" s="304"/>
      <c r="HS168" s="304"/>
      <c r="HT168" s="304"/>
      <c r="HU168" s="304"/>
      <c r="HV168" s="304"/>
      <c r="HW168" s="304"/>
      <c r="HX168" s="304"/>
      <c r="HY168" s="304"/>
      <c r="HZ168" s="304"/>
      <c r="IA168" s="304"/>
      <c r="IB168" s="304"/>
      <c r="IC168" s="304"/>
      <c r="ID168" s="304"/>
      <c r="IE168" s="304"/>
      <c r="IF168" s="304"/>
      <c r="IG168" s="304"/>
      <c r="IH168" s="304"/>
      <c r="II168" s="304"/>
      <c r="IJ168" s="304"/>
      <c r="IK168" s="304"/>
      <c r="IL168" s="304"/>
      <c r="IM168" s="304"/>
      <c r="IN168" s="304"/>
      <c r="IO168" s="304"/>
      <c r="IP168" s="304"/>
      <c r="IQ168" s="304"/>
      <c r="IR168" s="304"/>
      <c r="IS168" s="304"/>
      <c r="IT168" s="304"/>
      <c r="IU168" s="304"/>
      <c r="IV168" s="304"/>
    </row>
    <row r="169" spans="1:256" s="323" customFormat="1" ht="165.75" customHeight="1">
      <c r="A169" s="389">
        <v>153</v>
      </c>
      <c r="B169" s="459" t="s">
        <v>341</v>
      </c>
      <c r="C169" s="460"/>
      <c r="D169" s="413" t="s">
        <v>342</v>
      </c>
      <c r="E169" s="461"/>
      <c r="F169" s="461"/>
      <c r="G169" s="393" t="s">
        <v>168</v>
      </c>
      <c r="H169" s="461"/>
      <c r="I169" s="462"/>
      <c r="J169" s="462"/>
      <c r="K169" s="462"/>
      <c r="L169" s="462"/>
      <c r="M169" s="462"/>
      <c r="N169" s="462"/>
      <c r="O169" s="462"/>
      <c r="P169" s="462"/>
      <c r="Q169" s="462"/>
      <c r="R169" s="462"/>
      <c r="S169" s="462"/>
      <c r="T169" s="462"/>
      <c r="U169" s="462"/>
      <c r="V169" s="462"/>
      <c r="W169" s="462"/>
      <c r="X169" s="462"/>
      <c r="Y169" s="462"/>
      <c r="Z169" s="462"/>
      <c r="AA169" s="462"/>
      <c r="AB169" s="462"/>
      <c r="AC169" s="462"/>
      <c r="AD169" s="462"/>
      <c r="AE169" s="462"/>
      <c r="AF169" s="462"/>
      <c r="AG169" s="462"/>
      <c r="AH169" s="462"/>
      <c r="AI169" s="462"/>
      <c r="AJ169" s="462"/>
      <c r="AK169" s="462"/>
      <c r="AL169" s="462"/>
      <c r="AM169" s="462"/>
      <c r="AN169" s="462"/>
      <c r="AO169" s="462"/>
      <c r="AP169" s="462"/>
      <c r="AQ169" s="462"/>
      <c r="AR169" s="462"/>
      <c r="AS169" s="462"/>
      <c r="AT169" s="462"/>
      <c r="AU169" s="462"/>
      <c r="AV169" s="462"/>
      <c r="AW169" s="462"/>
      <c r="AX169" s="462"/>
      <c r="AY169" s="462"/>
      <c r="AZ169" s="462"/>
      <c r="BA169" s="462"/>
      <c r="BB169" s="462"/>
      <c r="BC169" s="462"/>
      <c r="BD169" s="462"/>
      <c r="BE169" s="462"/>
      <c r="BF169" s="462"/>
      <c r="BG169" s="462"/>
      <c r="BH169" s="462"/>
      <c r="BI169" s="462"/>
      <c r="BJ169" s="462"/>
      <c r="BK169" s="462"/>
      <c r="BL169" s="462"/>
      <c r="BM169" s="462"/>
      <c r="BN169" s="462"/>
      <c r="BO169" s="462"/>
      <c r="BP169" s="462"/>
      <c r="BQ169" s="462"/>
      <c r="BR169" s="462"/>
      <c r="BS169" s="462"/>
      <c r="BT169" s="462"/>
      <c r="BU169" s="462"/>
      <c r="BV169" s="462"/>
      <c r="BW169" s="462"/>
      <c r="BX169" s="462"/>
      <c r="BY169" s="462"/>
      <c r="BZ169" s="462"/>
      <c r="CA169" s="462"/>
      <c r="CB169" s="462"/>
      <c r="CC169" s="462"/>
      <c r="CD169" s="462"/>
      <c r="CE169" s="462"/>
      <c r="CF169" s="462"/>
      <c r="CG169" s="462"/>
      <c r="CH169" s="462"/>
      <c r="CI169" s="462"/>
      <c r="CJ169" s="462"/>
      <c r="CK169" s="462"/>
      <c r="CL169" s="462"/>
      <c r="CM169" s="462"/>
      <c r="CN169" s="462"/>
      <c r="CO169" s="462"/>
      <c r="CP169" s="462"/>
      <c r="CQ169" s="462"/>
      <c r="CR169" s="462"/>
      <c r="CS169" s="462"/>
      <c r="CT169" s="462"/>
      <c r="CU169" s="462"/>
      <c r="CV169" s="462"/>
      <c r="CW169" s="462"/>
      <c r="CX169" s="462"/>
      <c r="CY169" s="462"/>
      <c r="CZ169" s="462"/>
      <c r="DA169" s="462"/>
      <c r="DB169" s="462"/>
      <c r="DC169" s="462"/>
      <c r="DD169" s="462"/>
      <c r="DE169" s="462"/>
      <c r="DF169" s="462"/>
      <c r="DG169" s="462"/>
      <c r="DH169" s="462"/>
      <c r="DI169" s="462"/>
      <c r="DJ169" s="462"/>
      <c r="DK169" s="462"/>
      <c r="DL169" s="462"/>
      <c r="DM169" s="462"/>
      <c r="DN169" s="462"/>
      <c r="DO169" s="462"/>
      <c r="DP169" s="462"/>
      <c r="DQ169" s="462"/>
      <c r="DR169" s="462"/>
      <c r="DS169" s="462"/>
      <c r="DT169" s="462"/>
      <c r="DU169" s="462"/>
      <c r="DV169" s="462"/>
      <c r="DW169" s="462"/>
      <c r="DX169" s="462"/>
      <c r="DY169" s="462"/>
      <c r="DZ169" s="462"/>
      <c r="EA169" s="462"/>
      <c r="EB169" s="462"/>
      <c r="EC169" s="462"/>
      <c r="ED169" s="462"/>
      <c r="EE169" s="462"/>
      <c r="EF169" s="462"/>
      <c r="EG169" s="462"/>
      <c r="EH169" s="462"/>
      <c r="EI169" s="462"/>
      <c r="EJ169" s="462"/>
      <c r="EK169" s="462"/>
      <c r="EL169" s="462"/>
      <c r="EM169" s="462"/>
      <c r="EN169" s="462"/>
      <c r="EO169" s="462"/>
      <c r="EP169" s="462"/>
      <c r="EQ169" s="462"/>
      <c r="ER169" s="462"/>
      <c r="ES169" s="462"/>
      <c r="ET169" s="462"/>
      <c r="EU169" s="462"/>
      <c r="EV169" s="462"/>
      <c r="EW169" s="462"/>
      <c r="EX169" s="462"/>
      <c r="EY169" s="462"/>
      <c r="EZ169" s="462"/>
      <c r="FA169" s="462"/>
      <c r="FB169" s="462"/>
      <c r="FC169" s="462"/>
      <c r="FD169" s="462"/>
      <c r="FE169" s="462"/>
      <c r="FF169" s="462"/>
      <c r="FG169" s="462"/>
      <c r="FH169" s="462"/>
      <c r="FI169" s="462"/>
      <c r="FJ169" s="462"/>
      <c r="FK169" s="462"/>
      <c r="FL169" s="462"/>
      <c r="FM169" s="462"/>
      <c r="FN169" s="462"/>
      <c r="FO169" s="462"/>
      <c r="FP169" s="462"/>
      <c r="FQ169" s="462"/>
      <c r="FR169" s="462"/>
      <c r="FS169" s="462"/>
      <c r="FT169" s="462"/>
      <c r="FU169" s="462"/>
      <c r="FV169" s="462"/>
      <c r="FW169" s="462"/>
      <c r="FX169" s="462"/>
      <c r="FY169" s="462"/>
      <c r="FZ169" s="462"/>
      <c r="GA169" s="462"/>
      <c r="GB169" s="462"/>
      <c r="GC169" s="462"/>
      <c r="GD169" s="462"/>
      <c r="GE169" s="462"/>
      <c r="GF169" s="462"/>
      <c r="GG169" s="462"/>
      <c r="GH169" s="462"/>
      <c r="GI169" s="462"/>
      <c r="GJ169" s="462"/>
      <c r="GK169" s="462"/>
      <c r="GL169" s="462"/>
      <c r="GM169" s="462"/>
      <c r="GN169" s="462"/>
      <c r="GO169" s="462"/>
      <c r="GP169" s="462"/>
      <c r="GQ169" s="462"/>
      <c r="GR169" s="462"/>
      <c r="GS169" s="462"/>
      <c r="GT169" s="462"/>
      <c r="GU169" s="462"/>
      <c r="GV169" s="462"/>
      <c r="GW169" s="462"/>
      <c r="GX169" s="462"/>
      <c r="GY169" s="462"/>
      <c r="GZ169" s="462"/>
      <c r="HA169" s="462"/>
      <c r="HB169" s="462"/>
      <c r="HC169" s="462"/>
      <c r="HD169" s="462"/>
      <c r="HE169" s="462"/>
      <c r="HF169" s="462"/>
      <c r="HG169" s="462"/>
      <c r="HH169" s="462"/>
      <c r="HI169" s="462"/>
      <c r="HJ169" s="462"/>
      <c r="HK169" s="462"/>
      <c r="HL169" s="462"/>
      <c r="HM169" s="462"/>
      <c r="HN169" s="462"/>
      <c r="HO169" s="462"/>
      <c r="HP169" s="462"/>
      <c r="HQ169" s="462"/>
      <c r="HR169" s="462"/>
      <c r="HS169" s="462"/>
      <c r="HT169" s="462"/>
      <c r="HU169" s="462"/>
      <c r="HV169" s="462"/>
      <c r="HW169" s="462"/>
      <c r="HX169" s="462"/>
      <c r="HY169" s="462"/>
      <c r="HZ169" s="462"/>
      <c r="IA169" s="462"/>
      <c r="IB169" s="462"/>
      <c r="IC169" s="462"/>
      <c r="ID169" s="462"/>
      <c r="IE169" s="462"/>
      <c r="IF169" s="462"/>
      <c r="IG169" s="462"/>
      <c r="IH169" s="462"/>
      <c r="II169" s="462"/>
      <c r="IJ169" s="462"/>
      <c r="IK169" s="462"/>
      <c r="IL169" s="462"/>
      <c r="IM169" s="462"/>
      <c r="IN169" s="462"/>
      <c r="IO169" s="462"/>
      <c r="IP169" s="462"/>
      <c r="IQ169" s="462"/>
      <c r="IR169" s="462"/>
      <c r="IS169" s="462"/>
      <c r="IT169" s="462"/>
      <c r="IU169" s="462"/>
      <c r="IV169" s="462"/>
    </row>
    <row r="170" spans="1:256" s="41" customFormat="1" ht="409.5" customHeight="1">
      <c r="A170" s="463">
        <v>154</v>
      </c>
      <c r="B170" s="464" t="s">
        <v>343</v>
      </c>
      <c r="C170" s="378"/>
      <c r="D170" s="633" t="s">
        <v>344</v>
      </c>
      <c r="E170" s="378"/>
      <c r="F170" s="378"/>
      <c r="G170" s="465" t="s">
        <v>345</v>
      </c>
      <c r="H170" s="378"/>
    </row>
    <row r="171" spans="1:256" s="41" customFormat="1" ht="154.5" customHeight="1">
      <c r="A171" s="466"/>
      <c r="B171" s="467"/>
      <c r="C171" s="377"/>
      <c r="D171" s="633"/>
      <c r="E171" s="377"/>
      <c r="F171" s="377"/>
      <c r="G171" s="468"/>
      <c r="H171" s="377"/>
    </row>
    <row r="172" spans="1:256" s="323" customFormat="1" ht="255" customHeight="1">
      <c r="A172" s="263">
        <v>155</v>
      </c>
      <c r="B172" s="191">
        <v>799.1</v>
      </c>
      <c r="C172" s="412"/>
      <c r="D172" s="413" t="s">
        <v>304</v>
      </c>
      <c r="E172" s="412"/>
      <c r="F172" s="412"/>
      <c r="G172" s="364" t="s">
        <v>199</v>
      </c>
      <c r="H172" s="412"/>
      <c r="I172" s="416"/>
      <c r="J172" s="416"/>
      <c r="K172" s="416"/>
      <c r="L172" s="416"/>
      <c r="M172" s="416"/>
      <c r="N172" s="416"/>
      <c r="O172" s="416"/>
      <c r="P172" s="416"/>
      <c r="Q172" s="416"/>
      <c r="R172" s="416"/>
      <c r="S172" s="416"/>
      <c r="T172" s="416"/>
      <c r="U172" s="416"/>
      <c r="V172" s="416"/>
      <c r="W172" s="416"/>
      <c r="X172" s="416"/>
      <c r="Y172" s="416"/>
      <c r="Z172" s="416"/>
      <c r="AA172" s="416"/>
      <c r="AB172" s="416"/>
      <c r="AC172" s="416"/>
      <c r="AD172" s="416"/>
      <c r="AE172" s="416"/>
      <c r="AF172" s="416"/>
      <c r="AG172" s="416"/>
      <c r="AH172" s="416"/>
      <c r="AI172" s="416"/>
      <c r="AJ172" s="416"/>
      <c r="AK172" s="416"/>
      <c r="AL172" s="416"/>
      <c r="AM172" s="416"/>
      <c r="AN172" s="416"/>
      <c r="AO172" s="416"/>
      <c r="AP172" s="416"/>
      <c r="AQ172" s="416"/>
      <c r="AR172" s="416"/>
      <c r="AS172" s="416"/>
      <c r="AT172" s="416"/>
      <c r="AU172" s="416"/>
      <c r="AV172" s="416"/>
      <c r="AW172" s="416"/>
      <c r="AX172" s="416"/>
      <c r="AY172" s="416"/>
      <c r="AZ172" s="416"/>
      <c r="BA172" s="416"/>
      <c r="BB172" s="416"/>
      <c r="BC172" s="416"/>
      <c r="BD172" s="416"/>
      <c r="BE172" s="416"/>
      <c r="BF172" s="416"/>
      <c r="BG172" s="416"/>
      <c r="BH172" s="416"/>
      <c r="BI172" s="416"/>
      <c r="BJ172" s="416"/>
      <c r="BK172" s="416"/>
      <c r="BL172" s="416"/>
      <c r="BM172" s="416"/>
      <c r="BN172" s="416"/>
      <c r="BO172" s="416"/>
      <c r="BP172" s="416"/>
      <c r="BQ172" s="416"/>
      <c r="BR172" s="416"/>
      <c r="BS172" s="416"/>
      <c r="BT172" s="416"/>
      <c r="BU172" s="416"/>
      <c r="BV172" s="416"/>
      <c r="BW172" s="416"/>
      <c r="BX172" s="416"/>
      <c r="BY172" s="416"/>
      <c r="BZ172" s="416"/>
      <c r="CA172" s="416"/>
      <c r="CB172" s="416"/>
      <c r="CC172" s="416"/>
      <c r="CD172" s="416"/>
      <c r="CE172" s="416"/>
      <c r="CF172" s="416"/>
      <c r="CG172" s="416"/>
      <c r="CH172" s="416"/>
      <c r="CI172" s="416"/>
      <c r="CJ172" s="416"/>
      <c r="CK172" s="416"/>
      <c r="CL172" s="416"/>
      <c r="CM172" s="416"/>
      <c r="CN172" s="416"/>
      <c r="CO172" s="416"/>
      <c r="CP172" s="416"/>
      <c r="CQ172" s="416"/>
      <c r="CR172" s="416"/>
      <c r="CS172" s="416"/>
      <c r="CT172" s="416"/>
      <c r="CU172" s="416"/>
      <c r="CV172" s="416"/>
      <c r="CW172" s="416"/>
      <c r="CX172" s="416"/>
      <c r="CY172" s="416"/>
      <c r="CZ172" s="416"/>
      <c r="DA172" s="416"/>
      <c r="DB172" s="416"/>
      <c r="DC172" s="416"/>
      <c r="DD172" s="416"/>
      <c r="DE172" s="416"/>
      <c r="DF172" s="416"/>
      <c r="DG172" s="416"/>
      <c r="DH172" s="416"/>
      <c r="DI172" s="416"/>
      <c r="DJ172" s="416"/>
      <c r="DK172" s="416"/>
      <c r="DL172" s="416"/>
      <c r="DM172" s="416"/>
      <c r="DN172" s="416"/>
      <c r="DO172" s="416"/>
      <c r="DP172" s="416"/>
      <c r="DQ172" s="416"/>
      <c r="DR172" s="416"/>
      <c r="DS172" s="416"/>
      <c r="DT172" s="416"/>
      <c r="DU172" s="416"/>
      <c r="DV172" s="416"/>
      <c r="DW172" s="416"/>
      <c r="DX172" s="416"/>
      <c r="DY172" s="416"/>
      <c r="DZ172" s="416"/>
      <c r="EA172" s="416"/>
      <c r="EB172" s="416"/>
      <c r="EC172" s="416"/>
      <c r="ED172" s="416"/>
      <c r="EE172" s="416"/>
      <c r="EF172" s="416"/>
      <c r="EG172" s="416"/>
      <c r="EH172" s="416"/>
      <c r="EI172" s="416"/>
      <c r="EJ172" s="416"/>
      <c r="EK172" s="416"/>
      <c r="EL172" s="416"/>
      <c r="EM172" s="416"/>
      <c r="EN172" s="416"/>
      <c r="EO172" s="416"/>
      <c r="EP172" s="416"/>
      <c r="EQ172" s="416"/>
      <c r="ER172" s="416"/>
      <c r="ES172" s="416"/>
      <c r="ET172" s="416"/>
      <c r="EU172" s="416"/>
      <c r="EV172" s="416"/>
      <c r="EW172" s="416"/>
      <c r="EX172" s="416"/>
      <c r="EY172" s="416"/>
      <c r="EZ172" s="416"/>
      <c r="FA172" s="416"/>
      <c r="FB172" s="416"/>
      <c r="FC172" s="416"/>
      <c r="FD172" s="416"/>
      <c r="FE172" s="416"/>
      <c r="FF172" s="416"/>
      <c r="FG172" s="416"/>
      <c r="FH172" s="416"/>
      <c r="FI172" s="416"/>
      <c r="FJ172" s="416"/>
      <c r="FK172" s="416"/>
      <c r="FL172" s="416"/>
      <c r="FM172" s="416"/>
      <c r="FN172" s="416"/>
      <c r="FO172" s="416"/>
      <c r="FP172" s="416"/>
      <c r="FQ172" s="416"/>
      <c r="FR172" s="416"/>
      <c r="FS172" s="416"/>
      <c r="FT172" s="416"/>
      <c r="FU172" s="416"/>
      <c r="FV172" s="416"/>
      <c r="FW172" s="416"/>
      <c r="FX172" s="416"/>
      <c r="FY172" s="416"/>
      <c r="FZ172" s="416"/>
      <c r="GA172" s="416"/>
      <c r="GB172" s="416"/>
      <c r="GC172" s="416"/>
      <c r="GD172" s="416"/>
      <c r="GE172" s="416"/>
      <c r="GF172" s="416"/>
      <c r="GG172" s="416"/>
      <c r="GH172" s="416"/>
      <c r="GI172" s="416"/>
      <c r="GJ172" s="416"/>
      <c r="GK172" s="416"/>
      <c r="GL172" s="416"/>
      <c r="GM172" s="416"/>
      <c r="GN172" s="416"/>
      <c r="GO172" s="416"/>
      <c r="GP172" s="416"/>
      <c r="GQ172" s="416"/>
      <c r="GR172" s="416"/>
      <c r="GS172" s="416"/>
      <c r="GT172" s="416"/>
      <c r="GU172" s="416"/>
      <c r="GV172" s="416"/>
      <c r="GW172" s="416"/>
      <c r="GX172" s="416"/>
      <c r="GY172" s="416"/>
      <c r="GZ172" s="416"/>
      <c r="HA172" s="416"/>
      <c r="HB172" s="416"/>
      <c r="HC172" s="416"/>
      <c r="HD172" s="416"/>
      <c r="HE172" s="416"/>
      <c r="HF172" s="416"/>
      <c r="HG172" s="416"/>
      <c r="HH172" s="416"/>
      <c r="HI172" s="416"/>
      <c r="HJ172" s="416"/>
      <c r="HK172" s="416"/>
      <c r="HL172" s="416"/>
      <c r="HM172" s="416"/>
      <c r="HN172" s="416"/>
      <c r="HO172" s="416"/>
      <c r="HP172" s="416"/>
      <c r="HQ172" s="416"/>
      <c r="HR172" s="416"/>
      <c r="HS172" s="416"/>
      <c r="HT172" s="416"/>
      <c r="HU172" s="416"/>
      <c r="HV172" s="416"/>
      <c r="HW172" s="416"/>
      <c r="HX172" s="416"/>
      <c r="HY172" s="416"/>
      <c r="HZ172" s="416"/>
      <c r="IA172" s="416"/>
      <c r="IB172" s="416"/>
      <c r="IC172" s="416"/>
      <c r="ID172" s="416"/>
      <c r="IE172" s="416"/>
      <c r="IF172" s="416"/>
      <c r="IG172" s="416"/>
      <c r="IH172" s="416"/>
      <c r="II172" s="416"/>
      <c r="IJ172" s="416"/>
      <c r="IK172" s="416"/>
      <c r="IL172" s="416"/>
      <c r="IM172" s="416"/>
      <c r="IN172" s="416"/>
      <c r="IO172" s="416"/>
      <c r="IP172" s="416"/>
      <c r="IQ172" s="416"/>
      <c r="IR172" s="416"/>
      <c r="IS172" s="416"/>
      <c r="IT172" s="416"/>
      <c r="IU172" s="416"/>
      <c r="IV172" s="416"/>
    </row>
    <row r="173" spans="1:256" s="436" customFormat="1" ht="150.75" customHeight="1">
      <c r="A173" s="433">
        <v>156</v>
      </c>
      <c r="B173" s="93" t="s">
        <v>308</v>
      </c>
      <c r="C173" s="435"/>
      <c r="D173" s="300" t="s">
        <v>416</v>
      </c>
      <c r="E173" s="435"/>
      <c r="F173" s="435"/>
      <c r="G173" s="495" t="s">
        <v>199</v>
      </c>
      <c r="H173" s="435"/>
    </row>
    <row r="174" spans="1:256" s="436" customFormat="1" ht="75">
      <c r="A174" s="433">
        <v>157</v>
      </c>
      <c r="B174" s="433"/>
      <c r="C174" s="435"/>
      <c r="D174" s="438" t="s">
        <v>309</v>
      </c>
      <c r="E174" s="437"/>
      <c r="F174" s="435"/>
      <c r="G174" s="495" t="s">
        <v>199</v>
      </c>
      <c r="H174" s="435"/>
    </row>
    <row r="175" spans="1:256" s="436" customFormat="1" ht="75">
      <c r="A175" s="433">
        <v>158</v>
      </c>
      <c r="B175" s="433"/>
      <c r="C175" s="435"/>
      <c r="D175" s="438" t="s">
        <v>310</v>
      </c>
      <c r="E175" s="437"/>
      <c r="F175" s="435"/>
      <c r="G175" s="495" t="s">
        <v>199</v>
      </c>
      <c r="H175" s="435"/>
    </row>
    <row r="176" spans="1:256" s="436" customFormat="1" ht="75">
      <c r="A176" s="433">
        <v>159</v>
      </c>
      <c r="B176" s="433"/>
      <c r="C176" s="435"/>
      <c r="D176" s="438" t="s">
        <v>311</v>
      </c>
      <c r="E176" s="437"/>
      <c r="F176" s="435"/>
      <c r="G176" s="495" t="s">
        <v>199</v>
      </c>
      <c r="H176" s="435"/>
    </row>
    <row r="177" spans="1:256" s="436" customFormat="1" ht="228.75" customHeight="1">
      <c r="A177" s="433">
        <v>160</v>
      </c>
      <c r="B177" s="439">
        <v>799.2</v>
      </c>
      <c r="C177" s="435"/>
      <c r="D177" s="239" t="s">
        <v>384</v>
      </c>
      <c r="E177" s="437"/>
      <c r="F177" s="435"/>
      <c r="G177" s="495" t="s">
        <v>199</v>
      </c>
      <c r="H177" s="435"/>
    </row>
    <row r="178" spans="1:256" s="323" customFormat="1" ht="149.25" customHeight="1">
      <c r="A178" s="263">
        <v>161</v>
      </c>
      <c r="B178" s="422">
        <v>799.3</v>
      </c>
      <c r="C178" s="423"/>
      <c r="D178" s="424" t="s">
        <v>385</v>
      </c>
      <c r="E178" s="364"/>
      <c r="F178" s="425"/>
      <c r="G178" s="426" t="s">
        <v>305</v>
      </c>
      <c r="H178" s="427"/>
      <c r="I178" s="416"/>
      <c r="J178" s="416"/>
      <c r="K178" s="416"/>
      <c r="L178" s="416"/>
      <c r="M178" s="416"/>
      <c r="N178" s="416"/>
      <c r="O178" s="416"/>
      <c r="P178" s="416"/>
      <c r="Q178" s="416"/>
      <c r="R178" s="416"/>
      <c r="S178" s="416"/>
      <c r="T178" s="416"/>
      <c r="U178" s="416"/>
      <c r="V178" s="416"/>
      <c r="W178" s="416"/>
      <c r="X178" s="416"/>
      <c r="Y178" s="416"/>
      <c r="Z178" s="416"/>
      <c r="AA178" s="416"/>
      <c r="AB178" s="416"/>
      <c r="AC178" s="416"/>
      <c r="AD178" s="416"/>
      <c r="AE178" s="416"/>
      <c r="AF178" s="416"/>
      <c r="AG178" s="416"/>
      <c r="AH178" s="416"/>
      <c r="AI178" s="416"/>
      <c r="AJ178" s="416"/>
      <c r="AK178" s="416"/>
      <c r="AL178" s="416"/>
      <c r="AM178" s="416"/>
      <c r="AN178" s="416"/>
      <c r="AO178" s="416"/>
      <c r="AP178" s="416"/>
      <c r="AQ178" s="416"/>
      <c r="AR178" s="416"/>
      <c r="AS178" s="416"/>
      <c r="AT178" s="416"/>
      <c r="AU178" s="416"/>
      <c r="AV178" s="416"/>
      <c r="AW178" s="416"/>
      <c r="AX178" s="416"/>
      <c r="AY178" s="416"/>
      <c r="AZ178" s="416"/>
      <c r="BA178" s="416"/>
      <c r="BB178" s="416"/>
      <c r="BC178" s="416"/>
      <c r="BD178" s="416"/>
      <c r="BE178" s="416"/>
      <c r="BF178" s="416"/>
      <c r="BG178" s="416"/>
      <c r="BH178" s="416"/>
      <c r="BI178" s="416"/>
      <c r="BJ178" s="416"/>
      <c r="BK178" s="416"/>
      <c r="BL178" s="416"/>
      <c r="BM178" s="416"/>
      <c r="BN178" s="416"/>
      <c r="BO178" s="416"/>
      <c r="BP178" s="416"/>
      <c r="BQ178" s="416"/>
      <c r="BR178" s="416"/>
      <c r="BS178" s="416"/>
      <c r="BT178" s="416"/>
      <c r="BU178" s="416"/>
      <c r="BV178" s="416"/>
      <c r="BW178" s="416"/>
      <c r="BX178" s="416"/>
      <c r="BY178" s="416"/>
      <c r="BZ178" s="416"/>
      <c r="CA178" s="416"/>
      <c r="CB178" s="416"/>
      <c r="CC178" s="416"/>
      <c r="CD178" s="416"/>
      <c r="CE178" s="416"/>
      <c r="CF178" s="416"/>
      <c r="CG178" s="416"/>
      <c r="CH178" s="416"/>
      <c r="CI178" s="416"/>
      <c r="CJ178" s="416"/>
      <c r="CK178" s="416"/>
      <c r="CL178" s="416"/>
      <c r="CM178" s="416"/>
      <c r="CN178" s="416"/>
      <c r="CO178" s="416"/>
      <c r="CP178" s="416"/>
      <c r="CQ178" s="416"/>
      <c r="CR178" s="416"/>
      <c r="CS178" s="416"/>
      <c r="CT178" s="416"/>
      <c r="CU178" s="416"/>
      <c r="CV178" s="416"/>
      <c r="CW178" s="416"/>
      <c r="CX178" s="416"/>
      <c r="CY178" s="416"/>
      <c r="CZ178" s="416"/>
      <c r="DA178" s="416"/>
      <c r="DB178" s="416"/>
      <c r="DC178" s="416"/>
      <c r="DD178" s="416"/>
      <c r="DE178" s="416"/>
      <c r="DF178" s="416"/>
      <c r="DG178" s="416"/>
      <c r="DH178" s="416"/>
      <c r="DI178" s="416"/>
      <c r="DJ178" s="416"/>
      <c r="DK178" s="416"/>
      <c r="DL178" s="416"/>
      <c r="DM178" s="416"/>
      <c r="DN178" s="416"/>
      <c r="DO178" s="416"/>
      <c r="DP178" s="416"/>
      <c r="DQ178" s="416"/>
      <c r="DR178" s="416"/>
      <c r="DS178" s="416"/>
      <c r="DT178" s="416"/>
      <c r="DU178" s="416"/>
      <c r="DV178" s="416"/>
      <c r="DW178" s="416"/>
      <c r="DX178" s="416"/>
      <c r="DY178" s="416"/>
      <c r="DZ178" s="416"/>
      <c r="EA178" s="416"/>
      <c r="EB178" s="416"/>
      <c r="EC178" s="416"/>
      <c r="ED178" s="416"/>
      <c r="EE178" s="416"/>
      <c r="EF178" s="416"/>
      <c r="EG178" s="416"/>
      <c r="EH178" s="416"/>
      <c r="EI178" s="416"/>
      <c r="EJ178" s="416"/>
      <c r="EK178" s="416"/>
      <c r="EL178" s="416"/>
      <c r="EM178" s="416"/>
      <c r="EN178" s="416"/>
      <c r="EO178" s="416"/>
      <c r="EP178" s="416"/>
      <c r="EQ178" s="416"/>
      <c r="ER178" s="416"/>
      <c r="ES178" s="416"/>
      <c r="ET178" s="416"/>
      <c r="EU178" s="416"/>
      <c r="EV178" s="416"/>
      <c r="EW178" s="416"/>
      <c r="EX178" s="416"/>
      <c r="EY178" s="416"/>
      <c r="EZ178" s="416"/>
      <c r="FA178" s="416"/>
      <c r="FB178" s="416"/>
      <c r="FC178" s="416"/>
      <c r="FD178" s="416"/>
      <c r="FE178" s="416"/>
      <c r="FF178" s="416"/>
      <c r="FG178" s="416"/>
      <c r="FH178" s="416"/>
      <c r="FI178" s="416"/>
      <c r="FJ178" s="416"/>
      <c r="FK178" s="416"/>
      <c r="FL178" s="416"/>
      <c r="FM178" s="416"/>
      <c r="FN178" s="416"/>
      <c r="FO178" s="416"/>
      <c r="FP178" s="416"/>
      <c r="FQ178" s="416"/>
      <c r="FR178" s="416"/>
      <c r="FS178" s="416"/>
      <c r="FT178" s="416"/>
      <c r="FU178" s="416"/>
      <c r="FV178" s="416"/>
      <c r="FW178" s="416"/>
      <c r="FX178" s="416"/>
      <c r="FY178" s="416"/>
      <c r="FZ178" s="416"/>
      <c r="GA178" s="416"/>
      <c r="GB178" s="416"/>
      <c r="GC178" s="416"/>
      <c r="GD178" s="416"/>
      <c r="GE178" s="416"/>
      <c r="GF178" s="416"/>
      <c r="GG178" s="416"/>
      <c r="GH178" s="416"/>
      <c r="GI178" s="416"/>
      <c r="GJ178" s="416"/>
      <c r="GK178" s="416"/>
      <c r="GL178" s="416"/>
      <c r="GM178" s="416"/>
      <c r="GN178" s="416"/>
      <c r="GO178" s="416"/>
      <c r="GP178" s="416"/>
      <c r="GQ178" s="416"/>
      <c r="GR178" s="416"/>
      <c r="GS178" s="416"/>
      <c r="GT178" s="416"/>
      <c r="GU178" s="416"/>
      <c r="GV178" s="416"/>
      <c r="GW178" s="416"/>
      <c r="GX178" s="416"/>
      <c r="GY178" s="416"/>
      <c r="GZ178" s="416"/>
      <c r="HA178" s="416"/>
      <c r="HB178" s="416"/>
      <c r="HC178" s="416"/>
      <c r="HD178" s="416"/>
      <c r="HE178" s="416"/>
      <c r="HF178" s="416"/>
      <c r="HG178" s="416"/>
      <c r="HH178" s="416"/>
      <c r="HI178" s="416"/>
      <c r="HJ178" s="416"/>
      <c r="HK178" s="416"/>
      <c r="HL178" s="416"/>
      <c r="HM178" s="416"/>
      <c r="HN178" s="416"/>
      <c r="HO178" s="416"/>
      <c r="HP178" s="416"/>
      <c r="HQ178" s="416"/>
      <c r="HR178" s="416"/>
      <c r="HS178" s="416"/>
      <c r="HT178" s="416"/>
      <c r="HU178" s="416"/>
      <c r="HV178" s="416"/>
      <c r="HW178" s="416"/>
      <c r="HX178" s="416"/>
      <c r="HY178" s="416"/>
      <c r="HZ178" s="416"/>
      <c r="IA178" s="416"/>
      <c r="IB178" s="416"/>
      <c r="IC178" s="416"/>
      <c r="ID178" s="416"/>
      <c r="IE178" s="416"/>
      <c r="IF178" s="416"/>
      <c r="IG178" s="416"/>
      <c r="IH178" s="416"/>
      <c r="II178" s="416"/>
      <c r="IJ178" s="416"/>
      <c r="IK178" s="416"/>
      <c r="IL178" s="416"/>
      <c r="IM178" s="416"/>
      <c r="IN178" s="416"/>
      <c r="IO178" s="416"/>
      <c r="IP178" s="416"/>
      <c r="IQ178" s="416"/>
      <c r="IR178" s="416"/>
      <c r="IS178" s="416"/>
      <c r="IT178" s="416"/>
      <c r="IU178" s="416"/>
      <c r="IV178" s="416"/>
    </row>
    <row r="179" spans="1:256" s="323" customFormat="1" ht="116.25" customHeight="1">
      <c r="A179" s="263">
        <v>162</v>
      </c>
      <c r="B179" s="422" t="s">
        <v>306</v>
      </c>
      <c r="C179" s="423"/>
      <c r="D179" s="239" t="s">
        <v>307</v>
      </c>
      <c r="E179" s="427"/>
      <c r="F179" s="428"/>
      <c r="G179" s="415" t="s">
        <v>129</v>
      </c>
      <c r="H179" s="427"/>
      <c r="I179" s="416"/>
      <c r="J179" s="416"/>
      <c r="K179" s="416"/>
      <c r="L179" s="416"/>
      <c r="M179" s="416"/>
      <c r="N179" s="416"/>
      <c r="O179" s="416"/>
      <c r="P179" s="416"/>
      <c r="Q179" s="416"/>
      <c r="R179" s="416"/>
      <c r="S179" s="416"/>
      <c r="T179" s="416"/>
      <c r="U179" s="416"/>
      <c r="V179" s="416"/>
      <c r="W179" s="416"/>
      <c r="X179" s="416"/>
      <c r="Y179" s="416"/>
      <c r="Z179" s="416"/>
      <c r="AA179" s="416"/>
      <c r="AB179" s="416"/>
      <c r="AC179" s="416"/>
      <c r="AD179" s="416"/>
      <c r="AE179" s="416"/>
      <c r="AF179" s="416"/>
      <c r="AG179" s="416"/>
      <c r="AH179" s="416"/>
      <c r="AI179" s="416"/>
      <c r="AJ179" s="416"/>
      <c r="AK179" s="416"/>
      <c r="AL179" s="416"/>
      <c r="AM179" s="416"/>
      <c r="AN179" s="416"/>
      <c r="AO179" s="416"/>
      <c r="AP179" s="416"/>
      <c r="AQ179" s="416"/>
      <c r="AR179" s="416"/>
      <c r="AS179" s="416"/>
      <c r="AT179" s="416"/>
      <c r="AU179" s="416"/>
      <c r="AV179" s="416"/>
      <c r="AW179" s="416"/>
      <c r="AX179" s="416"/>
      <c r="AY179" s="416"/>
      <c r="AZ179" s="416"/>
      <c r="BA179" s="416"/>
      <c r="BB179" s="416"/>
      <c r="BC179" s="416"/>
      <c r="BD179" s="416"/>
      <c r="BE179" s="416"/>
      <c r="BF179" s="416"/>
      <c r="BG179" s="416"/>
      <c r="BH179" s="416"/>
      <c r="BI179" s="416"/>
      <c r="BJ179" s="416"/>
      <c r="BK179" s="416"/>
      <c r="BL179" s="416"/>
      <c r="BM179" s="416"/>
      <c r="BN179" s="416"/>
      <c r="BO179" s="416"/>
      <c r="BP179" s="416"/>
      <c r="BQ179" s="416"/>
      <c r="BR179" s="416"/>
      <c r="BS179" s="416"/>
      <c r="BT179" s="416"/>
      <c r="BU179" s="416"/>
      <c r="BV179" s="416"/>
      <c r="BW179" s="416"/>
      <c r="BX179" s="416"/>
      <c r="BY179" s="416"/>
      <c r="BZ179" s="416"/>
      <c r="CA179" s="416"/>
      <c r="CB179" s="416"/>
      <c r="CC179" s="416"/>
      <c r="CD179" s="416"/>
      <c r="CE179" s="416"/>
      <c r="CF179" s="416"/>
      <c r="CG179" s="416"/>
      <c r="CH179" s="416"/>
      <c r="CI179" s="416"/>
      <c r="CJ179" s="416"/>
      <c r="CK179" s="416"/>
      <c r="CL179" s="416"/>
      <c r="CM179" s="416"/>
      <c r="CN179" s="416"/>
      <c r="CO179" s="416"/>
      <c r="CP179" s="416"/>
      <c r="CQ179" s="416"/>
      <c r="CR179" s="416"/>
      <c r="CS179" s="416"/>
      <c r="CT179" s="416"/>
      <c r="CU179" s="416"/>
      <c r="CV179" s="416"/>
      <c r="CW179" s="416"/>
      <c r="CX179" s="416"/>
      <c r="CY179" s="416"/>
      <c r="CZ179" s="416"/>
      <c r="DA179" s="416"/>
      <c r="DB179" s="416"/>
      <c r="DC179" s="416"/>
      <c r="DD179" s="416"/>
      <c r="DE179" s="416"/>
      <c r="DF179" s="416"/>
      <c r="DG179" s="416"/>
      <c r="DH179" s="416"/>
      <c r="DI179" s="416"/>
      <c r="DJ179" s="416"/>
      <c r="DK179" s="416"/>
      <c r="DL179" s="416"/>
      <c r="DM179" s="416"/>
      <c r="DN179" s="416"/>
      <c r="DO179" s="416"/>
      <c r="DP179" s="416"/>
      <c r="DQ179" s="416"/>
      <c r="DR179" s="416"/>
      <c r="DS179" s="416"/>
      <c r="DT179" s="416"/>
      <c r="DU179" s="416"/>
      <c r="DV179" s="416"/>
      <c r="DW179" s="416"/>
      <c r="DX179" s="416"/>
      <c r="DY179" s="416"/>
      <c r="DZ179" s="416"/>
      <c r="EA179" s="416"/>
      <c r="EB179" s="416"/>
      <c r="EC179" s="416"/>
      <c r="ED179" s="416"/>
      <c r="EE179" s="416"/>
      <c r="EF179" s="416"/>
      <c r="EG179" s="416"/>
      <c r="EH179" s="416"/>
      <c r="EI179" s="416"/>
      <c r="EJ179" s="416"/>
      <c r="EK179" s="416"/>
      <c r="EL179" s="416"/>
      <c r="EM179" s="416"/>
      <c r="EN179" s="416"/>
      <c r="EO179" s="416"/>
      <c r="EP179" s="416"/>
      <c r="EQ179" s="416"/>
      <c r="ER179" s="416"/>
      <c r="ES179" s="416"/>
      <c r="ET179" s="416"/>
      <c r="EU179" s="416"/>
      <c r="EV179" s="416"/>
      <c r="EW179" s="416"/>
      <c r="EX179" s="416"/>
      <c r="EY179" s="416"/>
      <c r="EZ179" s="416"/>
      <c r="FA179" s="416"/>
      <c r="FB179" s="416"/>
      <c r="FC179" s="416"/>
      <c r="FD179" s="416"/>
      <c r="FE179" s="416"/>
      <c r="FF179" s="416"/>
      <c r="FG179" s="416"/>
      <c r="FH179" s="416"/>
      <c r="FI179" s="416"/>
      <c r="FJ179" s="416"/>
      <c r="FK179" s="416"/>
      <c r="FL179" s="416"/>
      <c r="FM179" s="416"/>
      <c r="FN179" s="416"/>
      <c r="FO179" s="416"/>
      <c r="FP179" s="416"/>
      <c r="FQ179" s="416"/>
      <c r="FR179" s="416"/>
      <c r="FS179" s="416"/>
      <c r="FT179" s="416"/>
      <c r="FU179" s="416"/>
      <c r="FV179" s="416"/>
      <c r="FW179" s="416"/>
      <c r="FX179" s="416"/>
      <c r="FY179" s="416"/>
      <c r="FZ179" s="416"/>
      <c r="GA179" s="416"/>
      <c r="GB179" s="416"/>
      <c r="GC179" s="416"/>
      <c r="GD179" s="416"/>
      <c r="GE179" s="416"/>
      <c r="GF179" s="416"/>
      <c r="GG179" s="416"/>
      <c r="GH179" s="416"/>
      <c r="GI179" s="416"/>
      <c r="GJ179" s="416"/>
      <c r="GK179" s="416"/>
      <c r="GL179" s="416"/>
      <c r="GM179" s="416"/>
      <c r="GN179" s="416"/>
      <c r="GO179" s="416"/>
      <c r="GP179" s="416"/>
      <c r="GQ179" s="416"/>
      <c r="GR179" s="416"/>
      <c r="GS179" s="416"/>
      <c r="GT179" s="416"/>
      <c r="GU179" s="416"/>
      <c r="GV179" s="416"/>
      <c r="GW179" s="416"/>
      <c r="GX179" s="416"/>
      <c r="GY179" s="416"/>
      <c r="GZ179" s="416"/>
      <c r="HA179" s="416"/>
      <c r="HB179" s="416"/>
      <c r="HC179" s="416"/>
      <c r="HD179" s="416"/>
      <c r="HE179" s="416"/>
      <c r="HF179" s="416"/>
      <c r="HG179" s="416"/>
      <c r="HH179" s="416"/>
      <c r="HI179" s="416"/>
      <c r="HJ179" s="416"/>
      <c r="HK179" s="416"/>
      <c r="HL179" s="416"/>
      <c r="HM179" s="416"/>
      <c r="HN179" s="416"/>
      <c r="HO179" s="416"/>
      <c r="HP179" s="416"/>
      <c r="HQ179" s="416"/>
      <c r="HR179" s="416"/>
      <c r="HS179" s="416"/>
      <c r="HT179" s="416"/>
      <c r="HU179" s="416"/>
      <c r="HV179" s="416"/>
      <c r="HW179" s="416"/>
      <c r="HX179" s="416"/>
      <c r="HY179" s="416"/>
      <c r="HZ179" s="416"/>
      <c r="IA179" s="416"/>
      <c r="IB179" s="416"/>
      <c r="IC179" s="416"/>
      <c r="ID179" s="416"/>
      <c r="IE179" s="416"/>
      <c r="IF179" s="416"/>
      <c r="IG179" s="416"/>
      <c r="IH179" s="416"/>
      <c r="II179" s="416"/>
      <c r="IJ179" s="416"/>
      <c r="IK179" s="416"/>
      <c r="IL179" s="416"/>
      <c r="IM179" s="416"/>
      <c r="IN179" s="416"/>
      <c r="IO179" s="416"/>
      <c r="IP179" s="416"/>
      <c r="IQ179" s="416"/>
      <c r="IR179" s="416"/>
      <c r="IS179" s="416"/>
      <c r="IT179" s="416"/>
      <c r="IU179" s="416"/>
      <c r="IV179" s="416"/>
    </row>
    <row r="180" spans="1:256" s="164" customFormat="1" ht="409.5" customHeight="1">
      <c r="A180" s="122">
        <v>163</v>
      </c>
      <c r="B180" s="141" t="s">
        <v>203</v>
      </c>
      <c r="C180" s="265"/>
      <c r="D180" s="627" t="s">
        <v>204</v>
      </c>
      <c r="E180" s="266"/>
      <c r="F180" s="265"/>
      <c r="G180" s="259" t="s">
        <v>191</v>
      </c>
      <c r="H180" s="267"/>
    </row>
    <row r="181" spans="1:256" s="164" customFormat="1" ht="124.5" customHeight="1">
      <c r="A181" s="128"/>
      <c r="B181" s="268"/>
      <c r="C181" s="269"/>
      <c r="D181" s="627"/>
      <c r="E181" s="270"/>
      <c r="F181" s="269"/>
      <c r="G181" s="271"/>
      <c r="H181" s="272"/>
    </row>
    <row r="182" spans="1:256" s="164" customFormat="1" ht="356.25" customHeight="1">
      <c r="A182" s="78">
        <v>164</v>
      </c>
      <c r="B182" s="93" t="s">
        <v>205</v>
      </c>
      <c r="C182" s="273"/>
      <c r="D182" s="496" t="s">
        <v>206</v>
      </c>
      <c r="E182" s="274"/>
      <c r="F182" s="273"/>
      <c r="G182" s="275" t="s">
        <v>191</v>
      </c>
      <c r="H182" s="163"/>
    </row>
    <row r="183" spans="1:256" s="153" customFormat="1" ht="192" customHeight="1">
      <c r="A183" s="276">
        <v>165</v>
      </c>
      <c r="B183" s="277">
        <v>931.2</v>
      </c>
      <c r="C183" s="206"/>
      <c r="D183" s="504" t="s">
        <v>478</v>
      </c>
      <c r="E183" s="206"/>
      <c r="F183" s="206"/>
      <c r="G183" s="429" t="s">
        <v>129</v>
      </c>
      <c r="H183" s="206"/>
    </row>
    <row r="184" spans="1:256" s="153" customFormat="1" ht="138.75" customHeight="1">
      <c r="A184" s="276">
        <v>166</v>
      </c>
      <c r="B184" s="277">
        <v>931.3</v>
      </c>
      <c r="C184" s="206"/>
      <c r="D184" s="504" t="s">
        <v>486</v>
      </c>
      <c r="E184" s="206"/>
      <c r="F184" s="206"/>
      <c r="G184" s="429" t="s">
        <v>129</v>
      </c>
      <c r="H184" s="206"/>
    </row>
    <row r="185" spans="1:256" s="153" customFormat="1" ht="119.25" customHeight="1">
      <c r="A185" s="276">
        <v>167</v>
      </c>
      <c r="B185" s="277">
        <v>931.5</v>
      </c>
      <c r="C185" s="206"/>
      <c r="D185" s="504" t="s">
        <v>487</v>
      </c>
      <c r="E185" s="206"/>
      <c r="F185" s="206"/>
      <c r="G185" s="495" t="s">
        <v>129</v>
      </c>
      <c r="H185" s="206"/>
    </row>
    <row r="186" spans="1:256" s="153" customFormat="1" ht="120" customHeight="1">
      <c r="A186" s="276">
        <v>168</v>
      </c>
      <c r="B186" s="277">
        <v>931.6</v>
      </c>
      <c r="C186" s="206"/>
      <c r="D186" s="504" t="s">
        <v>488</v>
      </c>
      <c r="E186" s="206"/>
      <c r="F186" s="206"/>
      <c r="G186" s="429" t="s">
        <v>129</v>
      </c>
      <c r="H186" s="206"/>
    </row>
    <row r="187" spans="1:256" s="153" customFormat="1" ht="122.25" customHeight="1">
      <c r="A187" s="276">
        <v>169</v>
      </c>
      <c r="B187" s="277">
        <v>931.7</v>
      </c>
      <c r="C187" s="206"/>
      <c r="D187" s="504" t="s">
        <v>489</v>
      </c>
      <c r="E187" s="206"/>
      <c r="F187" s="206"/>
      <c r="G187" s="313" t="s">
        <v>199</v>
      </c>
      <c r="H187" s="206"/>
    </row>
    <row r="188" spans="1:256" s="153" customFormat="1" ht="209.25" customHeight="1">
      <c r="A188" s="276">
        <v>170</v>
      </c>
      <c r="B188" s="277">
        <v>931.8</v>
      </c>
      <c r="C188" s="206"/>
      <c r="D188" s="504" t="s">
        <v>492</v>
      </c>
      <c r="E188" s="206"/>
      <c r="F188" s="206"/>
      <c r="G188" s="429" t="s">
        <v>129</v>
      </c>
      <c r="H188" s="206"/>
    </row>
    <row r="189" spans="1:256" s="153" customFormat="1" ht="167.25" customHeight="1">
      <c r="A189" s="276">
        <v>171</v>
      </c>
      <c r="B189" s="277">
        <v>931.9</v>
      </c>
      <c r="C189" s="206"/>
      <c r="D189" s="504" t="s">
        <v>490</v>
      </c>
      <c r="E189" s="206"/>
      <c r="F189" s="206"/>
      <c r="G189" s="429" t="s">
        <v>129</v>
      </c>
      <c r="H189" s="206"/>
    </row>
    <row r="190" spans="1:256" s="153" customFormat="1" ht="141" customHeight="1">
      <c r="A190" s="276">
        <v>172</v>
      </c>
      <c r="B190" s="277">
        <v>932</v>
      </c>
      <c r="C190" s="206"/>
      <c r="D190" s="504" t="s">
        <v>485</v>
      </c>
      <c r="E190" s="206"/>
      <c r="F190" s="206"/>
      <c r="G190" s="429" t="s">
        <v>129</v>
      </c>
      <c r="H190" s="206"/>
    </row>
    <row r="191" spans="1:256" s="41" customFormat="1" ht="253.5" customHeight="1">
      <c r="A191" s="78">
        <v>173</v>
      </c>
      <c r="B191" s="298">
        <v>945.1</v>
      </c>
      <c r="C191" s="290"/>
      <c r="D191" s="505" t="s">
        <v>491</v>
      </c>
      <c r="E191" s="292"/>
      <c r="F191" s="290"/>
      <c r="G191" s="426" t="s">
        <v>168</v>
      </c>
      <c r="H191" s="290"/>
    </row>
    <row r="192" spans="1:256" s="153" customFormat="1" ht="168" customHeight="1">
      <c r="A192" s="276">
        <v>174</v>
      </c>
      <c r="B192" s="277">
        <v>945.2</v>
      </c>
      <c r="C192" s="206"/>
      <c r="D192" s="506" t="s">
        <v>479</v>
      </c>
      <c r="E192" s="206"/>
      <c r="F192" s="206"/>
      <c r="G192" s="278" t="s">
        <v>129</v>
      </c>
      <c r="H192" s="206"/>
    </row>
    <row r="193" spans="1:8" ht="166.5" customHeight="1">
      <c r="A193" s="279">
        <v>175</v>
      </c>
      <c r="B193" s="298">
        <v>945.3</v>
      </c>
      <c r="C193" s="140"/>
      <c r="D193" s="507" t="s">
        <v>480</v>
      </c>
      <c r="E193" s="140"/>
      <c r="F193" s="140"/>
      <c r="G193" s="280" t="s">
        <v>168</v>
      </c>
      <c r="H193" s="140"/>
    </row>
    <row r="194" spans="1:8" ht="157.5" customHeight="1">
      <c r="A194" s="281">
        <v>176</v>
      </c>
      <c r="B194" s="277">
        <v>945.4</v>
      </c>
      <c r="C194" s="117"/>
      <c r="D194" s="507" t="s">
        <v>481</v>
      </c>
      <c r="E194" s="282"/>
      <c r="F194" s="283"/>
      <c r="G194" s="313" t="s">
        <v>199</v>
      </c>
      <c r="H194" s="140"/>
    </row>
    <row r="195" spans="1:8" s="164" customFormat="1" ht="195.75" customHeight="1">
      <c r="A195" s="281">
        <v>177</v>
      </c>
      <c r="B195" s="298">
        <v>945.5</v>
      </c>
      <c r="C195" s="163"/>
      <c r="D195" s="506" t="s">
        <v>498</v>
      </c>
      <c r="E195" s="163"/>
      <c r="F195" s="163"/>
      <c r="G195" s="284" t="s">
        <v>129</v>
      </c>
      <c r="H195" s="163"/>
    </row>
    <row r="196" spans="1:8" s="164" customFormat="1" ht="187.5" customHeight="1">
      <c r="A196" s="279">
        <v>178</v>
      </c>
      <c r="B196" s="277">
        <v>945.6</v>
      </c>
      <c r="C196" s="163"/>
      <c r="D196" s="509" t="s">
        <v>482</v>
      </c>
      <c r="E196" s="163"/>
      <c r="F196" s="163"/>
      <c r="G196" s="284" t="s">
        <v>129</v>
      </c>
      <c r="H196" s="163"/>
    </row>
    <row r="197" spans="1:8" s="164" customFormat="1" ht="139.5" customHeight="1">
      <c r="A197" s="281">
        <v>179</v>
      </c>
      <c r="B197" s="298">
        <v>945.7</v>
      </c>
      <c r="C197" s="163"/>
      <c r="D197" s="507" t="s">
        <v>483</v>
      </c>
      <c r="E197" s="163"/>
      <c r="F197" s="163"/>
      <c r="G197" s="284" t="s">
        <v>129</v>
      </c>
      <c r="H197" s="163"/>
    </row>
    <row r="198" spans="1:8" ht="213" customHeight="1">
      <c r="A198" s="279">
        <v>180</v>
      </c>
      <c r="B198" s="277">
        <v>945.8</v>
      </c>
      <c r="C198" s="140"/>
      <c r="D198" s="509" t="s">
        <v>484</v>
      </c>
      <c r="E198" s="140"/>
      <c r="F198" s="140"/>
      <c r="G198" s="280" t="s">
        <v>168</v>
      </c>
      <c r="H198" s="140"/>
    </row>
    <row r="199" spans="1:8" ht="409.5" customHeight="1">
      <c r="A199" s="488">
        <v>181</v>
      </c>
      <c r="B199" s="484">
        <v>958.4</v>
      </c>
      <c r="C199" s="196"/>
      <c r="D199" s="620" t="s">
        <v>475</v>
      </c>
      <c r="E199" s="196"/>
      <c r="F199" s="196"/>
      <c r="G199" s="490" t="s">
        <v>168</v>
      </c>
      <c r="H199" s="196"/>
    </row>
    <row r="200" spans="1:8" ht="394.5" customHeight="1">
      <c r="A200" s="491"/>
      <c r="B200" s="492"/>
      <c r="C200" s="493"/>
      <c r="D200" s="621"/>
      <c r="E200" s="493"/>
      <c r="F200" s="493"/>
      <c r="G200" s="494"/>
      <c r="H200" s="493"/>
    </row>
    <row r="201" spans="1:8" ht="409.5" customHeight="1">
      <c r="A201" s="491"/>
      <c r="B201" s="492"/>
      <c r="C201" s="493"/>
      <c r="D201" s="621"/>
      <c r="E201" s="493"/>
      <c r="F201" s="493"/>
      <c r="G201" s="494"/>
      <c r="H201" s="493"/>
    </row>
    <row r="202" spans="1:8" ht="67.5" customHeight="1">
      <c r="A202" s="487"/>
      <c r="B202" s="482"/>
      <c r="C202" s="132"/>
      <c r="D202" s="622"/>
      <c r="E202" s="132"/>
      <c r="F202" s="132"/>
      <c r="G202" s="489"/>
      <c r="H202" s="132"/>
    </row>
    <row r="203" spans="1:8" ht="409.5" customHeight="1">
      <c r="A203" s="483">
        <v>182</v>
      </c>
      <c r="B203" s="484">
        <v>959.2</v>
      </c>
      <c r="C203" s="196"/>
      <c r="D203" s="623" t="s">
        <v>473</v>
      </c>
      <c r="E203" s="196"/>
      <c r="F203" s="196"/>
      <c r="G203" s="486" t="s">
        <v>168</v>
      </c>
      <c r="H203" s="196"/>
    </row>
    <row r="204" spans="1:8" ht="408.75" customHeight="1">
      <c r="A204" s="501"/>
      <c r="B204" s="492"/>
      <c r="C204" s="493"/>
      <c r="D204" s="624"/>
      <c r="E204" s="493"/>
      <c r="F204" s="493"/>
      <c r="G204" s="502"/>
      <c r="H204" s="493"/>
    </row>
    <row r="205" spans="1:8" ht="405.75" customHeight="1">
      <c r="A205" s="501"/>
      <c r="B205" s="492"/>
      <c r="C205" s="493"/>
      <c r="D205" s="624"/>
      <c r="E205" s="493"/>
      <c r="F205" s="493"/>
      <c r="G205" s="502"/>
      <c r="H205" s="493"/>
    </row>
    <row r="206" spans="1:8" ht="409.5" customHeight="1">
      <c r="A206" s="481"/>
      <c r="B206" s="482"/>
      <c r="C206" s="132"/>
      <c r="D206" s="624"/>
      <c r="E206" s="132"/>
      <c r="F206" s="132"/>
      <c r="G206" s="485"/>
      <c r="H206" s="132"/>
    </row>
    <row r="207" spans="1:8" ht="386.25" customHeight="1">
      <c r="A207" s="279"/>
      <c r="B207" s="285"/>
      <c r="C207" s="140"/>
      <c r="D207" s="624"/>
      <c r="E207" s="140"/>
      <c r="F207" s="140"/>
      <c r="G207" s="286"/>
      <c r="H207" s="140"/>
    </row>
    <row r="208" spans="1:8" ht="173.25" customHeight="1">
      <c r="A208" s="279"/>
      <c r="B208" s="285"/>
      <c r="C208" s="140"/>
      <c r="D208" s="625"/>
      <c r="E208" s="140"/>
      <c r="F208" s="140"/>
      <c r="G208" s="286"/>
      <c r="H208" s="140"/>
    </row>
    <row r="209" spans="1:8" ht="172.5" customHeight="1">
      <c r="A209" s="281">
        <v>183</v>
      </c>
      <c r="B209" s="285" t="s">
        <v>312</v>
      </c>
      <c r="C209" s="140"/>
      <c r="D209" s="476" t="s">
        <v>499</v>
      </c>
      <c r="E209" s="140"/>
      <c r="F209" s="140"/>
      <c r="G209" s="286" t="s">
        <v>168</v>
      </c>
      <c r="H209" s="140"/>
    </row>
    <row r="210" spans="1:8" ht="150">
      <c r="A210" s="279">
        <v>184</v>
      </c>
      <c r="B210" s="285" t="s">
        <v>313</v>
      </c>
      <c r="C210" s="140"/>
      <c r="D210" s="476" t="s">
        <v>500</v>
      </c>
      <c r="E210" s="140"/>
      <c r="F210" s="140"/>
      <c r="G210" s="286" t="s">
        <v>168</v>
      </c>
      <c r="H210" s="140"/>
    </row>
    <row r="211" spans="1:8" ht="112.5">
      <c r="A211" s="279">
        <v>185</v>
      </c>
      <c r="B211" s="285" t="s">
        <v>314</v>
      </c>
      <c r="C211" s="140"/>
      <c r="D211" s="295" t="s">
        <v>386</v>
      </c>
      <c r="E211" s="287"/>
      <c r="F211" s="287"/>
      <c r="G211" s="286" t="s">
        <v>168</v>
      </c>
      <c r="H211" s="140"/>
    </row>
    <row r="212" spans="1:8" ht="75">
      <c r="A212" s="279">
        <v>186</v>
      </c>
      <c r="B212" s="285" t="s">
        <v>315</v>
      </c>
      <c r="C212" s="140"/>
      <c r="D212" s="295" t="s">
        <v>387</v>
      </c>
      <c r="E212" s="287"/>
      <c r="F212" s="287"/>
      <c r="G212" s="286" t="s">
        <v>168</v>
      </c>
      <c r="H212" s="140"/>
    </row>
    <row r="213" spans="1:8" ht="131.25">
      <c r="A213" s="279">
        <v>187</v>
      </c>
      <c r="B213" s="171">
        <v>984.4</v>
      </c>
      <c r="C213" s="140"/>
      <c r="D213" s="51" t="s">
        <v>474</v>
      </c>
      <c r="E213" s="140"/>
      <c r="F213" s="140"/>
      <c r="G213" s="503" t="s">
        <v>316</v>
      </c>
      <c r="H213" s="140"/>
    </row>
  </sheetData>
  <mergeCells count="20">
    <mergeCell ref="H143:H144"/>
    <mergeCell ref="A143:A144"/>
    <mergeCell ref="C143:C144"/>
    <mergeCell ref="A2:H2"/>
    <mergeCell ref="A3:H3"/>
    <mergeCell ref="A50:H50"/>
    <mergeCell ref="D59:D60"/>
    <mergeCell ref="D70:D71"/>
    <mergeCell ref="G143:G144"/>
    <mergeCell ref="D143:D144"/>
    <mergeCell ref="E143:E144"/>
    <mergeCell ref="F143:F144"/>
    <mergeCell ref="D199:D202"/>
    <mergeCell ref="D203:D208"/>
    <mergeCell ref="G164:G165"/>
    <mergeCell ref="D180:D181"/>
    <mergeCell ref="D52:D53"/>
    <mergeCell ref="D117:D119"/>
    <mergeCell ref="D164:D165"/>
    <mergeCell ref="D170:D171"/>
  </mergeCells>
  <printOptions horizontalCentered="1"/>
  <pageMargins left="0.5" right="0.5" top="0.5" bottom="0.49" header="0.3" footer="0.3"/>
  <pageSetup paperSize="9" scale="80" orientation="portrait" r:id="rId1"/>
  <headerFooter>
    <oddHeader>&amp;L&amp;F&amp;RPage &amp;P</oddHeader>
    <oddFooter>&amp;LContractor&amp;CNo of Corrections&amp;RSuperintending Engineer / CC</oddFooter>
  </headerFooter>
</worksheet>
</file>

<file path=xl/worksheets/sheet4.xml><?xml version="1.0" encoding="utf-8"?>
<worksheet xmlns="http://schemas.openxmlformats.org/spreadsheetml/2006/main" xmlns:r="http://schemas.openxmlformats.org/officeDocument/2006/relationships">
  <dimension ref="A1:I1004"/>
  <sheetViews>
    <sheetView view="pageBreakPreview" topLeftCell="A555" zoomScale="77" zoomScaleSheetLayoutView="77" workbookViewId="0">
      <selection activeCell="F587" sqref="F587"/>
    </sheetView>
  </sheetViews>
  <sheetFormatPr defaultRowHeight="18.75"/>
  <cols>
    <col min="1" max="1" width="10.5703125" style="41" customWidth="1"/>
    <col min="2" max="2" width="5.85546875" style="41" customWidth="1"/>
    <col min="3" max="3" width="33.140625" style="41" customWidth="1"/>
    <col min="4" max="4" width="14.7109375" style="41" customWidth="1"/>
    <col min="5" max="5" width="13" style="41" customWidth="1"/>
    <col min="6" max="6" width="14" style="41" customWidth="1"/>
    <col min="7" max="16384" width="9.140625" style="41"/>
  </cols>
  <sheetData>
    <row r="1" spans="1:9">
      <c r="A1" s="517">
        <v>1.1000000000000001</v>
      </c>
      <c r="B1" s="518" t="s">
        <v>503</v>
      </c>
      <c r="C1" s="518" t="s">
        <v>504</v>
      </c>
      <c r="D1" s="518"/>
      <c r="E1" s="518"/>
      <c r="F1" s="519"/>
    </row>
    <row r="2" spans="1:9">
      <c r="A2" s="520">
        <v>10</v>
      </c>
      <c r="B2" s="511" t="s">
        <v>505</v>
      </c>
      <c r="C2" s="511" t="s">
        <v>506</v>
      </c>
      <c r="D2" s="511">
        <v>116.88</v>
      </c>
      <c r="E2" s="511" t="s">
        <v>505</v>
      </c>
      <c r="F2" s="512">
        <v>1168.8</v>
      </c>
    </row>
    <row r="3" spans="1:9">
      <c r="A3" s="520">
        <v>10</v>
      </c>
      <c r="B3" s="511" t="s">
        <v>505</v>
      </c>
      <c r="C3" s="511" t="s">
        <v>507</v>
      </c>
      <c r="D3" s="511">
        <v>116.88</v>
      </c>
      <c r="E3" s="511" t="s">
        <v>505</v>
      </c>
      <c r="F3" s="512">
        <v>1168.8</v>
      </c>
    </row>
    <row r="4" spans="1:9">
      <c r="A4" s="520">
        <v>10</v>
      </c>
      <c r="B4" s="511" t="s">
        <v>505</v>
      </c>
      <c r="C4" s="511" t="s">
        <v>508</v>
      </c>
      <c r="D4" s="511">
        <v>13.55</v>
      </c>
      <c r="E4" s="511" t="s">
        <v>505</v>
      </c>
      <c r="F4" s="512">
        <v>135.5</v>
      </c>
    </row>
    <row r="5" spans="1:9">
      <c r="A5" s="520"/>
      <c r="B5" s="511" t="s">
        <v>509</v>
      </c>
      <c r="C5" s="511" t="s">
        <v>510</v>
      </c>
      <c r="D5" s="511"/>
      <c r="E5" s="511" t="s">
        <v>509</v>
      </c>
      <c r="F5" s="512">
        <v>0</v>
      </c>
    </row>
    <row r="6" spans="1:9">
      <c r="A6" s="520"/>
      <c r="B6" s="511"/>
      <c r="C6" s="511" t="s">
        <v>512</v>
      </c>
      <c r="D6" s="511"/>
      <c r="E6" s="511"/>
      <c r="F6" s="512">
        <v>2473.1</v>
      </c>
    </row>
    <row r="7" spans="1:9">
      <c r="A7" s="520"/>
      <c r="B7" s="511"/>
      <c r="C7" s="511" t="s">
        <v>513</v>
      </c>
      <c r="D7" s="511" t="s">
        <v>514</v>
      </c>
      <c r="E7" s="511"/>
      <c r="F7" s="521">
        <v>247.31</v>
      </c>
    </row>
    <row r="8" spans="1:9">
      <c r="A8" s="522"/>
      <c r="B8" s="523"/>
      <c r="C8" s="523"/>
      <c r="D8" s="523"/>
      <c r="E8" s="523"/>
      <c r="F8" s="524"/>
    </row>
    <row r="9" spans="1:9">
      <c r="A9" s="520">
        <v>1.4</v>
      </c>
      <c r="B9" s="643" t="s">
        <v>517</v>
      </c>
      <c r="C9" s="643"/>
      <c r="D9" s="643"/>
      <c r="E9" s="643"/>
      <c r="F9" s="644"/>
    </row>
    <row r="10" spans="1:9">
      <c r="A10" s="520">
        <v>10</v>
      </c>
      <c r="B10" s="511" t="s">
        <v>505</v>
      </c>
      <c r="C10" s="511" t="s">
        <v>506</v>
      </c>
      <c r="D10" s="511">
        <v>116.88</v>
      </c>
      <c r="E10" s="511" t="s">
        <v>505</v>
      </c>
      <c r="F10" s="512">
        <v>1168.8</v>
      </c>
    </row>
    <row r="11" spans="1:9">
      <c r="A11" s="520">
        <v>10</v>
      </c>
      <c r="B11" s="511" t="s">
        <v>505</v>
      </c>
      <c r="C11" s="511" t="s">
        <v>508</v>
      </c>
      <c r="D11" s="511">
        <v>13.55</v>
      </c>
      <c r="E11" s="511" t="s">
        <v>505</v>
      </c>
      <c r="F11" s="512">
        <v>135.5</v>
      </c>
    </row>
    <row r="12" spans="1:9">
      <c r="A12" s="520"/>
      <c r="B12" s="511" t="s">
        <v>509</v>
      </c>
      <c r="C12" s="511" t="s">
        <v>510</v>
      </c>
      <c r="D12" s="511"/>
      <c r="E12" s="511" t="s">
        <v>509</v>
      </c>
      <c r="F12" s="512">
        <v>0</v>
      </c>
      <c r="I12" s="290"/>
    </row>
    <row r="13" spans="1:9">
      <c r="A13" s="520"/>
      <c r="B13" s="511"/>
      <c r="C13" s="511" t="s">
        <v>512</v>
      </c>
      <c r="D13" s="511"/>
      <c r="E13" s="511"/>
      <c r="F13" s="512">
        <v>1304.3</v>
      </c>
    </row>
    <row r="14" spans="1:9">
      <c r="A14" s="520"/>
      <c r="B14" s="511"/>
      <c r="C14" s="511"/>
      <c r="D14" s="511"/>
      <c r="E14" s="511"/>
      <c r="F14" s="512">
        <v>130.43</v>
      </c>
    </row>
    <row r="15" spans="1:9">
      <c r="A15" s="520">
        <v>1.5</v>
      </c>
      <c r="B15" s="511"/>
      <c r="C15" s="511" t="s">
        <v>515</v>
      </c>
      <c r="D15" s="511" t="s">
        <v>514</v>
      </c>
      <c r="E15" s="511"/>
      <c r="F15" s="521">
        <v>116.88</v>
      </c>
    </row>
    <row r="16" spans="1:9">
      <c r="A16" s="520"/>
      <c r="B16" s="511"/>
      <c r="C16" s="511"/>
      <c r="D16" s="511" t="s">
        <v>516</v>
      </c>
      <c r="E16" s="511"/>
      <c r="F16" s="521">
        <v>128.1</v>
      </c>
    </row>
    <row r="17" spans="1:6">
      <c r="A17" s="520"/>
      <c r="B17" s="511"/>
      <c r="C17" s="511"/>
      <c r="D17" s="511"/>
      <c r="E17" s="511"/>
      <c r="F17" s="521"/>
    </row>
    <row r="18" spans="1:6" ht="30" customHeight="1">
      <c r="A18" s="520" t="s">
        <v>518</v>
      </c>
      <c r="B18" s="648" t="s">
        <v>1144</v>
      </c>
      <c r="C18" s="648"/>
      <c r="D18" s="648"/>
      <c r="E18" s="648"/>
      <c r="F18" s="649"/>
    </row>
    <row r="19" spans="1:6">
      <c r="A19" s="520">
        <v>9</v>
      </c>
      <c r="B19" s="511" t="s">
        <v>505</v>
      </c>
      <c r="C19" s="511" t="s">
        <v>520</v>
      </c>
      <c r="D19" s="511">
        <v>1640.24</v>
      </c>
      <c r="E19" s="511" t="s">
        <v>505</v>
      </c>
      <c r="F19" s="512">
        <v>14762.16</v>
      </c>
    </row>
    <row r="20" spans="1:6">
      <c r="A20" s="520">
        <v>4.5</v>
      </c>
      <c r="B20" s="511" t="s">
        <v>505</v>
      </c>
      <c r="C20" s="511" t="s">
        <v>521</v>
      </c>
      <c r="D20" s="511">
        <v>5934.6</v>
      </c>
      <c r="E20" s="511" t="s">
        <v>505</v>
      </c>
      <c r="F20" s="512">
        <v>26705.7</v>
      </c>
    </row>
    <row r="21" spans="1:6">
      <c r="A21" s="520">
        <v>1.8</v>
      </c>
      <c r="B21" s="511" t="s">
        <v>522</v>
      </c>
      <c r="C21" s="511" t="s">
        <v>523</v>
      </c>
      <c r="D21" s="511">
        <v>972.4</v>
      </c>
      <c r="E21" s="511" t="s">
        <v>522</v>
      </c>
      <c r="F21" s="512">
        <v>1750.32</v>
      </c>
    </row>
    <row r="22" spans="1:6">
      <c r="A22" s="520">
        <v>17.7</v>
      </c>
      <c r="B22" s="511" t="s">
        <v>522</v>
      </c>
      <c r="C22" s="511" t="s">
        <v>524</v>
      </c>
      <c r="D22" s="511">
        <v>679.8</v>
      </c>
      <c r="E22" s="511" t="s">
        <v>522</v>
      </c>
      <c r="F22" s="512">
        <v>12032.46</v>
      </c>
    </row>
    <row r="23" spans="1:6">
      <c r="A23" s="520">
        <v>14.1</v>
      </c>
      <c r="B23" s="511" t="s">
        <v>522</v>
      </c>
      <c r="C23" s="511" t="s">
        <v>525</v>
      </c>
      <c r="D23" s="511">
        <v>557.70000000000005</v>
      </c>
      <c r="E23" s="511" t="s">
        <v>522</v>
      </c>
      <c r="F23" s="512">
        <v>7863.57</v>
      </c>
    </row>
    <row r="24" spans="1:6">
      <c r="A24" s="520"/>
      <c r="B24" s="511" t="s">
        <v>509</v>
      </c>
      <c r="C24" s="511" t="s">
        <v>510</v>
      </c>
      <c r="D24" s="511"/>
      <c r="E24" s="511" t="s">
        <v>509</v>
      </c>
      <c r="F24" s="512">
        <v>0</v>
      </c>
    </row>
    <row r="25" spans="1:6">
      <c r="A25" s="520"/>
      <c r="B25" s="511"/>
      <c r="C25" s="511"/>
      <c r="D25" s="511"/>
      <c r="E25" s="511"/>
      <c r="F25" s="512">
        <v>63114.21</v>
      </c>
    </row>
    <row r="26" spans="1:6">
      <c r="A26" s="520"/>
      <c r="B26" s="511"/>
      <c r="C26" s="511" t="s">
        <v>512</v>
      </c>
      <c r="D26" s="511"/>
      <c r="E26" s="511"/>
      <c r="F26" s="521">
        <v>6311.42</v>
      </c>
    </row>
    <row r="27" spans="1:6">
      <c r="A27" s="520"/>
      <c r="B27" s="511"/>
      <c r="C27" s="511"/>
      <c r="D27" s="511"/>
      <c r="E27" s="511"/>
      <c r="F27" s="521"/>
    </row>
    <row r="28" spans="1:6">
      <c r="A28" s="525">
        <v>6</v>
      </c>
      <c r="B28" s="511" t="s">
        <v>519</v>
      </c>
      <c r="C28" s="511" t="s">
        <v>526</v>
      </c>
      <c r="D28" s="511"/>
      <c r="E28" s="511"/>
      <c r="F28" s="512"/>
    </row>
    <row r="29" spans="1:6">
      <c r="A29" s="510"/>
      <c r="B29" s="511"/>
      <c r="C29" s="511" t="s">
        <v>527</v>
      </c>
      <c r="D29" s="511"/>
      <c r="E29" s="511"/>
      <c r="F29" s="512"/>
    </row>
    <row r="30" spans="1:6">
      <c r="A30" s="510">
        <v>4240</v>
      </c>
      <c r="B30" s="511" t="s">
        <v>528</v>
      </c>
      <c r="C30" s="511" t="s">
        <v>527</v>
      </c>
      <c r="D30" s="511">
        <v>6875.45</v>
      </c>
      <c r="E30" s="511" t="s">
        <v>529</v>
      </c>
      <c r="F30" s="512">
        <v>29151.91</v>
      </c>
    </row>
    <row r="31" spans="1:6">
      <c r="A31" s="510">
        <v>2</v>
      </c>
      <c r="B31" s="511" t="s">
        <v>505</v>
      </c>
      <c r="C31" s="511" t="s">
        <v>530</v>
      </c>
      <c r="D31" s="511">
        <v>3325.32</v>
      </c>
      <c r="E31" s="511" t="s">
        <v>505</v>
      </c>
      <c r="F31" s="512">
        <v>6650.64</v>
      </c>
    </row>
    <row r="32" spans="1:6">
      <c r="A32" s="510">
        <v>3.5</v>
      </c>
      <c r="B32" s="511" t="s">
        <v>522</v>
      </c>
      <c r="C32" s="511" t="s">
        <v>531</v>
      </c>
      <c r="D32" s="511">
        <v>1041.7</v>
      </c>
      <c r="E32" s="511" t="s">
        <v>522</v>
      </c>
      <c r="F32" s="512">
        <v>3645.95</v>
      </c>
    </row>
    <row r="33" spans="1:6">
      <c r="A33" s="510">
        <v>10.6</v>
      </c>
      <c r="B33" s="511" t="s">
        <v>522</v>
      </c>
      <c r="C33" s="511" t="s">
        <v>523</v>
      </c>
      <c r="D33" s="511">
        <v>972.4</v>
      </c>
      <c r="E33" s="511" t="s">
        <v>522</v>
      </c>
      <c r="F33" s="512">
        <v>10307.44</v>
      </c>
    </row>
    <row r="34" spans="1:6">
      <c r="A34" s="510">
        <v>7.1</v>
      </c>
      <c r="B34" s="511" t="s">
        <v>522</v>
      </c>
      <c r="C34" s="511" t="s">
        <v>524</v>
      </c>
      <c r="D34" s="511">
        <v>679.8</v>
      </c>
      <c r="E34" s="511" t="s">
        <v>522</v>
      </c>
      <c r="F34" s="512">
        <v>4826.58</v>
      </c>
    </row>
    <row r="35" spans="1:6">
      <c r="A35" s="510">
        <v>21.2</v>
      </c>
      <c r="B35" s="511" t="s">
        <v>522</v>
      </c>
      <c r="C35" s="511" t="s">
        <v>525</v>
      </c>
      <c r="D35" s="511">
        <v>557.70000000000005</v>
      </c>
      <c r="E35" s="511" t="s">
        <v>522</v>
      </c>
      <c r="F35" s="512">
        <v>11823.24</v>
      </c>
    </row>
    <row r="36" spans="1:6">
      <c r="A36" s="510"/>
      <c r="B36" s="511" t="s">
        <v>509</v>
      </c>
      <c r="C36" s="511" t="s">
        <v>510</v>
      </c>
      <c r="D36" s="511"/>
      <c r="E36" s="511" t="s">
        <v>509</v>
      </c>
      <c r="F36" s="512">
        <v>0</v>
      </c>
    </row>
    <row r="37" spans="1:6">
      <c r="A37" s="510"/>
      <c r="B37" s="511"/>
      <c r="C37" s="511" t="s">
        <v>512</v>
      </c>
      <c r="D37" s="511"/>
      <c r="E37" s="511"/>
      <c r="F37" s="512">
        <v>66405.759999999995</v>
      </c>
    </row>
    <row r="38" spans="1:6">
      <c r="A38" s="510"/>
      <c r="B38" s="511"/>
      <c r="C38" s="511" t="s">
        <v>532</v>
      </c>
      <c r="D38" s="511"/>
      <c r="E38" s="511"/>
      <c r="F38" s="521">
        <v>6640.58</v>
      </c>
    </row>
    <row r="39" spans="1:6">
      <c r="A39" s="513"/>
      <c r="B39" s="514"/>
      <c r="C39" s="514"/>
      <c r="D39" s="514"/>
      <c r="E39" s="514"/>
      <c r="F39" s="552" t="s">
        <v>533</v>
      </c>
    </row>
    <row r="40" spans="1:6">
      <c r="A40" s="553">
        <v>9</v>
      </c>
      <c r="B40" s="518" t="s">
        <v>519</v>
      </c>
      <c r="C40" s="518" t="s">
        <v>534</v>
      </c>
      <c r="D40" s="518"/>
      <c r="E40" s="518"/>
      <c r="F40" s="519"/>
    </row>
    <row r="41" spans="1:6">
      <c r="A41" s="510"/>
      <c r="B41" s="511"/>
      <c r="C41" s="511" t="s">
        <v>527</v>
      </c>
      <c r="D41" s="511"/>
      <c r="E41" s="511"/>
      <c r="F41" s="512"/>
    </row>
    <row r="42" spans="1:6">
      <c r="A42" s="510">
        <v>4240</v>
      </c>
      <c r="B42" s="511" t="s">
        <v>528</v>
      </c>
      <c r="C42" s="511" t="s">
        <v>527</v>
      </c>
      <c r="D42" s="511">
        <v>6875.45</v>
      </c>
      <c r="E42" s="511" t="s">
        <v>529</v>
      </c>
      <c r="F42" s="512">
        <v>29151.91</v>
      </c>
    </row>
    <row r="43" spans="1:6">
      <c r="A43" s="510">
        <v>2</v>
      </c>
      <c r="B43" s="511" t="s">
        <v>505</v>
      </c>
      <c r="C43" s="511" t="s">
        <v>535</v>
      </c>
      <c r="D43" s="511">
        <v>3035.4</v>
      </c>
      <c r="E43" s="511" t="s">
        <v>505</v>
      </c>
      <c r="F43" s="512">
        <v>6070.8</v>
      </c>
    </row>
    <row r="44" spans="1:6">
      <c r="A44" s="510">
        <v>3.5</v>
      </c>
      <c r="B44" s="511" t="s">
        <v>522</v>
      </c>
      <c r="C44" s="511" t="s">
        <v>531</v>
      </c>
      <c r="D44" s="511">
        <v>1041.7</v>
      </c>
      <c r="E44" s="511" t="s">
        <v>522</v>
      </c>
      <c r="F44" s="512">
        <v>3645.95</v>
      </c>
    </row>
    <row r="45" spans="1:6">
      <c r="A45" s="510">
        <v>10.6</v>
      </c>
      <c r="B45" s="511" t="s">
        <v>522</v>
      </c>
      <c r="C45" s="511" t="s">
        <v>523</v>
      </c>
      <c r="D45" s="511">
        <v>972.4</v>
      </c>
      <c r="E45" s="511" t="s">
        <v>522</v>
      </c>
      <c r="F45" s="512">
        <v>10307.44</v>
      </c>
    </row>
    <row r="46" spans="1:6">
      <c r="A46" s="510">
        <v>7.1</v>
      </c>
      <c r="B46" s="511" t="s">
        <v>522</v>
      </c>
      <c r="C46" s="511" t="s">
        <v>524</v>
      </c>
      <c r="D46" s="511">
        <v>679.8</v>
      </c>
      <c r="E46" s="511" t="s">
        <v>522</v>
      </c>
      <c r="F46" s="512">
        <v>4826.58</v>
      </c>
    </row>
    <row r="47" spans="1:6">
      <c r="A47" s="510">
        <v>21.2</v>
      </c>
      <c r="B47" s="511" t="s">
        <v>522</v>
      </c>
      <c r="C47" s="511" t="s">
        <v>525</v>
      </c>
      <c r="D47" s="511">
        <v>557.70000000000005</v>
      </c>
      <c r="E47" s="511" t="s">
        <v>522</v>
      </c>
      <c r="F47" s="512">
        <v>11823.24</v>
      </c>
    </row>
    <row r="48" spans="1:6">
      <c r="A48" s="510"/>
      <c r="B48" s="511" t="s">
        <v>509</v>
      </c>
      <c r="C48" s="511" t="s">
        <v>510</v>
      </c>
      <c r="D48" s="511"/>
      <c r="E48" s="511" t="s">
        <v>509</v>
      </c>
      <c r="F48" s="512">
        <v>0</v>
      </c>
    </row>
    <row r="49" spans="1:7">
      <c r="A49" s="510"/>
      <c r="B49" s="511"/>
      <c r="C49" s="511" t="s">
        <v>512</v>
      </c>
      <c r="D49" s="511"/>
      <c r="E49" s="511"/>
      <c r="F49" s="512">
        <v>65825.919999999998</v>
      </c>
    </row>
    <row r="50" spans="1:7">
      <c r="A50" s="510"/>
      <c r="B50" s="511"/>
      <c r="C50" s="511" t="s">
        <v>532</v>
      </c>
      <c r="D50" s="511"/>
      <c r="E50" s="511"/>
      <c r="F50" s="512">
        <v>6582.59</v>
      </c>
    </row>
    <row r="51" spans="1:7">
      <c r="A51" s="510"/>
      <c r="B51" s="511"/>
      <c r="C51" s="511" t="s">
        <v>536</v>
      </c>
      <c r="D51" s="511"/>
      <c r="E51" s="511"/>
      <c r="F51" s="521">
        <v>6664.87</v>
      </c>
    </row>
    <row r="52" spans="1:7">
      <c r="A52" s="510"/>
      <c r="B52" s="511"/>
      <c r="C52" s="511" t="s">
        <v>537</v>
      </c>
      <c r="D52" s="511"/>
      <c r="E52" s="511"/>
      <c r="F52" s="521">
        <v>6830.86</v>
      </c>
    </row>
    <row r="53" spans="1:7">
      <c r="A53" s="510"/>
      <c r="B53" s="511"/>
      <c r="C53" s="511" t="s">
        <v>538</v>
      </c>
      <c r="D53" s="511"/>
      <c r="E53" s="511"/>
      <c r="F53" s="521">
        <v>6996.85</v>
      </c>
    </row>
    <row r="54" spans="1:7">
      <c r="A54" s="510"/>
      <c r="B54" s="511"/>
      <c r="C54" s="511" t="s">
        <v>539</v>
      </c>
      <c r="D54" s="511"/>
      <c r="E54" s="511"/>
      <c r="F54" s="521">
        <v>7162.84</v>
      </c>
    </row>
    <row r="55" spans="1:7">
      <c r="A55" s="510"/>
      <c r="B55" s="511" t="s">
        <v>540</v>
      </c>
      <c r="C55" s="511"/>
      <c r="D55" s="511"/>
      <c r="E55" s="511"/>
      <c r="F55" s="512"/>
      <c r="G55" s="516"/>
    </row>
    <row r="56" spans="1:7">
      <c r="A56" s="510"/>
      <c r="B56" s="511"/>
      <c r="C56" s="511" t="s">
        <v>541</v>
      </c>
      <c r="D56" s="511"/>
      <c r="E56" s="511"/>
      <c r="F56" s="512"/>
      <c r="G56" s="516"/>
    </row>
    <row r="57" spans="1:7">
      <c r="A57" s="510">
        <v>1.1399999999999999</v>
      </c>
      <c r="B57" s="511" t="s">
        <v>505</v>
      </c>
      <c r="C57" s="511" t="s">
        <v>542</v>
      </c>
      <c r="D57" s="511">
        <v>6477.31</v>
      </c>
      <c r="E57" s="511" t="s">
        <v>505</v>
      </c>
      <c r="F57" s="512">
        <v>7384.13</v>
      </c>
      <c r="G57" s="516"/>
    </row>
    <row r="58" spans="1:7">
      <c r="A58" s="510">
        <v>1</v>
      </c>
      <c r="B58" s="511" t="s">
        <v>543</v>
      </c>
      <c r="C58" s="511" t="s">
        <v>531</v>
      </c>
      <c r="D58" s="511">
        <v>1041.7</v>
      </c>
      <c r="E58" s="511" t="s">
        <v>522</v>
      </c>
      <c r="F58" s="512">
        <v>1041.7</v>
      </c>
      <c r="G58" s="516"/>
    </row>
    <row r="59" spans="1:7">
      <c r="A59" s="510"/>
      <c r="B59" s="511" t="s">
        <v>509</v>
      </c>
      <c r="C59" s="511" t="s">
        <v>510</v>
      </c>
      <c r="D59" s="511" t="s">
        <v>503</v>
      </c>
      <c r="E59" s="511" t="s">
        <v>509</v>
      </c>
      <c r="F59" s="512">
        <v>0</v>
      </c>
      <c r="G59" s="516"/>
    </row>
    <row r="60" spans="1:7">
      <c r="A60" s="510"/>
      <c r="B60" s="511"/>
      <c r="C60" s="511" t="s">
        <v>544</v>
      </c>
      <c r="D60" s="511"/>
      <c r="E60" s="511"/>
      <c r="F60" s="512">
        <v>8425.83</v>
      </c>
      <c r="G60" s="516"/>
    </row>
    <row r="61" spans="1:7">
      <c r="A61" s="510"/>
      <c r="B61" s="511"/>
      <c r="C61" s="511" t="s">
        <v>545</v>
      </c>
      <c r="D61" s="511"/>
      <c r="E61" s="511"/>
      <c r="F61" s="512">
        <v>842.58</v>
      </c>
      <c r="G61" s="516"/>
    </row>
    <row r="62" spans="1:7">
      <c r="A62" s="510"/>
      <c r="B62" s="511"/>
      <c r="C62" s="511" t="s">
        <v>536</v>
      </c>
      <c r="D62" s="511"/>
      <c r="E62" s="511">
        <v>9.3800000000000008</v>
      </c>
      <c r="F62" s="521">
        <v>851.96</v>
      </c>
      <c r="G62" s="516"/>
    </row>
    <row r="63" spans="1:7">
      <c r="A63" s="510"/>
      <c r="B63" s="511"/>
      <c r="C63" s="511" t="s">
        <v>537</v>
      </c>
      <c r="D63" s="511"/>
      <c r="E63" s="511">
        <v>18.920000000000002</v>
      </c>
      <c r="F63" s="521">
        <v>870.88</v>
      </c>
      <c r="G63" s="516"/>
    </row>
    <row r="64" spans="1:7">
      <c r="A64" s="510"/>
      <c r="B64" s="511"/>
      <c r="C64" s="511" t="s">
        <v>538</v>
      </c>
      <c r="D64" s="511"/>
      <c r="E64" s="511">
        <v>18.920000000000002</v>
      </c>
      <c r="F64" s="521">
        <v>889.8</v>
      </c>
      <c r="G64" s="516"/>
    </row>
    <row r="65" spans="1:7">
      <c r="A65" s="510"/>
      <c r="B65" s="511"/>
      <c r="C65" s="511"/>
      <c r="D65" s="511"/>
      <c r="E65" s="511"/>
      <c r="F65" s="521"/>
      <c r="G65" s="516"/>
    </row>
    <row r="66" spans="1:7">
      <c r="A66" s="520" t="s">
        <v>546</v>
      </c>
      <c r="B66" s="511" t="s">
        <v>519</v>
      </c>
      <c r="C66" s="511" t="s">
        <v>547</v>
      </c>
      <c r="D66" s="511"/>
      <c r="E66" s="511"/>
      <c r="F66" s="512"/>
    </row>
    <row r="67" spans="1:7">
      <c r="A67" s="520"/>
      <c r="B67" s="511"/>
      <c r="C67" s="511" t="s">
        <v>548</v>
      </c>
      <c r="D67" s="511"/>
      <c r="E67" s="511"/>
      <c r="F67" s="512"/>
    </row>
    <row r="68" spans="1:7">
      <c r="A68" s="520">
        <v>1</v>
      </c>
      <c r="B68" s="511" t="s">
        <v>505</v>
      </c>
      <c r="C68" s="511" t="s">
        <v>549</v>
      </c>
      <c r="D68" s="511">
        <v>40.65</v>
      </c>
      <c r="E68" s="511" t="s">
        <v>505</v>
      </c>
      <c r="F68" s="521">
        <v>40.65</v>
      </c>
    </row>
    <row r="69" spans="1:7">
      <c r="A69" s="520"/>
      <c r="B69" s="511"/>
      <c r="C69" s="511"/>
      <c r="D69" s="511"/>
      <c r="E69" s="511"/>
      <c r="F69" s="521"/>
    </row>
    <row r="70" spans="1:7">
      <c r="A70" s="520">
        <v>21.2</v>
      </c>
      <c r="B70" s="511"/>
      <c r="C70" s="511" t="s">
        <v>550</v>
      </c>
      <c r="D70" s="511"/>
      <c r="E70" s="511"/>
      <c r="F70" s="512"/>
    </row>
    <row r="71" spans="1:7">
      <c r="A71" s="520"/>
      <c r="B71" s="511" t="s">
        <v>551</v>
      </c>
      <c r="C71" s="511" t="s">
        <v>552</v>
      </c>
      <c r="D71" s="511"/>
      <c r="E71" s="511"/>
      <c r="F71" s="512" t="s">
        <v>503</v>
      </c>
    </row>
    <row r="72" spans="1:7">
      <c r="A72" s="520">
        <v>1</v>
      </c>
      <c r="B72" s="511" t="s">
        <v>505</v>
      </c>
      <c r="C72" s="511" t="s">
        <v>553</v>
      </c>
      <c r="D72" s="511">
        <v>14278</v>
      </c>
      <c r="E72" s="511" t="s">
        <v>505</v>
      </c>
      <c r="F72" s="512">
        <v>14278</v>
      </c>
    </row>
    <row r="73" spans="1:7">
      <c r="A73" s="520">
        <v>1</v>
      </c>
      <c r="B73" s="511" t="s">
        <v>505</v>
      </c>
      <c r="C73" s="511" t="s">
        <v>552</v>
      </c>
      <c r="D73" s="511">
        <v>111600</v>
      </c>
      <c r="E73" s="511" t="s">
        <v>505</v>
      </c>
      <c r="F73" s="512">
        <v>111600</v>
      </c>
    </row>
    <row r="74" spans="1:7">
      <c r="A74" s="520"/>
      <c r="B74" s="511"/>
      <c r="C74" s="511" t="s">
        <v>554</v>
      </c>
      <c r="D74" s="511"/>
      <c r="E74" s="511"/>
      <c r="F74" s="521">
        <v>125878</v>
      </c>
    </row>
    <row r="75" spans="1:7">
      <c r="A75" s="520"/>
      <c r="B75" s="511"/>
      <c r="C75" s="511"/>
      <c r="D75" s="511"/>
      <c r="E75" s="511"/>
      <c r="F75" s="512" t="s">
        <v>533</v>
      </c>
    </row>
    <row r="76" spans="1:7">
      <c r="A76" s="520"/>
      <c r="B76" s="511" t="s">
        <v>555</v>
      </c>
      <c r="C76" s="511" t="s">
        <v>556</v>
      </c>
      <c r="D76" s="511"/>
      <c r="E76" s="511"/>
      <c r="F76" s="512" t="s">
        <v>503</v>
      </c>
    </row>
    <row r="77" spans="1:7">
      <c r="A77" s="520">
        <v>1</v>
      </c>
      <c r="B77" s="511" t="s">
        <v>505</v>
      </c>
      <c r="C77" s="511" t="s">
        <v>553</v>
      </c>
      <c r="D77" s="511">
        <v>14278</v>
      </c>
      <c r="E77" s="511" t="s">
        <v>505</v>
      </c>
      <c r="F77" s="512">
        <v>14278</v>
      </c>
    </row>
    <row r="78" spans="1:7">
      <c r="A78" s="520">
        <v>1</v>
      </c>
      <c r="B78" s="511" t="s">
        <v>505</v>
      </c>
      <c r="C78" s="511" t="s">
        <v>552</v>
      </c>
      <c r="D78" s="511">
        <v>99400</v>
      </c>
      <c r="E78" s="511" t="s">
        <v>505</v>
      </c>
      <c r="F78" s="512">
        <v>99400</v>
      </c>
    </row>
    <row r="79" spans="1:7">
      <c r="A79" s="520"/>
      <c r="B79" s="511"/>
      <c r="C79" s="511" t="s">
        <v>557</v>
      </c>
      <c r="D79" s="511"/>
      <c r="E79" s="511"/>
      <c r="F79" s="521">
        <v>113678</v>
      </c>
    </row>
    <row r="80" spans="1:7">
      <c r="A80" s="520"/>
      <c r="B80" s="511"/>
      <c r="C80" s="511"/>
      <c r="D80" s="511"/>
      <c r="E80" s="511"/>
      <c r="F80" s="521"/>
    </row>
    <row r="81" spans="1:6">
      <c r="A81" s="520" t="s">
        <v>558</v>
      </c>
      <c r="B81" s="511" t="s">
        <v>519</v>
      </c>
      <c r="C81" s="511" t="s">
        <v>559</v>
      </c>
      <c r="D81" s="511"/>
      <c r="E81" s="511"/>
      <c r="F81" s="512"/>
    </row>
    <row r="82" spans="1:6">
      <c r="A82" s="520"/>
      <c r="B82" s="511"/>
      <c r="C82" s="511" t="s">
        <v>560</v>
      </c>
      <c r="D82" s="511"/>
      <c r="E82" s="511"/>
      <c r="F82" s="512"/>
    </row>
    <row r="83" spans="1:6">
      <c r="A83" s="520">
        <v>9</v>
      </c>
      <c r="B83" s="511" t="s">
        <v>505</v>
      </c>
      <c r="C83" s="511" t="s">
        <v>561</v>
      </c>
      <c r="D83" s="511">
        <v>1227.24</v>
      </c>
      <c r="E83" s="511" t="s">
        <v>505</v>
      </c>
      <c r="F83" s="512">
        <v>11045.16</v>
      </c>
    </row>
    <row r="84" spans="1:6">
      <c r="A84" s="520">
        <v>4.5</v>
      </c>
      <c r="B84" s="511" t="s">
        <v>505</v>
      </c>
      <c r="C84" s="511" t="s">
        <v>530</v>
      </c>
      <c r="D84" s="511">
        <v>3325.32</v>
      </c>
      <c r="E84" s="511" t="s">
        <v>505</v>
      </c>
      <c r="F84" s="512">
        <v>14963.94</v>
      </c>
    </row>
    <row r="85" spans="1:6">
      <c r="A85" s="520">
        <v>1.8</v>
      </c>
      <c r="B85" s="511" t="s">
        <v>522</v>
      </c>
      <c r="C85" s="511" t="s">
        <v>523</v>
      </c>
      <c r="D85" s="511">
        <v>972.4</v>
      </c>
      <c r="E85" s="511" t="s">
        <v>522</v>
      </c>
      <c r="F85" s="512">
        <v>1750.32</v>
      </c>
    </row>
    <row r="86" spans="1:6">
      <c r="A86" s="520">
        <v>17.7</v>
      </c>
      <c r="B86" s="511" t="s">
        <v>522</v>
      </c>
      <c r="C86" s="511" t="s">
        <v>524</v>
      </c>
      <c r="D86" s="511">
        <v>679.8</v>
      </c>
      <c r="E86" s="511" t="s">
        <v>522</v>
      </c>
      <c r="F86" s="512">
        <v>12032.46</v>
      </c>
    </row>
    <row r="87" spans="1:6">
      <c r="A87" s="520">
        <v>14.1</v>
      </c>
      <c r="B87" s="511" t="s">
        <v>522</v>
      </c>
      <c r="C87" s="511" t="s">
        <v>525</v>
      </c>
      <c r="D87" s="511">
        <v>557.70000000000005</v>
      </c>
      <c r="E87" s="511" t="s">
        <v>522</v>
      </c>
      <c r="F87" s="512">
        <v>7863.57</v>
      </c>
    </row>
    <row r="88" spans="1:6">
      <c r="A88" s="520"/>
      <c r="B88" s="511" t="s">
        <v>509</v>
      </c>
      <c r="C88" s="511" t="s">
        <v>510</v>
      </c>
      <c r="D88" s="511"/>
      <c r="E88" s="511" t="s">
        <v>509</v>
      </c>
      <c r="F88" s="512">
        <v>0</v>
      </c>
    </row>
    <row r="89" spans="1:6">
      <c r="A89" s="520"/>
      <c r="B89" s="511"/>
      <c r="C89" s="511" t="s">
        <v>512</v>
      </c>
      <c r="D89" s="511"/>
      <c r="E89" s="511"/>
      <c r="F89" s="512">
        <v>47655.45</v>
      </c>
    </row>
    <row r="90" spans="1:6">
      <c r="A90" s="520"/>
      <c r="B90" s="511"/>
      <c r="C90" s="511" t="s">
        <v>532</v>
      </c>
      <c r="D90" s="511"/>
      <c r="E90" s="511"/>
      <c r="F90" s="521">
        <v>4765.55</v>
      </c>
    </row>
    <row r="91" spans="1:6">
      <c r="A91" s="520"/>
      <c r="B91" s="511"/>
      <c r="C91" s="511"/>
      <c r="D91" s="511"/>
      <c r="E91" s="511"/>
      <c r="F91" s="512"/>
    </row>
    <row r="92" spans="1:6">
      <c r="A92" s="520" t="s">
        <v>562</v>
      </c>
      <c r="B92" s="511" t="s">
        <v>519</v>
      </c>
      <c r="C92" s="511" t="s">
        <v>563</v>
      </c>
      <c r="D92" s="511"/>
      <c r="E92" s="511"/>
      <c r="F92" s="512"/>
    </row>
    <row r="93" spans="1:6">
      <c r="A93" s="520"/>
      <c r="B93" s="511"/>
      <c r="C93" s="511" t="s">
        <v>564</v>
      </c>
      <c r="D93" s="511"/>
      <c r="E93" s="511"/>
      <c r="F93" s="512"/>
    </row>
    <row r="94" spans="1:6">
      <c r="A94" s="520">
        <v>0.22</v>
      </c>
      <c r="B94" s="511" t="s">
        <v>505</v>
      </c>
      <c r="C94" s="511" t="s">
        <v>565</v>
      </c>
      <c r="D94" s="511">
        <v>3760.2</v>
      </c>
      <c r="E94" s="511" t="s">
        <v>505</v>
      </c>
      <c r="F94" s="512">
        <v>827.24</v>
      </c>
    </row>
    <row r="95" spans="1:6">
      <c r="A95" s="520">
        <v>2.2000000000000002</v>
      </c>
      <c r="B95" s="511" t="s">
        <v>543</v>
      </c>
      <c r="C95" s="511" t="s">
        <v>531</v>
      </c>
      <c r="D95" s="511">
        <v>1041.7</v>
      </c>
      <c r="E95" s="511" t="s">
        <v>543</v>
      </c>
      <c r="F95" s="512">
        <v>2291.7399999999998</v>
      </c>
    </row>
    <row r="96" spans="1:6">
      <c r="A96" s="520">
        <v>0.5</v>
      </c>
      <c r="B96" s="511" t="s">
        <v>543</v>
      </c>
      <c r="C96" s="511" t="s">
        <v>566</v>
      </c>
      <c r="D96" s="511">
        <v>679.8</v>
      </c>
      <c r="E96" s="511" t="s">
        <v>543</v>
      </c>
      <c r="F96" s="512">
        <v>339.9</v>
      </c>
    </row>
    <row r="97" spans="1:6">
      <c r="A97" s="520">
        <v>3.2</v>
      </c>
      <c r="B97" s="511" t="s">
        <v>543</v>
      </c>
      <c r="C97" s="511" t="s">
        <v>525</v>
      </c>
      <c r="D97" s="511">
        <v>557.70000000000005</v>
      </c>
      <c r="E97" s="511" t="s">
        <v>543</v>
      </c>
      <c r="F97" s="512">
        <v>1784.64</v>
      </c>
    </row>
    <row r="98" spans="1:6">
      <c r="A98" s="520"/>
      <c r="B98" s="511" t="s">
        <v>509</v>
      </c>
      <c r="C98" s="511" t="s">
        <v>510</v>
      </c>
      <c r="D98" s="511" t="s">
        <v>503</v>
      </c>
      <c r="E98" s="511" t="s">
        <v>509</v>
      </c>
      <c r="F98" s="512">
        <v>0</v>
      </c>
    </row>
    <row r="99" spans="1:6">
      <c r="A99" s="520"/>
      <c r="B99" s="511"/>
      <c r="C99" s="511" t="s">
        <v>544</v>
      </c>
      <c r="D99" s="511"/>
      <c r="E99" s="511"/>
      <c r="F99" s="512">
        <v>5243.52</v>
      </c>
    </row>
    <row r="100" spans="1:6">
      <c r="A100" s="520"/>
      <c r="B100" s="511"/>
      <c r="C100" s="511" t="s">
        <v>545</v>
      </c>
      <c r="D100" s="511"/>
      <c r="E100" s="511"/>
      <c r="F100" s="521">
        <v>524.35</v>
      </c>
    </row>
    <row r="101" spans="1:6">
      <c r="A101" s="520"/>
      <c r="B101" s="511"/>
      <c r="C101" s="511"/>
      <c r="D101" s="511"/>
      <c r="E101" s="511"/>
      <c r="F101" s="521"/>
    </row>
    <row r="102" spans="1:6">
      <c r="A102" s="520" t="s">
        <v>567</v>
      </c>
      <c r="B102" s="511" t="s">
        <v>519</v>
      </c>
      <c r="C102" s="511" t="s">
        <v>574</v>
      </c>
      <c r="D102" s="511"/>
      <c r="E102" s="511"/>
      <c r="F102" s="512"/>
    </row>
    <row r="103" spans="1:6">
      <c r="A103" s="520"/>
      <c r="B103" s="511"/>
      <c r="C103" s="511" t="s">
        <v>568</v>
      </c>
      <c r="D103" s="511"/>
      <c r="E103" s="511"/>
      <c r="F103" s="512"/>
    </row>
    <row r="104" spans="1:6">
      <c r="A104" s="520"/>
      <c r="B104" s="511"/>
      <c r="C104" s="511" t="s">
        <v>569</v>
      </c>
      <c r="D104" s="511"/>
      <c r="E104" s="511"/>
      <c r="F104" s="512"/>
    </row>
    <row r="105" spans="1:6">
      <c r="A105" s="520"/>
      <c r="B105" s="511"/>
      <c r="C105" s="511" t="s">
        <v>570</v>
      </c>
      <c r="D105" s="511"/>
      <c r="E105" s="511"/>
      <c r="F105" s="512"/>
    </row>
    <row r="106" spans="1:6">
      <c r="A106" s="520"/>
      <c r="B106" s="511"/>
      <c r="C106" s="511" t="s">
        <v>571</v>
      </c>
      <c r="D106" s="511"/>
      <c r="E106" s="511"/>
      <c r="F106" s="512"/>
    </row>
    <row r="107" spans="1:6">
      <c r="A107" s="520">
        <v>12.8</v>
      </c>
      <c r="B107" s="511" t="s">
        <v>505</v>
      </c>
      <c r="C107" s="511" t="s">
        <v>572</v>
      </c>
      <c r="D107" s="511">
        <v>825.3</v>
      </c>
      <c r="E107" s="511" t="s">
        <v>505</v>
      </c>
      <c r="F107" s="512">
        <v>10563.84</v>
      </c>
    </row>
    <row r="108" spans="1:6">
      <c r="A108" s="520">
        <v>5</v>
      </c>
      <c r="B108" s="511" t="s">
        <v>505</v>
      </c>
      <c r="C108" s="511" t="s">
        <v>573</v>
      </c>
      <c r="D108" s="511">
        <v>1085.06</v>
      </c>
      <c r="E108" s="511" t="s">
        <v>505</v>
      </c>
      <c r="F108" s="512">
        <v>5425.3</v>
      </c>
    </row>
    <row r="109" spans="1:6">
      <c r="A109" s="520">
        <v>1.8</v>
      </c>
      <c r="B109" s="511" t="s">
        <v>543</v>
      </c>
      <c r="C109" s="511" t="s">
        <v>531</v>
      </c>
      <c r="D109" s="511">
        <v>1041.7</v>
      </c>
      <c r="E109" s="511" t="s">
        <v>543</v>
      </c>
      <c r="F109" s="512">
        <v>1875.06</v>
      </c>
    </row>
    <row r="110" spans="1:6">
      <c r="A110" s="520">
        <v>17.7</v>
      </c>
      <c r="B110" s="511" t="s">
        <v>543</v>
      </c>
      <c r="C110" s="511" t="s">
        <v>566</v>
      </c>
      <c r="D110" s="511">
        <v>679.8</v>
      </c>
      <c r="E110" s="511" t="s">
        <v>543</v>
      </c>
      <c r="F110" s="512">
        <v>12032.46</v>
      </c>
    </row>
    <row r="111" spans="1:6">
      <c r="A111" s="520">
        <v>14.1</v>
      </c>
      <c r="B111" s="511" t="s">
        <v>543</v>
      </c>
      <c r="C111" s="511" t="s">
        <v>525</v>
      </c>
      <c r="D111" s="511">
        <v>557.70000000000005</v>
      </c>
      <c r="E111" s="511" t="s">
        <v>543</v>
      </c>
      <c r="F111" s="512">
        <v>7863.57</v>
      </c>
    </row>
    <row r="112" spans="1:6">
      <c r="A112" s="520"/>
      <c r="B112" s="511" t="s">
        <v>509</v>
      </c>
      <c r="C112" s="511" t="s">
        <v>510</v>
      </c>
      <c r="D112" s="511"/>
      <c r="E112" s="511" t="s">
        <v>509</v>
      </c>
      <c r="F112" s="512">
        <v>0</v>
      </c>
    </row>
    <row r="113" spans="1:6">
      <c r="A113" s="520"/>
      <c r="B113" s="511"/>
      <c r="C113" s="511" t="s">
        <v>512</v>
      </c>
      <c r="D113" s="511"/>
      <c r="E113" s="511"/>
      <c r="F113" s="512">
        <v>37760.230000000003</v>
      </c>
    </row>
    <row r="114" spans="1:6">
      <c r="A114" s="520"/>
      <c r="B114" s="511"/>
      <c r="C114" s="511" t="s">
        <v>532</v>
      </c>
      <c r="D114" s="511"/>
      <c r="E114" s="511"/>
      <c r="F114" s="521">
        <v>3776.02</v>
      </c>
    </row>
    <row r="115" spans="1:6">
      <c r="A115" s="520"/>
      <c r="B115" s="511"/>
      <c r="C115" s="511"/>
      <c r="D115" s="511"/>
      <c r="E115" s="511"/>
      <c r="F115" s="521"/>
    </row>
    <row r="116" spans="1:6">
      <c r="A116" s="520">
        <v>32.1</v>
      </c>
      <c r="B116" s="511" t="s">
        <v>519</v>
      </c>
      <c r="C116" s="511" t="s">
        <v>575</v>
      </c>
      <c r="D116" s="511"/>
      <c r="E116" s="511"/>
      <c r="F116" s="512"/>
    </row>
    <row r="117" spans="1:6">
      <c r="A117" s="520"/>
      <c r="B117" s="511"/>
      <c r="C117" s="511" t="s">
        <v>576</v>
      </c>
      <c r="D117" s="511"/>
      <c r="E117" s="511"/>
      <c r="F117" s="512"/>
    </row>
    <row r="118" spans="1:6">
      <c r="A118" s="520"/>
      <c r="B118" s="511"/>
      <c r="C118" s="511" t="s">
        <v>577</v>
      </c>
      <c r="D118" s="511"/>
      <c r="E118" s="511"/>
      <c r="F118" s="512"/>
    </row>
    <row r="119" spans="1:6">
      <c r="A119" s="520"/>
      <c r="B119" s="511"/>
      <c r="C119" s="511" t="s">
        <v>578</v>
      </c>
      <c r="D119" s="511"/>
      <c r="E119" s="511"/>
      <c r="F119" s="512"/>
    </row>
    <row r="120" spans="1:6">
      <c r="A120" s="520"/>
      <c r="B120" s="511"/>
      <c r="C120" s="511" t="s">
        <v>579</v>
      </c>
      <c r="D120" s="511"/>
      <c r="E120" s="511"/>
      <c r="F120" s="512"/>
    </row>
    <row r="121" spans="1:6">
      <c r="A121" s="520">
        <v>190</v>
      </c>
      <c r="B121" s="511" t="s">
        <v>580</v>
      </c>
      <c r="C121" s="511" t="s">
        <v>581</v>
      </c>
      <c r="D121" s="511">
        <v>16106</v>
      </c>
      <c r="E121" s="511" t="s">
        <v>582</v>
      </c>
      <c r="F121" s="512">
        <v>3060.14</v>
      </c>
    </row>
    <row r="122" spans="1:6">
      <c r="A122" s="520">
        <v>0.12</v>
      </c>
      <c r="B122" s="511" t="s">
        <v>505</v>
      </c>
      <c r="C122" s="511" t="s">
        <v>583</v>
      </c>
      <c r="D122" s="511">
        <v>4485</v>
      </c>
      <c r="E122" s="511" t="s">
        <v>505</v>
      </c>
      <c r="F122" s="512">
        <v>538.20000000000005</v>
      </c>
    </row>
    <row r="123" spans="1:6">
      <c r="A123" s="520">
        <v>10</v>
      </c>
      <c r="B123" s="511" t="s">
        <v>584</v>
      </c>
      <c r="C123" s="511" t="s">
        <v>585</v>
      </c>
      <c r="D123" s="511">
        <v>327.20999999999998</v>
      </c>
      <c r="E123" s="511" t="s">
        <v>584</v>
      </c>
      <c r="F123" s="512">
        <v>3272.1</v>
      </c>
    </row>
    <row r="124" spans="1:6">
      <c r="A124" s="520">
        <v>1.54</v>
      </c>
      <c r="B124" s="511" t="s">
        <v>586</v>
      </c>
      <c r="C124" s="511" t="s">
        <v>587</v>
      </c>
      <c r="D124" s="511">
        <v>42.7</v>
      </c>
      <c r="E124" s="511" t="s">
        <v>586</v>
      </c>
      <c r="F124" s="512">
        <v>65.760000000000005</v>
      </c>
    </row>
    <row r="125" spans="1:6">
      <c r="A125" s="520">
        <v>1.1000000000000001</v>
      </c>
      <c r="B125" s="511" t="s">
        <v>543</v>
      </c>
      <c r="C125" s="511" t="s">
        <v>531</v>
      </c>
      <c r="D125" s="511">
        <v>1041.7</v>
      </c>
      <c r="E125" s="511" t="s">
        <v>543</v>
      </c>
      <c r="F125" s="512">
        <v>1145.8699999999999</v>
      </c>
    </row>
    <row r="126" spans="1:6">
      <c r="A126" s="520">
        <v>2.1</v>
      </c>
      <c r="B126" s="511" t="s">
        <v>543</v>
      </c>
      <c r="C126" s="511" t="s">
        <v>523</v>
      </c>
      <c r="D126" s="511">
        <v>972.4</v>
      </c>
      <c r="E126" s="511" t="s">
        <v>543</v>
      </c>
      <c r="F126" s="512">
        <v>2042.04</v>
      </c>
    </row>
    <row r="127" spans="1:6">
      <c r="A127" s="520">
        <v>2.2000000000000002</v>
      </c>
      <c r="B127" s="511" t="s">
        <v>543</v>
      </c>
      <c r="C127" s="511" t="s">
        <v>524</v>
      </c>
      <c r="D127" s="511">
        <v>679.8</v>
      </c>
      <c r="E127" s="511" t="s">
        <v>543</v>
      </c>
      <c r="F127" s="512">
        <v>1495.56</v>
      </c>
    </row>
    <row r="128" spans="1:6">
      <c r="A128" s="520">
        <v>1.1000000000000001</v>
      </c>
      <c r="B128" s="511" t="s">
        <v>543</v>
      </c>
      <c r="C128" s="511" t="s">
        <v>525</v>
      </c>
      <c r="D128" s="511">
        <v>557.70000000000005</v>
      </c>
      <c r="E128" s="511" t="s">
        <v>543</v>
      </c>
      <c r="F128" s="512">
        <v>613.47</v>
      </c>
    </row>
    <row r="129" spans="1:6">
      <c r="A129" s="520"/>
      <c r="B129" s="511" t="s">
        <v>509</v>
      </c>
      <c r="C129" s="511" t="s">
        <v>510</v>
      </c>
      <c r="D129" s="511"/>
      <c r="E129" s="511" t="s">
        <v>509</v>
      </c>
      <c r="F129" s="512">
        <v>0</v>
      </c>
    </row>
    <row r="130" spans="1:6">
      <c r="A130" s="520"/>
      <c r="B130" s="511"/>
      <c r="C130" s="511" t="s">
        <v>544</v>
      </c>
      <c r="D130" s="511"/>
      <c r="E130" s="511"/>
      <c r="F130" s="512">
        <v>12233.14</v>
      </c>
    </row>
    <row r="131" spans="1:6">
      <c r="A131" s="520"/>
      <c r="B131" s="511"/>
      <c r="C131" s="511" t="s">
        <v>545</v>
      </c>
      <c r="D131" s="511"/>
      <c r="E131" s="511"/>
      <c r="F131" s="521">
        <v>1223.31</v>
      </c>
    </row>
    <row r="132" spans="1:6">
      <c r="A132" s="520"/>
      <c r="B132" s="511"/>
      <c r="C132" s="511"/>
      <c r="D132" s="511"/>
      <c r="E132" s="511"/>
      <c r="F132" s="512" t="s">
        <v>533</v>
      </c>
    </row>
    <row r="133" spans="1:6">
      <c r="A133" s="520" t="s">
        <v>588</v>
      </c>
      <c r="B133" s="511" t="s">
        <v>519</v>
      </c>
      <c r="C133" s="511" t="s">
        <v>589</v>
      </c>
      <c r="D133" s="511"/>
      <c r="E133" s="511"/>
      <c r="F133" s="512"/>
    </row>
    <row r="134" spans="1:6">
      <c r="A134" s="520">
        <v>0.14000000000000001</v>
      </c>
      <c r="B134" s="511" t="s">
        <v>505</v>
      </c>
      <c r="C134" s="511" t="s">
        <v>530</v>
      </c>
      <c r="D134" s="511">
        <v>3325.32</v>
      </c>
      <c r="E134" s="511" t="s">
        <v>505</v>
      </c>
      <c r="F134" s="512">
        <v>465.54</v>
      </c>
    </row>
    <row r="135" spans="1:6">
      <c r="A135" s="520">
        <v>1.1000000000000001</v>
      </c>
      <c r="B135" s="511" t="s">
        <v>522</v>
      </c>
      <c r="C135" s="511" t="s">
        <v>531</v>
      </c>
      <c r="D135" s="511">
        <v>1041.7</v>
      </c>
      <c r="E135" s="511" t="s">
        <v>522</v>
      </c>
      <c r="F135" s="512">
        <v>1145.8699999999999</v>
      </c>
    </row>
    <row r="136" spans="1:6">
      <c r="A136" s="520">
        <v>0.5</v>
      </c>
      <c r="B136" s="511" t="s">
        <v>522</v>
      </c>
      <c r="C136" s="511" t="s">
        <v>524</v>
      </c>
      <c r="D136" s="511">
        <v>679.8</v>
      </c>
      <c r="E136" s="511" t="s">
        <v>522</v>
      </c>
      <c r="F136" s="512">
        <v>339.9</v>
      </c>
    </row>
    <row r="137" spans="1:6">
      <c r="A137" s="520">
        <v>1.1000000000000001</v>
      </c>
      <c r="B137" s="511" t="s">
        <v>522</v>
      </c>
      <c r="C137" s="511" t="s">
        <v>525</v>
      </c>
      <c r="D137" s="511">
        <v>557.70000000000005</v>
      </c>
      <c r="E137" s="511" t="s">
        <v>522</v>
      </c>
      <c r="F137" s="512">
        <v>613.47</v>
      </c>
    </row>
    <row r="138" spans="1:6">
      <c r="A138" s="520"/>
      <c r="B138" s="511" t="s">
        <v>509</v>
      </c>
      <c r="C138" s="511" t="s">
        <v>510</v>
      </c>
      <c r="D138" s="511" t="s">
        <v>503</v>
      </c>
      <c r="E138" s="511" t="s">
        <v>509</v>
      </c>
      <c r="F138" s="512">
        <v>0</v>
      </c>
    </row>
    <row r="139" spans="1:6">
      <c r="A139" s="520"/>
      <c r="B139" s="511"/>
      <c r="C139" s="511" t="s">
        <v>544</v>
      </c>
      <c r="D139" s="511"/>
      <c r="E139" s="511"/>
      <c r="F139" s="512">
        <v>2564.7800000000002</v>
      </c>
    </row>
    <row r="140" spans="1:6">
      <c r="A140" s="520"/>
      <c r="B140" s="511"/>
      <c r="C140" s="511" t="s">
        <v>545</v>
      </c>
      <c r="D140" s="511"/>
      <c r="E140" s="511"/>
      <c r="F140" s="521">
        <v>256.48</v>
      </c>
    </row>
    <row r="141" spans="1:6">
      <c r="A141" s="520"/>
      <c r="B141" s="511"/>
      <c r="C141" s="511"/>
      <c r="D141" s="511"/>
      <c r="E141" s="511"/>
      <c r="F141" s="521"/>
    </row>
    <row r="142" spans="1:6">
      <c r="A142" s="520" t="s">
        <v>590</v>
      </c>
      <c r="B142" s="511" t="s">
        <v>519</v>
      </c>
      <c r="C142" s="511" t="s">
        <v>591</v>
      </c>
      <c r="D142" s="511"/>
      <c r="E142" s="511"/>
      <c r="F142" s="512"/>
    </row>
    <row r="143" spans="1:6">
      <c r="A143" s="520">
        <v>0.1</v>
      </c>
      <c r="B143" s="511" t="s">
        <v>505</v>
      </c>
      <c r="C143" s="511" t="s">
        <v>592</v>
      </c>
      <c r="D143" s="511">
        <v>4485</v>
      </c>
      <c r="E143" s="511" t="s">
        <v>505</v>
      </c>
      <c r="F143" s="512">
        <v>448.5</v>
      </c>
    </row>
    <row r="144" spans="1:6">
      <c r="A144" s="520">
        <v>1.1000000000000001</v>
      </c>
      <c r="B144" s="511" t="s">
        <v>522</v>
      </c>
      <c r="C144" s="511" t="s">
        <v>531</v>
      </c>
      <c r="D144" s="511">
        <v>1041.7</v>
      </c>
      <c r="E144" s="511" t="s">
        <v>522</v>
      </c>
      <c r="F144" s="512">
        <v>1145.8699999999999</v>
      </c>
    </row>
    <row r="145" spans="1:6">
      <c r="A145" s="520">
        <v>1.1000000000000001</v>
      </c>
      <c r="B145" s="511" t="s">
        <v>522</v>
      </c>
      <c r="C145" s="511" t="s">
        <v>524</v>
      </c>
      <c r="D145" s="511">
        <v>679.8</v>
      </c>
      <c r="E145" s="511" t="s">
        <v>522</v>
      </c>
      <c r="F145" s="512">
        <v>747.78</v>
      </c>
    </row>
    <row r="146" spans="1:6">
      <c r="A146" s="520">
        <v>1.1000000000000001</v>
      </c>
      <c r="B146" s="511" t="s">
        <v>522</v>
      </c>
      <c r="C146" s="511" t="s">
        <v>525</v>
      </c>
      <c r="D146" s="511">
        <v>557.70000000000005</v>
      </c>
      <c r="E146" s="511" t="s">
        <v>522</v>
      </c>
      <c r="F146" s="512">
        <v>613.47</v>
      </c>
    </row>
    <row r="147" spans="1:6">
      <c r="A147" s="520"/>
      <c r="B147" s="511" t="s">
        <v>509</v>
      </c>
      <c r="C147" s="511" t="s">
        <v>510</v>
      </c>
      <c r="D147" s="511" t="s">
        <v>503</v>
      </c>
      <c r="E147" s="511" t="s">
        <v>509</v>
      </c>
      <c r="F147" s="512">
        <v>0</v>
      </c>
    </row>
    <row r="148" spans="1:6">
      <c r="A148" s="520"/>
      <c r="B148" s="511"/>
      <c r="C148" s="511" t="s">
        <v>544</v>
      </c>
      <c r="D148" s="511"/>
      <c r="E148" s="511"/>
      <c r="F148" s="512">
        <v>2955.62</v>
      </c>
    </row>
    <row r="149" spans="1:6">
      <c r="A149" s="520"/>
      <c r="B149" s="511"/>
      <c r="C149" s="511" t="s">
        <v>545</v>
      </c>
      <c r="D149" s="511"/>
      <c r="E149" s="511"/>
      <c r="F149" s="521">
        <v>295.56</v>
      </c>
    </row>
    <row r="150" spans="1:6">
      <c r="A150" s="520"/>
      <c r="B150" s="511"/>
      <c r="C150" s="511"/>
      <c r="D150" s="511"/>
      <c r="E150" s="511"/>
      <c r="F150" s="512" t="s">
        <v>533</v>
      </c>
    </row>
    <row r="151" spans="1:6">
      <c r="A151" s="520">
        <v>37.1</v>
      </c>
      <c r="B151" s="511" t="s">
        <v>519</v>
      </c>
      <c r="C151" s="511" t="s">
        <v>593</v>
      </c>
      <c r="D151" s="511"/>
      <c r="E151" s="511"/>
      <c r="F151" s="512"/>
    </row>
    <row r="152" spans="1:6">
      <c r="A152" s="520">
        <v>0.09</v>
      </c>
      <c r="B152" s="511" t="s">
        <v>505</v>
      </c>
      <c r="C152" s="511" t="s">
        <v>594</v>
      </c>
      <c r="D152" s="511">
        <v>1348</v>
      </c>
      <c r="E152" s="511" t="s">
        <v>505</v>
      </c>
      <c r="F152" s="512">
        <v>121.32</v>
      </c>
    </row>
    <row r="153" spans="1:6">
      <c r="A153" s="520">
        <v>2.2000000000000002</v>
      </c>
      <c r="B153" s="511" t="s">
        <v>522</v>
      </c>
      <c r="C153" s="511" t="s">
        <v>523</v>
      </c>
      <c r="D153" s="511">
        <v>972.4</v>
      </c>
      <c r="E153" s="511" t="s">
        <v>522</v>
      </c>
      <c r="F153" s="512">
        <v>2139.2800000000002</v>
      </c>
    </row>
    <row r="154" spans="1:6">
      <c r="A154" s="520">
        <v>0.5</v>
      </c>
      <c r="B154" s="511" t="s">
        <v>522</v>
      </c>
      <c r="C154" s="511" t="s">
        <v>524</v>
      </c>
      <c r="D154" s="511">
        <v>679.8</v>
      </c>
      <c r="E154" s="511" t="s">
        <v>522</v>
      </c>
      <c r="F154" s="512">
        <v>339.9</v>
      </c>
    </row>
    <row r="155" spans="1:6">
      <c r="A155" s="520">
        <v>3.8</v>
      </c>
      <c r="B155" s="511" t="s">
        <v>522</v>
      </c>
      <c r="C155" s="511" t="s">
        <v>525</v>
      </c>
      <c r="D155" s="511">
        <v>557.70000000000005</v>
      </c>
      <c r="E155" s="511" t="s">
        <v>522</v>
      </c>
      <c r="F155" s="512">
        <v>2119.2600000000002</v>
      </c>
    </row>
    <row r="156" spans="1:6">
      <c r="A156" s="520"/>
      <c r="B156" s="511" t="s">
        <v>509</v>
      </c>
      <c r="C156" s="511" t="s">
        <v>595</v>
      </c>
      <c r="D156" s="511" t="s">
        <v>503</v>
      </c>
      <c r="E156" s="511" t="s">
        <v>509</v>
      </c>
      <c r="F156" s="512">
        <v>1.5</v>
      </c>
    </row>
    <row r="157" spans="1:6">
      <c r="A157" s="520"/>
      <c r="B157" s="511"/>
      <c r="C157" s="511" t="s">
        <v>596</v>
      </c>
      <c r="D157" s="511"/>
      <c r="E157" s="511"/>
      <c r="F157" s="512">
        <v>4721.26</v>
      </c>
    </row>
    <row r="158" spans="1:6">
      <c r="A158" s="520"/>
      <c r="B158" s="511"/>
      <c r="C158" s="511" t="s">
        <v>545</v>
      </c>
      <c r="D158" s="511"/>
      <c r="E158" s="511"/>
      <c r="F158" s="521">
        <v>47.21</v>
      </c>
    </row>
    <row r="159" spans="1:6">
      <c r="A159" s="520"/>
      <c r="B159" s="511"/>
      <c r="C159" s="511"/>
      <c r="D159" s="511"/>
      <c r="E159" s="511"/>
      <c r="F159" s="521"/>
    </row>
    <row r="160" spans="1:6">
      <c r="A160" s="520" t="s">
        <v>597</v>
      </c>
      <c r="B160" s="511" t="s">
        <v>519</v>
      </c>
      <c r="C160" s="511" t="s">
        <v>598</v>
      </c>
      <c r="D160" s="511"/>
      <c r="E160" s="511"/>
      <c r="F160" s="512"/>
    </row>
    <row r="161" spans="1:6">
      <c r="A161" s="520"/>
      <c r="B161" s="511"/>
      <c r="C161" s="511" t="s">
        <v>599</v>
      </c>
      <c r="D161" s="511"/>
      <c r="E161" s="511"/>
      <c r="F161" s="512"/>
    </row>
    <row r="162" spans="1:6">
      <c r="A162" s="520"/>
      <c r="B162" s="511"/>
      <c r="C162" s="511" t="s">
        <v>600</v>
      </c>
      <c r="D162" s="511"/>
      <c r="E162" s="511"/>
      <c r="F162" s="512"/>
    </row>
    <row r="163" spans="1:6">
      <c r="A163" s="520">
        <v>1.44</v>
      </c>
      <c r="B163" s="511" t="s">
        <v>601</v>
      </c>
      <c r="C163" s="511" t="s">
        <v>602</v>
      </c>
      <c r="D163" s="511">
        <v>147.5</v>
      </c>
      <c r="E163" s="511" t="s">
        <v>601</v>
      </c>
      <c r="F163" s="512">
        <v>212.4</v>
      </c>
    </row>
    <row r="164" spans="1:6">
      <c r="A164" s="520">
        <v>0.7</v>
      </c>
      <c r="B164" s="511" t="s">
        <v>543</v>
      </c>
      <c r="C164" s="511" t="s">
        <v>603</v>
      </c>
      <c r="D164" s="511">
        <v>831.6</v>
      </c>
      <c r="E164" s="511" t="s">
        <v>543</v>
      </c>
      <c r="F164" s="512">
        <v>582.12</v>
      </c>
    </row>
    <row r="165" spans="1:6">
      <c r="A165" s="520">
        <v>2.5499999999999998</v>
      </c>
      <c r="B165" s="511" t="s">
        <v>601</v>
      </c>
      <c r="C165" s="511" t="s">
        <v>604</v>
      </c>
      <c r="D165" s="511">
        <v>238.9</v>
      </c>
      <c r="E165" s="511" t="s">
        <v>601</v>
      </c>
      <c r="F165" s="512">
        <v>609.20000000000005</v>
      </c>
    </row>
    <row r="166" spans="1:6">
      <c r="A166" s="520">
        <v>1.2</v>
      </c>
      <c r="B166" s="511" t="s">
        <v>543</v>
      </c>
      <c r="C166" s="511" t="s">
        <v>603</v>
      </c>
      <c r="D166" s="511">
        <v>831.6</v>
      </c>
      <c r="E166" s="511" t="s">
        <v>543</v>
      </c>
      <c r="F166" s="512">
        <v>997.92</v>
      </c>
    </row>
    <row r="167" spans="1:6">
      <c r="A167" s="520"/>
      <c r="B167" s="511" t="s">
        <v>509</v>
      </c>
      <c r="C167" s="511" t="s">
        <v>605</v>
      </c>
      <c r="D167" s="511" t="s">
        <v>503</v>
      </c>
      <c r="E167" s="511" t="s">
        <v>509</v>
      </c>
      <c r="F167" s="512">
        <v>1.5</v>
      </c>
    </row>
    <row r="168" spans="1:6">
      <c r="A168" s="520"/>
      <c r="B168" s="511"/>
      <c r="C168" s="511" t="s">
        <v>544</v>
      </c>
      <c r="D168" s="511"/>
      <c r="E168" s="511"/>
      <c r="F168" s="512">
        <v>2403.14</v>
      </c>
    </row>
    <row r="169" spans="1:6">
      <c r="A169" s="520"/>
      <c r="B169" s="511"/>
      <c r="C169" s="511" t="s">
        <v>545</v>
      </c>
      <c r="D169" s="511"/>
      <c r="E169" s="511"/>
      <c r="F169" s="521">
        <v>240.31</v>
      </c>
    </row>
    <row r="170" spans="1:6">
      <c r="A170" s="520"/>
      <c r="B170" s="511"/>
      <c r="C170" s="511"/>
      <c r="D170" s="511"/>
      <c r="E170" s="511"/>
      <c r="F170" s="521"/>
    </row>
    <row r="171" spans="1:6">
      <c r="A171" s="520">
        <v>41</v>
      </c>
      <c r="B171" s="511" t="s">
        <v>519</v>
      </c>
      <c r="C171" s="511" t="s">
        <v>606</v>
      </c>
      <c r="D171" s="511"/>
      <c r="E171" s="511"/>
      <c r="F171" s="512"/>
    </row>
    <row r="172" spans="1:6">
      <c r="A172" s="520"/>
      <c r="B172" s="511"/>
      <c r="C172" s="511" t="s">
        <v>607</v>
      </c>
      <c r="D172" s="511"/>
      <c r="E172" s="511"/>
      <c r="F172" s="512"/>
    </row>
    <row r="173" spans="1:6">
      <c r="A173" s="520"/>
      <c r="B173" s="511"/>
      <c r="C173" s="511" t="s">
        <v>608</v>
      </c>
      <c r="D173" s="511"/>
      <c r="E173" s="511"/>
      <c r="F173" s="512"/>
    </row>
    <row r="174" spans="1:6">
      <c r="A174" s="520">
        <v>2.2200000000000002</v>
      </c>
      <c r="B174" s="511" t="s">
        <v>601</v>
      </c>
      <c r="C174" s="511" t="s">
        <v>604</v>
      </c>
      <c r="D174" s="511">
        <v>227.6</v>
      </c>
      <c r="E174" s="511" t="s">
        <v>601</v>
      </c>
      <c r="F174" s="512">
        <v>505.27</v>
      </c>
    </row>
    <row r="175" spans="1:6">
      <c r="A175" s="520">
        <v>1.1000000000000001</v>
      </c>
      <c r="B175" s="511" t="s">
        <v>543</v>
      </c>
      <c r="C175" s="511" t="s">
        <v>603</v>
      </c>
      <c r="D175" s="511">
        <v>831.6</v>
      </c>
      <c r="E175" s="511" t="s">
        <v>543</v>
      </c>
      <c r="F175" s="512">
        <v>914.76</v>
      </c>
    </row>
    <row r="176" spans="1:6">
      <c r="A176" s="520"/>
      <c r="B176" s="511" t="s">
        <v>509</v>
      </c>
      <c r="C176" s="511" t="s">
        <v>605</v>
      </c>
      <c r="D176" s="511" t="s">
        <v>503</v>
      </c>
      <c r="E176" s="511" t="s">
        <v>509</v>
      </c>
      <c r="F176" s="512">
        <v>1.5</v>
      </c>
    </row>
    <row r="177" spans="1:6">
      <c r="A177" s="520"/>
      <c r="B177" s="511"/>
      <c r="C177" s="511" t="s">
        <v>544</v>
      </c>
      <c r="D177" s="511"/>
      <c r="E177" s="511"/>
      <c r="F177" s="512">
        <v>1421.53</v>
      </c>
    </row>
    <row r="178" spans="1:6">
      <c r="A178" s="520"/>
      <c r="B178" s="511"/>
      <c r="C178" s="511" t="s">
        <v>545</v>
      </c>
      <c r="D178" s="511"/>
      <c r="E178" s="511"/>
      <c r="F178" s="521">
        <v>142.15</v>
      </c>
    </row>
    <row r="179" spans="1:6">
      <c r="A179" s="520"/>
      <c r="B179" s="511"/>
      <c r="C179" s="511"/>
      <c r="D179" s="511"/>
      <c r="E179" s="511"/>
      <c r="F179" s="521"/>
    </row>
    <row r="180" spans="1:6">
      <c r="A180" s="520"/>
      <c r="B180" s="511" t="s">
        <v>540</v>
      </c>
      <c r="C180" s="511" t="s">
        <v>609</v>
      </c>
      <c r="D180" s="511"/>
      <c r="E180" s="511"/>
      <c r="F180" s="512"/>
    </row>
    <row r="181" spans="1:6">
      <c r="A181" s="520"/>
      <c r="B181" s="511"/>
      <c r="C181" s="511" t="s">
        <v>618</v>
      </c>
      <c r="D181" s="511"/>
      <c r="E181" s="511"/>
      <c r="F181" s="512"/>
    </row>
    <row r="182" spans="1:6">
      <c r="A182" s="526">
        <v>0.314</v>
      </c>
      <c r="B182" s="511" t="s">
        <v>11</v>
      </c>
      <c r="C182" s="511" t="s">
        <v>610</v>
      </c>
      <c r="D182" s="511">
        <v>5659.1</v>
      </c>
      <c r="E182" s="511" t="s">
        <v>11</v>
      </c>
      <c r="F182" s="512">
        <v>1776.96</v>
      </c>
    </row>
    <row r="183" spans="1:6">
      <c r="A183" s="520">
        <v>18</v>
      </c>
      <c r="B183" s="511" t="s">
        <v>611</v>
      </c>
      <c r="C183" s="511" t="s">
        <v>612</v>
      </c>
      <c r="D183" s="511">
        <v>41.87</v>
      </c>
      <c r="E183" s="511" t="s">
        <v>613</v>
      </c>
      <c r="F183" s="512">
        <v>753.66</v>
      </c>
    </row>
    <row r="184" spans="1:6">
      <c r="A184" s="520">
        <v>18</v>
      </c>
      <c r="B184" s="511" t="s">
        <v>611</v>
      </c>
      <c r="C184" s="511" t="s">
        <v>614</v>
      </c>
      <c r="D184" s="511">
        <v>1</v>
      </c>
      <c r="E184" s="511" t="s">
        <v>613</v>
      </c>
      <c r="F184" s="512">
        <v>18</v>
      </c>
    </row>
    <row r="185" spans="1:6">
      <c r="A185" s="520">
        <v>18</v>
      </c>
      <c r="B185" s="511" t="s">
        <v>611</v>
      </c>
      <c r="C185" s="511" t="s">
        <v>615</v>
      </c>
      <c r="D185" s="511">
        <v>2</v>
      </c>
      <c r="E185" s="511" t="s">
        <v>613</v>
      </c>
      <c r="F185" s="512">
        <v>36</v>
      </c>
    </row>
    <row r="186" spans="1:6">
      <c r="A186" s="520"/>
      <c r="B186" s="511"/>
      <c r="C186" s="511" t="s">
        <v>616</v>
      </c>
      <c r="D186" s="511"/>
      <c r="E186" s="511"/>
      <c r="F186" s="512">
        <v>2584.62</v>
      </c>
    </row>
    <row r="187" spans="1:6">
      <c r="A187" s="520"/>
      <c r="B187" s="511"/>
      <c r="C187" s="511" t="s">
        <v>617</v>
      </c>
      <c r="D187" s="511"/>
      <c r="E187" s="511"/>
      <c r="F187" s="521">
        <v>411.56</v>
      </c>
    </row>
    <row r="188" spans="1:6">
      <c r="A188" s="520"/>
      <c r="B188" s="511"/>
      <c r="C188" s="511"/>
      <c r="D188" s="511"/>
      <c r="E188" s="511"/>
      <c r="F188" s="521"/>
    </row>
    <row r="189" spans="1:6">
      <c r="A189" s="520" t="s">
        <v>619</v>
      </c>
      <c r="B189" s="511" t="s">
        <v>540</v>
      </c>
      <c r="C189" s="511" t="s">
        <v>609</v>
      </c>
      <c r="D189" s="511"/>
      <c r="E189" s="511"/>
      <c r="F189" s="512"/>
    </row>
    <row r="190" spans="1:6">
      <c r="A190" s="520"/>
      <c r="B190" s="511"/>
      <c r="C190" s="511" t="s">
        <v>623</v>
      </c>
      <c r="D190" s="511"/>
      <c r="E190" s="511"/>
      <c r="F190" s="512"/>
    </row>
    <row r="191" spans="1:6" ht="56.25">
      <c r="A191" s="526">
        <v>0.40500000000000003</v>
      </c>
      <c r="B191" s="511" t="s">
        <v>11</v>
      </c>
      <c r="C191" s="527" t="s">
        <v>1145</v>
      </c>
      <c r="D191" s="511">
        <v>5779</v>
      </c>
      <c r="E191" s="511" t="s">
        <v>11</v>
      </c>
      <c r="F191" s="512">
        <v>2340.5</v>
      </c>
    </row>
    <row r="192" spans="1:6">
      <c r="A192" s="520"/>
      <c r="B192" s="511"/>
      <c r="C192" s="511" t="s">
        <v>621</v>
      </c>
      <c r="D192" s="511"/>
      <c r="E192" s="511"/>
      <c r="F192" s="512">
        <v>2340.5</v>
      </c>
    </row>
    <row r="193" spans="1:6">
      <c r="A193" s="520"/>
      <c r="B193" s="511"/>
      <c r="C193" s="511" t="s">
        <v>622</v>
      </c>
      <c r="D193" s="511"/>
      <c r="E193" s="511"/>
      <c r="F193" s="521">
        <v>260.06</v>
      </c>
    </row>
    <row r="194" spans="1:6">
      <c r="A194" s="520"/>
      <c r="B194" s="511"/>
      <c r="C194" s="511"/>
      <c r="D194" s="511"/>
      <c r="E194" s="511"/>
      <c r="F194" s="512"/>
    </row>
    <row r="195" spans="1:6">
      <c r="A195" s="520" t="s">
        <v>624</v>
      </c>
      <c r="B195" s="511"/>
      <c r="C195" s="511" t="s">
        <v>625</v>
      </c>
      <c r="D195" s="511"/>
      <c r="E195" s="511"/>
      <c r="F195" s="512"/>
    </row>
    <row r="196" spans="1:6">
      <c r="A196" s="520">
        <v>0.1</v>
      </c>
      <c r="B196" s="511" t="s">
        <v>505</v>
      </c>
      <c r="C196" s="511" t="s">
        <v>626</v>
      </c>
      <c r="D196" s="511">
        <v>233.76</v>
      </c>
      <c r="E196" s="511" t="s">
        <v>505</v>
      </c>
      <c r="F196" s="512">
        <v>23.38</v>
      </c>
    </row>
    <row r="197" spans="1:6">
      <c r="A197" s="520">
        <v>6.3</v>
      </c>
      <c r="B197" s="511" t="s">
        <v>627</v>
      </c>
      <c r="C197" s="511" t="s">
        <v>628</v>
      </c>
      <c r="D197" s="511">
        <v>34.6</v>
      </c>
      <c r="E197" s="511" t="s">
        <v>627</v>
      </c>
      <c r="F197" s="512">
        <v>217.98</v>
      </c>
    </row>
    <row r="198" spans="1:6">
      <c r="A198" s="520">
        <v>6.3</v>
      </c>
      <c r="B198" s="511" t="s">
        <v>627</v>
      </c>
      <c r="C198" s="511" t="s">
        <v>629</v>
      </c>
      <c r="D198" s="511">
        <v>17.5</v>
      </c>
      <c r="E198" s="511" t="s">
        <v>627</v>
      </c>
      <c r="F198" s="512">
        <v>110.25</v>
      </c>
    </row>
    <row r="199" spans="1:6">
      <c r="A199" s="520">
        <v>3.15</v>
      </c>
      <c r="B199" s="511" t="s">
        <v>630</v>
      </c>
      <c r="C199" s="511" t="s">
        <v>631</v>
      </c>
      <c r="D199" s="511">
        <v>40.65</v>
      </c>
      <c r="E199" s="511" t="s">
        <v>630</v>
      </c>
      <c r="F199" s="512">
        <v>128.05000000000001</v>
      </c>
    </row>
    <row r="200" spans="1:6">
      <c r="A200" s="520">
        <v>0.25</v>
      </c>
      <c r="B200" s="511" t="s">
        <v>632</v>
      </c>
      <c r="C200" s="511" t="s">
        <v>633</v>
      </c>
      <c r="D200" s="511">
        <v>972.4</v>
      </c>
      <c r="E200" s="511" t="s">
        <v>632</v>
      </c>
      <c r="F200" s="512">
        <v>243.1</v>
      </c>
    </row>
    <row r="201" spans="1:6">
      <c r="A201" s="520">
        <v>0.2</v>
      </c>
      <c r="B201" s="511" t="s">
        <v>632</v>
      </c>
      <c r="C201" s="511" t="s">
        <v>634</v>
      </c>
      <c r="D201" s="511">
        <v>903.1</v>
      </c>
      <c r="E201" s="511" t="s">
        <v>632</v>
      </c>
      <c r="F201" s="512">
        <v>180.62</v>
      </c>
    </row>
    <row r="202" spans="1:6">
      <c r="A202" s="520"/>
      <c r="B202" s="511"/>
      <c r="C202" s="511" t="s">
        <v>635</v>
      </c>
      <c r="D202" s="511" t="s">
        <v>503</v>
      </c>
      <c r="E202" s="511" t="s">
        <v>503</v>
      </c>
      <c r="F202" s="512">
        <v>0</v>
      </c>
    </row>
    <row r="203" spans="1:6">
      <c r="A203" s="520" t="s">
        <v>503</v>
      </c>
      <c r="B203" s="511" t="s">
        <v>503</v>
      </c>
      <c r="C203" s="511" t="s">
        <v>636</v>
      </c>
      <c r="D203" s="511"/>
      <c r="E203" s="511"/>
      <c r="F203" s="521">
        <v>903.38</v>
      </c>
    </row>
    <row r="204" spans="1:6">
      <c r="A204" s="520"/>
      <c r="B204" s="511"/>
      <c r="C204" s="511"/>
      <c r="D204" s="511"/>
      <c r="E204" s="511"/>
      <c r="F204" s="512"/>
    </row>
    <row r="205" spans="1:6">
      <c r="A205" s="520" t="s">
        <v>637</v>
      </c>
      <c r="B205" s="511"/>
      <c r="C205" s="511" t="s">
        <v>638</v>
      </c>
      <c r="D205" s="511"/>
      <c r="E205" s="511"/>
      <c r="F205" s="512"/>
    </row>
    <row r="206" spans="1:6">
      <c r="A206" s="528">
        <v>0.48599999999999999</v>
      </c>
      <c r="B206" s="511" t="s">
        <v>639</v>
      </c>
      <c r="C206" s="511" t="s">
        <v>626</v>
      </c>
      <c r="D206" s="511">
        <v>116.88</v>
      </c>
      <c r="E206" s="511" t="s">
        <v>639</v>
      </c>
      <c r="F206" s="512">
        <v>56.8</v>
      </c>
    </row>
    <row r="207" spans="1:6">
      <c r="A207" s="529">
        <v>0.48599999999999999</v>
      </c>
      <c r="B207" s="511" t="s">
        <v>639</v>
      </c>
      <c r="C207" s="511" t="s">
        <v>640</v>
      </c>
      <c r="D207" s="511">
        <v>4765.55</v>
      </c>
      <c r="E207" s="511" t="s">
        <v>639</v>
      </c>
      <c r="F207" s="512">
        <v>2316.06</v>
      </c>
    </row>
    <row r="208" spans="1:6">
      <c r="A208" s="520">
        <v>81.75</v>
      </c>
      <c r="B208" s="511" t="s">
        <v>641</v>
      </c>
      <c r="C208" s="511" t="s">
        <v>642</v>
      </c>
      <c r="D208" s="511">
        <v>53</v>
      </c>
      <c r="E208" s="511" t="s">
        <v>641</v>
      </c>
      <c r="F208" s="512">
        <v>4332.75</v>
      </c>
    </row>
    <row r="209" spans="1:6">
      <c r="A209" s="520">
        <v>7.2</v>
      </c>
      <c r="B209" s="511" t="s">
        <v>641</v>
      </c>
      <c r="C209" s="511" t="s">
        <v>643</v>
      </c>
      <c r="D209" s="511">
        <v>53</v>
      </c>
      <c r="E209" s="511" t="s">
        <v>641</v>
      </c>
      <c r="F209" s="512">
        <v>381.6</v>
      </c>
    </row>
    <row r="210" spans="1:6">
      <c r="A210" s="520">
        <v>43.68</v>
      </c>
      <c r="B210" s="511" t="s">
        <v>641</v>
      </c>
      <c r="C210" s="511" t="s">
        <v>644</v>
      </c>
      <c r="D210" s="511">
        <v>53</v>
      </c>
      <c r="E210" s="511" t="s">
        <v>641</v>
      </c>
      <c r="F210" s="512">
        <v>2315.04</v>
      </c>
    </row>
    <row r="211" spans="1:6">
      <c r="A211" s="520">
        <v>132.63</v>
      </c>
      <c r="B211" s="511" t="s">
        <v>641</v>
      </c>
      <c r="C211" s="511" t="s">
        <v>645</v>
      </c>
      <c r="D211" s="511">
        <v>57.75</v>
      </c>
      <c r="E211" s="511" t="s">
        <v>641</v>
      </c>
      <c r="F211" s="512">
        <v>7659.38</v>
      </c>
    </row>
    <row r="212" spans="1:6">
      <c r="A212" s="520">
        <v>2.2000000000000002</v>
      </c>
      <c r="B212" s="511" t="s">
        <v>630</v>
      </c>
      <c r="C212" s="511" t="s">
        <v>646</v>
      </c>
      <c r="D212" s="511">
        <v>970</v>
      </c>
      <c r="E212" s="511" t="s">
        <v>630</v>
      </c>
      <c r="F212" s="512">
        <v>2134</v>
      </c>
    </row>
    <row r="213" spans="1:6">
      <c r="A213" s="520" t="s">
        <v>620</v>
      </c>
      <c r="B213" s="511"/>
      <c r="C213" s="511" t="s">
        <v>647</v>
      </c>
      <c r="D213" s="511" t="s">
        <v>620</v>
      </c>
      <c r="E213" s="511"/>
      <c r="F213" s="512">
        <v>250</v>
      </c>
    </row>
    <row r="214" spans="1:6">
      <c r="A214" s="520" t="s">
        <v>620</v>
      </c>
      <c r="B214" s="511"/>
      <c r="C214" s="511" t="s">
        <v>648</v>
      </c>
      <c r="D214" s="511" t="s">
        <v>620</v>
      </c>
      <c r="E214" s="511"/>
      <c r="F214" s="512">
        <v>20.47</v>
      </c>
    </row>
    <row r="215" spans="1:6">
      <c r="A215" s="520"/>
      <c r="B215" s="511"/>
      <c r="C215" s="511"/>
      <c r="D215" s="511"/>
      <c r="E215" s="511"/>
      <c r="F215" s="521">
        <v>19466.099999999999</v>
      </c>
    </row>
    <row r="216" spans="1:6">
      <c r="A216" s="520"/>
      <c r="B216" s="511"/>
      <c r="C216" s="511"/>
      <c r="D216" s="511"/>
      <c r="E216" s="511"/>
      <c r="F216" s="521"/>
    </row>
    <row r="217" spans="1:6">
      <c r="A217" s="520"/>
      <c r="B217" s="511"/>
      <c r="C217" s="511" t="s">
        <v>649</v>
      </c>
      <c r="D217" s="511"/>
      <c r="E217" s="511"/>
      <c r="F217" s="512"/>
    </row>
    <row r="218" spans="1:6">
      <c r="A218" s="520">
        <v>1</v>
      </c>
      <c r="B218" s="511" t="s">
        <v>650</v>
      </c>
      <c r="C218" s="511" t="s">
        <v>651</v>
      </c>
      <c r="D218" s="511">
        <v>940</v>
      </c>
      <c r="E218" s="511" t="s">
        <v>522</v>
      </c>
      <c r="F218" s="512">
        <v>940</v>
      </c>
    </row>
    <row r="219" spans="1:6">
      <c r="A219" s="520">
        <v>0.5</v>
      </c>
      <c r="B219" s="511" t="s">
        <v>650</v>
      </c>
      <c r="C219" s="511" t="s">
        <v>652</v>
      </c>
      <c r="D219" s="511">
        <v>903.1</v>
      </c>
      <c r="E219" s="511" t="s">
        <v>522</v>
      </c>
      <c r="F219" s="512">
        <v>451.55</v>
      </c>
    </row>
    <row r="220" spans="1:6">
      <c r="A220" s="520">
        <v>0.5</v>
      </c>
      <c r="B220" s="511" t="s">
        <v>650</v>
      </c>
      <c r="C220" s="511" t="s">
        <v>653</v>
      </c>
      <c r="D220" s="511">
        <v>1041.7</v>
      </c>
      <c r="E220" s="511" t="s">
        <v>522</v>
      </c>
      <c r="F220" s="512">
        <v>520.85</v>
      </c>
    </row>
    <row r="221" spans="1:6">
      <c r="A221" s="520">
        <v>0.5</v>
      </c>
      <c r="B221" s="511" t="s">
        <v>12</v>
      </c>
      <c r="C221" s="511" t="s">
        <v>654</v>
      </c>
      <c r="D221" s="511">
        <v>679.8</v>
      </c>
      <c r="E221" s="511" t="s">
        <v>522</v>
      </c>
      <c r="F221" s="512">
        <v>339.9</v>
      </c>
    </row>
    <row r="222" spans="1:6">
      <c r="A222" s="520"/>
      <c r="B222" s="511"/>
      <c r="C222" s="511" t="s">
        <v>655</v>
      </c>
      <c r="D222" s="511"/>
      <c r="E222" s="511" t="s">
        <v>656</v>
      </c>
      <c r="F222" s="512">
        <v>0.25</v>
      </c>
    </row>
    <row r="223" spans="1:6">
      <c r="A223" s="520"/>
      <c r="B223" s="511"/>
      <c r="C223" s="511"/>
      <c r="D223" s="511"/>
      <c r="E223" s="511"/>
      <c r="F223" s="521">
        <v>2252.5500000000002</v>
      </c>
    </row>
    <row r="224" spans="1:6">
      <c r="A224" s="520"/>
      <c r="B224" s="511"/>
      <c r="C224" s="511"/>
      <c r="D224" s="511"/>
      <c r="E224" s="511"/>
      <c r="F224" s="521"/>
    </row>
    <row r="225" spans="1:6">
      <c r="A225" s="520" t="s">
        <v>657</v>
      </c>
      <c r="B225" s="511" t="s">
        <v>1146</v>
      </c>
      <c r="C225" s="523"/>
      <c r="D225" s="511"/>
      <c r="E225" s="511"/>
      <c r="F225" s="512"/>
    </row>
    <row r="226" spans="1:6">
      <c r="A226" s="520">
        <v>1</v>
      </c>
      <c r="B226" s="511" t="s">
        <v>522</v>
      </c>
      <c r="C226" s="511" t="s">
        <v>658</v>
      </c>
      <c r="D226" s="511">
        <v>170.35</v>
      </c>
      <c r="E226" s="511" t="s">
        <v>522</v>
      </c>
      <c r="F226" s="512">
        <v>170.35</v>
      </c>
    </row>
    <row r="227" spans="1:6">
      <c r="A227" s="520">
        <v>0.05</v>
      </c>
      <c r="B227" s="511" t="s">
        <v>505</v>
      </c>
      <c r="C227" s="511" t="s">
        <v>659</v>
      </c>
      <c r="D227" s="511">
        <v>4037.36</v>
      </c>
      <c r="E227" s="511" t="s">
        <v>505</v>
      </c>
      <c r="F227" s="512">
        <v>201.87</v>
      </c>
    </row>
    <row r="228" spans="1:6">
      <c r="A228" s="520">
        <v>0.5</v>
      </c>
      <c r="B228" s="511" t="s">
        <v>522</v>
      </c>
      <c r="C228" s="511" t="s">
        <v>660</v>
      </c>
      <c r="D228" s="511">
        <v>903.1</v>
      </c>
      <c r="E228" s="511" t="s">
        <v>522</v>
      </c>
      <c r="F228" s="512">
        <v>451.55</v>
      </c>
    </row>
    <row r="229" spans="1:6">
      <c r="A229" s="520">
        <v>1</v>
      </c>
      <c r="B229" s="511" t="s">
        <v>522</v>
      </c>
      <c r="C229" s="511" t="s">
        <v>524</v>
      </c>
      <c r="D229" s="511">
        <v>679.8</v>
      </c>
      <c r="E229" s="511" t="s">
        <v>522</v>
      </c>
      <c r="F229" s="512">
        <v>679.8</v>
      </c>
    </row>
    <row r="230" spans="1:6">
      <c r="A230" s="520">
        <v>1</v>
      </c>
      <c r="B230" s="511" t="s">
        <v>522</v>
      </c>
      <c r="C230" s="511" t="s">
        <v>525</v>
      </c>
      <c r="D230" s="511">
        <v>557.70000000000005</v>
      </c>
      <c r="E230" s="511" t="s">
        <v>522</v>
      </c>
      <c r="F230" s="512">
        <v>557.70000000000005</v>
      </c>
    </row>
    <row r="231" spans="1:6">
      <c r="A231" s="520"/>
      <c r="B231" s="511" t="s">
        <v>509</v>
      </c>
      <c r="C231" s="511" t="s">
        <v>510</v>
      </c>
      <c r="D231" s="511" t="s">
        <v>503</v>
      </c>
      <c r="E231" s="511" t="s">
        <v>509</v>
      </c>
      <c r="F231" s="512">
        <v>0.54</v>
      </c>
    </row>
    <row r="232" spans="1:6">
      <c r="A232" s="520"/>
      <c r="B232" s="511"/>
      <c r="C232" s="511" t="s">
        <v>661</v>
      </c>
      <c r="D232" s="511"/>
      <c r="E232" s="511"/>
      <c r="F232" s="521">
        <v>2061.81</v>
      </c>
    </row>
    <row r="233" spans="1:6">
      <c r="A233" s="520"/>
      <c r="B233" s="511"/>
      <c r="C233" s="511"/>
      <c r="D233" s="511"/>
      <c r="E233" s="511"/>
      <c r="F233" s="512" t="s">
        <v>533</v>
      </c>
    </row>
    <row r="234" spans="1:6">
      <c r="A234" s="520" t="s">
        <v>662</v>
      </c>
      <c r="B234" s="511" t="s">
        <v>1147</v>
      </c>
      <c r="C234" s="523"/>
      <c r="D234" s="511"/>
      <c r="E234" s="511"/>
      <c r="F234" s="512"/>
    </row>
    <row r="235" spans="1:6">
      <c r="A235" s="520">
        <v>1</v>
      </c>
      <c r="B235" s="511" t="s">
        <v>522</v>
      </c>
      <c r="C235" s="511" t="s">
        <v>663</v>
      </c>
      <c r="D235" s="511">
        <v>156</v>
      </c>
      <c r="E235" s="511" t="s">
        <v>522</v>
      </c>
      <c r="F235" s="512">
        <v>156</v>
      </c>
    </row>
    <row r="236" spans="1:6">
      <c r="A236" s="520"/>
      <c r="B236" s="511" t="s">
        <v>509</v>
      </c>
      <c r="C236" s="511" t="s">
        <v>664</v>
      </c>
      <c r="D236" s="511"/>
      <c r="E236" s="511" t="s">
        <v>509</v>
      </c>
      <c r="F236" s="512">
        <v>4</v>
      </c>
    </row>
    <row r="237" spans="1:6">
      <c r="A237" s="520"/>
      <c r="B237" s="511"/>
      <c r="C237" s="511" t="s">
        <v>661</v>
      </c>
      <c r="D237" s="511"/>
      <c r="E237" s="511"/>
      <c r="F237" s="521">
        <v>160</v>
      </c>
    </row>
    <row r="238" spans="1:6">
      <c r="A238" s="520"/>
      <c r="B238" s="511"/>
      <c r="C238" s="511"/>
      <c r="D238" s="511"/>
      <c r="E238" s="511"/>
      <c r="F238" s="521"/>
    </row>
    <row r="239" spans="1:6">
      <c r="A239" s="642" t="s">
        <v>665</v>
      </c>
      <c r="B239" s="643"/>
      <c r="C239" s="643"/>
      <c r="D239" s="643"/>
      <c r="E239" s="643"/>
      <c r="F239" s="644"/>
    </row>
    <row r="240" spans="1:6">
      <c r="A240" s="510">
        <v>1</v>
      </c>
      <c r="B240" s="511" t="s">
        <v>8</v>
      </c>
      <c r="C240" s="511" t="s">
        <v>666</v>
      </c>
      <c r="D240" s="511">
        <v>914.1</v>
      </c>
      <c r="E240" s="511" t="s">
        <v>667</v>
      </c>
      <c r="F240" s="512">
        <v>9.14</v>
      </c>
    </row>
    <row r="241" spans="1:6">
      <c r="A241" s="510"/>
      <c r="B241" s="511"/>
      <c r="C241" s="511" t="s">
        <v>668</v>
      </c>
      <c r="D241" s="511"/>
      <c r="E241" s="511"/>
      <c r="F241" s="512">
        <v>556.6</v>
      </c>
    </row>
    <row r="242" spans="1:6">
      <c r="A242" s="510"/>
      <c r="B242" s="511"/>
      <c r="C242" s="511" t="s">
        <v>669</v>
      </c>
      <c r="D242" s="511"/>
      <c r="E242" s="511"/>
      <c r="F242" s="512">
        <v>5.46</v>
      </c>
    </row>
    <row r="243" spans="1:6">
      <c r="A243" s="510"/>
      <c r="B243" s="511"/>
      <c r="C243" s="511" t="s">
        <v>670</v>
      </c>
      <c r="D243" s="511" t="s">
        <v>671</v>
      </c>
      <c r="E243" s="511"/>
      <c r="F243" s="521">
        <v>571.20000000000005</v>
      </c>
    </row>
    <row r="244" spans="1:6">
      <c r="A244" s="510"/>
      <c r="B244" s="511"/>
      <c r="C244" s="511"/>
      <c r="D244" s="511"/>
      <c r="E244" s="511"/>
      <c r="F244" s="521"/>
    </row>
    <row r="245" spans="1:6">
      <c r="A245" s="510">
        <v>1</v>
      </c>
      <c r="B245" s="511" t="s">
        <v>650</v>
      </c>
      <c r="C245" s="511" t="s">
        <v>672</v>
      </c>
      <c r="D245" s="511">
        <v>783</v>
      </c>
      <c r="E245" s="511" t="s">
        <v>650</v>
      </c>
      <c r="F245" s="512">
        <v>783</v>
      </c>
    </row>
    <row r="246" spans="1:6">
      <c r="A246" s="510">
        <v>1</v>
      </c>
      <c r="B246" s="511" t="s">
        <v>650</v>
      </c>
      <c r="C246" s="511" t="s">
        <v>673</v>
      </c>
      <c r="D246" s="511">
        <v>778</v>
      </c>
      <c r="E246" s="511" t="s">
        <v>650</v>
      </c>
      <c r="F246" s="512">
        <v>778</v>
      </c>
    </row>
    <row r="247" spans="1:6">
      <c r="A247" s="510">
        <v>2</v>
      </c>
      <c r="B247" s="511" t="s">
        <v>650</v>
      </c>
      <c r="C247" s="511" t="s">
        <v>674</v>
      </c>
      <c r="D247" s="511">
        <v>611</v>
      </c>
      <c r="E247" s="511" t="s">
        <v>650</v>
      </c>
      <c r="F247" s="512">
        <v>1222</v>
      </c>
    </row>
    <row r="248" spans="1:6">
      <c r="A248" s="510"/>
      <c r="B248" s="511"/>
      <c r="C248" s="511" t="s">
        <v>675</v>
      </c>
      <c r="D248" s="511"/>
      <c r="E248" s="511"/>
      <c r="F248" s="512">
        <v>2783</v>
      </c>
    </row>
    <row r="249" spans="1:6">
      <c r="A249" s="510"/>
      <c r="B249" s="511"/>
      <c r="C249" s="511" t="s">
        <v>671</v>
      </c>
      <c r="D249" s="511"/>
      <c r="E249" s="511"/>
      <c r="F249" s="512">
        <v>556.6</v>
      </c>
    </row>
    <row r="250" spans="1:6">
      <c r="A250" s="522"/>
      <c r="B250" s="523"/>
      <c r="C250" s="523"/>
      <c r="D250" s="523"/>
      <c r="E250" s="523"/>
      <c r="F250" s="524"/>
    </row>
    <row r="251" spans="1:6">
      <c r="A251" s="642" t="s">
        <v>682</v>
      </c>
      <c r="B251" s="643"/>
      <c r="C251" s="643"/>
      <c r="D251" s="643"/>
      <c r="E251" s="643"/>
      <c r="F251" s="644"/>
    </row>
    <row r="252" spans="1:6">
      <c r="A252" s="510">
        <v>1</v>
      </c>
      <c r="B252" s="511" t="s">
        <v>650</v>
      </c>
      <c r="C252" s="511" t="s">
        <v>676</v>
      </c>
      <c r="D252" s="511">
        <v>13.8</v>
      </c>
      <c r="E252" s="511" t="s">
        <v>650</v>
      </c>
      <c r="F252" s="512">
        <v>13.8</v>
      </c>
    </row>
    <row r="253" spans="1:6">
      <c r="A253" s="510">
        <v>0.01</v>
      </c>
      <c r="B253" s="511" t="s">
        <v>677</v>
      </c>
      <c r="C253" s="511" t="s">
        <v>678</v>
      </c>
      <c r="D253" s="511">
        <v>661</v>
      </c>
      <c r="E253" s="511" t="s">
        <v>12</v>
      </c>
      <c r="F253" s="512">
        <v>6.61</v>
      </c>
    </row>
    <row r="254" spans="1:6">
      <c r="A254" s="510">
        <v>1</v>
      </c>
      <c r="B254" s="511" t="s">
        <v>650</v>
      </c>
      <c r="C254" s="511" t="s">
        <v>679</v>
      </c>
      <c r="D254" s="511">
        <v>49.5</v>
      </c>
      <c r="E254" s="511" t="s">
        <v>650</v>
      </c>
      <c r="F254" s="512">
        <v>49.5</v>
      </c>
    </row>
    <row r="255" spans="1:6">
      <c r="A255" s="510"/>
      <c r="B255" s="511"/>
      <c r="C255" s="511" t="s">
        <v>680</v>
      </c>
      <c r="D255" s="511" t="s">
        <v>620</v>
      </c>
      <c r="E255" s="511"/>
      <c r="F255" s="512">
        <v>7.4</v>
      </c>
    </row>
    <row r="256" spans="1:6">
      <c r="A256" s="510"/>
      <c r="B256" s="511"/>
      <c r="C256" s="511" t="s">
        <v>681</v>
      </c>
      <c r="D256" s="511"/>
      <c r="E256" s="511"/>
      <c r="F256" s="521">
        <v>77.31</v>
      </c>
    </row>
    <row r="257" spans="1:6">
      <c r="A257" s="510"/>
      <c r="B257" s="511"/>
      <c r="C257" s="511"/>
      <c r="D257" s="511"/>
      <c r="E257" s="511"/>
      <c r="F257" s="521"/>
    </row>
    <row r="258" spans="1:6">
      <c r="A258" s="520">
        <v>77.400000000000006</v>
      </c>
      <c r="B258" s="643" t="s">
        <v>683</v>
      </c>
      <c r="C258" s="643"/>
      <c r="D258" s="643"/>
      <c r="E258" s="643"/>
      <c r="F258" s="644"/>
    </row>
    <row r="259" spans="1:6">
      <c r="A259" s="520">
        <v>90</v>
      </c>
      <c r="B259" s="511" t="s">
        <v>684</v>
      </c>
      <c r="C259" s="511" t="s">
        <v>685</v>
      </c>
      <c r="D259" s="511">
        <v>20</v>
      </c>
      <c r="E259" s="511" t="s">
        <v>684</v>
      </c>
      <c r="F259" s="512">
        <v>1800</v>
      </c>
    </row>
    <row r="260" spans="1:6">
      <c r="A260" s="520"/>
      <c r="B260" s="511"/>
      <c r="C260" s="511"/>
      <c r="D260" s="511">
        <v>9.15</v>
      </c>
      <c r="E260" s="511"/>
      <c r="F260" s="512">
        <v>0</v>
      </c>
    </row>
    <row r="261" spans="1:6">
      <c r="A261" s="520">
        <v>0.15</v>
      </c>
      <c r="B261" s="511" t="s">
        <v>13</v>
      </c>
      <c r="C261" s="511" t="s">
        <v>686</v>
      </c>
      <c r="D261" s="511">
        <v>6040</v>
      </c>
      <c r="E261" s="511" t="s">
        <v>13</v>
      </c>
      <c r="F261" s="512">
        <v>906</v>
      </c>
    </row>
    <row r="262" spans="1:6">
      <c r="A262" s="520">
        <v>1</v>
      </c>
      <c r="B262" s="511" t="s">
        <v>543</v>
      </c>
      <c r="C262" s="511" t="s">
        <v>687</v>
      </c>
      <c r="D262" s="511">
        <v>783</v>
      </c>
      <c r="E262" s="511" t="s">
        <v>543</v>
      </c>
      <c r="F262" s="512">
        <v>783</v>
      </c>
    </row>
    <row r="263" spans="1:6">
      <c r="A263" s="520">
        <v>2</v>
      </c>
      <c r="B263" s="511" t="s">
        <v>543</v>
      </c>
      <c r="C263" s="511" t="s">
        <v>523</v>
      </c>
      <c r="D263" s="511">
        <v>972.4</v>
      </c>
      <c r="E263" s="511" t="s">
        <v>543</v>
      </c>
      <c r="F263" s="512">
        <v>1944.8</v>
      </c>
    </row>
    <row r="264" spans="1:6">
      <c r="A264" s="520">
        <v>4</v>
      </c>
      <c r="B264" s="511" t="s">
        <v>543</v>
      </c>
      <c r="C264" s="511" t="s">
        <v>688</v>
      </c>
      <c r="D264" s="511">
        <v>611</v>
      </c>
      <c r="E264" s="511" t="s">
        <v>543</v>
      </c>
      <c r="F264" s="512">
        <v>2444</v>
      </c>
    </row>
    <row r="265" spans="1:6">
      <c r="A265" s="520"/>
      <c r="B265" s="511"/>
      <c r="C265" s="511" t="s">
        <v>689</v>
      </c>
      <c r="D265" s="511"/>
      <c r="E265" s="511"/>
      <c r="F265" s="512">
        <v>11.5</v>
      </c>
    </row>
    <row r="266" spans="1:6">
      <c r="A266" s="520"/>
      <c r="B266" s="511"/>
      <c r="C266" s="511" t="s">
        <v>690</v>
      </c>
      <c r="D266" s="511"/>
      <c r="E266" s="511"/>
      <c r="F266" s="521">
        <v>7889.3</v>
      </c>
    </row>
    <row r="267" spans="1:6">
      <c r="A267" s="520"/>
      <c r="B267" s="511"/>
      <c r="C267" s="511" t="s">
        <v>691</v>
      </c>
      <c r="D267" s="511"/>
      <c r="E267" s="511"/>
      <c r="F267" s="512">
        <v>87.66</v>
      </c>
    </row>
    <row r="268" spans="1:6">
      <c r="A268" s="520"/>
      <c r="B268" s="511"/>
      <c r="C268" s="511"/>
      <c r="D268" s="511"/>
      <c r="E268" s="511"/>
      <c r="F268" s="512"/>
    </row>
    <row r="269" spans="1:6">
      <c r="A269" s="520"/>
      <c r="B269" s="511"/>
      <c r="C269" s="511" t="s">
        <v>1148</v>
      </c>
      <c r="D269" s="511"/>
      <c r="E269" s="511"/>
      <c r="F269" s="512"/>
    </row>
    <row r="270" spans="1:6">
      <c r="A270" s="510">
        <v>1</v>
      </c>
      <c r="B270" s="511" t="s">
        <v>650</v>
      </c>
      <c r="C270" s="511" t="s">
        <v>692</v>
      </c>
      <c r="D270" s="511">
        <v>1447</v>
      </c>
      <c r="E270" s="511" t="s">
        <v>650</v>
      </c>
      <c r="F270" s="512">
        <v>1447</v>
      </c>
    </row>
    <row r="271" spans="1:6">
      <c r="A271" s="510"/>
      <c r="B271" s="511"/>
      <c r="C271" s="511" t="s">
        <v>693</v>
      </c>
      <c r="D271" s="511">
        <v>337.6</v>
      </c>
      <c r="E271" s="511" t="s">
        <v>650</v>
      </c>
      <c r="F271" s="512">
        <v>337.6</v>
      </c>
    </row>
    <row r="272" spans="1:6">
      <c r="A272" s="510"/>
      <c r="B272" s="511"/>
      <c r="C272" s="511" t="s">
        <v>697</v>
      </c>
      <c r="D272" s="511">
        <v>31.6</v>
      </c>
      <c r="E272" s="511"/>
      <c r="F272" s="512">
        <v>31.6</v>
      </c>
    </row>
    <row r="273" spans="1:6">
      <c r="A273" s="510"/>
      <c r="B273" s="511"/>
      <c r="C273" s="511" t="s">
        <v>694</v>
      </c>
      <c r="D273" s="511"/>
      <c r="E273" s="511">
        <v>1816.2</v>
      </c>
      <c r="F273" s="512">
        <v>18.16</v>
      </c>
    </row>
    <row r="274" spans="1:6">
      <c r="A274" s="510"/>
      <c r="B274" s="511"/>
      <c r="C274" s="511" t="s">
        <v>695</v>
      </c>
      <c r="D274" s="511"/>
      <c r="E274" s="511"/>
      <c r="F274" s="512">
        <v>501.25</v>
      </c>
    </row>
    <row r="275" spans="1:6">
      <c r="A275" s="510"/>
      <c r="B275" s="511"/>
      <c r="C275" s="511" t="s">
        <v>696</v>
      </c>
      <c r="D275" s="511"/>
      <c r="E275" s="511"/>
      <c r="F275" s="521">
        <v>2335.61</v>
      </c>
    </row>
    <row r="276" spans="1:6">
      <c r="A276" s="510"/>
      <c r="B276" s="511"/>
      <c r="C276" s="511"/>
      <c r="D276" s="511"/>
      <c r="E276" s="511"/>
      <c r="F276" s="521"/>
    </row>
    <row r="277" spans="1:6">
      <c r="A277" s="510"/>
      <c r="B277" s="511"/>
      <c r="C277" s="511"/>
      <c r="D277" s="511"/>
      <c r="E277" s="511"/>
      <c r="F277" s="521"/>
    </row>
    <row r="278" spans="1:6">
      <c r="A278" s="520">
        <v>238</v>
      </c>
      <c r="B278" s="511" t="s">
        <v>519</v>
      </c>
      <c r="C278" s="511" t="s">
        <v>698</v>
      </c>
      <c r="D278" s="511"/>
      <c r="E278" s="511"/>
      <c r="F278" s="512"/>
    </row>
    <row r="279" spans="1:6">
      <c r="A279" s="520"/>
      <c r="B279" s="511"/>
      <c r="C279" s="511" t="s">
        <v>699</v>
      </c>
      <c r="D279" s="511"/>
      <c r="E279" s="511"/>
      <c r="F279" s="512"/>
    </row>
    <row r="280" spans="1:6">
      <c r="A280" s="520">
        <v>20</v>
      </c>
      <c r="B280" s="511" t="s">
        <v>601</v>
      </c>
      <c r="C280" s="511" t="s">
        <v>700</v>
      </c>
      <c r="D280" s="511">
        <v>116.2</v>
      </c>
      <c r="E280" s="511" t="s">
        <v>601</v>
      </c>
      <c r="F280" s="512">
        <v>2324</v>
      </c>
    </row>
    <row r="281" spans="1:6">
      <c r="A281" s="520"/>
      <c r="B281" s="511"/>
      <c r="C281" s="511" t="s">
        <v>701</v>
      </c>
      <c r="D281" s="511"/>
      <c r="E281" s="511"/>
      <c r="F281" s="512" t="s">
        <v>503</v>
      </c>
    </row>
    <row r="282" spans="1:6">
      <c r="A282" s="520">
        <v>50</v>
      </c>
      <c r="B282" s="511" t="s">
        <v>586</v>
      </c>
      <c r="C282" s="511" t="s">
        <v>686</v>
      </c>
      <c r="D282" s="511">
        <v>6.04</v>
      </c>
      <c r="E282" s="511" t="s">
        <v>586</v>
      </c>
      <c r="F282" s="512">
        <v>302</v>
      </c>
    </row>
    <row r="283" spans="1:6">
      <c r="A283" s="520">
        <v>1</v>
      </c>
      <c r="B283" s="511" t="s">
        <v>509</v>
      </c>
      <c r="C283" s="511" t="s">
        <v>702</v>
      </c>
      <c r="D283" s="511">
        <v>75</v>
      </c>
      <c r="E283" s="511" t="s">
        <v>509</v>
      </c>
      <c r="F283" s="512">
        <v>75</v>
      </c>
    </row>
    <row r="284" spans="1:6">
      <c r="A284" s="520">
        <v>1</v>
      </c>
      <c r="B284" s="511" t="s">
        <v>509</v>
      </c>
      <c r="C284" s="511" t="s">
        <v>703</v>
      </c>
      <c r="D284" s="511">
        <v>40</v>
      </c>
      <c r="E284" s="511" t="s">
        <v>509</v>
      </c>
      <c r="F284" s="512">
        <v>40</v>
      </c>
    </row>
    <row r="285" spans="1:6">
      <c r="A285" s="520">
        <v>2.5</v>
      </c>
      <c r="B285" s="511" t="s">
        <v>509</v>
      </c>
      <c r="C285" s="511" t="s">
        <v>704</v>
      </c>
      <c r="D285" s="511">
        <v>805.2</v>
      </c>
      <c r="E285" s="511" t="s">
        <v>509</v>
      </c>
      <c r="F285" s="512">
        <v>2013</v>
      </c>
    </row>
    <row r="286" spans="1:6">
      <c r="A286" s="520"/>
      <c r="B286" s="511" t="s">
        <v>509</v>
      </c>
      <c r="C286" s="511" t="s">
        <v>705</v>
      </c>
      <c r="D286" s="511"/>
      <c r="E286" s="511" t="s">
        <v>509</v>
      </c>
      <c r="F286" s="512">
        <v>1.5</v>
      </c>
    </row>
    <row r="287" spans="1:6">
      <c r="A287" s="520"/>
      <c r="B287" s="511"/>
      <c r="C287" s="511" t="s">
        <v>706</v>
      </c>
      <c r="D287" s="511"/>
      <c r="E287" s="511"/>
      <c r="F287" s="521">
        <v>4755.5</v>
      </c>
    </row>
    <row r="288" spans="1:6">
      <c r="A288" s="522"/>
      <c r="B288" s="523"/>
      <c r="C288" s="523"/>
      <c r="D288" s="523"/>
      <c r="E288" s="523"/>
      <c r="F288" s="512"/>
    </row>
    <row r="289" spans="1:6">
      <c r="A289" s="522" t="s">
        <v>707</v>
      </c>
      <c r="B289" s="511"/>
      <c r="C289" s="511"/>
      <c r="D289" s="511"/>
      <c r="E289" s="511"/>
      <c r="F289" s="512"/>
    </row>
    <row r="290" spans="1:6">
      <c r="A290" s="522"/>
      <c r="B290" s="523"/>
      <c r="C290" s="523" t="s">
        <v>708</v>
      </c>
      <c r="D290" s="523"/>
      <c r="E290" s="523"/>
      <c r="F290" s="524"/>
    </row>
    <row r="291" spans="1:6">
      <c r="A291" s="530">
        <v>1.57</v>
      </c>
      <c r="B291" s="523" t="s">
        <v>11</v>
      </c>
      <c r="C291" s="523" t="s">
        <v>714</v>
      </c>
      <c r="D291" s="511"/>
      <c r="E291" s="531">
        <v>8349.36</v>
      </c>
      <c r="F291" s="532">
        <v>13108.5</v>
      </c>
    </row>
    <row r="292" spans="1:6">
      <c r="A292" s="533">
        <v>0.157</v>
      </c>
      <c r="B292" s="523" t="s">
        <v>13</v>
      </c>
      <c r="C292" s="523" t="s">
        <v>709</v>
      </c>
      <c r="D292" s="511"/>
      <c r="E292" s="531">
        <v>4000</v>
      </c>
      <c r="F292" s="532">
        <v>628</v>
      </c>
    </row>
    <row r="293" spans="1:6">
      <c r="A293" s="534">
        <v>8</v>
      </c>
      <c r="B293" s="523" t="s">
        <v>8</v>
      </c>
      <c r="C293" s="523" t="s">
        <v>710</v>
      </c>
      <c r="D293" s="511"/>
      <c r="E293" s="531">
        <v>960</v>
      </c>
      <c r="F293" s="532">
        <v>7680</v>
      </c>
    </row>
    <row r="294" spans="1:6">
      <c r="A294" s="522"/>
      <c r="B294" s="523"/>
      <c r="C294" s="523" t="s">
        <v>711</v>
      </c>
      <c r="D294" s="511"/>
      <c r="E294" s="523"/>
      <c r="F294" s="532">
        <v>21416.5</v>
      </c>
    </row>
    <row r="295" spans="1:6">
      <c r="A295" s="522"/>
      <c r="B295" s="523"/>
      <c r="C295" s="523" t="s">
        <v>712</v>
      </c>
      <c r="D295" s="511"/>
      <c r="E295" s="523"/>
      <c r="F295" s="532">
        <v>3059.5</v>
      </c>
    </row>
    <row r="296" spans="1:6">
      <c r="A296" s="522"/>
      <c r="B296" s="523"/>
      <c r="C296" s="523" t="s">
        <v>713</v>
      </c>
      <c r="D296" s="511"/>
      <c r="E296" s="523"/>
      <c r="F296" s="524">
        <v>125</v>
      </c>
    </row>
    <row r="297" spans="1:6">
      <c r="A297" s="522"/>
      <c r="B297" s="523"/>
      <c r="C297" s="523" t="s">
        <v>712</v>
      </c>
      <c r="D297" s="511"/>
      <c r="E297" s="523"/>
      <c r="F297" s="535">
        <v>3184.5</v>
      </c>
    </row>
    <row r="298" spans="1:6">
      <c r="A298" s="522"/>
      <c r="B298" s="523"/>
      <c r="C298" s="523"/>
      <c r="D298" s="511"/>
      <c r="E298" s="523"/>
      <c r="F298" s="535"/>
    </row>
    <row r="299" spans="1:6">
      <c r="A299" s="650" t="s">
        <v>715</v>
      </c>
      <c r="B299" s="651"/>
      <c r="C299" s="651"/>
      <c r="D299" s="651"/>
      <c r="E299" s="651"/>
      <c r="F299" s="652"/>
    </row>
    <row r="300" spans="1:6">
      <c r="A300" s="522"/>
      <c r="B300" s="523" t="s">
        <v>716</v>
      </c>
      <c r="C300" s="523"/>
      <c r="D300" s="523"/>
      <c r="E300" s="523"/>
      <c r="F300" s="524"/>
    </row>
    <row r="301" spans="1:6">
      <c r="A301" s="522"/>
      <c r="B301" s="523"/>
      <c r="C301" s="523" t="s">
        <v>717</v>
      </c>
      <c r="D301" s="523"/>
      <c r="E301" s="523"/>
      <c r="F301" s="524"/>
    </row>
    <row r="302" spans="1:6">
      <c r="A302" s="530">
        <v>0.19600000000000001</v>
      </c>
      <c r="B302" s="523" t="s">
        <v>11</v>
      </c>
      <c r="C302" s="523" t="s">
        <v>718</v>
      </c>
      <c r="D302" s="511"/>
      <c r="E302" s="531">
        <v>7018</v>
      </c>
      <c r="F302" s="532">
        <v>1375.53</v>
      </c>
    </row>
    <row r="303" spans="1:6">
      <c r="A303" s="530">
        <v>0.19600000000000001</v>
      </c>
      <c r="B303" s="523" t="s">
        <v>11</v>
      </c>
      <c r="C303" s="523" t="s">
        <v>719</v>
      </c>
      <c r="D303" s="523"/>
      <c r="E303" s="531">
        <v>34.35</v>
      </c>
      <c r="F303" s="532">
        <v>6.73</v>
      </c>
    </row>
    <row r="304" spans="1:6">
      <c r="A304" s="530">
        <v>3</v>
      </c>
      <c r="B304" s="523" t="s">
        <v>720</v>
      </c>
      <c r="C304" s="523">
        <v>11.45</v>
      </c>
      <c r="D304" s="523"/>
      <c r="E304" s="531"/>
      <c r="F304" s="532"/>
    </row>
    <row r="305" spans="1:6">
      <c r="A305" s="530">
        <v>0.19600000000000001</v>
      </c>
      <c r="B305" s="523" t="s">
        <v>11</v>
      </c>
      <c r="C305" s="523" t="s">
        <v>721</v>
      </c>
      <c r="D305" s="511"/>
      <c r="E305" s="531">
        <v>44.25</v>
      </c>
      <c r="F305" s="532">
        <v>8.67</v>
      </c>
    </row>
    <row r="306" spans="1:6">
      <c r="A306" s="522"/>
      <c r="B306" s="523"/>
      <c r="C306" s="523" t="s">
        <v>712</v>
      </c>
      <c r="D306" s="511"/>
      <c r="E306" s="523"/>
      <c r="F306" s="535">
        <v>1390.93</v>
      </c>
    </row>
    <row r="307" spans="1:6">
      <c r="A307" s="522"/>
      <c r="B307" s="523"/>
      <c r="C307" s="523"/>
      <c r="D307" s="511"/>
      <c r="E307" s="523"/>
      <c r="F307" s="535"/>
    </row>
    <row r="308" spans="1:6">
      <c r="A308" s="510" t="s">
        <v>722</v>
      </c>
      <c r="B308" s="511" t="s">
        <v>519</v>
      </c>
      <c r="C308" s="511" t="s">
        <v>723</v>
      </c>
      <c r="D308" s="511"/>
      <c r="E308" s="511" t="s">
        <v>724</v>
      </c>
      <c r="F308" s="512">
        <v>95.7</v>
      </c>
    </row>
    <row r="309" spans="1:6">
      <c r="A309" s="510"/>
      <c r="B309" s="511"/>
      <c r="C309" s="511" t="s">
        <v>729</v>
      </c>
      <c r="D309" s="511"/>
      <c r="E309" s="511" t="s">
        <v>725</v>
      </c>
      <c r="F309" s="512">
        <v>264.39999999999998</v>
      </c>
    </row>
    <row r="310" spans="1:6">
      <c r="A310" s="510">
        <v>1</v>
      </c>
      <c r="B310" s="511" t="s">
        <v>505</v>
      </c>
      <c r="C310" s="511" t="s">
        <v>726</v>
      </c>
      <c r="D310" s="511">
        <v>242.68</v>
      </c>
      <c r="E310" s="511" t="s">
        <v>505</v>
      </c>
      <c r="F310" s="512">
        <v>242.68</v>
      </c>
    </row>
    <row r="311" spans="1:6">
      <c r="A311" s="510">
        <v>1</v>
      </c>
      <c r="B311" s="511" t="s">
        <v>505</v>
      </c>
      <c r="C311" s="511" t="s">
        <v>727</v>
      </c>
      <c r="D311" s="511">
        <v>40.65</v>
      </c>
      <c r="E311" s="511" t="s">
        <v>505</v>
      </c>
      <c r="F311" s="512">
        <v>40.65</v>
      </c>
    </row>
    <row r="312" spans="1:6">
      <c r="A312" s="510"/>
      <c r="B312" s="511" t="s">
        <v>509</v>
      </c>
      <c r="C312" s="511" t="s">
        <v>510</v>
      </c>
      <c r="D312" s="511" t="s">
        <v>503</v>
      </c>
      <c r="E312" s="511" t="s">
        <v>509</v>
      </c>
      <c r="F312" s="512">
        <v>0</v>
      </c>
    </row>
    <row r="313" spans="1:6">
      <c r="A313" s="510"/>
      <c r="B313" s="511"/>
      <c r="C313" s="511" t="s">
        <v>728</v>
      </c>
      <c r="D313" s="511"/>
      <c r="E313" s="511"/>
      <c r="F313" s="521">
        <v>283.33</v>
      </c>
    </row>
    <row r="314" spans="1:6">
      <c r="A314" s="510"/>
      <c r="B314" s="511"/>
      <c r="C314" s="511"/>
      <c r="D314" s="511"/>
      <c r="E314" s="511"/>
      <c r="F314" s="521"/>
    </row>
    <row r="315" spans="1:6">
      <c r="A315" s="510" t="s">
        <v>558</v>
      </c>
      <c r="B315" s="511" t="s">
        <v>519</v>
      </c>
      <c r="C315" s="511" t="s">
        <v>730</v>
      </c>
      <c r="D315" s="511"/>
      <c r="E315" s="511"/>
      <c r="F315" s="512"/>
    </row>
    <row r="316" spans="1:6">
      <c r="A316" s="510"/>
      <c r="B316" s="511"/>
      <c r="C316" s="511" t="s">
        <v>560</v>
      </c>
      <c r="D316" s="511"/>
      <c r="E316" s="511"/>
      <c r="F316" s="512"/>
    </row>
    <row r="317" spans="1:6">
      <c r="A317" s="510">
        <v>9</v>
      </c>
      <c r="B317" s="511" t="s">
        <v>505</v>
      </c>
      <c r="C317" s="511" t="s">
        <v>561</v>
      </c>
      <c r="D317" s="511">
        <v>1227.24</v>
      </c>
      <c r="E317" s="511" t="s">
        <v>505</v>
      </c>
      <c r="F317" s="512">
        <v>11045.16</v>
      </c>
    </row>
    <row r="318" spans="1:6">
      <c r="A318" s="510">
        <v>4.5</v>
      </c>
      <c r="B318" s="511" t="s">
        <v>505</v>
      </c>
      <c r="C318" s="511" t="s">
        <v>565</v>
      </c>
      <c r="D318" s="511">
        <v>3760.2</v>
      </c>
      <c r="E318" s="511" t="s">
        <v>505</v>
      </c>
      <c r="F318" s="512">
        <v>16920.900000000001</v>
      </c>
    </row>
    <row r="319" spans="1:6">
      <c r="A319" s="510">
        <v>1.8</v>
      </c>
      <c r="B319" s="511" t="s">
        <v>522</v>
      </c>
      <c r="C319" s="511" t="s">
        <v>523</v>
      </c>
      <c r="D319" s="511">
        <v>972.4</v>
      </c>
      <c r="E319" s="511" t="s">
        <v>522</v>
      </c>
      <c r="F319" s="512">
        <v>1750.32</v>
      </c>
    </row>
    <row r="320" spans="1:6">
      <c r="A320" s="510">
        <v>17.7</v>
      </c>
      <c r="B320" s="511" t="s">
        <v>522</v>
      </c>
      <c r="C320" s="511" t="s">
        <v>524</v>
      </c>
      <c r="D320" s="511">
        <v>679.8</v>
      </c>
      <c r="E320" s="511" t="s">
        <v>522</v>
      </c>
      <c r="F320" s="512">
        <v>12032.46</v>
      </c>
    </row>
    <row r="321" spans="1:6">
      <c r="A321" s="510">
        <v>14.1</v>
      </c>
      <c r="B321" s="511" t="s">
        <v>522</v>
      </c>
      <c r="C321" s="511" t="s">
        <v>525</v>
      </c>
      <c r="D321" s="511">
        <v>557.70000000000005</v>
      </c>
      <c r="E321" s="511" t="s">
        <v>522</v>
      </c>
      <c r="F321" s="512">
        <v>7863.57</v>
      </c>
    </row>
    <row r="322" spans="1:6">
      <c r="A322" s="510"/>
      <c r="B322" s="511" t="s">
        <v>509</v>
      </c>
      <c r="C322" s="511" t="s">
        <v>510</v>
      </c>
      <c r="D322" s="511"/>
      <c r="E322" s="511" t="s">
        <v>509</v>
      </c>
      <c r="F322" s="512">
        <v>0</v>
      </c>
    </row>
    <row r="323" spans="1:6">
      <c r="A323" s="510"/>
      <c r="B323" s="511"/>
      <c r="C323" s="511" t="s">
        <v>512</v>
      </c>
      <c r="D323" s="511"/>
      <c r="E323" s="511"/>
      <c r="F323" s="512">
        <v>49612.41</v>
      </c>
    </row>
    <row r="324" spans="1:6">
      <c r="A324" s="510"/>
      <c r="B324" s="511"/>
      <c r="C324" s="511" t="s">
        <v>532</v>
      </c>
      <c r="D324" s="511"/>
      <c r="E324" s="511"/>
      <c r="F324" s="521">
        <v>4961.24</v>
      </c>
    </row>
    <row r="325" spans="1:6">
      <c r="A325" s="510"/>
      <c r="B325" s="511"/>
      <c r="C325" s="523"/>
      <c r="D325" s="511"/>
      <c r="E325" s="511"/>
      <c r="F325" s="512" t="s">
        <v>533</v>
      </c>
    </row>
    <row r="326" spans="1:6">
      <c r="A326" s="536"/>
      <c r="B326" s="511">
        <v>4.2</v>
      </c>
      <c r="C326" s="511" t="s">
        <v>731</v>
      </c>
      <c r="D326" s="511"/>
      <c r="E326" s="511"/>
      <c r="F326" s="512"/>
    </row>
    <row r="327" spans="1:6">
      <c r="A327" s="536">
        <v>5</v>
      </c>
      <c r="B327" s="511" t="s">
        <v>639</v>
      </c>
      <c r="C327" s="511" t="s">
        <v>745</v>
      </c>
      <c r="D327" s="511">
        <v>1640.24</v>
      </c>
      <c r="E327" s="511" t="s">
        <v>639</v>
      </c>
      <c r="F327" s="512">
        <v>8201.2000000000007</v>
      </c>
    </row>
    <row r="328" spans="1:6">
      <c r="A328" s="536">
        <v>3.3</v>
      </c>
      <c r="B328" s="511" t="s">
        <v>639</v>
      </c>
      <c r="C328" s="511" t="s">
        <v>746</v>
      </c>
      <c r="D328" s="511">
        <v>1354.74</v>
      </c>
      <c r="E328" s="511" t="s">
        <v>639</v>
      </c>
      <c r="F328" s="512">
        <v>4470.6400000000003</v>
      </c>
    </row>
    <row r="329" spans="1:6">
      <c r="A329" s="536">
        <v>4.79</v>
      </c>
      <c r="B329" s="511" t="s">
        <v>639</v>
      </c>
      <c r="C329" s="511" t="s">
        <v>747</v>
      </c>
      <c r="D329" s="511">
        <v>1464.8</v>
      </c>
      <c r="E329" s="511" t="s">
        <v>639</v>
      </c>
      <c r="F329" s="512">
        <v>7016.39</v>
      </c>
    </row>
    <row r="330" spans="1:6">
      <c r="A330" s="536">
        <v>4</v>
      </c>
      <c r="B330" s="511" t="s">
        <v>13</v>
      </c>
      <c r="C330" s="511" t="s">
        <v>732</v>
      </c>
      <c r="D330" s="511">
        <v>6040</v>
      </c>
      <c r="E330" s="511" t="s">
        <v>13</v>
      </c>
      <c r="F330" s="512">
        <v>24160</v>
      </c>
    </row>
    <row r="331" spans="1:6">
      <c r="A331" s="536">
        <v>40</v>
      </c>
      <c r="B331" s="511" t="s">
        <v>586</v>
      </c>
      <c r="C331" s="511" t="s">
        <v>733</v>
      </c>
      <c r="D331" s="511">
        <v>43.2</v>
      </c>
      <c r="E331" s="511" t="s">
        <v>586</v>
      </c>
      <c r="F331" s="512">
        <v>1728</v>
      </c>
    </row>
    <row r="332" spans="1:6">
      <c r="A332" s="536">
        <v>3.5</v>
      </c>
      <c r="B332" s="511" t="s">
        <v>10</v>
      </c>
      <c r="C332" s="511" t="s">
        <v>734</v>
      </c>
      <c r="D332" s="511">
        <v>972.4</v>
      </c>
      <c r="E332" s="511" t="s">
        <v>10</v>
      </c>
      <c r="F332" s="512">
        <v>3403.4</v>
      </c>
    </row>
    <row r="333" spans="1:6">
      <c r="A333" s="536">
        <v>21.2</v>
      </c>
      <c r="B333" s="511" t="s">
        <v>10</v>
      </c>
      <c r="C333" s="511" t="s">
        <v>735</v>
      </c>
      <c r="D333" s="511">
        <v>679.8</v>
      </c>
      <c r="E333" s="511" t="s">
        <v>10</v>
      </c>
      <c r="F333" s="512">
        <v>14411.76</v>
      </c>
    </row>
    <row r="334" spans="1:6">
      <c r="A334" s="536">
        <v>35.299999999999997</v>
      </c>
      <c r="B334" s="511" t="s">
        <v>10</v>
      </c>
      <c r="C334" s="511" t="s">
        <v>736</v>
      </c>
      <c r="D334" s="511">
        <v>557.70000000000005</v>
      </c>
      <c r="E334" s="511" t="s">
        <v>10</v>
      </c>
      <c r="F334" s="512">
        <v>19686.810000000001</v>
      </c>
    </row>
    <row r="335" spans="1:6">
      <c r="A335" s="536"/>
      <c r="B335" s="511"/>
      <c r="C335" s="511" t="s">
        <v>737</v>
      </c>
      <c r="D335" s="511"/>
      <c r="E335" s="511"/>
      <c r="F335" s="512">
        <v>83078.2</v>
      </c>
    </row>
    <row r="336" spans="1:6">
      <c r="A336" s="536"/>
      <c r="B336" s="511"/>
      <c r="C336" s="511" t="s">
        <v>738</v>
      </c>
      <c r="D336" s="511"/>
      <c r="E336" s="511"/>
      <c r="F336" s="512">
        <v>8307.82</v>
      </c>
    </row>
    <row r="337" spans="1:6">
      <c r="A337" s="536">
        <v>1</v>
      </c>
      <c r="B337" s="511" t="s">
        <v>639</v>
      </c>
      <c r="C337" s="511" t="s">
        <v>739</v>
      </c>
      <c r="D337" s="511">
        <v>98.34</v>
      </c>
      <c r="E337" s="511" t="s">
        <v>639</v>
      </c>
      <c r="F337" s="512">
        <v>98.34</v>
      </c>
    </row>
    <row r="338" spans="1:6">
      <c r="A338" s="536"/>
      <c r="B338" s="511"/>
      <c r="C338" s="511" t="s">
        <v>740</v>
      </c>
      <c r="D338" s="511"/>
      <c r="E338" s="511"/>
      <c r="F338" s="512">
        <v>8406.16</v>
      </c>
    </row>
    <row r="339" spans="1:6">
      <c r="A339" s="536" t="s">
        <v>620</v>
      </c>
      <c r="B339" s="511"/>
      <c r="C339" s="511" t="s">
        <v>741</v>
      </c>
      <c r="D339" s="537" t="s">
        <v>620</v>
      </c>
      <c r="E339" s="511"/>
      <c r="F339" s="512">
        <v>42.03</v>
      </c>
    </row>
    <row r="340" spans="1:6">
      <c r="A340" s="536"/>
      <c r="B340" s="511"/>
      <c r="C340" s="511" t="s">
        <v>742</v>
      </c>
      <c r="D340" s="511"/>
      <c r="E340" s="511"/>
      <c r="F340" s="521">
        <v>8448.19</v>
      </c>
    </row>
    <row r="341" spans="1:6">
      <c r="A341" s="536">
        <v>111.87</v>
      </c>
      <c r="B341" s="511"/>
      <c r="C341" s="511" t="s">
        <v>536</v>
      </c>
      <c r="D341" s="511"/>
      <c r="E341" s="511">
        <v>8560.06</v>
      </c>
      <c r="F341" s="521">
        <v>8573.15</v>
      </c>
    </row>
    <row r="342" spans="1:6">
      <c r="A342" s="536">
        <v>224.4</v>
      </c>
      <c r="B342" s="511"/>
      <c r="C342" s="511" t="s">
        <v>537</v>
      </c>
      <c r="D342" s="511"/>
      <c r="E342" s="511">
        <v>8784.4599999999991</v>
      </c>
      <c r="F342" s="521">
        <v>8819.33</v>
      </c>
    </row>
    <row r="343" spans="1:6">
      <c r="A343" s="536" t="s">
        <v>743</v>
      </c>
      <c r="B343" s="511"/>
      <c r="C343" s="511" t="s">
        <v>538</v>
      </c>
      <c r="D343" s="511"/>
      <c r="E343" s="511">
        <v>9008.86</v>
      </c>
      <c r="F343" s="521">
        <v>9065.51</v>
      </c>
    </row>
    <row r="344" spans="1:6">
      <c r="A344" s="536">
        <v>224.4</v>
      </c>
      <c r="B344" s="511"/>
      <c r="C344" s="511" t="s">
        <v>539</v>
      </c>
      <c r="D344" s="511"/>
      <c r="E344" s="511"/>
      <c r="F344" s="521">
        <v>9311.69</v>
      </c>
    </row>
    <row r="345" spans="1:6">
      <c r="A345" s="536"/>
      <c r="B345" s="511"/>
      <c r="C345" s="511" t="s">
        <v>744</v>
      </c>
      <c r="D345" s="511"/>
      <c r="E345" s="511"/>
      <c r="F345" s="521">
        <v>9557.8700000000008</v>
      </c>
    </row>
    <row r="346" spans="1:6">
      <c r="A346" s="536"/>
      <c r="B346" s="511"/>
      <c r="C346" s="511"/>
      <c r="D346" s="511"/>
      <c r="E346" s="511"/>
      <c r="F346" s="521"/>
    </row>
    <row r="347" spans="1:6">
      <c r="A347" s="520"/>
      <c r="B347" s="511"/>
      <c r="C347" s="511" t="s">
        <v>748</v>
      </c>
      <c r="D347" s="511"/>
      <c r="E347" s="511"/>
      <c r="F347" s="512"/>
    </row>
    <row r="348" spans="1:6">
      <c r="A348" s="520">
        <v>98.5</v>
      </c>
      <c r="B348" s="511" t="s">
        <v>749</v>
      </c>
      <c r="C348" s="511" t="s">
        <v>750</v>
      </c>
      <c r="D348" s="537">
        <v>5.04</v>
      </c>
      <c r="E348" s="511" t="s">
        <v>749</v>
      </c>
      <c r="F348" s="512">
        <v>496.44</v>
      </c>
    </row>
    <row r="349" spans="1:6">
      <c r="A349" s="520">
        <v>0.3</v>
      </c>
      <c r="B349" s="511" t="s">
        <v>749</v>
      </c>
      <c r="C349" s="511" t="s">
        <v>751</v>
      </c>
      <c r="D349" s="511">
        <v>1018.6</v>
      </c>
      <c r="E349" s="511" t="s">
        <v>613</v>
      </c>
      <c r="F349" s="512">
        <v>305.58</v>
      </c>
    </row>
    <row r="350" spans="1:6">
      <c r="A350" s="520">
        <v>0.3</v>
      </c>
      <c r="B350" s="511" t="s">
        <v>749</v>
      </c>
      <c r="C350" s="511" t="s">
        <v>654</v>
      </c>
      <c r="D350" s="511">
        <v>679.8</v>
      </c>
      <c r="E350" s="511" t="s">
        <v>613</v>
      </c>
      <c r="F350" s="512">
        <v>203.94</v>
      </c>
    </row>
    <row r="351" spans="1:6">
      <c r="A351" s="520"/>
      <c r="B351" s="511"/>
      <c r="C351" s="511" t="s">
        <v>752</v>
      </c>
      <c r="D351" s="511"/>
      <c r="E351" s="511"/>
      <c r="F351" s="512">
        <v>0.9</v>
      </c>
    </row>
    <row r="352" spans="1:6">
      <c r="A352" s="520"/>
      <c r="B352" s="511"/>
      <c r="C352" s="511" t="s">
        <v>753</v>
      </c>
      <c r="D352" s="511"/>
      <c r="E352" s="511"/>
      <c r="F352" s="512">
        <v>1006.86</v>
      </c>
    </row>
    <row r="353" spans="1:6">
      <c r="A353" s="520"/>
      <c r="B353" s="511"/>
      <c r="C353" s="511" t="s">
        <v>754</v>
      </c>
      <c r="D353" s="511"/>
      <c r="E353" s="511"/>
      <c r="F353" s="512">
        <v>100.69</v>
      </c>
    </row>
    <row r="354" spans="1:6">
      <c r="A354" s="520"/>
      <c r="B354" s="511"/>
      <c r="C354" s="511" t="s">
        <v>755</v>
      </c>
      <c r="D354" s="511"/>
      <c r="E354" s="511"/>
      <c r="F354" s="512">
        <v>33.56</v>
      </c>
    </row>
    <row r="355" spans="1:6">
      <c r="A355" s="520"/>
      <c r="B355" s="511" t="s">
        <v>756</v>
      </c>
      <c r="C355" s="511" t="s">
        <v>757</v>
      </c>
      <c r="D355" s="538">
        <v>881.39</v>
      </c>
      <c r="E355" s="511"/>
      <c r="F355" s="512"/>
    </row>
    <row r="356" spans="1:6">
      <c r="A356" s="520"/>
      <c r="B356" s="511" t="s">
        <v>758</v>
      </c>
      <c r="C356" s="511" t="s">
        <v>759</v>
      </c>
      <c r="D356" s="538">
        <v>982.08</v>
      </c>
      <c r="E356" s="511"/>
      <c r="F356" s="512"/>
    </row>
    <row r="357" spans="1:6">
      <c r="A357" s="520"/>
      <c r="B357" s="511" t="s">
        <v>760</v>
      </c>
      <c r="C357" s="511" t="s">
        <v>761</v>
      </c>
      <c r="D357" s="538">
        <v>1178.5</v>
      </c>
      <c r="E357" s="511"/>
      <c r="F357" s="512"/>
    </row>
    <row r="358" spans="1:6">
      <c r="A358" s="520"/>
      <c r="B358" s="511" t="s">
        <v>762</v>
      </c>
      <c r="C358" s="511" t="s">
        <v>763</v>
      </c>
      <c r="D358" s="538">
        <v>1080.29</v>
      </c>
      <c r="E358" s="511"/>
      <c r="F358" s="512"/>
    </row>
    <row r="359" spans="1:6">
      <c r="A359" s="520"/>
      <c r="B359" s="511"/>
      <c r="C359" s="511"/>
      <c r="D359" s="511"/>
      <c r="E359" s="511"/>
      <c r="F359" s="512"/>
    </row>
    <row r="360" spans="1:6">
      <c r="A360" s="520">
        <v>29.5</v>
      </c>
      <c r="B360" s="511" t="s">
        <v>519</v>
      </c>
      <c r="C360" s="511" t="s">
        <v>764</v>
      </c>
      <c r="D360" s="511"/>
      <c r="E360" s="511" t="s">
        <v>765</v>
      </c>
      <c r="F360" s="512"/>
    </row>
    <row r="361" spans="1:6">
      <c r="A361" s="520"/>
      <c r="B361" s="511"/>
      <c r="C361" s="511" t="s">
        <v>766</v>
      </c>
      <c r="D361" s="511"/>
      <c r="E361" s="511" t="s">
        <v>767</v>
      </c>
      <c r="F361" s="512">
        <v>483.74</v>
      </c>
    </row>
    <row r="362" spans="1:6">
      <c r="A362" s="520"/>
      <c r="B362" s="511"/>
      <c r="C362" s="511" t="s">
        <v>768</v>
      </c>
      <c r="D362" s="511"/>
      <c r="E362" s="511"/>
      <c r="F362" s="512"/>
    </row>
    <row r="363" spans="1:6">
      <c r="A363" s="520">
        <v>10</v>
      </c>
      <c r="B363" s="511" t="s">
        <v>584</v>
      </c>
      <c r="C363" s="511" t="s">
        <v>769</v>
      </c>
      <c r="D363" s="511">
        <v>377.86</v>
      </c>
      <c r="E363" s="511" t="s">
        <v>584</v>
      </c>
      <c r="F363" s="512">
        <v>3778.6</v>
      </c>
    </row>
    <row r="364" spans="1:6">
      <c r="A364" s="520">
        <v>0.21</v>
      </c>
      <c r="B364" s="511" t="s">
        <v>505</v>
      </c>
      <c r="C364" s="511" t="s">
        <v>583</v>
      </c>
      <c r="D364" s="511">
        <v>4485</v>
      </c>
      <c r="E364" s="511" t="s">
        <v>505</v>
      </c>
      <c r="F364" s="512">
        <v>941.85</v>
      </c>
    </row>
    <row r="365" spans="1:6">
      <c r="A365" s="520"/>
      <c r="B365" s="511"/>
      <c r="C365" s="511" t="s">
        <v>770</v>
      </c>
      <c r="D365" s="511" t="s">
        <v>503</v>
      </c>
      <c r="E365" s="511"/>
      <c r="F365" s="512" t="s">
        <v>503</v>
      </c>
    </row>
    <row r="366" spans="1:6">
      <c r="A366" s="520">
        <v>1.1000000000000001</v>
      </c>
      <c r="B366" s="511" t="s">
        <v>543</v>
      </c>
      <c r="C366" s="511" t="s">
        <v>531</v>
      </c>
      <c r="D366" s="511">
        <v>1041.7</v>
      </c>
      <c r="E366" s="511" t="s">
        <v>543</v>
      </c>
      <c r="F366" s="512">
        <v>1145.8699999999999</v>
      </c>
    </row>
    <row r="367" spans="1:6">
      <c r="A367" s="520">
        <v>1.1000000000000001</v>
      </c>
      <c r="B367" s="511" t="s">
        <v>543</v>
      </c>
      <c r="C367" s="511" t="s">
        <v>523</v>
      </c>
      <c r="D367" s="511">
        <v>972.4</v>
      </c>
      <c r="E367" s="511" t="s">
        <v>543</v>
      </c>
      <c r="F367" s="512">
        <v>1069.6400000000001</v>
      </c>
    </row>
    <row r="368" spans="1:6">
      <c r="A368" s="520">
        <v>2.2000000000000002</v>
      </c>
      <c r="B368" s="511" t="s">
        <v>543</v>
      </c>
      <c r="C368" s="511" t="s">
        <v>524</v>
      </c>
      <c r="D368" s="511">
        <v>679.8</v>
      </c>
      <c r="E368" s="511" t="s">
        <v>543</v>
      </c>
      <c r="F368" s="512">
        <v>1495.56</v>
      </c>
    </row>
    <row r="369" spans="1:6">
      <c r="A369" s="520">
        <v>2.2000000000000002</v>
      </c>
      <c r="B369" s="511" t="s">
        <v>543</v>
      </c>
      <c r="C369" s="511" t="s">
        <v>525</v>
      </c>
      <c r="D369" s="511">
        <v>557.70000000000005</v>
      </c>
      <c r="E369" s="511" t="s">
        <v>543</v>
      </c>
      <c r="F369" s="512">
        <v>1226.94</v>
      </c>
    </row>
    <row r="370" spans="1:6">
      <c r="A370" s="520">
        <v>20</v>
      </c>
      <c r="B370" s="511" t="s">
        <v>586</v>
      </c>
      <c r="C370" s="511" t="s">
        <v>686</v>
      </c>
      <c r="D370" s="511">
        <v>6040</v>
      </c>
      <c r="E370" s="511" t="s">
        <v>771</v>
      </c>
      <c r="F370" s="512">
        <v>120.8</v>
      </c>
    </row>
    <row r="371" spans="1:6">
      <c r="A371" s="520">
        <v>2</v>
      </c>
      <c r="B371" s="511" t="s">
        <v>586</v>
      </c>
      <c r="C371" s="511" t="s">
        <v>772</v>
      </c>
      <c r="D371" s="511">
        <v>36.1</v>
      </c>
      <c r="E371" s="511" t="s">
        <v>586</v>
      </c>
      <c r="F371" s="512">
        <v>72.2</v>
      </c>
    </row>
    <row r="372" spans="1:6">
      <c r="A372" s="520">
        <v>1.6</v>
      </c>
      <c r="B372" s="511" t="s">
        <v>543</v>
      </c>
      <c r="C372" s="511" t="s">
        <v>523</v>
      </c>
      <c r="D372" s="511">
        <v>972.4</v>
      </c>
      <c r="E372" s="511" t="s">
        <v>543</v>
      </c>
      <c r="F372" s="512">
        <v>1555.84</v>
      </c>
    </row>
    <row r="373" spans="1:6">
      <c r="A373" s="520">
        <v>0.5</v>
      </c>
      <c r="B373" s="511" t="s">
        <v>543</v>
      </c>
      <c r="C373" s="511" t="s">
        <v>524</v>
      </c>
      <c r="D373" s="511">
        <v>679.8</v>
      </c>
      <c r="E373" s="511" t="s">
        <v>543</v>
      </c>
      <c r="F373" s="512">
        <v>339.9</v>
      </c>
    </row>
    <row r="374" spans="1:6">
      <c r="A374" s="520">
        <v>1.1000000000000001</v>
      </c>
      <c r="B374" s="511" t="s">
        <v>543</v>
      </c>
      <c r="C374" s="511" t="s">
        <v>525</v>
      </c>
      <c r="D374" s="511">
        <v>557.70000000000005</v>
      </c>
      <c r="E374" s="511" t="s">
        <v>543</v>
      </c>
      <c r="F374" s="512">
        <v>613.47</v>
      </c>
    </row>
    <row r="375" spans="1:6">
      <c r="A375" s="520"/>
      <c r="B375" s="511" t="s">
        <v>509</v>
      </c>
      <c r="C375" s="511" t="s">
        <v>510</v>
      </c>
      <c r="D375" s="511"/>
      <c r="E375" s="511" t="s">
        <v>509</v>
      </c>
      <c r="F375" s="512">
        <v>0</v>
      </c>
    </row>
    <row r="376" spans="1:6">
      <c r="A376" s="520"/>
      <c r="B376" s="511"/>
      <c r="C376" s="511" t="s">
        <v>544</v>
      </c>
      <c r="D376" s="511"/>
      <c r="E376" s="511"/>
      <c r="F376" s="512">
        <v>12360.67</v>
      </c>
    </row>
    <row r="377" spans="1:6">
      <c r="A377" s="520"/>
      <c r="B377" s="511"/>
      <c r="C377" s="511" t="s">
        <v>545</v>
      </c>
      <c r="D377" s="511"/>
      <c r="E377" s="511"/>
      <c r="F377" s="521">
        <v>1236.07</v>
      </c>
    </row>
    <row r="378" spans="1:6">
      <c r="A378" s="520"/>
      <c r="B378" s="511"/>
      <c r="C378" s="511"/>
      <c r="D378" s="511"/>
      <c r="E378" s="511"/>
      <c r="F378" s="512" t="s">
        <v>533</v>
      </c>
    </row>
    <row r="379" spans="1:6">
      <c r="A379" s="520">
        <v>29.4</v>
      </c>
      <c r="B379" s="511" t="s">
        <v>519</v>
      </c>
      <c r="C379" s="511" t="s">
        <v>773</v>
      </c>
      <c r="D379" s="511" t="s">
        <v>774</v>
      </c>
      <c r="E379" s="511"/>
      <c r="F379" s="512"/>
    </row>
    <row r="380" spans="1:6">
      <c r="A380" s="520"/>
      <c r="B380" s="511"/>
      <c r="C380" s="511" t="s">
        <v>775</v>
      </c>
      <c r="D380" s="511" t="s">
        <v>776</v>
      </c>
      <c r="E380" s="511" t="s">
        <v>777</v>
      </c>
      <c r="F380" s="512">
        <v>471.67</v>
      </c>
    </row>
    <row r="381" spans="1:6">
      <c r="A381" s="520">
        <v>1.86</v>
      </c>
      <c r="B381" s="511" t="s">
        <v>584</v>
      </c>
      <c r="C381" s="511" t="s">
        <v>778</v>
      </c>
      <c r="D381" s="511">
        <v>415</v>
      </c>
      <c r="E381" s="511" t="s">
        <v>584</v>
      </c>
      <c r="F381" s="512">
        <v>771.9</v>
      </c>
    </row>
    <row r="382" spans="1:6">
      <c r="A382" s="520">
        <v>0.4</v>
      </c>
      <c r="B382" s="511" t="s">
        <v>586</v>
      </c>
      <c r="C382" s="511" t="s">
        <v>772</v>
      </c>
      <c r="D382" s="511">
        <v>36.1</v>
      </c>
      <c r="E382" s="511" t="s">
        <v>586</v>
      </c>
      <c r="F382" s="512">
        <v>14.44</v>
      </c>
    </row>
    <row r="383" spans="1:6">
      <c r="A383" s="520">
        <v>0.02</v>
      </c>
      <c r="B383" s="511" t="s">
        <v>505</v>
      </c>
      <c r="C383" s="511" t="s">
        <v>779</v>
      </c>
      <c r="D383" s="511">
        <v>5934.6</v>
      </c>
      <c r="E383" s="511" t="s">
        <v>505</v>
      </c>
      <c r="F383" s="512">
        <v>118.69</v>
      </c>
    </row>
    <row r="384" spans="1:6">
      <c r="A384" s="520">
        <v>1</v>
      </c>
      <c r="B384" s="511" t="s">
        <v>543</v>
      </c>
      <c r="C384" s="511" t="s">
        <v>531</v>
      </c>
      <c r="D384" s="511">
        <v>1041.7</v>
      </c>
      <c r="E384" s="511" t="s">
        <v>543</v>
      </c>
      <c r="F384" s="512">
        <v>1041.7</v>
      </c>
    </row>
    <row r="385" spans="1:6">
      <c r="A385" s="520">
        <v>1</v>
      </c>
      <c r="B385" s="511" t="s">
        <v>543</v>
      </c>
      <c r="C385" s="511" t="s">
        <v>780</v>
      </c>
      <c r="D385" s="511">
        <v>679.8</v>
      </c>
      <c r="E385" s="511" t="s">
        <v>543</v>
      </c>
      <c r="F385" s="512">
        <v>679.8</v>
      </c>
    </row>
    <row r="386" spans="1:6">
      <c r="A386" s="520"/>
      <c r="B386" s="511" t="s">
        <v>509</v>
      </c>
      <c r="C386" s="511" t="s">
        <v>510</v>
      </c>
      <c r="D386" s="511"/>
      <c r="E386" s="511" t="s">
        <v>509</v>
      </c>
      <c r="F386" s="512"/>
    </row>
    <row r="387" spans="1:6">
      <c r="A387" s="520"/>
      <c r="B387" s="511"/>
      <c r="C387" s="511" t="s">
        <v>781</v>
      </c>
      <c r="D387" s="511"/>
      <c r="E387" s="511"/>
      <c r="F387" s="512">
        <v>2626.53</v>
      </c>
    </row>
    <row r="388" spans="1:6">
      <c r="A388" s="520"/>
      <c r="B388" s="511"/>
      <c r="C388" s="511" t="s">
        <v>545</v>
      </c>
      <c r="D388" s="511"/>
      <c r="E388" s="511"/>
      <c r="F388" s="521">
        <v>1412.11</v>
      </c>
    </row>
    <row r="389" spans="1:6">
      <c r="A389" s="520"/>
      <c r="B389" s="511"/>
      <c r="C389" s="511"/>
      <c r="D389" s="511"/>
      <c r="E389" s="511"/>
      <c r="F389" s="521"/>
    </row>
    <row r="390" spans="1:6">
      <c r="A390" s="536" t="s">
        <v>782</v>
      </c>
      <c r="B390" s="511" t="s">
        <v>783</v>
      </c>
      <c r="C390" s="511" t="s">
        <v>784</v>
      </c>
      <c r="D390" s="511"/>
      <c r="E390" s="511"/>
      <c r="F390" s="512"/>
    </row>
    <row r="391" spans="1:6">
      <c r="A391" s="510" t="s">
        <v>785</v>
      </c>
      <c r="B391" s="511"/>
      <c r="C391" s="523"/>
      <c r="D391" s="511"/>
      <c r="E391" s="511"/>
      <c r="F391" s="512"/>
    </row>
    <row r="392" spans="1:6">
      <c r="A392" s="510">
        <v>1</v>
      </c>
      <c r="B392" s="511" t="s">
        <v>786</v>
      </c>
      <c r="C392" s="511" t="s">
        <v>787</v>
      </c>
      <c r="D392" s="511">
        <v>58000</v>
      </c>
      <c r="E392" s="511" t="s">
        <v>13</v>
      </c>
      <c r="F392" s="512">
        <v>5800</v>
      </c>
    </row>
    <row r="393" spans="1:6">
      <c r="A393" s="536">
        <v>0.01</v>
      </c>
      <c r="B393" s="511" t="s">
        <v>786</v>
      </c>
      <c r="C393" s="511" t="s">
        <v>788</v>
      </c>
      <c r="D393" s="511">
        <v>71428.570000000007</v>
      </c>
      <c r="E393" s="511" t="s">
        <v>13</v>
      </c>
      <c r="F393" s="512">
        <v>71.430000000000007</v>
      </c>
    </row>
    <row r="394" spans="1:6">
      <c r="A394" s="536">
        <v>3.5</v>
      </c>
      <c r="B394" s="511" t="s">
        <v>543</v>
      </c>
      <c r="C394" s="511" t="s">
        <v>789</v>
      </c>
      <c r="D394" s="511">
        <v>903.1</v>
      </c>
      <c r="E394" s="511" t="s">
        <v>543</v>
      </c>
      <c r="F394" s="512">
        <v>3160.85</v>
      </c>
    </row>
    <row r="395" spans="1:6">
      <c r="A395" s="536"/>
      <c r="B395" s="511" t="s">
        <v>509</v>
      </c>
      <c r="C395" s="511" t="s">
        <v>510</v>
      </c>
      <c r="D395" s="511"/>
      <c r="E395" s="511" t="s">
        <v>509</v>
      </c>
      <c r="F395" s="512">
        <v>0</v>
      </c>
    </row>
    <row r="396" spans="1:6">
      <c r="A396" s="510"/>
      <c r="B396" s="511"/>
      <c r="C396" s="511" t="s">
        <v>790</v>
      </c>
      <c r="D396" s="511"/>
      <c r="E396" s="511"/>
      <c r="F396" s="512">
        <v>9032.2800000000007</v>
      </c>
    </row>
    <row r="397" spans="1:6">
      <c r="A397" s="510"/>
      <c r="B397" s="511"/>
      <c r="C397" s="511" t="s">
        <v>791</v>
      </c>
      <c r="D397" s="511"/>
      <c r="E397" s="511"/>
      <c r="F397" s="521">
        <v>90322.8</v>
      </c>
    </row>
    <row r="398" spans="1:6">
      <c r="A398" s="510"/>
      <c r="B398" s="511"/>
      <c r="C398" s="511"/>
      <c r="D398" s="511"/>
      <c r="E398" s="511"/>
      <c r="F398" s="521"/>
    </row>
    <row r="399" spans="1:6">
      <c r="A399" s="510"/>
      <c r="B399" s="511"/>
      <c r="C399" s="511" t="s">
        <v>792</v>
      </c>
      <c r="D399" s="511"/>
      <c r="E399" s="511"/>
      <c r="F399" s="512"/>
    </row>
    <row r="400" spans="1:6">
      <c r="A400" s="510">
        <v>0.47</v>
      </c>
      <c r="B400" s="511" t="s">
        <v>11</v>
      </c>
      <c r="C400" s="511" t="s">
        <v>626</v>
      </c>
      <c r="D400" s="511">
        <v>233.76</v>
      </c>
      <c r="E400" s="511" t="s">
        <v>613</v>
      </c>
      <c r="F400" s="512">
        <v>109.87</v>
      </c>
    </row>
    <row r="401" spans="1:6">
      <c r="A401" s="510">
        <v>0.24</v>
      </c>
      <c r="B401" s="511" t="s">
        <v>11</v>
      </c>
      <c r="C401" s="511" t="s">
        <v>793</v>
      </c>
      <c r="D401" s="511">
        <v>1227.24</v>
      </c>
      <c r="E401" s="511" t="s">
        <v>613</v>
      </c>
      <c r="F401" s="512">
        <v>294.54000000000002</v>
      </c>
    </row>
    <row r="402" spans="1:6">
      <c r="A402" s="510">
        <v>0.79</v>
      </c>
      <c r="B402" s="511" t="s">
        <v>12</v>
      </c>
      <c r="C402" s="511" t="s">
        <v>794</v>
      </c>
      <c r="D402" s="511">
        <v>1709.48</v>
      </c>
      <c r="E402" s="511" t="s">
        <v>630</v>
      </c>
      <c r="F402" s="512">
        <v>1350.49</v>
      </c>
    </row>
    <row r="403" spans="1:6">
      <c r="A403" s="510">
        <v>0.24</v>
      </c>
      <c r="B403" s="511" t="s">
        <v>11</v>
      </c>
      <c r="C403" s="511" t="s">
        <v>795</v>
      </c>
      <c r="D403" s="511">
        <v>1464.8</v>
      </c>
      <c r="E403" s="511"/>
      <c r="F403" s="512">
        <v>351.55</v>
      </c>
    </row>
    <row r="404" spans="1:6">
      <c r="A404" s="510"/>
      <c r="B404" s="511"/>
      <c r="C404" s="511" t="s">
        <v>796</v>
      </c>
      <c r="D404" s="511"/>
      <c r="E404" s="511"/>
      <c r="F404" s="512" t="s">
        <v>797</v>
      </c>
    </row>
    <row r="405" spans="1:6">
      <c r="A405" s="510"/>
      <c r="B405" s="511"/>
      <c r="C405" s="511"/>
      <c r="D405" s="511"/>
      <c r="E405" s="511"/>
      <c r="F405" s="521">
        <v>2106.4499999999998</v>
      </c>
    </row>
    <row r="406" spans="1:6">
      <c r="A406" s="510"/>
      <c r="B406" s="511"/>
      <c r="C406" s="511" t="s">
        <v>798</v>
      </c>
      <c r="D406" s="511"/>
      <c r="E406" s="511"/>
      <c r="F406" s="512"/>
    </row>
    <row r="407" spans="1:6">
      <c r="A407" s="510">
        <v>1</v>
      </c>
      <c r="B407" s="511" t="s">
        <v>11</v>
      </c>
      <c r="C407" s="511" t="s">
        <v>799</v>
      </c>
      <c r="D407" s="511">
        <v>416.06</v>
      </c>
      <c r="E407" s="511" t="s">
        <v>613</v>
      </c>
      <c r="F407" s="512">
        <v>416.06</v>
      </c>
    </row>
    <row r="408" spans="1:6">
      <c r="A408" s="536">
        <v>7.0999999999999994E-2</v>
      </c>
      <c r="B408" s="511" t="s">
        <v>11</v>
      </c>
      <c r="C408" s="511" t="s">
        <v>793</v>
      </c>
      <c r="D408" s="511">
        <v>1227.24</v>
      </c>
      <c r="E408" s="511" t="s">
        <v>613</v>
      </c>
      <c r="F408" s="512">
        <v>87.13</v>
      </c>
    </row>
    <row r="409" spans="1:6">
      <c r="A409" s="510"/>
      <c r="B409" s="511"/>
      <c r="C409" s="511"/>
      <c r="D409" s="511"/>
      <c r="E409" s="511"/>
      <c r="F409" s="521">
        <v>503.19</v>
      </c>
    </row>
    <row r="410" spans="1:6">
      <c r="A410" s="510"/>
      <c r="B410" s="511"/>
      <c r="C410" s="511"/>
      <c r="D410" s="511"/>
      <c r="E410" s="511"/>
      <c r="F410" s="512">
        <v>1006.38</v>
      </c>
    </row>
    <row r="411" spans="1:6">
      <c r="A411" s="510">
        <v>0.25</v>
      </c>
      <c r="B411" s="511" t="s">
        <v>650</v>
      </c>
      <c r="C411" s="511" t="s">
        <v>800</v>
      </c>
      <c r="D411" s="511">
        <v>972.4</v>
      </c>
      <c r="E411" s="511"/>
      <c r="F411" s="512">
        <v>243.1</v>
      </c>
    </row>
    <row r="412" spans="1:6">
      <c r="A412" s="510">
        <v>1</v>
      </c>
      <c r="B412" s="511" t="s">
        <v>650</v>
      </c>
      <c r="C412" s="511" t="s">
        <v>801</v>
      </c>
      <c r="D412" s="511">
        <v>679.8</v>
      </c>
      <c r="E412" s="511"/>
      <c r="F412" s="512">
        <v>679.8</v>
      </c>
    </row>
    <row r="413" spans="1:6">
      <c r="A413" s="510">
        <v>1</v>
      </c>
      <c r="B413" s="511" t="s">
        <v>650</v>
      </c>
      <c r="C413" s="511" t="s">
        <v>802</v>
      </c>
      <c r="D413" s="511" t="s">
        <v>620</v>
      </c>
      <c r="E413" s="511"/>
      <c r="F413" s="512">
        <v>92.29</v>
      </c>
    </row>
    <row r="414" spans="1:6">
      <c r="A414" s="510"/>
      <c r="B414" s="511"/>
      <c r="C414" s="511"/>
      <c r="D414" s="511"/>
      <c r="E414" s="511"/>
      <c r="F414" s="512">
        <v>1015.19</v>
      </c>
    </row>
    <row r="415" spans="1:6">
      <c r="A415" s="510"/>
      <c r="B415" s="511"/>
      <c r="C415" s="511"/>
      <c r="D415" s="511"/>
      <c r="E415" s="511"/>
      <c r="F415" s="512">
        <v>416.06</v>
      </c>
    </row>
    <row r="416" spans="1:6">
      <c r="A416" s="539">
        <v>44.1</v>
      </c>
      <c r="B416" s="511" t="s">
        <v>519</v>
      </c>
      <c r="C416" s="511" t="s">
        <v>803</v>
      </c>
      <c r="D416" s="511"/>
      <c r="E416" s="511"/>
      <c r="F416" s="512"/>
    </row>
    <row r="417" spans="1:6">
      <c r="A417" s="510"/>
      <c r="B417" s="511"/>
      <c r="C417" s="511" t="s">
        <v>804</v>
      </c>
      <c r="D417" s="511"/>
      <c r="E417" s="511"/>
      <c r="F417" s="512"/>
    </row>
    <row r="418" spans="1:6">
      <c r="A418" s="510"/>
      <c r="B418" s="511"/>
      <c r="C418" s="511" t="s">
        <v>815</v>
      </c>
      <c r="D418" s="511"/>
      <c r="E418" s="511"/>
      <c r="F418" s="512"/>
    </row>
    <row r="419" spans="1:6">
      <c r="A419" s="510">
        <v>3</v>
      </c>
      <c r="B419" s="511" t="s">
        <v>749</v>
      </c>
      <c r="C419" s="511" t="s">
        <v>805</v>
      </c>
      <c r="D419" s="511">
        <v>120.54</v>
      </c>
      <c r="E419" s="511" t="s">
        <v>522</v>
      </c>
      <c r="F419" s="512">
        <v>361.62</v>
      </c>
    </row>
    <row r="420" spans="1:6">
      <c r="A420" s="510">
        <v>1</v>
      </c>
      <c r="B420" s="511" t="s">
        <v>522</v>
      </c>
      <c r="C420" s="511" t="s">
        <v>806</v>
      </c>
      <c r="D420" s="511">
        <v>76.78</v>
      </c>
      <c r="E420" s="511" t="s">
        <v>522</v>
      </c>
      <c r="F420" s="512">
        <v>76.78</v>
      </c>
    </row>
    <row r="421" spans="1:6">
      <c r="A421" s="510">
        <v>1</v>
      </c>
      <c r="B421" s="511" t="s">
        <v>522</v>
      </c>
      <c r="C421" s="511" t="s">
        <v>807</v>
      </c>
      <c r="D421" s="511">
        <v>83.4</v>
      </c>
      <c r="E421" s="511" t="s">
        <v>522</v>
      </c>
      <c r="F421" s="512">
        <v>83.4</v>
      </c>
    </row>
    <row r="422" spans="1:6">
      <c r="A422" s="510">
        <v>2</v>
      </c>
      <c r="B422" s="511" t="s">
        <v>808</v>
      </c>
      <c r="C422" s="511" t="s">
        <v>809</v>
      </c>
      <c r="D422" s="511">
        <v>12</v>
      </c>
      <c r="E422" s="511" t="s">
        <v>522</v>
      </c>
      <c r="F422" s="512">
        <v>24</v>
      </c>
    </row>
    <row r="423" spans="1:6">
      <c r="A423" s="510">
        <v>1</v>
      </c>
      <c r="B423" s="511" t="s">
        <v>808</v>
      </c>
      <c r="C423" s="511" t="s">
        <v>810</v>
      </c>
      <c r="D423" s="511">
        <v>32.1</v>
      </c>
      <c r="E423" s="511" t="s">
        <v>509</v>
      </c>
      <c r="F423" s="512">
        <v>32.1</v>
      </c>
    </row>
    <row r="424" spans="1:6">
      <c r="A424" s="510">
        <v>0.5</v>
      </c>
      <c r="B424" s="511" t="s">
        <v>808</v>
      </c>
      <c r="C424" s="511" t="s">
        <v>660</v>
      </c>
      <c r="D424" s="511">
        <v>903.1</v>
      </c>
      <c r="E424" s="511">
        <v>0</v>
      </c>
      <c r="F424" s="512">
        <v>451.55</v>
      </c>
    </row>
    <row r="425" spans="1:6">
      <c r="A425" s="510"/>
      <c r="B425" s="511" t="s">
        <v>808</v>
      </c>
      <c r="C425" s="511" t="s">
        <v>811</v>
      </c>
      <c r="D425" s="511">
        <v>0</v>
      </c>
      <c r="E425" s="511">
        <v>0</v>
      </c>
      <c r="F425" s="512"/>
    </row>
    <row r="426" spans="1:6">
      <c r="A426" s="510"/>
      <c r="B426" s="511"/>
      <c r="C426" s="511" t="s">
        <v>812</v>
      </c>
      <c r="D426" s="511"/>
      <c r="E426" s="511">
        <v>0</v>
      </c>
      <c r="F426" s="512">
        <v>31.68</v>
      </c>
    </row>
    <row r="427" spans="1:6">
      <c r="A427" s="510"/>
      <c r="B427" s="511"/>
      <c r="C427" s="511" t="s">
        <v>813</v>
      </c>
      <c r="D427" s="511"/>
      <c r="E427" s="511"/>
      <c r="F427" s="512">
        <v>1061.1300000000001</v>
      </c>
    </row>
    <row r="428" spans="1:6">
      <c r="A428" s="510"/>
      <c r="B428" s="511"/>
      <c r="C428" s="511" t="s">
        <v>814</v>
      </c>
      <c r="D428" s="511"/>
      <c r="E428" s="511"/>
      <c r="F428" s="521">
        <v>353.71</v>
      </c>
    </row>
    <row r="429" spans="1:6">
      <c r="A429" s="510"/>
      <c r="B429" s="511"/>
      <c r="C429" s="511"/>
      <c r="D429" s="511"/>
      <c r="E429" s="511"/>
      <c r="F429" s="512"/>
    </row>
    <row r="430" spans="1:6">
      <c r="A430" s="520">
        <v>52</v>
      </c>
      <c r="B430" s="511" t="s">
        <v>519</v>
      </c>
      <c r="C430" s="511" t="s">
        <v>816</v>
      </c>
      <c r="D430" s="511"/>
      <c r="E430" s="511"/>
      <c r="F430" s="512"/>
    </row>
    <row r="431" spans="1:6">
      <c r="A431" s="520"/>
      <c r="B431" s="511"/>
      <c r="C431" s="511" t="s">
        <v>817</v>
      </c>
      <c r="D431" s="511"/>
      <c r="E431" s="511"/>
      <c r="F431" s="512"/>
    </row>
    <row r="432" spans="1:6">
      <c r="A432" s="520"/>
      <c r="B432" s="511"/>
      <c r="C432" s="511" t="s">
        <v>818</v>
      </c>
      <c r="D432" s="511"/>
      <c r="E432" s="511"/>
      <c r="F432" s="512"/>
    </row>
    <row r="433" spans="1:6">
      <c r="A433" s="520"/>
      <c r="B433" s="511"/>
      <c r="C433" s="511" t="s">
        <v>819</v>
      </c>
      <c r="D433" s="511"/>
      <c r="E433" s="511"/>
      <c r="F433" s="512"/>
    </row>
    <row r="434" spans="1:6">
      <c r="A434" s="520"/>
      <c r="B434" s="511"/>
      <c r="C434" s="511" t="s">
        <v>820</v>
      </c>
      <c r="D434" s="511"/>
      <c r="E434" s="511"/>
      <c r="F434" s="512"/>
    </row>
    <row r="435" spans="1:6">
      <c r="A435" s="520"/>
      <c r="B435" s="511"/>
      <c r="C435" s="511" t="s">
        <v>821</v>
      </c>
      <c r="D435" s="511"/>
      <c r="E435" s="511"/>
      <c r="F435" s="512"/>
    </row>
    <row r="436" spans="1:6">
      <c r="A436" s="520"/>
      <c r="B436" s="511"/>
      <c r="C436" s="511" t="s">
        <v>822</v>
      </c>
      <c r="D436" s="511"/>
      <c r="E436" s="511"/>
      <c r="F436" s="512"/>
    </row>
    <row r="437" spans="1:6">
      <c r="A437" s="520"/>
      <c r="B437" s="511"/>
      <c r="C437" s="511" t="s">
        <v>823</v>
      </c>
      <c r="D437" s="511"/>
      <c r="E437" s="511"/>
      <c r="F437" s="512"/>
    </row>
    <row r="438" spans="1:6">
      <c r="A438" s="520"/>
      <c r="B438" s="511" t="s">
        <v>519</v>
      </c>
      <c r="C438" s="511" t="s">
        <v>824</v>
      </c>
      <c r="D438" s="511"/>
      <c r="E438" s="511"/>
      <c r="F438" s="512"/>
    </row>
    <row r="439" spans="1:6">
      <c r="A439" s="520"/>
      <c r="B439" s="511"/>
      <c r="C439" s="511" t="s">
        <v>825</v>
      </c>
      <c r="D439" s="511"/>
      <c r="E439" s="511"/>
      <c r="F439" s="512" t="s">
        <v>826</v>
      </c>
    </row>
    <row r="440" spans="1:6">
      <c r="A440" s="520"/>
      <c r="B440" s="511" t="s">
        <v>760</v>
      </c>
      <c r="C440" s="511" t="s">
        <v>827</v>
      </c>
      <c r="D440" s="511"/>
      <c r="E440" s="511"/>
      <c r="F440" s="512" t="s">
        <v>828</v>
      </c>
    </row>
    <row r="441" spans="1:6">
      <c r="A441" s="520">
        <v>1</v>
      </c>
      <c r="B441" s="511" t="s">
        <v>8</v>
      </c>
      <c r="C441" s="511" t="s">
        <v>829</v>
      </c>
      <c r="D441" s="511">
        <v>26</v>
      </c>
      <c r="E441" s="511" t="s">
        <v>8</v>
      </c>
      <c r="F441" s="512">
        <v>26</v>
      </c>
    </row>
    <row r="442" spans="1:6">
      <c r="A442" s="520">
        <v>1</v>
      </c>
      <c r="B442" s="511" t="s">
        <v>509</v>
      </c>
      <c r="C442" s="511" t="s">
        <v>830</v>
      </c>
      <c r="D442" s="511">
        <v>18.2</v>
      </c>
      <c r="E442" s="511" t="s">
        <v>509</v>
      </c>
      <c r="F442" s="512">
        <v>18.2</v>
      </c>
    </row>
    <row r="443" spans="1:6">
      <c r="A443" s="520">
        <v>1</v>
      </c>
      <c r="B443" s="511" t="s">
        <v>8</v>
      </c>
      <c r="C443" s="511" t="s">
        <v>831</v>
      </c>
      <c r="D443" s="511">
        <v>192.75</v>
      </c>
      <c r="E443" s="511" t="s">
        <v>8</v>
      </c>
      <c r="F443" s="512">
        <v>192.75</v>
      </c>
    </row>
    <row r="444" spans="1:6">
      <c r="A444" s="520"/>
      <c r="B444" s="511"/>
      <c r="C444" s="511" t="s">
        <v>832</v>
      </c>
      <c r="D444" s="511"/>
      <c r="E444" s="511"/>
      <c r="F444" s="521">
        <v>236.95</v>
      </c>
    </row>
    <row r="445" spans="1:6">
      <c r="A445" s="520"/>
      <c r="B445" s="511"/>
      <c r="C445" s="511" t="s">
        <v>503</v>
      </c>
      <c r="D445" s="511" t="s">
        <v>503</v>
      </c>
      <c r="E445" s="511"/>
      <c r="F445" s="512" t="s">
        <v>533</v>
      </c>
    </row>
    <row r="446" spans="1:6">
      <c r="A446" s="520"/>
      <c r="B446" s="511" t="s">
        <v>758</v>
      </c>
      <c r="C446" s="511" t="s">
        <v>833</v>
      </c>
      <c r="D446" s="511"/>
      <c r="E446" s="511"/>
      <c r="F446" s="512" t="s">
        <v>834</v>
      </c>
    </row>
    <row r="447" spans="1:6">
      <c r="A447" s="520">
        <v>1</v>
      </c>
      <c r="B447" s="511" t="s">
        <v>8</v>
      </c>
      <c r="C447" s="511" t="s">
        <v>835</v>
      </c>
      <c r="D447" s="511">
        <v>35</v>
      </c>
      <c r="E447" s="511" t="s">
        <v>8</v>
      </c>
      <c r="F447" s="512">
        <v>35</v>
      </c>
    </row>
    <row r="448" spans="1:6">
      <c r="A448" s="520">
        <v>1</v>
      </c>
      <c r="B448" s="511" t="s">
        <v>509</v>
      </c>
      <c r="C448" s="511" t="s">
        <v>836</v>
      </c>
      <c r="D448" s="511">
        <v>14</v>
      </c>
      <c r="E448" s="511" t="s">
        <v>509</v>
      </c>
      <c r="F448" s="512">
        <v>14</v>
      </c>
    </row>
    <row r="449" spans="1:6">
      <c r="A449" s="520">
        <v>1</v>
      </c>
      <c r="B449" s="511" t="s">
        <v>8</v>
      </c>
      <c r="C449" s="511" t="s">
        <v>831</v>
      </c>
      <c r="D449" s="511">
        <v>192.73</v>
      </c>
      <c r="E449" s="511" t="s">
        <v>8</v>
      </c>
      <c r="F449" s="512">
        <v>192.73</v>
      </c>
    </row>
    <row r="450" spans="1:6">
      <c r="A450" s="520"/>
      <c r="B450" s="511"/>
      <c r="C450" s="511" t="s">
        <v>832</v>
      </c>
      <c r="D450" s="511"/>
      <c r="E450" s="511"/>
      <c r="F450" s="521">
        <v>241.73</v>
      </c>
    </row>
    <row r="451" spans="1:6">
      <c r="A451" s="520"/>
      <c r="B451" s="511"/>
      <c r="C451" s="511"/>
      <c r="D451" s="511" t="s">
        <v>503</v>
      </c>
      <c r="E451" s="511"/>
      <c r="F451" s="512" t="s">
        <v>533</v>
      </c>
    </row>
    <row r="452" spans="1:6">
      <c r="A452" s="520"/>
      <c r="B452" s="511" t="s">
        <v>783</v>
      </c>
      <c r="C452" s="511" t="s">
        <v>837</v>
      </c>
      <c r="D452" s="511"/>
      <c r="E452" s="511"/>
      <c r="F452" s="512" t="s">
        <v>838</v>
      </c>
    </row>
    <row r="453" spans="1:6">
      <c r="A453" s="520">
        <v>1</v>
      </c>
      <c r="B453" s="511" t="s">
        <v>8</v>
      </c>
      <c r="C453" s="511" t="s">
        <v>839</v>
      </c>
      <c r="D453" s="511">
        <v>52</v>
      </c>
      <c r="E453" s="511" t="s">
        <v>8</v>
      </c>
      <c r="F453" s="512">
        <v>52</v>
      </c>
    </row>
    <row r="454" spans="1:6">
      <c r="A454" s="520">
        <v>1</v>
      </c>
      <c r="B454" s="511" t="s">
        <v>509</v>
      </c>
      <c r="C454" s="511" t="s">
        <v>840</v>
      </c>
      <c r="D454" s="511">
        <v>10.4</v>
      </c>
      <c r="E454" s="511" t="s">
        <v>509</v>
      </c>
      <c r="F454" s="512">
        <v>10.4</v>
      </c>
    </row>
    <row r="455" spans="1:6">
      <c r="A455" s="520">
        <v>1</v>
      </c>
      <c r="B455" s="511" t="s">
        <v>8</v>
      </c>
      <c r="C455" s="511" t="s">
        <v>831</v>
      </c>
      <c r="D455" s="511">
        <v>196.94</v>
      </c>
      <c r="E455" s="511" t="s">
        <v>8</v>
      </c>
      <c r="F455" s="512">
        <v>196.94</v>
      </c>
    </row>
    <row r="456" spans="1:6">
      <c r="A456" s="520"/>
      <c r="B456" s="511"/>
      <c r="C456" s="511" t="s">
        <v>832</v>
      </c>
      <c r="D456" s="511"/>
      <c r="E456" s="511"/>
      <c r="F456" s="521">
        <v>259.33999999999997</v>
      </c>
    </row>
    <row r="457" spans="1:6">
      <c r="A457" s="520"/>
      <c r="B457" s="511"/>
      <c r="C457" s="511"/>
      <c r="D457" s="511" t="s">
        <v>503</v>
      </c>
      <c r="E457" s="511"/>
      <c r="F457" s="512" t="s">
        <v>533</v>
      </c>
    </row>
    <row r="458" spans="1:6">
      <c r="A458" s="520"/>
      <c r="B458" s="511" t="s">
        <v>783</v>
      </c>
      <c r="C458" s="511" t="s">
        <v>841</v>
      </c>
      <c r="D458" s="511"/>
      <c r="E458" s="511"/>
      <c r="F458" s="512" t="s">
        <v>842</v>
      </c>
    </row>
    <row r="459" spans="1:6">
      <c r="A459" s="520">
        <v>1</v>
      </c>
      <c r="B459" s="511" t="s">
        <v>8</v>
      </c>
      <c r="C459" s="511" t="s">
        <v>843</v>
      </c>
      <c r="D459" s="511">
        <v>82</v>
      </c>
      <c r="E459" s="511" t="s">
        <v>8</v>
      </c>
      <c r="F459" s="512">
        <v>82</v>
      </c>
    </row>
    <row r="460" spans="1:6">
      <c r="A460" s="520">
        <v>1</v>
      </c>
      <c r="B460" s="511" t="s">
        <v>509</v>
      </c>
      <c r="C460" s="511" t="s">
        <v>840</v>
      </c>
      <c r="D460" s="511">
        <v>16.399999999999999</v>
      </c>
      <c r="E460" s="511" t="s">
        <v>509</v>
      </c>
      <c r="F460" s="512">
        <v>16.399999999999999</v>
      </c>
    </row>
    <row r="461" spans="1:6">
      <c r="A461" s="520">
        <v>1</v>
      </c>
      <c r="B461" s="511" t="s">
        <v>8</v>
      </c>
      <c r="C461" s="511" t="s">
        <v>831</v>
      </c>
      <c r="D461" s="511">
        <v>208.93</v>
      </c>
      <c r="E461" s="511" t="s">
        <v>8</v>
      </c>
      <c r="F461" s="512">
        <v>208.93</v>
      </c>
    </row>
    <row r="462" spans="1:6">
      <c r="A462" s="520"/>
      <c r="B462" s="511"/>
      <c r="C462" s="511" t="s">
        <v>832</v>
      </c>
      <c r="D462" s="511"/>
      <c r="E462" s="511"/>
      <c r="F462" s="521">
        <v>307.33</v>
      </c>
    </row>
    <row r="463" spans="1:6">
      <c r="A463" s="520"/>
      <c r="B463" s="511"/>
      <c r="C463" s="511"/>
      <c r="D463" s="511"/>
      <c r="E463" s="511"/>
      <c r="F463" s="521"/>
    </row>
    <row r="464" spans="1:6">
      <c r="A464" s="520"/>
      <c r="B464" s="511" t="s">
        <v>519</v>
      </c>
      <c r="C464" s="511" t="s">
        <v>844</v>
      </c>
      <c r="D464" s="511"/>
      <c r="E464" s="511"/>
      <c r="F464" s="512"/>
    </row>
    <row r="465" spans="1:6">
      <c r="A465" s="520"/>
      <c r="B465" s="511"/>
      <c r="C465" s="511" t="s">
        <v>853</v>
      </c>
      <c r="D465" s="511"/>
      <c r="E465" s="511"/>
      <c r="F465" s="512" t="s">
        <v>845</v>
      </c>
    </row>
    <row r="466" spans="1:6">
      <c r="A466" s="520"/>
      <c r="B466" s="511"/>
      <c r="C466" s="511" t="s">
        <v>846</v>
      </c>
      <c r="D466" s="511"/>
      <c r="E466" s="511"/>
      <c r="F466" s="512" t="s">
        <v>847</v>
      </c>
    </row>
    <row r="467" spans="1:6">
      <c r="A467" s="520"/>
      <c r="B467" s="511"/>
      <c r="C467" s="511" t="s">
        <v>848</v>
      </c>
      <c r="D467" s="511"/>
      <c r="E467" s="511"/>
      <c r="F467" s="512"/>
    </row>
    <row r="468" spans="1:6">
      <c r="A468" s="520">
        <v>1</v>
      </c>
      <c r="B468" s="511" t="s">
        <v>522</v>
      </c>
      <c r="C468" s="511" t="s">
        <v>849</v>
      </c>
      <c r="D468" s="511">
        <v>1672</v>
      </c>
      <c r="E468" s="511" t="s">
        <v>522</v>
      </c>
      <c r="F468" s="512">
        <v>1672</v>
      </c>
    </row>
    <row r="469" spans="1:6">
      <c r="A469" s="520">
        <v>1</v>
      </c>
      <c r="B469" s="511" t="s">
        <v>522</v>
      </c>
      <c r="C469" s="511" t="s">
        <v>850</v>
      </c>
      <c r="D469" s="511">
        <v>-169</v>
      </c>
      <c r="E469" s="511" t="s">
        <v>522</v>
      </c>
      <c r="F469" s="512">
        <v>-169</v>
      </c>
    </row>
    <row r="470" spans="1:6">
      <c r="A470" s="520">
        <v>1</v>
      </c>
      <c r="B470" s="511" t="s">
        <v>522</v>
      </c>
      <c r="C470" s="511" t="s">
        <v>851</v>
      </c>
      <c r="D470" s="511">
        <v>250</v>
      </c>
      <c r="E470" s="511" t="s">
        <v>522</v>
      </c>
      <c r="F470" s="512">
        <v>250</v>
      </c>
    </row>
    <row r="471" spans="1:6">
      <c r="A471" s="520">
        <v>0.5</v>
      </c>
      <c r="B471" s="511" t="s">
        <v>522</v>
      </c>
      <c r="C471" s="511" t="s">
        <v>660</v>
      </c>
      <c r="D471" s="511">
        <v>903.1</v>
      </c>
      <c r="E471" s="511" t="s">
        <v>522</v>
      </c>
      <c r="F471" s="512">
        <v>451.55</v>
      </c>
    </row>
    <row r="472" spans="1:6">
      <c r="A472" s="520">
        <v>1</v>
      </c>
      <c r="B472" s="511" t="s">
        <v>522</v>
      </c>
      <c r="C472" s="511" t="s">
        <v>524</v>
      </c>
      <c r="D472" s="511">
        <v>679.8</v>
      </c>
      <c r="E472" s="511" t="s">
        <v>522</v>
      </c>
      <c r="F472" s="512">
        <v>679.8</v>
      </c>
    </row>
    <row r="473" spans="1:6">
      <c r="A473" s="520">
        <v>0.5</v>
      </c>
      <c r="B473" s="511" t="s">
        <v>522</v>
      </c>
      <c r="C473" s="511" t="s">
        <v>531</v>
      </c>
      <c r="D473" s="511">
        <v>1041.7</v>
      </c>
      <c r="E473" s="511" t="s">
        <v>522</v>
      </c>
      <c r="F473" s="512">
        <v>520.85</v>
      </c>
    </row>
    <row r="474" spans="1:6">
      <c r="A474" s="520"/>
      <c r="B474" s="511" t="s">
        <v>509</v>
      </c>
      <c r="C474" s="511" t="s">
        <v>852</v>
      </c>
      <c r="D474" s="511"/>
      <c r="E474" s="511" t="s">
        <v>509</v>
      </c>
      <c r="F474" s="512">
        <v>0.82</v>
      </c>
    </row>
    <row r="475" spans="1:6">
      <c r="A475" s="520"/>
      <c r="B475" s="511"/>
      <c r="C475" s="511" t="s">
        <v>661</v>
      </c>
      <c r="D475" s="511"/>
      <c r="E475" s="511"/>
      <c r="F475" s="521">
        <v>3406.02</v>
      </c>
    </row>
    <row r="476" spans="1:6">
      <c r="A476" s="520"/>
      <c r="B476" s="511"/>
      <c r="C476" s="511"/>
      <c r="D476" s="511"/>
      <c r="E476" s="511"/>
      <c r="F476" s="512" t="s">
        <v>511</v>
      </c>
    </row>
    <row r="477" spans="1:6">
      <c r="A477" s="510"/>
      <c r="B477" s="511"/>
      <c r="C477" s="511"/>
      <c r="D477" s="511"/>
      <c r="E477" s="511"/>
      <c r="F477" s="512"/>
    </row>
    <row r="478" spans="1:6">
      <c r="A478" s="510"/>
      <c r="B478" s="511"/>
      <c r="C478" s="511" t="s">
        <v>854</v>
      </c>
      <c r="D478" s="511"/>
      <c r="E478" s="511"/>
      <c r="F478" s="512"/>
    </row>
    <row r="479" spans="1:6">
      <c r="A479" s="510"/>
      <c r="B479" s="511"/>
      <c r="C479" s="511" t="s">
        <v>855</v>
      </c>
      <c r="D479" s="511"/>
      <c r="E479" s="511"/>
      <c r="F479" s="512"/>
    </row>
    <row r="480" spans="1:6">
      <c r="A480" s="510">
        <v>0.1</v>
      </c>
      <c r="B480" s="511" t="s">
        <v>10</v>
      </c>
      <c r="C480" s="511" t="s">
        <v>856</v>
      </c>
      <c r="D480" s="511">
        <v>919.6</v>
      </c>
      <c r="E480" s="511" t="s">
        <v>613</v>
      </c>
      <c r="F480" s="512">
        <v>91.96</v>
      </c>
    </row>
    <row r="481" spans="1:7">
      <c r="A481" s="510">
        <v>0.1</v>
      </c>
      <c r="B481" s="511" t="s">
        <v>857</v>
      </c>
      <c r="C481" s="511" t="s">
        <v>858</v>
      </c>
      <c r="D481" s="511">
        <v>679.8</v>
      </c>
      <c r="E481" s="511" t="s">
        <v>613</v>
      </c>
      <c r="F481" s="512">
        <v>67.98</v>
      </c>
    </row>
    <row r="482" spans="1:7">
      <c r="A482" s="510">
        <v>10</v>
      </c>
      <c r="B482" s="511" t="s">
        <v>859</v>
      </c>
      <c r="C482" s="511" t="s">
        <v>860</v>
      </c>
      <c r="D482" s="511">
        <v>18.45</v>
      </c>
      <c r="E482" s="511" t="s">
        <v>861</v>
      </c>
      <c r="F482" s="512">
        <v>1.85</v>
      </c>
    </row>
    <row r="483" spans="1:7">
      <c r="A483" s="510">
        <v>0.25</v>
      </c>
      <c r="B483" s="511" t="s">
        <v>10</v>
      </c>
      <c r="C483" s="511" t="s">
        <v>862</v>
      </c>
      <c r="D483" s="511">
        <v>3.6</v>
      </c>
      <c r="E483" s="511" t="s">
        <v>613</v>
      </c>
      <c r="F483" s="512">
        <v>0.9</v>
      </c>
    </row>
    <row r="484" spans="1:7">
      <c r="A484" s="510"/>
      <c r="B484" s="511"/>
      <c r="C484" s="511"/>
      <c r="D484" s="511" t="s">
        <v>863</v>
      </c>
      <c r="E484" s="511"/>
      <c r="F484" s="512">
        <v>162.69</v>
      </c>
    </row>
    <row r="485" spans="1:7">
      <c r="A485" s="510"/>
      <c r="B485" s="511"/>
      <c r="C485" s="511" t="s">
        <v>864</v>
      </c>
      <c r="D485" s="523"/>
      <c r="E485" s="511" t="s">
        <v>866</v>
      </c>
      <c r="F485" s="524"/>
      <c r="G485" s="516"/>
    </row>
    <row r="486" spans="1:7">
      <c r="A486" s="510"/>
      <c r="B486" s="511"/>
      <c r="C486" s="523"/>
      <c r="D486" s="511" t="s">
        <v>865</v>
      </c>
      <c r="E486" s="523"/>
      <c r="F486" s="512"/>
      <c r="G486" s="516"/>
    </row>
    <row r="487" spans="1:7">
      <c r="A487" s="510"/>
      <c r="B487" s="511"/>
      <c r="C487" s="511"/>
      <c r="D487" s="511"/>
      <c r="E487" s="523"/>
      <c r="F487" s="512">
        <v>85</v>
      </c>
      <c r="G487" s="516"/>
    </row>
    <row r="488" spans="1:7">
      <c r="A488" s="510"/>
      <c r="B488" s="511"/>
      <c r="C488" s="511" t="s">
        <v>867</v>
      </c>
      <c r="D488" s="511">
        <v>96</v>
      </c>
      <c r="E488" s="523"/>
      <c r="F488" s="512">
        <v>162.69</v>
      </c>
      <c r="G488" s="516"/>
    </row>
    <row r="489" spans="1:7">
      <c r="A489" s="510"/>
      <c r="B489" s="511"/>
      <c r="C489" s="511" t="s">
        <v>868</v>
      </c>
      <c r="D489" s="511">
        <v>162.69</v>
      </c>
      <c r="E489" s="523"/>
      <c r="F489" s="512">
        <v>247.69</v>
      </c>
      <c r="G489" s="516"/>
    </row>
    <row r="490" spans="1:7">
      <c r="A490" s="510"/>
      <c r="B490" s="511"/>
      <c r="C490" s="511"/>
      <c r="D490" s="511">
        <v>258.69</v>
      </c>
      <c r="E490" s="523"/>
      <c r="F490" s="512">
        <v>248</v>
      </c>
      <c r="G490" s="516"/>
    </row>
    <row r="491" spans="1:7">
      <c r="A491" s="522"/>
      <c r="B491" s="523"/>
      <c r="C491" s="511"/>
      <c r="D491" s="538">
        <v>259</v>
      </c>
      <c r="E491" s="523"/>
      <c r="F491" s="524"/>
    </row>
    <row r="492" spans="1:7">
      <c r="A492" s="522"/>
      <c r="B492" s="523"/>
      <c r="C492" s="511"/>
      <c r="D492" s="538"/>
      <c r="E492" s="523"/>
      <c r="F492" s="524"/>
    </row>
    <row r="493" spans="1:7">
      <c r="A493" s="525">
        <v>57</v>
      </c>
      <c r="B493" s="511" t="s">
        <v>519</v>
      </c>
      <c r="C493" s="511" t="s">
        <v>879</v>
      </c>
      <c r="D493" s="511"/>
      <c r="E493" s="511"/>
      <c r="F493" s="512"/>
    </row>
    <row r="494" spans="1:7">
      <c r="A494" s="510"/>
      <c r="B494" s="511"/>
      <c r="C494" s="511" t="s">
        <v>869</v>
      </c>
      <c r="D494" s="511"/>
      <c r="E494" s="511"/>
      <c r="F494" s="512"/>
    </row>
    <row r="495" spans="1:7">
      <c r="A495" s="510"/>
      <c r="B495" s="511"/>
      <c r="C495" s="511" t="s">
        <v>870</v>
      </c>
      <c r="D495" s="511"/>
      <c r="E495" s="511"/>
      <c r="F495" s="512"/>
    </row>
    <row r="496" spans="1:7">
      <c r="A496" s="510"/>
      <c r="B496" s="511"/>
      <c r="C496" s="511" t="s">
        <v>511</v>
      </c>
      <c r="D496" s="511" t="s">
        <v>871</v>
      </c>
      <c r="E496" s="511"/>
      <c r="F496" s="512" t="s">
        <v>872</v>
      </c>
    </row>
    <row r="497" spans="1:6">
      <c r="A497" s="510">
        <v>1</v>
      </c>
      <c r="B497" s="511" t="s">
        <v>873</v>
      </c>
      <c r="C497" s="511" t="s">
        <v>874</v>
      </c>
      <c r="D497" s="511">
        <v>3090</v>
      </c>
      <c r="E497" s="511" t="s">
        <v>873</v>
      </c>
      <c r="F497" s="512">
        <v>3090</v>
      </c>
    </row>
    <row r="498" spans="1:6">
      <c r="A498" s="510"/>
      <c r="B498" s="511"/>
      <c r="C498" s="511" t="s">
        <v>875</v>
      </c>
      <c r="D498" s="511"/>
      <c r="E498" s="511"/>
      <c r="F498" s="512"/>
    </row>
    <row r="499" spans="1:6">
      <c r="A499" s="510">
        <v>1</v>
      </c>
      <c r="B499" s="511" t="s">
        <v>522</v>
      </c>
      <c r="C499" s="511" t="s">
        <v>531</v>
      </c>
      <c r="D499" s="511">
        <v>1041.7</v>
      </c>
      <c r="E499" s="511" t="s">
        <v>522</v>
      </c>
      <c r="F499" s="512">
        <v>1041.7</v>
      </c>
    </row>
    <row r="500" spans="1:6">
      <c r="A500" s="510">
        <v>2</v>
      </c>
      <c r="B500" s="511" t="s">
        <v>522</v>
      </c>
      <c r="C500" s="511" t="s">
        <v>660</v>
      </c>
      <c r="D500" s="511">
        <v>903.1</v>
      </c>
      <c r="E500" s="511" t="s">
        <v>522</v>
      </c>
      <c r="F500" s="512">
        <v>1806.2</v>
      </c>
    </row>
    <row r="501" spans="1:6">
      <c r="A501" s="510">
        <v>1</v>
      </c>
      <c r="B501" s="511" t="s">
        <v>522</v>
      </c>
      <c r="C501" s="511" t="s">
        <v>525</v>
      </c>
      <c r="D501" s="511">
        <v>557.70000000000005</v>
      </c>
      <c r="E501" s="511" t="s">
        <v>522</v>
      </c>
      <c r="F501" s="512">
        <v>557.70000000000005</v>
      </c>
    </row>
    <row r="502" spans="1:6">
      <c r="A502" s="510"/>
      <c r="B502" s="511"/>
      <c r="C502" s="511" t="s">
        <v>876</v>
      </c>
      <c r="D502" s="511">
        <v>0</v>
      </c>
      <c r="E502" s="511"/>
      <c r="F502" s="512"/>
    </row>
    <row r="503" spans="1:6">
      <c r="A503" s="510">
        <v>0.5</v>
      </c>
      <c r="B503" s="511" t="s">
        <v>522</v>
      </c>
      <c r="C503" s="511" t="s">
        <v>660</v>
      </c>
      <c r="D503" s="511">
        <v>903.1</v>
      </c>
      <c r="E503" s="511" t="s">
        <v>522</v>
      </c>
      <c r="F503" s="512">
        <v>451.55</v>
      </c>
    </row>
    <row r="504" spans="1:6">
      <c r="A504" s="510">
        <v>0.5</v>
      </c>
      <c r="B504" s="511" t="s">
        <v>522</v>
      </c>
      <c r="C504" s="511" t="s">
        <v>524</v>
      </c>
      <c r="D504" s="511">
        <v>679.8</v>
      </c>
      <c r="E504" s="511" t="s">
        <v>522</v>
      </c>
      <c r="F504" s="512">
        <v>339.9</v>
      </c>
    </row>
    <row r="505" spans="1:6">
      <c r="A505" s="510"/>
      <c r="B505" s="511"/>
      <c r="C505" s="511" t="s">
        <v>877</v>
      </c>
      <c r="D505" s="511"/>
      <c r="E505" s="511"/>
      <c r="F505" s="512">
        <v>-164</v>
      </c>
    </row>
    <row r="506" spans="1:6">
      <c r="A506" s="510"/>
      <c r="B506" s="511"/>
      <c r="C506" s="511" t="s">
        <v>878</v>
      </c>
      <c r="D506" s="511"/>
      <c r="E506" s="511"/>
      <c r="F506" s="512">
        <v>134.1</v>
      </c>
    </row>
    <row r="507" spans="1:6">
      <c r="A507" s="510"/>
      <c r="B507" s="511" t="s">
        <v>509</v>
      </c>
      <c r="C507" s="511" t="s">
        <v>510</v>
      </c>
      <c r="D507" s="511"/>
      <c r="E507" s="511" t="s">
        <v>509</v>
      </c>
      <c r="F507" s="512">
        <v>0.7</v>
      </c>
    </row>
    <row r="508" spans="1:6">
      <c r="A508" s="510"/>
      <c r="B508" s="511"/>
      <c r="C508" s="511" t="s">
        <v>661</v>
      </c>
      <c r="D508" s="511"/>
      <c r="E508" s="511"/>
      <c r="F508" s="521">
        <v>7257.85</v>
      </c>
    </row>
    <row r="509" spans="1:6">
      <c r="A509" s="510"/>
      <c r="B509" s="511"/>
      <c r="C509" s="511"/>
      <c r="D509" s="511"/>
      <c r="E509" s="511"/>
      <c r="F509" s="521"/>
    </row>
    <row r="510" spans="1:6">
      <c r="A510" s="520" t="s">
        <v>880</v>
      </c>
      <c r="B510" s="511" t="s">
        <v>519</v>
      </c>
      <c r="C510" s="511" t="s">
        <v>881</v>
      </c>
      <c r="D510" s="511"/>
      <c r="E510" s="511"/>
      <c r="F510" s="512"/>
    </row>
    <row r="511" spans="1:6">
      <c r="A511" s="520"/>
      <c r="B511" s="511"/>
      <c r="C511" s="511" t="s">
        <v>882</v>
      </c>
      <c r="D511" s="511"/>
      <c r="E511" s="511"/>
      <c r="F511" s="512"/>
    </row>
    <row r="512" spans="1:6">
      <c r="A512" s="520"/>
      <c r="B512" s="511" t="s">
        <v>883</v>
      </c>
      <c r="C512" s="511" t="s">
        <v>884</v>
      </c>
      <c r="D512" s="511"/>
      <c r="E512" s="511"/>
      <c r="F512" s="512"/>
    </row>
    <row r="513" spans="1:6">
      <c r="A513" s="520"/>
      <c r="B513" s="511"/>
      <c r="C513" s="511" t="s">
        <v>908</v>
      </c>
      <c r="D513" s="511"/>
      <c r="E513" s="511"/>
      <c r="F513" s="512"/>
    </row>
    <row r="514" spans="1:6">
      <c r="A514" s="520"/>
      <c r="B514" s="511"/>
      <c r="C514" s="511" t="s">
        <v>885</v>
      </c>
      <c r="D514" s="511"/>
      <c r="E514" s="511"/>
      <c r="F514" s="512"/>
    </row>
    <row r="515" spans="1:6">
      <c r="A515" s="520"/>
      <c r="B515" s="511"/>
      <c r="C515" s="511" t="s">
        <v>886</v>
      </c>
      <c r="D515" s="511"/>
      <c r="E515" s="511"/>
      <c r="F515" s="512"/>
    </row>
    <row r="516" spans="1:6">
      <c r="A516" s="520"/>
      <c r="B516" s="511"/>
      <c r="C516" s="511" t="s">
        <v>887</v>
      </c>
      <c r="D516" s="511"/>
      <c r="E516" s="511"/>
      <c r="F516" s="512"/>
    </row>
    <row r="517" spans="1:6">
      <c r="A517" s="520"/>
      <c r="B517" s="511"/>
      <c r="C517" s="511" t="s">
        <v>888</v>
      </c>
      <c r="D517" s="511"/>
      <c r="E517" s="511"/>
      <c r="F517" s="512"/>
    </row>
    <row r="518" spans="1:6">
      <c r="A518" s="520"/>
      <c r="B518" s="511"/>
      <c r="C518" s="511" t="s">
        <v>889</v>
      </c>
      <c r="D518" s="511"/>
      <c r="E518" s="511"/>
      <c r="F518" s="512"/>
    </row>
    <row r="519" spans="1:6">
      <c r="A519" s="520">
        <v>3</v>
      </c>
      <c r="B519" s="511" t="s">
        <v>749</v>
      </c>
      <c r="C519" s="511" t="s">
        <v>890</v>
      </c>
      <c r="D519" s="511">
        <v>193.05</v>
      </c>
      <c r="E519" s="511" t="s">
        <v>749</v>
      </c>
      <c r="F519" s="512">
        <v>579.15</v>
      </c>
    </row>
    <row r="520" spans="1:6">
      <c r="A520" s="520">
        <v>1</v>
      </c>
      <c r="B520" s="511" t="s">
        <v>543</v>
      </c>
      <c r="C520" s="511" t="s">
        <v>891</v>
      </c>
      <c r="D520" s="511">
        <v>76</v>
      </c>
      <c r="E520" s="511" t="s">
        <v>892</v>
      </c>
      <c r="F520" s="512">
        <v>76</v>
      </c>
    </row>
    <row r="521" spans="1:6">
      <c r="A521" s="520">
        <v>1</v>
      </c>
      <c r="B521" s="511" t="s">
        <v>543</v>
      </c>
      <c r="C521" s="511" t="s">
        <v>893</v>
      </c>
      <c r="D521" s="511">
        <v>82.3</v>
      </c>
      <c r="E521" s="511" t="s">
        <v>892</v>
      </c>
      <c r="F521" s="512">
        <v>82.3</v>
      </c>
    </row>
    <row r="522" spans="1:6">
      <c r="A522" s="520">
        <v>1</v>
      </c>
      <c r="B522" s="511" t="s">
        <v>543</v>
      </c>
      <c r="C522" s="511" t="s">
        <v>894</v>
      </c>
      <c r="D522" s="511">
        <v>187.8</v>
      </c>
      <c r="E522" s="511" t="s">
        <v>892</v>
      </c>
      <c r="F522" s="512">
        <v>187.8</v>
      </c>
    </row>
    <row r="523" spans="1:6">
      <c r="A523" s="520">
        <v>0.5</v>
      </c>
      <c r="B523" s="511" t="s">
        <v>522</v>
      </c>
      <c r="C523" s="511" t="s">
        <v>660</v>
      </c>
      <c r="D523" s="511">
        <v>903.1</v>
      </c>
      <c r="E523" s="511" t="s">
        <v>892</v>
      </c>
      <c r="F523" s="512">
        <v>451.55</v>
      </c>
    </row>
    <row r="524" spans="1:6">
      <c r="A524" s="520">
        <v>0.5</v>
      </c>
      <c r="B524" s="511" t="s">
        <v>522</v>
      </c>
      <c r="C524" s="511" t="s">
        <v>523</v>
      </c>
      <c r="D524" s="511">
        <v>972.4</v>
      </c>
      <c r="E524" s="511" t="s">
        <v>892</v>
      </c>
      <c r="F524" s="512">
        <v>486.2</v>
      </c>
    </row>
    <row r="525" spans="1:6">
      <c r="A525" s="520">
        <v>0.5</v>
      </c>
      <c r="B525" s="511" t="s">
        <v>522</v>
      </c>
      <c r="C525" s="511" t="s">
        <v>524</v>
      </c>
      <c r="D525" s="511">
        <v>679.8</v>
      </c>
      <c r="E525" s="511" t="s">
        <v>892</v>
      </c>
      <c r="F525" s="512">
        <v>339.9</v>
      </c>
    </row>
    <row r="526" spans="1:6">
      <c r="A526" s="520"/>
      <c r="B526" s="511" t="s">
        <v>509</v>
      </c>
      <c r="C526" s="511" t="s">
        <v>895</v>
      </c>
      <c r="D526" s="511">
        <v>2.79</v>
      </c>
      <c r="E526" s="511" t="s">
        <v>509</v>
      </c>
      <c r="F526" s="512">
        <v>2.79</v>
      </c>
    </row>
    <row r="527" spans="1:6">
      <c r="A527" s="520"/>
      <c r="B527" s="511"/>
      <c r="C527" s="511" t="s">
        <v>896</v>
      </c>
      <c r="D527" s="511"/>
      <c r="E527" s="511"/>
      <c r="F527" s="512"/>
    </row>
    <row r="528" spans="1:6">
      <c r="A528" s="520"/>
      <c r="B528" s="511"/>
      <c r="C528" s="511" t="s">
        <v>897</v>
      </c>
      <c r="D528" s="511"/>
      <c r="E528" s="511"/>
      <c r="F528" s="512"/>
    </row>
    <row r="529" spans="1:6">
      <c r="A529" s="520"/>
      <c r="B529" s="511"/>
      <c r="C529" s="511" t="s">
        <v>898</v>
      </c>
      <c r="D529" s="511"/>
      <c r="E529" s="511" t="s">
        <v>509</v>
      </c>
      <c r="F529" s="512">
        <v>0.12</v>
      </c>
    </row>
    <row r="530" spans="1:6">
      <c r="A530" s="520"/>
      <c r="B530" s="511"/>
      <c r="C530" s="511" t="s">
        <v>813</v>
      </c>
      <c r="D530" s="511"/>
      <c r="E530" s="511"/>
      <c r="F530" s="512">
        <v>2205.81</v>
      </c>
    </row>
    <row r="531" spans="1:6">
      <c r="A531" s="520"/>
      <c r="B531" s="511"/>
      <c r="C531" s="511" t="s">
        <v>814</v>
      </c>
      <c r="D531" s="511"/>
      <c r="E531" s="511"/>
      <c r="F531" s="521">
        <v>735.27</v>
      </c>
    </row>
    <row r="532" spans="1:6">
      <c r="A532" s="520"/>
      <c r="B532" s="511"/>
      <c r="C532" s="511"/>
      <c r="D532" s="511"/>
      <c r="E532" s="511"/>
      <c r="F532" s="512" t="s">
        <v>511</v>
      </c>
    </row>
    <row r="533" spans="1:6">
      <c r="A533" s="520" t="s">
        <v>899</v>
      </c>
      <c r="B533" s="511" t="s">
        <v>900</v>
      </c>
      <c r="C533" s="511" t="s">
        <v>901</v>
      </c>
      <c r="D533" s="511"/>
      <c r="E533" s="511"/>
      <c r="F533" s="512"/>
    </row>
    <row r="534" spans="1:6">
      <c r="A534" s="520"/>
      <c r="B534" s="511"/>
      <c r="C534" s="511" t="s">
        <v>909</v>
      </c>
      <c r="D534" s="511"/>
      <c r="E534" s="511"/>
      <c r="F534" s="512"/>
    </row>
    <row r="535" spans="1:6">
      <c r="A535" s="520"/>
      <c r="B535" s="511"/>
      <c r="C535" s="511" t="s">
        <v>885</v>
      </c>
      <c r="D535" s="511"/>
      <c r="E535" s="511"/>
      <c r="F535" s="512"/>
    </row>
    <row r="536" spans="1:6">
      <c r="A536" s="520"/>
      <c r="B536" s="511"/>
      <c r="C536" s="511" t="s">
        <v>902</v>
      </c>
      <c r="D536" s="511"/>
      <c r="E536" s="511"/>
      <c r="F536" s="512"/>
    </row>
    <row r="537" spans="1:6">
      <c r="A537" s="520"/>
      <c r="B537" s="511"/>
      <c r="C537" s="511" t="s">
        <v>903</v>
      </c>
      <c r="D537" s="511"/>
      <c r="E537" s="511"/>
      <c r="F537" s="512"/>
    </row>
    <row r="538" spans="1:6">
      <c r="A538" s="520"/>
      <c r="B538" s="511"/>
      <c r="C538" s="511" t="s">
        <v>888</v>
      </c>
      <c r="D538" s="511"/>
      <c r="E538" s="511"/>
      <c r="F538" s="512"/>
    </row>
    <row r="539" spans="1:6">
      <c r="A539" s="520"/>
      <c r="B539" s="511"/>
      <c r="C539" s="511" t="s">
        <v>889</v>
      </c>
      <c r="D539" s="511"/>
      <c r="E539" s="511"/>
      <c r="F539" s="512"/>
    </row>
    <row r="540" spans="1:6">
      <c r="A540" s="520">
        <v>3</v>
      </c>
      <c r="B540" s="511" t="s">
        <v>749</v>
      </c>
      <c r="C540" s="511" t="s">
        <v>904</v>
      </c>
      <c r="D540" s="511">
        <v>115.85</v>
      </c>
      <c r="E540" s="511" t="s">
        <v>749</v>
      </c>
      <c r="F540" s="512">
        <v>347.55</v>
      </c>
    </row>
    <row r="541" spans="1:6">
      <c r="A541" s="520">
        <v>1</v>
      </c>
      <c r="B541" s="511" t="s">
        <v>543</v>
      </c>
      <c r="C541" s="511" t="s">
        <v>905</v>
      </c>
      <c r="D541" s="511">
        <v>45</v>
      </c>
      <c r="E541" s="511" t="s">
        <v>892</v>
      </c>
      <c r="F541" s="512">
        <v>45</v>
      </c>
    </row>
    <row r="542" spans="1:6">
      <c r="A542" s="520">
        <v>1</v>
      </c>
      <c r="B542" s="511" t="s">
        <v>543</v>
      </c>
      <c r="C542" s="511" t="s">
        <v>906</v>
      </c>
      <c r="D542" s="511">
        <v>55.5</v>
      </c>
      <c r="E542" s="511" t="s">
        <v>892</v>
      </c>
      <c r="F542" s="512">
        <v>55.5</v>
      </c>
    </row>
    <row r="543" spans="1:6">
      <c r="A543" s="520">
        <v>1</v>
      </c>
      <c r="B543" s="511" t="s">
        <v>543</v>
      </c>
      <c r="C543" s="511" t="s">
        <v>907</v>
      </c>
      <c r="D543" s="511">
        <v>125.2</v>
      </c>
      <c r="E543" s="511" t="s">
        <v>892</v>
      </c>
      <c r="F543" s="512">
        <v>125.2</v>
      </c>
    </row>
    <row r="544" spans="1:6">
      <c r="A544" s="520">
        <v>0.5</v>
      </c>
      <c r="B544" s="511" t="s">
        <v>522</v>
      </c>
      <c r="C544" s="511" t="s">
        <v>660</v>
      </c>
      <c r="D544" s="511">
        <v>903.1</v>
      </c>
      <c r="E544" s="511" t="s">
        <v>892</v>
      </c>
      <c r="F544" s="512">
        <v>451.55</v>
      </c>
    </row>
    <row r="545" spans="1:6">
      <c r="A545" s="520">
        <v>0.5</v>
      </c>
      <c r="B545" s="511" t="s">
        <v>522</v>
      </c>
      <c r="C545" s="511" t="s">
        <v>523</v>
      </c>
      <c r="D545" s="511">
        <v>972.4</v>
      </c>
      <c r="E545" s="511" t="s">
        <v>892</v>
      </c>
      <c r="F545" s="512">
        <v>486.2</v>
      </c>
    </row>
    <row r="546" spans="1:6">
      <c r="A546" s="520">
        <v>0.5</v>
      </c>
      <c r="B546" s="511" t="s">
        <v>522</v>
      </c>
      <c r="C546" s="511" t="s">
        <v>524</v>
      </c>
      <c r="D546" s="511">
        <v>679.8</v>
      </c>
      <c r="E546" s="511" t="s">
        <v>892</v>
      </c>
      <c r="F546" s="512">
        <v>339.9</v>
      </c>
    </row>
    <row r="547" spans="1:6">
      <c r="A547" s="520"/>
      <c r="B547" s="511" t="s">
        <v>509</v>
      </c>
      <c r="C547" s="511" t="s">
        <v>895</v>
      </c>
      <c r="D547" s="511" t="s">
        <v>503</v>
      </c>
      <c r="E547" s="511" t="s">
        <v>509</v>
      </c>
      <c r="F547" s="512">
        <v>2.73</v>
      </c>
    </row>
    <row r="548" spans="1:6">
      <c r="A548" s="520"/>
      <c r="B548" s="511"/>
      <c r="C548" s="511" t="s">
        <v>896</v>
      </c>
      <c r="D548" s="511"/>
      <c r="E548" s="511"/>
      <c r="F548" s="512"/>
    </row>
    <row r="549" spans="1:6">
      <c r="A549" s="520"/>
      <c r="B549" s="511"/>
      <c r="C549" s="511" t="s">
        <v>897</v>
      </c>
      <c r="D549" s="511"/>
      <c r="E549" s="511"/>
      <c r="F549" s="512"/>
    </row>
    <row r="550" spans="1:6">
      <c r="A550" s="520"/>
      <c r="B550" s="511"/>
      <c r="C550" s="511" t="s">
        <v>898</v>
      </c>
      <c r="D550" s="511"/>
      <c r="E550" s="511" t="s">
        <v>509</v>
      </c>
      <c r="F550" s="512">
        <v>0.27</v>
      </c>
    </row>
    <row r="551" spans="1:6">
      <c r="A551" s="520"/>
      <c r="B551" s="511"/>
      <c r="C551" s="511" t="s">
        <v>813</v>
      </c>
      <c r="D551" s="511"/>
      <c r="E551" s="511"/>
      <c r="F551" s="512">
        <v>1853.9</v>
      </c>
    </row>
    <row r="552" spans="1:6">
      <c r="A552" s="520"/>
      <c r="B552" s="511"/>
      <c r="C552" s="511" t="s">
        <v>814</v>
      </c>
      <c r="D552" s="511"/>
      <c r="E552" s="511"/>
      <c r="F552" s="521">
        <v>617.97</v>
      </c>
    </row>
    <row r="553" spans="1:6">
      <c r="A553" s="520"/>
      <c r="B553" s="511"/>
      <c r="C553" s="511"/>
      <c r="D553" s="511"/>
      <c r="E553" s="511"/>
      <c r="F553" s="512"/>
    </row>
    <row r="554" spans="1:6">
      <c r="A554" s="520"/>
      <c r="B554" s="511"/>
      <c r="C554" s="511" t="s">
        <v>910</v>
      </c>
      <c r="D554" s="511"/>
      <c r="E554" s="511"/>
      <c r="F554" s="512"/>
    </row>
    <row r="555" spans="1:6">
      <c r="A555" s="520"/>
      <c r="B555" s="511" t="s">
        <v>519</v>
      </c>
      <c r="C555" s="511" t="s">
        <v>911</v>
      </c>
      <c r="D555" s="511"/>
      <c r="E555" s="511"/>
      <c r="F555" s="512"/>
    </row>
    <row r="556" spans="1:6">
      <c r="A556" s="520"/>
      <c r="B556" s="511"/>
      <c r="C556" s="511" t="s">
        <v>912</v>
      </c>
      <c r="D556" s="511"/>
      <c r="E556" s="511"/>
      <c r="F556" s="512"/>
    </row>
    <row r="557" spans="1:6">
      <c r="A557" s="520"/>
      <c r="B557" s="511"/>
      <c r="C557" s="511" t="s">
        <v>913</v>
      </c>
      <c r="D557" s="511"/>
      <c r="E557" s="511"/>
      <c r="F557" s="512"/>
    </row>
    <row r="558" spans="1:6">
      <c r="A558" s="520"/>
      <c r="B558" s="511" t="s">
        <v>551</v>
      </c>
      <c r="C558" s="511" t="s">
        <v>914</v>
      </c>
      <c r="D558" s="511"/>
      <c r="E558" s="511"/>
      <c r="F558" s="512"/>
    </row>
    <row r="559" spans="1:6">
      <c r="A559" s="520">
        <v>18.899999999999999</v>
      </c>
      <c r="B559" s="511" t="s">
        <v>505</v>
      </c>
      <c r="C559" s="511" t="s">
        <v>915</v>
      </c>
      <c r="D559" s="511">
        <v>233.76</v>
      </c>
      <c r="E559" s="511" t="s">
        <v>505</v>
      </c>
      <c r="F559" s="512">
        <v>4418.0600000000004</v>
      </c>
    </row>
    <row r="560" spans="1:6">
      <c r="A560" s="520">
        <v>18.63</v>
      </c>
      <c r="B560" s="511" t="s">
        <v>505</v>
      </c>
      <c r="C560" s="511" t="s">
        <v>916</v>
      </c>
      <c r="D560" s="511">
        <v>40.65</v>
      </c>
      <c r="E560" s="511" t="s">
        <v>505</v>
      </c>
      <c r="F560" s="512">
        <v>757.31</v>
      </c>
    </row>
    <row r="561" spans="1:6">
      <c r="A561" s="520">
        <v>30</v>
      </c>
      <c r="B561" s="511" t="s">
        <v>749</v>
      </c>
      <c r="C561" s="511" t="s">
        <v>917</v>
      </c>
      <c r="D561" s="511">
        <v>288</v>
      </c>
      <c r="E561" s="511" t="s">
        <v>749</v>
      </c>
      <c r="F561" s="512">
        <v>8640</v>
      </c>
    </row>
    <row r="562" spans="1:6">
      <c r="A562" s="520">
        <v>30</v>
      </c>
      <c r="B562" s="511" t="s">
        <v>749</v>
      </c>
      <c r="C562" s="511" t="s">
        <v>918</v>
      </c>
      <c r="D562" s="511">
        <v>19.100000000000001</v>
      </c>
      <c r="E562" s="511" t="s">
        <v>749</v>
      </c>
      <c r="F562" s="512">
        <f>A562*D562</f>
        <v>573</v>
      </c>
    </row>
    <row r="563" spans="1:6">
      <c r="A563" s="520"/>
      <c r="B563" s="511"/>
      <c r="C563" s="511" t="s">
        <v>919</v>
      </c>
      <c r="D563" s="511"/>
      <c r="E563" s="511"/>
      <c r="F563" s="512"/>
    </row>
    <row r="564" spans="1:6">
      <c r="A564" s="520"/>
      <c r="B564" s="511"/>
      <c r="C564" s="511" t="s">
        <v>920</v>
      </c>
      <c r="D564" s="511"/>
      <c r="E564" s="511"/>
      <c r="F564" s="512"/>
    </row>
    <row r="565" spans="1:6">
      <c r="A565" s="520"/>
      <c r="B565" s="511"/>
      <c r="C565" s="511" t="s">
        <v>921</v>
      </c>
      <c r="D565" s="511"/>
      <c r="E565" s="511"/>
      <c r="F565" s="512"/>
    </row>
    <row r="566" spans="1:6">
      <c r="A566" s="520"/>
      <c r="B566" s="511"/>
      <c r="C566" s="511" t="s">
        <v>922</v>
      </c>
      <c r="D566" s="511"/>
      <c r="E566" s="511"/>
      <c r="F566" s="512"/>
    </row>
    <row r="567" spans="1:6">
      <c r="A567" s="520">
        <v>5</v>
      </c>
      <c r="B567" s="511" t="s">
        <v>543</v>
      </c>
      <c r="C567" s="511" t="s">
        <v>923</v>
      </c>
      <c r="D567" s="511">
        <v>44.9</v>
      </c>
      <c r="E567" s="511" t="s">
        <v>543</v>
      </c>
      <c r="F567" s="512">
        <f>A567*D567</f>
        <v>224.5</v>
      </c>
    </row>
    <row r="568" spans="1:6">
      <c r="A568" s="520">
        <v>1</v>
      </c>
      <c r="B568" s="511" t="s">
        <v>509</v>
      </c>
      <c r="C568" s="511" t="s">
        <v>924</v>
      </c>
      <c r="D568" s="511">
        <v>12.1</v>
      </c>
      <c r="E568" s="511" t="s">
        <v>509</v>
      </c>
      <c r="F568" s="512">
        <v>12.1</v>
      </c>
    </row>
    <row r="569" spans="1:6">
      <c r="A569" s="520"/>
      <c r="B569" s="511" t="s">
        <v>509</v>
      </c>
      <c r="C569" s="511" t="s">
        <v>510</v>
      </c>
      <c r="D569" s="511"/>
      <c r="E569" s="511" t="s">
        <v>509</v>
      </c>
      <c r="F569" s="512">
        <v>17.100000000000001</v>
      </c>
    </row>
    <row r="570" spans="1:6">
      <c r="A570" s="520"/>
      <c r="B570" s="511"/>
      <c r="C570" s="511" t="s">
        <v>925</v>
      </c>
      <c r="D570" s="511"/>
      <c r="E570" s="511"/>
      <c r="F570" s="512">
        <f>SUM(F559:F569)</f>
        <v>14642.070000000002</v>
      </c>
    </row>
    <row r="571" spans="1:6">
      <c r="A571" s="520"/>
      <c r="B571" s="511"/>
      <c r="C571" s="511" t="s">
        <v>814</v>
      </c>
      <c r="D571" s="511"/>
      <c r="E571" s="511"/>
      <c r="F571" s="521">
        <f>F570/30</f>
        <v>488.06900000000007</v>
      </c>
    </row>
    <row r="572" spans="1:6">
      <c r="A572" s="520"/>
      <c r="B572" s="511"/>
      <c r="C572" s="511"/>
      <c r="D572" s="511"/>
      <c r="E572" s="511"/>
      <c r="F572" s="512"/>
    </row>
    <row r="573" spans="1:6">
      <c r="A573" s="520"/>
      <c r="B573" s="511" t="s">
        <v>555</v>
      </c>
      <c r="C573" s="511" t="s">
        <v>926</v>
      </c>
      <c r="D573" s="511"/>
      <c r="E573" s="511"/>
      <c r="F573" s="512"/>
    </row>
    <row r="574" spans="1:6">
      <c r="A574" s="520">
        <v>18.899999999999999</v>
      </c>
      <c r="B574" s="511" t="s">
        <v>505</v>
      </c>
      <c r="C574" s="511" t="s">
        <v>915</v>
      </c>
      <c r="D574" s="511">
        <v>233.76</v>
      </c>
      <c r="E574" s="511" t="s">
        <v>505</v>
      </c>
      <c r="F574" s="512">
        <v>4418.0600000000004</v>
      </c>
    </row>
    <row r="575" spans="1:6">
      <c r="A575" s="520">
        <v>18.3</v>
      </c>
      <c r="B575" s="511" t="s">
        <v>505</v>
      </c>
      <c r="C575" s="511" t="s">
        <v>916</v>
      </c>
      <c r="D575" s="511">
        <v>40.65</v>
      </c>
      <c r="E575" s="511" t="s">
        <v>505</v>
      </c>
      <c r="F575" s="512">
        <v>743.9</v>
      </c>
    </row>
    <row r="576" spans="1:6">
      <c r="A576" s="520">
        <v>30</v>
      </c>
      <c r="B576" s="511" t="s">
        <v>749</v>
      </c>
      <c r="C576" s="511" t="s">
        <v>927</v>
      </c>
      <c r="D576" s="511">
        <v>604.5</v>
      </c>
      <c r="E576" s="511" t="s">
        <v>749</v>
      </c>
      <c r="F576" s="512">
        <v>18135</v>
      </c>
    </row>
    <row r="577" spans="1:6">
      <c r="A577" s="520">
        <v>30</v>
      </c>
      <c r="B577" s="511"/>
      <c r="C577" s="511" t="s">
        <v>918</v>
      </c>
      <c r="D577" s="511">
        <v>27</v>
      </c>
      <c r="E577" s="511" t="s">
        <v>749</v>
      </c>
      <c r="F577" s="512">
        <v>810</v>
      </c>
    </row>
    <row r="578" spans="1:6">
      <c r="A578" s="520"/>
      <c r="B578" s="511"/>
      <c r="C578" s="511" t="s">
        <v>919</v>
      </c>
      <c r="D578" s="511"/>
      <c r="E578" s="511"/>
      <c r="F578" s="512"/>
    </row>
    <row r="579" spans="1:6">
      <c r="A579" s="520"/>
      <c r="B579" s="511"/>
      <c r="C579" s="511" t="s">
        <v>920</v>
      </c>
      <c r="D579" s="511"/>
      <c r="E579" s="511"/>
      <c r="F579" s="512"/>
    </row>
    <row r="580" spans="1:6">
      <c r="A580" s="520"/>
      <c r="B580" s="511"/>
      <c r="C580" s="511" t="s">
        <v>921</v>
      </c>
      <c r="D580" s="511"/>
      <c r="E580" s="511"/>
      <c r="F580" s="512"/>
    </row>
    <row r="581" spans="1:6">
      <c r="A581" s="520"/>
      <c r="B581" s="511"/>
      <c r="C581" s="511" t="s">
        <v>922</v>
      </c>
      <c r="D581" s="511"/>
      <c r="E581" s="511"/>
      <c r="F581" s="512"/>
    </row>
    <row r="582" spans="1:6">
      <c r="A582" s="520">
        <v>5</v>
      </c>
      <c r="B582" s="511" t="s">
        <v>509</v>
      </c>
      <c r="C582" s="511" t="s">
        <v>923</v>
      </c>
      <c r="D582" s="511">
        <v>44.9</v>
      </c>
      <c r="E582" s="511" t="s">
        <v>543</v>
      </c>
      <c r="F582" s="512">
        <f>A582*D582</f>
        <v>224.5</v>
      </c>
    </row>
    <row r="583" spans="1:6">
      <c r="A583" s="520">
        <v>1</v>
      </c>
      <c r="B583" s="511"/>
      <c r="C583" s="511" t="s">
        <v>924</v>
      </c>
      <c r="D583" s="511">
        <v>12.1</v>
      </c>
      <c r="E583" s="511" t="s">
        <v>509</v>
      </c>
      <c r="F583" s="512">
        <v>12.1</v>
      </c>
    </row>
    <row r="584" spans="1:6">
      <c r="A584" s="520"/>
      <c r="B584" s="511"/>
      <c r="C584" s="511" t="s">
        <v>510</v>
      </c>
      <c r="D584" s="511"/>
      <c r="E584" s="511" t="s">
        <v>509</v>
      </c>
      <c r="F584" s="512">
        <v>24.3</v>
      </c>
    </row>
    <row r="585" spans="1:6">
      <c r="A585" s="520"/>
      <c r="B585" s="511"/>
      <c r="C585" s="511" t="s">
        <v>925</v>
      </c>
      <c r="D585" s="511"/>
      <c r="E585" s="511"/>
      <c r="F585" s="512">
        <f>SUM(F574:F584)</f>
        <v>24367.859999999997</v>
      </c>
    </row>
    <row r="586" spans="1:6">
      <c r="A586" s="520"/>
      <c r="B586" s="511"/>
      <c r="C586" s="511" t="s">
        <v>814</v>
      </c>
      <c r="D586" s="511"/>
      <c r="E586" s="511"/>
      <c r="F586" s="521">
        <f>F585/30</f>
        <v>812.26199999999994</v>
      </c>
    </row>
    <row r="587" spans="1:6">
      <c r="A587" s="522"/>
      <c r="B587" s="523"/>
      <c r="C587" s="523"/>
      <c r="D587" s="523"/>
      <c r="E587" s="523"/>
      <c r="F587" s="524"/>
    </row>
    <row r="588" spans="1:6">
      <c r="A588" s="510" t="s">
        <v>928</v>
      </c>
      <c r="B588" s="511"/>
      <c r="C588" s="511"/>
      <c r="D588" s="511"/>
      <c r="E588" s="511"/>
      <c r="F588" s="512"/>
    </row>
    <row r="589" spans="1:6" ht="49.5" customHeight="1">
      <c r="A589" s="510">
        <v>67.099999999999994</v>
      </c>
      <c r="B589" s="648" t="s">
        <v>929</v>
      </c>
      <c r="C589" s="648"/>
      <c r="D589" s="648"/>
      <c r="E589" s="648"/>
      <c r="F589" s="649"/>
    </row>
    <row r="590" spans="1:6">
      <c r="A590" s="510">
        <v>5</v>
      </c>
      <c r="B590" s="511" t="s">
        <v>8</v>
      </c>
      <c r="C590" s="511" t="s">
        <v>930</v>
      </c>
      <c r="D590" s="511">
        <v>16.55</v>
      </c>
      <c r="E590" s="511" t="s">
        <v>93</v>
      </c>
      <c r="F590" s="512">
        <v>82.75</v>
      </c>
    </row>
    <row r="591" spans="1:6">
      <c r="A591" s="510">
        <v>2.5</v>
      </c>
      <c r="B591" s="511" t="s">
        <v>8</v>
      </c>
      <c r="C591" s="511" t="s">
        <v>931</v>
      </c>
      <c r="D591" s="511">
        <v>20</v>
      </c>
      <c r="E591" s="511" t="s">
        <v>8</v>
      </c>
      <c r="F591" s="512">
        <v>50</v>
      </c>
    </row>
    <row r="592" spans="1:6">
      <c r="A592" s="510">
        <v>1</v>
      </c>
      <c r="B592" s="511" t="s">
        <v>650</v>
      </c>
      <c r="C592" s="511" t="s">
        <v>932</v>
      </c>
      <c r="D592" s="511">
        <v>40.31</v>
      </c>
      <c r="E592" s="511" t="s">
        <v>650</v>
      </c>
      <c r="F592" s="512">
        <v>40.31</v>
      </c>
    </row>
    <row r="593" spans="1:6">
      <c r="A593" s="510"/>
      <c r="B593" s="511"/>
      <c r="C593" s="511" t="s">
        <v>799</v>
      </c>
      <c r="D593" s="511"/>
      <c r="E593" s="511"/>
      <c r="F593" s="512">
        <v>636.33000000000004</v>
      </c>
    </row>
    <row r="594" spans="1:6">
      <c r="A594" s="510"/>
      <c r="B594" s="511"/>
      <c r="C594" s="511" t="s">
        <v>796</v>
      </c>
      <c r="D594" s="511"/>
      <c r="E594" s="511"/>
      <c r="F594" s="512">
        <v>20.86</v>
      </c>
    </row>
    <row r="595" spans="1:6">
      <c r="A595" s="510"/>
      <c r="B595" s="511"/>
      <c r="C595" s="511" t="s">
        <v>933</v>
      </c>
      <c r="D595" s="511"/>
      <c r="E595" s="511"/>
      <c r="F595" s="521">
        <v>830.25</v>
      </c>
    </row>
    <row r="596" spans="1:6">
      <c r="A596" s="510"/>
      <c r="B596" s="511"/>
      <c r="C596" s="523"/>
      <c r="D596" s="511"/>
      <c r="E596" s="511"/>
      <c r="F596" s="512"/>
    </row>
    <row r="597" spans="1:6">
      <c r="A597" s="510" t="s">
        <v>934</v>
      </c>
      <c r="B597" s="511"/>
      <c r="C597" s="511"/>
      <c r="D597" s="511"/>
      <c r="E597" s="511"/>
      <c r="F597" s="512"/>
    </row>
    <row r="598" spans="1:6">
      <c r="A598" s="510" t="s">
        <v>935</v>
      </c>
      <c r="B598" s="643" t="s">
        <v>936</v>
      </c>
      <c r="C598" s="643"/>
      <c r="D598" s="643"/>
      <c r="E598" s="643"/>
      <c r="F598" s="644"/>
    </row>
    <row r="599" spans="1:6">
      <c r="A599" s="510">
        <v>90</v>
      </c>
      <c r="B599" s="511" t="s">
        <v>8</v>
      </c>
      <c r="C599" s="511" t="s">
        <v>930</v>
      </c>
      <c r="D599" s="511">
        <v>16.55</v>
      </c>
      <c r="E599" s="511" t="s">
        <v>937</v>
      </c>
      <c r="F599" s="512">
        <v>1489.5</v>
      </c>
    </row>
    <row r="600" spans="1:6">
      <c r="A600" s="510">
        <v>45</v>
      </c>
      <c r="B600" s="511" t="s">
        <v>8</v>
      </c>
      <c r="C600" s="511" t="s">
        <v>931</v>
      </c>
      <c r="D600" s="511">
        <v>20</v>
      </c>
      <c r="E600" s="511" t="s">
        <v>8</v>
      </c>
      <c r="F600" s="512">
        <v>900</v>
      </c>
    </row>
    <row r="601" spans="1:6">
      <c r="A601" s="510">
        <v>20</v>
      </c>
      <c r="B601" s="511" t="s">
        <v>650</v>
      </c>
      <c r="C601" s="511" t="s">
        <v>938</v>
      </c>
      <c r="D601" s="511">
        <v>3.15</v>
      </c>
      <c r="E601" s="511" t="s">
        <v>939</v>
      </c>
      <c r="F601" s="512">
        <v>63</v>
      </c>
    </row>
    <row r="602" spans="1:6">
      <c r="A602" s="510">
        <v>10</v>
      </c>
      <c r="B602" s="511" t="s">
        <v>650</v>
      </c>
      <c r="C602" s="511" t="s">
        <v>940</v>
      </c>
      <c r="D602" s="511">
        <v>1.34</v>
      </c>
      <c r="E602" s="511" t="s">
        <v>939</v>
      </c>
      <c r="F602" s="512">
        <v>13.4</v>
      </c>
    </row>
    <row r="603" spans="1:6">
      <c r="A603" s="510">
        <v>1</v>
      </c>
      <c r="B603" s="511" t="s">
        <v>650</v>
      </c>
      <c r="C603" s="511" t="s">
        <v>941</v>
      </c>
      <c r="D603" s="511">
        <v>58</v>
      </c>
      <c r="E603" s="511" t="s">
        <v>650</v>
      </c>
      <c r="F603" s="512">
        <v>58</v>
      </c>
    </row>
    <row r="604" spans="1:6">
      <c r="A604" s="536">
        <v>1.4999999999999999E-2</v>
      </c>
      <c r="B604" s="511" t="s">
        <v>12</v>
      </c>
      <c r="C604" s="511" t="s">
        <v>942</v>
      </c>
      <c r="D604" s="511">
        <v>661</v>
      </c>
      <c r="E604" s="511" t="s">
        <v>12</v>
      </c>
      <c r="F604" s="512">
        <v>9.92</v>
      </c>
    </row>
    <row r="605" spans="1:6">
      <c r="A605" s="510">
        <v>15</v>
      </c>
      <c r="B605" s="511" t="s">
        <v>650</v>
      </c>
      <c r="C605" s="511" t="s">
        <v>943</v>
      </c>
      <c r="D605" s="511">
        <v>40.31</v>
      </c>
      <c r="E605" s="511" t="s">
        <v>650</v>
      </c>
      <c r="F605" s="512">
        <v>604.65</v>
      </c>
    </row>
    <row r="606" spans="1:6">
      <c r="A606" s="510">
        <v>15</v>
      </c>
      <c r="B606" s="511" t="s">
        <v>650</v>
      </c>
      <c r="C606" s="511" t="s">
        <v>941</v>
      </c>
      <c r="D606" s="511">
        <v>58</v>
      </c>
      <c r="E606" s="511" t="s">
        <v>650</v>
      </c>
      <c r="F606" s="512">
        <v>870</v>
      </c>
    </row>
    <row r="607" spans="1:6">
      <c r="A607" s="536">
        <v>0.22500000000000001</v>
      </c>
      <c r="B607" s="511" t="s">
        <v>12</v>
      </c>
      <c r="C607" s="511" t="s">
        <v>944</v>
      </c>
      <c r="D607" s="511">
        <v>661</v>
      </c>
      <c r="E607" s="511" t="s">
        <v>945</v>
      </c>
      <c r="F607" s="512">
        <v>148.72999999999999</v>
      </c>
    </row>
    <row r="608" spans="1:6">
      <c r="A608" s="510">
        <v>1.25</v>
      </c>
      <c r="B608" s="511" t="s">
        <v>946</v>
      </c>
      <c r="C608" s="511" t="s">
        <v>732</v>
      </c>
      <c r="D608" s="511">
        <v>302</v>
      </c>
      <c r="E608" s="511" t="s">
        <v>946</v>
      </c>
      <c r="F608" s="512">
        <v>377.5</v>
      </c>
    </row>
    <row r="609" spans="1:6">
      <c r="A609" s="510">
        <v>45</v>
      </c>
      <c r="B609" s="511" t="s">
        <v>12</v>
      </c>
      <c r="C609" s="511" t="s">
        <v>947</v>
      </c>
      <c r="D609" s="511">
        <v>16.55</v>
      </c>
      <c r="E609" s="511" t="s">
        <v>937</v>
      </c>
      <c r="F609" s="512">
        <v>744.75</v>
      </c>
    </row>
    <row r="610" spans="1:6">
      <c r="A610" s="510"/>
      <c r="B610" s="511"/>
      <c r="C610" s="511" t="s">
        <v>799</v>
      </c>
      <c r="D610" s="511"/>
      <c r="E610" s="511"/>
      <c r="F610" s="512">
        <v>11454</v>
      </c>
    </row>
    <row r="611" spans="1:6">
      <c r="A611" s="510"/>
      <c r="B611" s="511"/>
      <c r="C611" s="511" t="s">
        <v>796</v>
      </c>
      <c r="D611" s="511"/>
      <c r="E611" s="511"/>
      <c r="F611" s="512">
        <v>73.25</v>
      </c>
    </row>
    <row r="612" spans="1:6">
      <c r="A612" s="510"/>
      <c r="B612" s="511"/>
      <c r="C612" s="511" t="s">
        <v>948</v>
      </c>
      <c r="D612" s="511"/>
      <c r="E612" s="511"/>
      <c r="F612" s="512">
        <v>16806.7</v>
      </c>
    </row>
    <row r="613" spans="1:6">
      <c r="A613" s="510"/>
      <c r="B613" s="511"/>
      <c r="C613" s="511" t="s">
        <v>933</v>
      </c>
      <c r="D613" s="511"/>
      <c r="E613" s="511"/>
      <c r="F613" s="521">
        <v>1120.45</v>
      </c>
    </row>
    <row r="614" spans="1:6">
      <c r="A614" s="522"/>
      <c r="B614" s="523"/>
      <c r="C614" s="523"/>
      <c r="D614" s="523"/>
      <c r="E614" s="523"/>
      <c r="F614" s="524"/>
    </row>
    <row r="615" spans="1:6">
      <c r="A615" s="510">
        <v>69.2</v>
      </c>
      <c r="B615" s="511"/>
      <c r="C615" s="523"/>
      <c r="D615" s="511"/>
      <c r="E615" s="511"/>
      <c r="F615" s="512"/>
    </row>
    <row r="616" spans="1:6">
      <c r="A616" s="510"/>
      <c r="B616" s="511"/>
      <c r="C616" s="511" t="s">
        <v>949</v>
      </c>
      <c r="D616" s="511"/>
      <c r="E616" s="511"/>
      <c r="F616" s="512"/>
    </row>
    <row r="617" spans="1:6">
      <c r="A617" s="642" t="s">
        <v>953</v>
      </c>
      <c r="B617" s="643"/>
      <c r="C617" s="643"/>
      <c r="D617" s="643"/>
      <c r="E617" s="643"/>
      <c r="F617" s="644"/>
    </row>
    <row r="618" spans="1:6">
      <c r="A618" s="510">
        <v>1</v>
      </c>
      <c r="B618" s="511" t="s">
        <v>650</v>
      </c>
      <c r="C618" s="511" t="s">
        <v>950</v>
      </c>
      <c r="D618" s="511">
        <v>54.5</v>
      </c>
      <c r="E618" s="511" t="s">
        <v>650</v>
      </c>
      <c r="F618" s="512">
        <v>54.5</v>
      </c>
    </row>
    <row r="619" spans="1:6">
      <c r="A619" s="510">
        <v>1</v>
      </c>
      <c r="B619" s="511" t="s">
        <v>650</v>
      </c>
      <c r="C619" s="511" t="s">
        <v>941</v>
      </c>
      <c r="D619" s="511">
        <v>58</v>
      </c>
      <c r="E619" s="511" t="s">
        <v>650</v>
      </c>
      <c r="F619" s="512">
        <v>58</v>
      </c>
    </row>
    <row r="620" spans="1:6">
      <c r="A620" s="536">
        <v>1.4999999999999999E-2</v>
      </c>
      <c r="B620" s="511" t="s">
        <v>12</v>
      </c>
      <c r="C620" s="511" t="s">
        <v>951</v>
      </c>
      <c r="D620" s="511">
        <v>661</v>
      </c>
      <c r="E620" s="511" t="s">
        <v>12</v>
      </c>
      <c r="F620" s="512">
        <v>9.92</v>
      </c>
    </row>
    <row r="621" spans="1:6">
      <c r="A621" s="510" t="s">
        <v>620</v>
      </c>
      <c r="B621" s="511"/>
      <c r="C621" s="511" t="s">
        <v>952</v>
      </c>
      <c r="D621" s="511"/>
      <c r="E621" s="511"/>
      <c r="F621" s="512">
        <v>11.55</v>
      </c>
    </row>
    <row r="622" spans="1:6">
      <c r="A622" s="510"/>
      <c r="B622" s="511"/>
      <c r="C622" s="511" t="s">
        <v>671</v>
      </c>
      <c r="D622" s="511"/>
      <c r="E622" s="511"/>
      <c r="F622" s="512">
        <v>133.97</v>
      </c>
    </row>
    <row r="623" spans="1:6">
      <c r="A623" s="522"/>
      <c r="B623" s="523"/>
      <c r="C623" s="523"/>
      <c r="D623" s="523"/>
      <c r="E623" s="511" t="s">
        <v>954</v>
      </c>
      <c r="F623" s="521">
        <v>134</v>
      </c>
    </row>
    <row r="624" spans="1:6">
      <c r="A624" s="522"/>
      <c r="B624" s="523"/>
      <c r="C624" s="523"/>
      <c r="D624" s="523"/>
      <c r="E624" s="511"/>
      <c r="F624" s="521"/>
    </row>
    <row r="625" spans="1:6">
      <c r="A625" s="510" t="s">
        <v>503</v>
      </c>
      <c r="B625" s="511"/>
      <c r="C625" s="511" t="s">
        <v>955</v>
      </c>
      <c r="D625" s="511"/>
      <c r="E625" s="511"/>
      <c r="F625" s="512"/>
    </row>
    <row r="626" spans="1:6">
      <c r="A626" s="510">
        <v>1</v>
      </c>
      <c r="B626" s="511" t="s">
        <v>650</v>
      </c>
      <c r="C626" s="511" t="s">
        <v>956</v>
      </c>
      <c r="D626" s="511">
        <v>391</v>
      </c>
      <c r="E626" s="511" t="s">
        <v>650</v>
      </c>
      <c r="F626" s="512">
        <v>391</v>
      </c>
    </row>
    <row r="627" spans="1:6">
      <c r="A627" s="510">
        <v>1</v>
      </c>
      <c r="B627" s="511" t="s">
        <v>650</v>
      </c>
      <c r="C627" s="511" t="s">
        <v>957</v>
      </c>
      <c r="D627" s="511"/>
      <c r="E627" s="511" t="s">
        <v>650</v>
      </c>
      <c r="F627" s="512">
        <v>2</v>
      </c>
    </row>
    <row r="628" spans="1:6">
      <c r="A628" s="510">
        <v>1</v>
      </c>
      <c r="B628" s="511"/>
      <c r="C628" s="511" t="s">
        <v>958</v>
      </c>
      <c r="D628" s="511">
        <v>260.75</v>
      </c>
      <c r="E628" s="511"/>
      <c r="F628" s="512">
        <v>298.60000000000002</v>
      </c>
    </row>
    <row r="629" spans="1:6">
      <c r="A629" s="510"/>
      <c r="B629" s="511"/>
      <c r="C629" s="511" t="s">
        <v>796</v>
      </c>
      <c r="D629" s="511"/>
      <c r="E629" s="511"/>
      <c r="F629" s="512"/>
    </row>
    <row r="630" spans="1:6">
      <c r="A630" s="510"/>
      <c r="B630" s="511"/>
      <c r="C630" s="511" t="s">
        <v>696</v>
      </c>
      <c r="D630" s="511"/>
      <c r="E630" s="511"/>
      <c r="F630" s="521">
        <v>691.6</v>
      </c>
    </row>
    <row r="631" spans="1:6">
      <c r="A631" s="510"/>
      <c r="B631" s="511"/>
      <c r="C631" s="523"/>
      <c r="D631" s="511"/>
      <c r="E631" s="511"/>
      <c r="F631" s="512"/>
    </row>
    <row r="632" spans="1:6">
      <c r="A632" s="510" t="s">
        <v>959</v>
      </c>
      <c r="B632" s="511"/>
      <c r="C632" s="511"/>
      <c r="D632" s="511"/>
      <c r="E632" s="511"/>
      <c r="F632" s="512"/>
    </row>
    <row r="633" spans="1:6">
      <c r="A633" s="642" t="s">
        <v>960</v>
      </c>
      <c r="B633" s="643"/>
      <c r="C633" s="643"/>
      <c r="D633" s="643"/>
      <c r="E633" s="643"/>
      <c r="F633" s="644"/>
    </row>
    <row r="634" spans="1:6">
      <c r="A634" s="510">
        <v>180</v>
      </c>
      <c r="B634" s="511" t="s">
        <v>8</v>
      </c>
      <c r="C634" s="511" t="s">
        <v>930</v>
      </c>
      <c r="D634" s="511">
        <v>16.55</v>
      </c>
      <c r="E634" s="511" t="s">
        <v>8</v>
      </c>
      <c r="F634" s="512">
        <v>2979</v>
      </c>
    </row>
    <row r="635" spans="1:6">
      <c r="A635" s="510">
        <v>90</v>
      </c>
      <c r="B635" s="511" t="s">
        <v>8</v>
      </c>
      <c r="C635" s="511" t="s">
        <v>931</v>
      </c>
      <c r="D635" s="511">
        <v>20</v>
      </c>
      <c r="E635" s="511" t="s">
        <v>8</v>
      </c>
      <c r="F635" s="512">
        <v>1800</v>
      </c>
    </row>
    <row r="636" spans="1:6">
      <c r="A636" s="510">
        <v>3</v>
      </c>
      <c r="B636" s="511" t="s">
        <v>946</v>
      </c>
      <c r="C636" s="511" t="s">
        <v>732</v>
      </c>
      <c r="D636" s="511">
        <v>302</v>
      </c>
      <c r="E636" s="511" t="s">
        <v>946</v>
      </c>
      <c r="F636" s="512">
        <v>906</v>
      </c>
    </row>
    <row r="637" spans="1:6">
      <c r="A637" s="510">
        <v>90</v>
      </c>
      <c r="B637" s="511" t="s">
        <v>8</v>
      </c>
      <c r="C637" s="511" t="s">
        <v>961</v>
      </c>
      <c r="D637" s="511">
        <v>16.55</v>
      </c>
      <c r="E637" s="511" t="s">
        <v>962</v>
      </c>
      <c r="F637" s="512">
        <v>1489.5</v>
      </c>
    </row>
    <row r="638" spans="1:6">
      <c r="A638" s="510"/>
      <c r="B638" s="511"/>
      <c r="C638" s="511" t="s">
        <v>799</v>
      </c>
      <c r="D638" s="511"/>
      <c r="E638" s="511"/>
      <c r="F638" s="512">
        <v>11454</v>
      </c>
    </row>
    <row r="639" spans="1:6">
      <c r="A639" s="510"/>
      <c r="B639" s="511"/>
      <c r="C639" s="511"/>
      <c r="D639" s="511"/>
      <c r="E639" s="511"/>
      <c r="F639" s="512">
        <v>18628.5</v>
      </c>
    </row>
    <row r="640" spans="1:6">
      <c r="A640" s="510"/>
      <c r="B640" s="511"/>
      <c r="C640" s="511" t="s">
        <v>796</v>
      </c>
      <c r="D640" s="511"/>
      <c r="E640" s="511"/>
      <c r="F640" s="512">
        <v>51.8</v>
      </c>
    </row>
    <row r="641" spans="1:6">
      <c r="A641" s="510"/>
      <c r="B641" s="511"/>
      <c r="C641" s="511" t="s">
        <v>963</v>
      </c>
      <c r="D641" s="511"/>
      <c r="E641" s="511"/>
      <c r="F641" s="512">
        <v>18680.3</v>
      </c>
    </row>
    <row r="642" spans="1:6">
      <c r="A642" s="510"/>
      <c r="B642" s="511"/>
      <c r="C642" s="511" t="s">
        <v>964</v>
      </c>
      <c r="D642" s="511"/>
      <c r="E642" s="511" t="s">
        <v>503</v>
      </c>
      <c r="F642" s="521">
        <v>207.66</v>
      </c>
    </row>
    <row r="643" spans="1:6">
      <c r="A643" s="510"/>
      <c r="B643" s="511"/>
      <c r="C643" s="511"/>
      <c r="D643" s="511"/>
      <c r="E643" s="511"/>
      <c r="F643" s="512" t="s">
        <v>965</v>
      </c>
    </row>
    <row r="644" spans="1:6">
      <c r="A644" s="510">
        <v>77.7</v>
      </c>
      <c r="B644" s="511"/>
      <c r="C644" s="511" t="s">
        <v>966</v>
      </c>
      <c r="D644" s="511"/>
      <c r="E644" s="511"/>
      <c r="F644" s="512"/>
    </row>
    <row r="645" spans="1:6">
      <c r="A645" s="642" t="s">
        <v>967</v>
      </c>
      <c r="B645" s="643"/>
      <c r="C645" s="643"/>
      <c r="D645" s="643"/>
      <c r="E645" s="643"/>
      <c r="F645" s="644"/>
    </row>
    <row r="646" spans="1:6">
      <c r="A646" s="510"/>
      <c r="B646" s="511"/>
      <c r="C646" s="511" t="s">
        <v>968</v>
      </c>
      <c r="D646" s="511"/>
      <c r="E646" s="511"/>
      <c r="F646" s="512">
        <v>18628.5</v>
      </c>
    </row>
    <row r="647" spans="1:6">
      <c r="A647" s="510">
        <v>180</v>
      </c>
      <c r="B647" s="511" t="s">
        <v>8</v>
      </c>
      <c r="C647" s="511" t="s">
        <v>969</v>
      </c>
      <c r="D647" s="511">
        <v>25.75</v>
      </c>
      <c r="E647" s="511" t="s">
        <v>8</v>
      </c>
      <c r="F647" s="512">
        <v>4635</v>
      </c>
    </row>
    <row r="648" spans="1:6">
      <c r="A648" s="510">
        <v>180</v>
      </c>
      <c r="B648" s="511" t="s">
        <v>8</v>
      </c>
      <c r="C648" s="511" t="s">
        <v>970</v>
      </c>
      <c r="D648" s="511">
        <v>16.55</v>
      </c>
      <c r="E648" s="511" t="s">
        <v>962</v>
      </c>
      <c r="F648" s="512">
        <v>2979</v>
      </c>
    </row>
    <row r="649" spans="1:6">
      <c r="A649" s="510"/>
      <c r="B649" s="511"/>
      <c r="C649" s="511" t="s">
        <v>796</v>
      </c>
      <c r="D649" s="511"/>
      <c r="E649" s="511"/>
      <c r="F649" s="512">
        <v>43</v>
      </c>
    </row>
    <row r="650" spans="1:6">
      <c r="A650" s="510"/>
      <c r="B650" s="511"/>
      <c r="C650" s="511" t="s">
        <v>971</v>
      </c>
      <c r="D650" s="511"/>
      <c r="E650" s="511"/>
      <c r="F650" s="512">
        <v>20327.5</v>
      </c>
    </row>
    <row r="651" spans="1:6">
      <c r="A651" s="510"/>
      <c r="B651" s="511"/>
      <c r="C651" s="511" t="s">
        <v>964</v>
      </c>
      <c r="D651" s="511"/>
      <c r="E651" s="511"/>
      <c r="F651" s="521">
        <v>225.86</v>
      </c>
    </row>
    <row r="652" spans="1:6">
      <c r="A652" s="510"/>
      <c r="B652" s="511"/>
      <c r="C652" s="511"/>
      <c r="D652" s="511"/>
      <c r="E652" s="511"/>
      <c r="F652" s="521"/>
    </row>
    <row r="653" spans="1:6">
      <c r="A653" s="510"/>
      <c r="B653" s="511"/>
      <c r="C653" s="511" t="s">
        <v>973</v>
      </c>
      <c r="D653" s="511"/>
      <c r="E653" s="511"/>
      <c r="F653" s="512"/>
    </row>
    <row r="654" spans="1:6">
      <c r="A654" s="510">
        <v>1</v>
      </c>
      <c r="B654" s="511" t="s">
        <v>650</v>
      </c>
      <c r="C654" s="511" t="s">
        <v>972</v>
      </c>
      <c r="D654" s="511">
        <v>1193</v>
      </c>
      <c r="E654" s="511" t="s">
        <v>650</v>
      </c>
      <c r="F654" s="512">
        <v>1193</v>
      </c>
    </row>
    <row r="655" spans="1:6">
      <c r="A655" s="510">
        <v>1</v>
      </c>
      <c r="B655" s="511" t="s">
        <v>650</v>
      </c>
      <c r="C655" s="511" t="s">
        <v>799</v>
      </c>
      <c r="D655" s="511">
        <v>2174.5300000000002</v>
      </c>
      <c r="E655" s="511" t="s">
        <v>650</v>
      </c>
      <c r="F655" s="512">
        <v>2174.5300000000002</v>
      </c>
    </row>
    <row r="656" spans="1:6">
      <c r="A656" s="510"/>
      <c r="B656" s="511"/>
      <c r="C656" s="511" t="s">
        <v>796</v>
      </c>
      <c r="D656" s="511"/>
      <c r="E656" s="511"/>
      <c r="F656" s="512"/>
    </row>
    <row r="657" spans="1:6">
      <c r="A657" s="510"/>
      <c r="B657" s="511"/>
      <c r="C657" s="511" t="s">
        <v>671</v>
      </c>
      <c r="D657" s="511"/>
      <c r="E657" s="511"/>
      <c r="F657" s="521">
        <v>3367.53</v>
      </c>
    </row>
    <row r="658" spans="1:6">
      <c r="A658" s="510"/>
      <c r="B658" s="511"/>
      <c r="C658" s="523"/>
      <c r="D658" s="511"/>
      <c r="E658" s="511"/>
      <c r="F658" s="512"/>
    </row>
    <row r="659" spans="1:6">
      <c r="A659" s="510" t="s">
        <v>974</v>
      </c>
      <c r="B659" s="511"/>
      <c r="C659" s="511"/>
      <c r="D659" s="511"/>
      <c r="E659" s="511"/>
      <c r="F659" s="512"/>
    </row>
    <row r="660" spans="1:6">
      <c r="A660" s="510">
        <v>84.3</v>
      </c>
      <c r="B660" s="643" t="s">
        <v>975</v>
      </c>
      <c r="C660" s="643"/>
      <c r="D660" s="643"/>
      <c r="E660" s="643"/>
      <c r="F660" s="644"/>
    </row>
    <row r="661" spans="1:6">
      <c r="A661" s="510">
        <v>180</v>
      </c>
      <c r="B661" s="511" t="s">
        <v>8</v>
      </c>
      <c r="C661" s="511" t="s">
        <v>976</v>
      </c>
      <c r="D661" s="511">
        <v>40.950000000000003</v>
      </c>
      <c r="E661" s="511" t="s">
        <v>962</v>
      </c>
      <c r="F661" s="512">
        <v>7371</v>
      </c>
    </row>
    <row r="662" spans="1:6">
      <c r="A662" s="510">
        <v>90</v>
      </c>
      <c r="B662" s="511" t="s">
        <v>8</v>
      </c>
      <c r="C662" s="511" t="s">
        <v>931</v>
      </c>
      <c r="D662" s="511">
        <v>20</v>
      </c>
      <c r="E662" s="511" t="s">
        <v>8</v>
      </c>
      <c r="F662" s="512">
        <v>1800</v>
      </c>
    </row>
    <row r="663" spans="1:6">
      <c r="A663" s="510">
        <v>3</v>
      </c>
      <c r="B663" s="511" t="s">
        <v>946</v>
      </c>
      <c r="C663" s="511" t="s">
        <v>732</v>
      </c>
      <c r="D663" s="511">
        <v>302</v>
      </c>
      <c r="E663" s="511" t="s">
        <v>946</v>
      </c>
      <c r="F663" s="512">
        <v>906</v>
      </c>
    </row>
    <row r="664" spans="1:6">
      <c r="A664" s="510">
        <v>90</v>
      </c>
      <c r="B664" s="511" t="s">
        <v>8</v>
      </c>
      <c r="C664" s="511" t="s">
        <v>977</v>
      </c>
      <c r="D664" s="511">
        <v>25.75</v>
      </c>
      <c r="E664" s="511" t="s">
        <v>962</v>
      </c>
      <c r="F664" s="512">
        <v>2317.5</v>
      </c>
    </row>
    <row r="665" spans="1:6">
      <c r="A665" s="510"/>
      <c r="B665" s="511"/>
      <c r="C665" s="511" t="s">
        <v>799</v>
      </c>
      <c r="D665" s="511"/>
      <c r="E665" s="511"/>
      <c r="F665" s="512">
        <v>11454</v>
      </c>
    </row>
    <row r="666" spans="1:6">
      <c r="A666" s="510"/>
      <c r="B666" s="511"/>
      <c r="C666" s="511" t="s">
        <v>796</v>
      </c>
      <c r="D666" s="511"/>
      <c r="E666" s="511"/>
      <c r="F666" s="512">
        <v>43</v>
      </c>
    </row>
    <row r="667" spans="1:6">
      <c r="A667" s="510"/>
      <c r="B667" s="511"/>
      <c r="C667" s="511" t="s">
        <v>963</v>
      </c>
      <c r="D667" s="511"/>
      <c r="E667" s="511"/>
      <c r="F667" s="512">
        <v>23891.5</v>
      </c>
    </row>
    <row r="668" spans="1:6">
      <c r="A668" s="510"/>
      <c r="B668" s="511"/>
      <c r="C668" s="511" t="s">
        <v>964</v>
      </c>
      <c r="D668" s="511"/>
      <c r="E668" s="511"/>
      <c r="F668" s="521">
        <v>265.45999999999998</v>
      </c>
    </row>
    <row r="669" spans="1:6">
      <c r="A669" s="510"/>
      <c r="B669" s="511"/>
      <c r="C669" s="523"/>
      <c r="D669" s="511"/>
      <c r="E669" s="511"/>
      <c r="F669" s="512"/>
    </row>
    <row r="670" spans="1:6">
      <c r="A670" s="510" t="s">
        <v>978</v>
      </c>
      <c r="B670" s="511"/>
      <c r="C670" s="511"/>
      <c r="D670" s="511"/>
      <c r="E670" s="511"/>
      <c r="F670" s="512"/>
    </row>
    <row r="671" spans="1:6">
      <c r="A671" s="510">
        <v>1</v>
      </c>
      <c r="B671" s="511" t="s">
        <v>650</v>
      </c>
      <c r="C671" s="511" t="s">
        <v>979</v>
      </c>
      <c r="D671" s="511">
        <v>1876</v>
      </c>
      <c r="E671" s="511" t="s">
        <v>650</v>
      </c>
      <c r="F671" s="512">
        <v>1876</v>
      </c>
    </row>
    <row r="672" spans="1:6">
      <c r="A672" s="510">
        <v>3</v>
      </c>
      <c r="B672" s="511" t="s">
        <v>650</v>
      </c>
      <c r="C672" s="511" t="s">
        <v>980</v>
      </c>
      <c r="D672" s="511">
        <v>128</v>
      </c>
      <c r="E672" s="511" t="s">
        <v>650</v>
      </c>
      <c r="F672" s="512">
        <v>384</v>
      </c>
    </row>
    <row r="673" spans="1:6">
      <c r="A673" s="510"/>
      <c r="B673" s="511"/>
      <c r="C673" s="511" t="s">
        <v>981</v>
      </c>
      <c r="D673" s="511"/>
      <c r="E673" s="511"/>
      <c r="F673" s="512">
        <v>799.2</v>
      </c>
    </row>
    <row r="674" spans="1:6">
      <c r="A674" s="510"/>
      <c r="B674" s="511"/>
      <c r="C674" s="511" t="s">
        <v>796</v>
      </c>
      <c r="D674" s="511"/>
      <c r="E674" s="511"/>
      <c r="F674" s="512">
        <v>5</v>
      </c>
    </row>
    <row r="675" spans="1:6">
      <c r="A675" s="510"/>
      <c r="B675" s="511"/>
      <c r="C675" s="511" t="s">
        <v>982</v>
      </c>
      <c r="D675" s="511"/>
      <c r="E675" s="511"/>
      <c r="F675" s="521">
        <v>3064.2</v>
      </c>
    </row>
    <row r="676" spans="1:6">
      <c r="A676" s="510"/>
      <c r="B676" s="540"/>
      <c r="C676" s="511" t="s">
        <v>983</v>
      </c>
      <c r="D676" s="511"/>
      <c r="E676" s="511"/>
      <c r="F676" s="512"/>
    </row>
    <row r="677" spans="1:6">
      <c r="A677" s="510">
        <v>1</v>
      </c>
      <c r="B677" s="540" t="s">
        <v>584</v>
      </c>
      <c r="C677" s="511" t="s">
        <v>984</v>
      </c>
      <c r="D677" s="511">
        <v>552</v>
      </c>
      <c r="E677" s="511" t="s">
        <v>584</v>
      </c>
      <c r="F677" s="512">
        <v>552</v>
      </c>
    </row>
    <row r="678" spans="1:6">
      <c r="A678" s="510">
        <v>0.1</v>
      </c>
      <c r="B678" s="540" t="s">
        <v>650</v>
      </c>
      <c r="C678" s="511" t="s">
        <v>985</v>
      </c>
      <c r="D678" s="511">
        <v>1041.7</v>
      </c>
      <c r="E678" s="511" t="s">
        <v>650</v>
      </c>
      <c r="F678" s="512">
        <v>104.17</v>
      </c>
    </row>
    <row r="679" spans="1:6">
      <c r="A679" s="510">
        <v>0.1</v>
      </c>
      <c r="B679" s="540" t="s">
        <v>650</v>
      </c>
      <c r="C679" s="511" t="s">
        <v>986</v>
      </c>
      <c r="D679" s="511">
        <v>679.8</v>
      </c>
      <c r="E679" s="511" t="s">
        <v>650</v>
      </c>
      <c r="F679" s="512">
        <v>67.98</v>
      </c>
    </row>
    <row r="680" spans="1:6">
      <c r="A680" s="510"/>
      <c r="B680" s="540"/>
      <c r="C680" s="511"/>
      <c r="D680" s="511"/>
      <c r="E680" s="511"/>
      <c r="F680" s="521">
        <v>724.15</v>
      </c>
    </row>
    <row r="681" spans="1:6">
      <c r="A681" s="510"/>
      <c r="B681" s="511" t="s">
        <v>519</v>
      </c>
      <c r="C681" s="511" t="s">
        <v>987</v>
      </c>
      <c r="D681" s="511"/>
      <c r="E681" s="511"/>
      <c r="F681" s="512"/>
    </row>
    <row r="682" spans="1:6">
      <c r="A682" s="510"/>
      <c r="B682" s="511"/>
      <c r="C682" s="511" t="s">
        <v>988</v>
      </c>
      <c r="D682" s="511"/>
      <c r="E682" s="511"/>
      <c r="F682" s="512"/>
    </row>
    <row r="683" spans="1:6">
      <c r="A683" s="510"/>
      <c r="B683" s="511"/>
      <c r="C683" s="511" t="s">
        <v>989</v>
      </c>
      <c r="D683" s="511"/>
      <c r="E683" s="511"/>
      <c r="F683" s="512"/>
    </row>
    <row r="684" spans="1:6">
      <c r="A684" s="510"/>
      <c r="B684" s="511"/>
      <c r="C684" s="511" t="s">
        <v>990</v>
      </c>
      <c r="D684" s="511" t="s">
        <v>533</v>
      </c>
      <c r="E684" s="537">
        <v>3.1219999999999999</v>
      </c>
      <c r="F684" s="512" t="s">
        <v>12</v>
      </c>
    </row>
    <row r="685" spans="1:6">
      <c r="A685" s="510"/>
      <c r="B685" s="511"/>
      <c r="C685" s="511" t="s">
        <v>1010</v>
      </c>
      <c r="D685" s="511" t="s">
        <v>533</v>
      </c>
      <c r="E685" s="541">
        <v>5.1999999999999998E-2</v>
      </c>
      <c r="F685" s="512" t="s">
        <v>11</v>
      </c>
    </row>
    <row r="686" spans="1:6">
      <c r="A686" s="510"/>
      <c r="B686" s="511"/>
      <c r="C686" s="511" t="s">
        <v>991</v>
      </c>
      <c r="D686" s="511"/>
      <c r="E686" s="511"/>
      <c r="F686" s="512"/>
    </row>
    <row r="687" spans="1:6">
      <c r="A687" s="510"/>
      <c r="B687" s="511"/>
      <c r="C687" s="511" t="s">
        <v>992</v>
      </c>
      <c r="D687" s="511" t="s">
        <v>533</v>
      </c>
      <c r="E687" s="542">
        <v>2.2780000000000002E-2</v>
      </c>
      <c r="F687" s="512"/>
    </row>
    <row r="688" spans="1:6">
      <c r="A688" s="510"/>
      <c r="B688" s="511"/>
      <c r="C688" s="511" t="s">
        <v>993</v>
      </c>
      <c r="D688" s="511" t="s">
        <v>533</v>
      </c>
      <c r="E688" s="542">
        <v>1.013E-2</v>
      </c>
      <c r="F688" s="543"/>
    </row>
    <row r="689" spans="1:6">
      <c r="A689" s="510"/>
      <c r="B689" s="511"/>
      <c r="C689" s="511"/>
      <c r="D689" s="511"/>
      <c r="E689" s="542">
        <v>3.2910000000000002E-2</v>
      </c>
      <c r="F689" s="512" t="s">
        <v>11</v>
      </c>
    </row>
    <row r="690" spans="1:6">
      <c r="A690" s="510"/>
      <c r="B690" s="511"/>
      <c r="C690" s="511" t="s">
        <v>994</v>
      </c>
      <c r="D690" s="511"/>
      <c r="E690" s="541">
        <v>1.7600000000000001E-2</v>
      </c>
      <c r="F690" s="543"/>
    </row>
    <row r="691" spans="1:6">
      <c r="A691" s="510"/>
      <c r="B691" s="511"/>
      <c r="C691" s="511" t="s">
        <v>995</v>
      </c>
      <c r="D691" s="511"/>
      <c r="E691" s="541">
        <v>8.3999999999999995E-3</v>
      </c>
      <c r="F691" s="543"/>
    </row>
    <row r="692" spans="1:6">
      <c r="A692" s="510"/>
      <c r="B692" s="511"/>
      <c r="C692" s="511"/>
      <c r="D692" s="511"/>
      <c r="E692" s="541">
        <v>2.5999999999999999E-2</v>
      </c>
      <c r="F692" s="543" t="s">
        <v>11</v>
      </c>
    </row>
    <row r="693" spans="1:6">
      <c r="A693" s="544">
        <v>5.1999999999999998E-2</v>
      </c>
      <c r="B693" s="511" t="s">
        <v>505</v>
      </c>
      <c r="C693" s="511" t="s">
        <v>996</v>
      </c>
      <c r="D693" s="511">
        <v>111600</v>
      </c>
      <c r="E693" s="511" t="s">
        <v>505</v>
      </c>
      <c r="F693" s="512">
        <v>5803.2</v>
      </c>
    </row>
    <row r="694" spans="1:6">
      <c r="A694" s="544">
        <v>3.2910000000000002E-2</v>
      </c>
      <c r="B694" s="511" t="s">
        <v>505</v>
      </c>
      <c r="C694" s="511" t="s">
        <v>997</v>
      </c>
      <c r="D694" s="511">
        <v>99400</v>
      </c>
      <c r="E694" s="511" t="s">
        <v>505</v>
      </c>
      <c r="F694" s="512">
        <v>3271.25</v>
      </c>
    </row>
    <row r="695" spans="1:6">
      <c r="A695" s="544">
        <v>2.5999999999999999E-2</v>
      </c>
      <c r="B695" s="511" t="s">
        <v>505</v>
      </c>
      <c r="C695" s="511" t="s">
        <v>998</v>
      </c>
      <c r="D695" s="511">
        <v>107000</v>
      </c>
      <c r="E695" s="511" t="s">
        <v>505</v>
      </c>
      <c r="F695" s="512">
        <v>2782</v>
      </c>
    </row>
    <row r="696" spans="1:6">
      <c r="A696" s="545"/>
      <c r="B696" s="511"/>
      <c r="C696" s="511" t="s">
        <v>999</v>
      </c>
      <c r="D696" s="511"/>
      <c r="E696" s="511"/>
      <c r="F696" s="512">
        <v>0</v>
      </c>
    </row>
    <row r="697" spans="1:6">
      <c r="A697" s="545">
        <v>3.1219999999999999</v>
      </c>
      <c r="B697" s="511" t="s">
        <v>584</v>
      </c>
      <c r="C697" s="511" t="s">
        <v>1000</v>
      </c>
      <c r="D697" s="511">
        <v>1602.7</v>
      </c>
      <c r="E697" s="511" t="s">
        <v>584</v>
      </c>
      <c r="F697" s="512">
        <v>5003.63</v>
      </c>
    </row>
    <row r="698" spans="1:6">
      <c r="A698" s="510">
        <v>4</v>
      </c>
      <c r="B698" s="511" t="s">
        <v>543</v>
      </c>
      <c r="C698" s="511" t="s">
        <v>1001</v>
      </c>
      <c r="D698" s="511">
        <v>450</v>
      </c>
      <c r="E698" s="511" t="s">
        <v>522</v>
      </c>
      <c r="F698" s="512">
        <v>1800</v>
      </c>
    </row>
    <row r="699" spans="1:6">
      <c r="A699" s="510">
        <v>8</v>
      </c>
      <c r="B699" s="511" t="s">
        <v>522</v>
      </c>
      <c r="C699" s="511" t="s">
        <v>1002</v>
      </c>
      <c r="D699" s="511">
        <v>89.6</v>
      </c>
      <c r="E699" s="511" t="s">
        <v>522</v>
      </c>
      <c r="F699" s="512">
        <v>716.8</v>
      </c>
    </row>
    <row r="700" spans="1:6">
      <c r="A700" s="510">
        <v>4</v>
      </c>
      <c r="B700" s="511" t="s">
        <v>522</v>
      </c>
      <c r="C700" s="511" t="s">
        <v>1003</v>
      </c>
      <c r="D700" s="511">
        <v>97.85</v>
      </c>
      <c r="E700" s="511" t="s">
        <v>522</v>
      </c>
      <c r="F700" s="512">
        <v>391.4</v>
      </c>
    </row>
    <row r="701" spans="1:6">
      <c r="A701" s="510">
        <v>1</v>
      </c>
      <c r="B701" s="511" t="s">
        <v>522</v>
      </c>
      <c r="C701" s="511" t="s">
        <v>1004</v>
      </c>
      <c r="D701" s="511">
        <v>209.9</v>
      </c>
      <c r="E701" s="511" t="s">
        <v>522</v>
      </c>
      <c r="F701" s="512">
        <v>209.9</v>
      </c>
    </row>
    <row r="702" spans="1:6">
      <c r="A702" s="510">
        <v>2</v>
      </c>
      <c r="B702" s="511" t="s">
        <v>522</v>
      </c>
      <c r="C702" s="511" t="s">
        <v>1005</v>
      </c>
      <c r="D702" s="511">
        <v>23.1</v>
      </c>
      <c r="E702" s="511" t="s">
        <v>522</v>
      </c>
      <c r="F702" s="512">
        <v>46.2</v>
      </c>
    </row>
    <row r="703" spans="1:6">
      <c r="A703" s="510">
        <v>2</v>
      </c>
      <c r="B703" s="511" t="s">
        <v>522</v>
      </c>
      <c r="C703" s="511" t="s">
        <v>1006</v>
      </c>
      <c r="D703" s="511">
        <v>49.55</v>
      </c>
      <c r="E703" s="511" t="s">
        <v>522</v>
      </c>
      <c r="F703" s="512">
        <v>99.1</v>
      </c>
    </row>
    <row r="704" spans="1:6">
      <c r="A704" s="510">
        <v>118</v>
      </c>
      <c r="B704" s="511" t="s">
        <v>522</v>
      </c>
      <c r="C704" s="511" t="s">
        <v>1007</v>
      </c>
      <c r="D704" s="511">
        <v>2.41</v>
      </c>
      <c r="E704" s="511" t="s">
        <v>522</v>
      </c>
      <c r="F704" s="512">
        <v>284.38</v>
      </c>
    </row>
    <row r="705" spans="1:6">
      <c r="A705" s="510"/>
      <c r="B705" s="511"/>
      <c r="C705" s="511" t="s">
        <v>1008</v>
      </c>
      <c r="D705" s="511"/>
      <c r="E705" s="511"/>
      <c r="F705" s="512">
        <v>20407.86</v>
      </c>
    </row>
    <row r="706" spans="1:6">
      <c r="A706" s="510"/>
      <c r="B706" s="511"/>
      <c r="C706" s="511"/>
      <c r="D706" s="511"/>
      <c r="E706" s="511"/>
      <c r="F706" s="512" t="s">
        <v>511</v>
      </c>
    </row>
    <row r="707" spans="1:6">
      <c r="A707" s="510"/>
      <c r="B707" s="511"/>
      <c r="C707" s="511" t="s">
        <v>545</v>
      </c>
      <c r="D707" s="511"/>
      <c r="E707" s="511" t="s">
        <v>1009</v>
      </c>
      <c r="F707" s="521">
        <v>6536.79</v>
      </c>
    </row>
    <row r="708" spans="1:6">
      <c r="A708" s="642" t="s">
        <v>1011</v>
      </c>
      <c r="B708" s="643"/>
      <c r="C708" s="643"/>
      <c r="D708" s="643"/>
      <c r="E708" s="643"/>
      <c r="F708" s="644"/>
    </row>
    <row r="709" spans="1:6">
      <c r="A709" s="642" t="s">
        <v>1012</v>
      </c>
      <c r="B709" s="643"/>
      <c r="C709" s="643"/>
      <c r="D709" s="643"/>
      <c r="E709" s="643"/>
      <c r="F709" s="644"/>
    </row>
    <row r="710" spans="1:6">
      <c r="A710" s="510">
        <v>90</v>
      </c>
      <c r="B710" s="511" t="s">
        <v>8</v>
      </c>
      <c r="C710" s="511" t="s">
        <v>930</v>
      </c>
      <c r="D710" s="511">
        <v>16.55</v>
      </c>
      <c r="E710" s="511" t="s">
        <v>8</v>
      </c>
      <c r="F710" s="512">
        <v>1489.5</v>
      </c>
    </row>
    <row r="711" spans="1:6">
      <c r="A711" s="510">
        <v>45</v>
      </c>
      <c r="B711" s="511" t="s">
        <v>8</v>
      </c>
      <c r="C711" s="511" t="s">
        <v>931</v>
      </c>
      <c r="D711" s="511">
        <v>20</v>
      </c>
      <c r="E711" s="511" t="s">
        <v>93</v>
      </c>
      <c r="F711" s="512">
        <v>900</v>
      </c>
    </row>
    <row r="712" spans="1:6">
      <c r="A712" s="510">
        <v>12</v>
      </c>
      <c r="B712" s="511" t="s">
        <v>650</v>
      </c>
      <c r="C712" s="511" t="s">
        <v>938</v>
      </c>
      <c r="D712" s="511">
        <v>3.15</v>
      </c>
      <c r="E712" s="511" t="s">
        <v>650</v>
      </c>
      <c r="F712" s="512">
        <v>37.799999999999997</v>
      </c>
    </row>
    <row r="713" spans="1:6">
      <c r="A713" s="510">
        <v>6</v>
      </c>
      <c r="B713" s="511" t="s">
        <v>650</v>
      </c>
      <c r="C713" s="511" t="s">
        <v>940</v>
      </c>
      <c r="D713" s="511">
        <v>1.34</v>
      </c>
      <c r="E713" s="511" t="s">
        <v>650</v>
      </c>
      <c r="F713" s="512">
        <v>8.0399999999999991</v>
      </c>
    </row>
    <row r="714" spans="1:6">
      <c r="A714" s="510">
        <v>1</v>
      </c>
      <c r="B714" s="511" t="s">
        <v>650</v>
      </c>
      <c r="C714" s="511" t="s">
        <v>941</v>
      </c>
      <c r="D714" s="511">
        <v>58</v>
      </c>
      <c r="E714" s="511" t="s">
        <v>650</v>
      </c>
      <c r="F714" s="512">
        <v>58</v>
      </c>
    </row>
    <row r="715" spans="1:6">
      <c r="A715" s="536">
        <v>1.4999999999999999E-2</v>
      </c>
      <c r="B715" s="511" t="s">
        <v>12</v>
      </c>
      <c r="C715" s="511" t="s">
        <v>1013</v>
      </c>
      <c r="D715" s="511">
        <v>661</v>
      </c>
      <c r="E715" s="511" t="s">
        <v>12</v>
      </c>
      <c r="F715" s="512">
        <v>9.92</v>
      </c>
    </row>
    <row r="716" spans="1:6">
      <c r="A716" s="510">
        <v>6</v>
      </c>
      <c r="B716" s="511" t="s">
        <v>650</v>
      </c>
      <c r="C716" s="511" t="s">
        <v>1014</v>
      </c>
      <c r="D716" s="511">
        <v>16.21</v>
      </c>
      <c r="E716" s="511" t="s">
        <v>939</v>
      </c>
      <c r="F716" s="512">
        <v>97.26</v>
      </c>
    </row>
    <row r="717" spans="1:6">
      <c r="A717" s="510">
        <v>6</v>
      </c>
      <c r="B717" s="511" t="s">
        <v>650</v>
      </c>
      <c r="C717" s="511" t="s">
        <v>1015</v>
      </c>
      <c r="D717" s="511">
        <v>13.8</v>
      </c>
      <c r="E717" s="511" t="s">
        <v>650</v>
      </c>
      <c r="F717" s="512">
        <v>82.8</v>
      </c>
    </row>
    <row r="718" spans="1:6">
      <c r="A718" s="510">
        <v>6</v>
      </c>
      <c r="B718" s="511" t="s">
        <v>650</v>
      </c>
      <c r="C718" s="511" t="s">
        <v>1016</v>
      </c>
      <c r="D718" s="511">
        <v>3.6</v>
      </c>
      <c r="E718" s="511" t="s">
        <v>650</v>
      </c>
      <c r="F718" s="512">
        <v>21.6</v>
      </c>
    </row>
    <row r="719" spans="1:6">
      <c r="A719" s="510">
        <v>1.25</v>
      </c>
      <c r="B719" s="511" t="s">
        <v>946</v>
      </c>
      <c r="C719" s="511" t="s">
        <v>732</v>
      </c>
      <c r="D719" s="511">
        <v>302</v>
      </c>
      <c r="E719" s="511" t="s">
        <v>946</v>
      </c>
      <c r="F719" s="512">
        <v>377.5</v>
      </c>
    </row>
    <row r="720" spans="1:6">
      <c r="A720" s="510">
        <v>6</v>
      </c>
      <c r="B720" s="511" t="s">
        <v>650</v>
      </c>
      <c r="C720" s="511" t="s">
        <v>941</v>
      </c>
      <c r="D720" s="511">
        <v>58</v>
      </c>
      <c r="E720" s="511" t="s">
        <v>650</v>
      </c>
      <c r="F720" s="512">
        <v>348</v>
      </c>
    </row>
    <row r="721" spans="1:6">
      <c r="A721" s="510">
        <v>0.09</v>
      </c>
      <c r="B721" s="511" t="s">
        <v>12</v>
      </c>
      <c r="C721" s="511" t="s">
        <v>1017</v>
      </c>
      <c r="D721" s="511">
        <v>661</v>
      </c>
      <c r="E721" s="511" t="s">
        <v>12</v>
      </c>
      <c r="F721" s="512">
        <v>59.49</v>
      </c>
    </row>
    <row r="722" spans="1:6">
      <c r="A722" s="510">
        <v>45</v>
      </c>
      <c r="B722" s="511"/>
      <c r="C722" s="511" t="s">
        <v>961</v>
      </c>
      <c r="D722" s="511">
        <v>16.55</v>
      </c>
      <c r="E722" s="511" t="s">
        <v>937</v>
      </c>
      <c r="F722" s="512">
        <v>744.75</v>
      </c>
    </row>
    <row r="723" spans="1:6">
      <c r="A723" s="510"/>
      <c r="B723" s="511"/>
      <c r="C723" s="511" t="s">
        <v>799</v>
      </c>
      <c r="D723" s="511"/>
      <c r="E723" s="511" t="s">
        <v>620</v>
      </c>
      <c r="F723" s="512">
        <v>11454</v>
      </c>
    </row>
    <row r="724" spans="1:6">
      <c r="A724" s="510"/>
      <c r="B724" s="511"/>
      <c r="C724" s="511" t="s">
        <v>796</v>
      </c>
      <c r="D724" s="511"/>
      <c r="E724" s="511" t="s">
        <v>620</v>
      </c>
      <c r="F724" s="512">
        <v>47.89</v>
      </c>
    </row>
    <row r="725" spans="1:6">
      <c r="A725" s="510"/>
      <c r="B725" s="511"/>
      <c r="C725" s="511" t="s">
        <v>1018</v>
      </c>
      <c r="D725" s="511"/>
      <c r="E725" s="511"/>
      <c r="F725" s="512">
        <v>15736.55</v>
      </c>
    </row>
    <row r="726" spans="1:6">
      <c r="A726" s="510"/>
      <c r="B726" s="511"/>
      <c r="C726" s="511" t="s">
        <v>1019</v>
      </c>
      <c r="D726" s="511"/>
      <c r="E726" s="511"/>
      <c r="F726" s="521">
        <v>2622.76</v>
      </c>
    </row>
    <row r="727" spans="1:6">
      <c r="A727" s="510"/>
      <c r="B727" s="511"/>
      <c r="C727" s="511"/>
      <c r="D727" s="511"/>
      <c r="E727" s="511"/>
      <c r="F727" s="521"/>
    </row>
    <row r="728" spans="1:6">
      <c r="A728" s="642" t="s">
        <v>1020</v>
      </c>
      <c r="B728" s="643"/>
      <c r="C728" s="643"/>
      <c r="D728" s="643"/>
      <c r="E728" s="643"/>
      <c r="F728" s="644"/>
    </row>
    <row r="729" spans="1:6">
      <c r="A729" s="642" t="s">
        <v>1021</v>
      </c>
      <c r="B729" s="643"/>
      <c r="C729" s="643"/>
      <c r="D729" s="643"/>
      <c r="E729" s="643"/>
      <c r="F729" s="644"/>
    </row>
    <row r="730" spans="1:6">
      <c r="A730" s="510"/>
      <c r="B730" s="511"/>
      <c r="C730" s="511" t="s">
        <v>1022</v>
      </c>
      <c r="D730" s="511"/>
      <c r="E730" s="511"/>
      <c r="F730" s="512">
        <v>15688.66</v>
      </c>
    </row>
    <row r="731" spans="1:6">
      <c r="A731" s="510"/>
      <c r="B731" s="511"/>
      <c r="C731" s="511" t="s">
        <v>1023</v>
      </c>
      <c r="D731" s="511"/>
      <c r="E731" s="511"/>
      <c r="F731" s="512">
        <v>82.8</v>
      </c>
    </row>
    <row r="732" spans="1:6">
      <c r="A732" s="510"/>
      <c r="B732" s="511"/>
      <c r="C732" s="511" t="s">
        <v>1024</v>
      </c>
      <c r="D732" s="511"/>
      <c r="E732" s="511"/>
      <c r="F732" s="512">
        <v>99.9</v>
      </c>
    </row>
    <row r="733" spans="1:6">
      <c r="A733" s="510"/>
      <c r="B733" s="511"/>
      <c r="C733" s="511" t="s">
        <v>796</v>
      </c>
      <c r="D733" s="511"/>
      <c r="E733" s="511"/>
      <c r="F733" s="512">
        <v>49.1</v>
      </c>
    </row>
    <row r="734" spans="1:6">
      <c r="A734" s="510"/>
      <c r="B734" s="511"/>
      <c r="C734" s="511" t="s">
        <v>1025</v>
      </c>
      <c r="D734" s="511"/>
      <c r="E734" s="511"/>
      <c r="F734" s="512">
        <v>15754.86</v>
      </c>
    </row>
    <row r="735" spans="1:6">
      <c r="A735" s="510"/>
      <c r="B735" s="511"/>
      <c r="C735" s="511" t="s">
        <v>1026</v>
      </c>
      <c r="D735" s="511"/>
      <c r="E735" s="511"/>
      <c r="F735" s="521">
        <v>2625.81</v>
      </c>
    </row>
    <row r="736" spans="1:6">
      <c r="A736" s="522"/>
      <c r="B736" s="523"/>
      <c r="C736" s="523"/>
      <c r="D736" s="523"/>
      <c r="E736" s="523"/>
      <c r="F736" s="524"/>
    </row>
    <row r="737" spans="1:6">
      <c r="A737" s="510"/>
      <c r="B737" s="511"/>
      <c r="C737" s="511" t="s">
        <v>1036</v>
      </c>
      <c r="D737" s="511"/>
      <c r="E737" s="511"/>
      <c r="F737" s="512">
        <v>7242</v>
      </c>
    </row>
    <row r="738" spans="1:6">
      <c r="A738" s="510"/>
      <c r="B738" s="511"/>
      <c r="C738" s="511"/>
      <c r="D738" s="511" t="s">
        <v>1027</v>
      </c>
      <c r="E738" s="511">
        <v>1207</v>
      </c>
      <c r="F738" s="512"/>
    </row>
    <row r="739" spans="1:6">
      <c r="A739" s="642" t="s">
        <v>1028</v>
      </c>
      <c r="B739" s="643"/>
      <c r="C739" s="643"/>
      <c r="D739" s="643"/>
      <c r="E739" s="643"/>
      <c r="F739" s="644"/>
    </row>
    <row r="740" spans="1:6">
      <c r="A740" s="510">
        <v>90</v>
      </c>
      <c r="B740" s="511" t="s">
        <v>8</v>
      </c>
      <c r="C740" s="511" t="s">
        <v>930</v>
      </c>
      <c r="D740" s="511">
        <v>16.55</v>
      </c>
      <c r="E740" s="511" t="s">
        <v>8</v>
      </c>
      <c r="F740" s="512">
        <v>1489.5</v>
      </c>
    </row>
    <row r="741" spans="1:6">
      <c r="A741" s="510">
        <v>45</v>
      </c>
      <c r="B741" s="511" t="s">
        <v>8</v>
      </c>
      <c r="C741" s="511" t="s">
        <v>931</v>
      </c>
      <c r="D741" s="511">
        <v>20</v>
      </c>
      <c r="E741" s="511" t="s">
        <v>93</v>
      </c>
      <c r="F741" s="512">
        <v>900</v>
      </c>
    </row>
    <row r="742" spans="1:6">
      <c r="A742" s="510">
        <v>75</v>
      </c>
      <c r="B742" s="511" t="s">
        <v>650</v>
      </c>
      <c r="C742" s="511" t="s">
        <v>1029</v>
      </c>
      <c r="D742" s="511">
        <v>3.6</v>
      </c>
      <c r="E742" s="511" t="s">
        <v>939</v>
      </c>
      <c r="F742" s="512">
        <v>22.5</v>
      </c>
    </row>
    <row r="743" spans="1:6">
      <c r="A743" s="510">
        <v>12</v>
      </c>
      <c r="B743" s="511" t="s">
        <v>650</v>
      </c>
      <c r="C743" s="511" t="s">
        <v>938</v>
      </c>
      <c r="D743" s="511">
        <v>3.15</v>
      </c>
      <c r="E743" s="511" t="s">
        <v>650</v>
      </c>
      <c r="F743" s="512">
        <v>37.799999999999997</v>
      </c>
    </row>
    <row r="744" spans="1:6">
      <c r="A744" s="510">
        <v>6</v>
      </c>
      <c r="B744" s="511" t="s">
        <v>650</v>
      </c>
      <c r="C744" s="511" t="s">
        <v>940</v>
      </c>
      <c r="D744" s="511">
        <v>1.28</v>
      </c>
      <c r="E744" s="511" t="s">
        <v>650</v>
      </c>
      <c r="F744" s="512">
        <v>7.68</v>
      </c>
    </row>
    <row r="745" spans="1:6">
      <c r="A745" s="510">
        <v>150</v>
      </c>
      <c r="B745" s="511" t="s">
        <v>10</v>
      </c>
      <c r="C745" s="511" t="s">
        <v>1037</v>
      </c>
      <c r="D745" s="511">
        <v>287</v>
      </c>
      <c r="E745" s="511">
        <v>1000</v>
      </c>
      <c r="F745" s="512">
        <v>43.05</v>
      </c>
    </row>
    <row r="746" spans="1:6">
      <c r="A746" s="536">
        <v>7</v>
      </c>
      <c r="B746" s="511" t="s">
        <v>10</v>
      </c>
      <c r="C746" s="511" t="s">
        <v>1030</v>
      </c>
      <c r="D746" s="511">
        <v>3.6</v>
      </c>
      <c r="E746" s="511" t="s">
        <v>650</v>
      </c>
      <c r="F746" s="512">
        <v>25.2</v>
      </c>
    </row>
    <row r="747" spans="1:6">
      <c r="A747" s="510">
        <v>6</v>
      </c>
      <c r="B747" s="511" t="s">
        <v>650</v>
      </c>
      <c r="C747" s="511" t="s">
        <v>1015</v>
      </c>
      <c r="D747" s="511">
        <v>13.8</v>
      </c>
      <c r="E747" s="511" t="s">
        <v>613</v>
      </c>
      <c r="F747" s="512">
        <v>82.8</v>
      </c>
    </row>
    <row r="748" spans="1:6">
      <c r="A748" s="510">
        <v>6</v>
      </c>
      <c r="B748" s="511" t="s">
        <v>650</v>
      </c>
      <c r="C748" s="511" t="s">
        <v>1038</v>
      </c>
      <c r="D748" s="511">
        <v>194.5</v>
      </c>
      <c r="E748" s="511" t="s">
        <v>939</v>
      </c>
      <c r="F748" s="512">
        <v>97.25</v>
      </c>
    </row>
    <row r="749" spans="1:6">
      <c r="A749" s="510">
        <v>1</v>
      </c>
      <c r="B749" s="511" t="s">
        <v>1031</v>
      </c>
      <c r="C749" s="511" t="s">
        <v>1039</v>
      </c>
      <c r="D749" s="511">
        <v>69.400000000000006</v>
      </c>
      <c r="E749" s="511" t="s">
        <v>1031</v>
      </c>
      <c r="F749" s="512">
        <v>69.400000000000006</v>
      </c>
    </row>
    <row r="750" spans="1:6">
      <c r="A750" s="510">
        <v>6</v>
      </c>
      <c r="B750" s="511" t="s">
        <v>10</v>
      </c>
      <c r="C750" s="511" t="s">
        <v>1032</v>
      </c>
      <c r="D750" s="511">
        <v>45.6</v>
      </c>
      <c r="E750" s="511" t="s">
        <v>946</v>
      </c>
      <c r="F750" s="512">
        <v>273.60000000000002</v>
      </c>
    </row>
    <row r="751" spans="1:6">
      <c r="A751" s="546">
        <v>0.16666666666666666</v>
      </c>
      <c r="B751" s="511" t="s">
        <v>1033</v>
      </c>
      <c r="C751" s="511" t="s">
        <v>732</v>
      </c>
      <c r="D751" s="511">
        <v>302</v>
      </c>
      <c r="E751" s="511" t="s">
        <v>1033</v>
      </c>
      <c r="F751" s="512">
        <v>50.33</v>
      </c>
    </row>
    <row r="752" spans="1:6">
      <c r="A752" s="510">
        <v>6</v>
      </c>
      <c r="B752" s="511" t="s">
        <v>1034</v>
      </c>
      <c r="C752" s="511" t="s">
        <v>799</v>
      </c>
      <c r="D752" s="511">
        <v>1207</v>
      </c>
      <c r="E752" s="511" t="s">
        <v>1034</v>
      </c>
      <c r="F752" s="512">
        <v>7242</v>
      </c>
    </row>
    <row r="753" spans="1:6">
      <c r="A753" s="510"/>
      <c r="B753" s="511" t="s">
        <v>656</v>
      </c>
      <c r="C753" s="511" t="s">
        <v>1035</v>
      </c>
      <c r="D753" s="511"/>
      <c r="E753" s="511"/>
      <c r="F753" s="512">
        <v>23.6</v>
      </c>
    </row>
    <row r="754" spans="1:6">
      <c r="A754" s="510"/>
      <c r="B754" s="511"/>
      <c r="C754" s="511" t="s">
        <v>1018</v>
      </c>
      <c r="D754" s="511"/>
      <c r="E754" s="511"/>
      <c r="F754" s="512">
        <v>10364.709999999999</v>
      </c>
    </row>
    <row r="755" spans="1:6">
      <c r="A755" s="510"/>
      <c r="B755" s="511"/>
      <c r="C755" s="511" t="s">
        <v>1019</v>
      </c>
      <c r="D755" s="511"/>
      <c r="E755" s="511"/>
      <c r="F755" s="521">
        <v>1727.45</v>
      </c>
    </row>
    <row r="756" spans="1:6">
      <c r="A756" s="642" t="s">
        <v>1040</v>
      </c>
      <c r="B756" s="643"/>
      <c r="C756" s="643"/>
      <c r="D756" s="643"/>
      <c r="E756" s="643"/>
      <c r="F756" s="644"/>
    </row>
    <row r="757" spans="1:6">
      <c r="A757" s="642" t="s">
        <v>1041</v>
      </c>
      <c r="B757" s="643"/>
      <c r="C757" s="643"/>
      <c r="D757" s="643"/>
      <c r="E757" s="643"/>
      <c r="F757" s="644"/>
    </row>
    <row r="758" spans="1:6">
      <c r="A758" s="510">
        <v>90</v>
      </c>
      <c r="B758" s="511" t="s">
        <v>8</v>
      </c>
      <c r="C758" s="511" t="s">
        <v>930</v>
      </c>
      <c r="D758" s="511">
        <v>16.55</v>
      </c>
      <c r="E758" s="511" t="s">
        <v>962</v>
      </c>
      <c r="F758" s="512">
        <v>1489.5</v>
      </c>
    </row>
    <row r="759" spans="1:6">
      <c r="A759" s="510">
        <v>30</v>
      </c>
      <c r="B759" s="511" t="s">
        <v>8</v>
      </c>
      <c r="C759" s="511" t="s">
        <v>931</v>
      </c>
      <c r="D759" s="511">
        <v>20</v>
      </c>
      <c r="E759" s="511" t="s">
        <v>8</v>
      </c>
      <c r="F759" s="512">
        <v>600</v>
      </c>
    </row>
    <row r="760" spans="1:6">
      <c r="A760" s="510">
        <v>6</v>
      </c>
      <c r="B760" s="511" t="s">
        <v>650</v>
      </c>
      <c r="C760" s="511" t="s">
        <v>938</v>
      </c>
      <c r="D760" s="511">
        <v>3.15</v>
      </c>
      <c r="E760" s="511" t="s">
        <v>650</v>
      </c>
      <c r="F760" s="512">
        <v>18.899999999999999</v>
      </c>
    </row>
    <row r="761" spans="1:6">
      <c r="A761" s="510">
        <v>3</v>
      </c>
      <c r="B761" s="511" t="s">
        <v>650</v>
      </c>
      <c r="C761" s="511" t="s">
        <v>940</v>
      </c>
      <c r="D761" s="511">
        <v>1.34</v>
      </c>
      <c r="E761" s="511" t="s">
        <v>650</v>
      </c>
      <c r="F761" s="512">
        <v>4.0199999999999996</v>
      </c>
    </row>
    <row r="762" spans="1:6">
      <c r="A762" s="510">
        <v>6</v>
      </c>
      <c r="B762" s="511" t="s">
        <v>650</v>
      </c>
      <c r="C762" s="511" t="s">
        <v>1042</v>
      </c>
      <c r="D762" s="511">
        <v>19.920000000000002</v>
      </c>
      <c r="E762" s="511" t="s">
        <v>650</v>
      </c>
      <c r="F762" s="512">
        <v>119.52</v>
      </c>
    </row>
    <row r="763" spans="1:6">
      <c r="A763" s="510">
        <v>3</v>
      </c>
      <c r="B763" s="511" t="s">
        <v>650</v>
      </c>
      <c r="C763" s="511" t="s">
        <v>1015</v>
      </c>
      <c r="D763" s="511">
        <v>13.8</v>
      </c>
      <c r="E763" s="511" t="s">
        <v>650</v>
      </c>
      <c r="F763" s="512">
        <v>41.4</v>
      </c>
    </row>
    <row r="764" spans="1:6">
      <c r="A764" s="510">
        <v>3</v>
      </c>
      <c r="B764" s="511" t="s">
        <v>650</v>
      </c>
      <c r="C764" s="511" t="s">
        <v>1016</v>
      </c>
      <c r="D764" s="511">
        <v>3.6</v>
      </c>
      <c r="E764" s="511" t="s">
        <v>650</v>
      </c>
      <c r="F764" s="512">
        <v>10.8</v>
      </c>
    </row>
    <row r="765" spans="1:6">
      <c r="A765" s="510">
        <v>3</v>
      </c>
      <c r="B765" s="511" t="s">
        <v>650</v>
      </c>
      <c r="C765" s="511" t="s">
        <v>1043</v>
      </c>
      <c r="D765" s="511">
        <v>70.7</v>
      </c>
      <c r="E765" s="511" t="s">
        <v>650</v>
      </c>
      <c r="F765" s="512">
        <v>212.1</v>
      </c>
    </row>
    <row r="766" spans="1:6">
      <c r="A766" s="536">
        <v>5.3999999999999999E-2</v>
      </c>
      <c r="B766" s="511" t="s">
        <v>12</v>
      </c>
      <c r="C766" s="511" t="s">
        <v>942</v>
      </c>
      <c r="D766" s="511">
        <v>661</v>
      </c>
      <c r="E766" s="511" t="s">
        <v>12</v>
      </c>
      <c r="F766" s="512">
        <v>35.69</v>
      </c>
    </row>
    <row r="767" spans="1:6">
      <c r="A767" s="510">
        <v>1.25</v>
      </c>
      <c r="B767" s="511" t="s">
        <v>946</v>
      </c>
      <c r="C767" s="511" t="s">
        <v>732</v>
      </c>
      <c r="D767" s="511">
        <v>302</v>
      </c>
      <c r="E767" s="511" t="s">
        <v>946</v>
      </c>
      <c r="F767" s="512">
        <v>377.5</v>
      </c>
    </row>
    <row r="768" spans="1:6">
      <c r="A768" s="510">
        <v>30</v>
      </c>
      <c r="B768" s="511" t="s">
        <v>8</v>
      </c>
      <c r="C768" s="511" t="s">
        <v>961</v>
      </c>
      <c r="D768" s="511">
        <v>16.55</v>
      </c>
      <c r="E768" s="511" t="s">
        <v>962</v>
      </c>
      <c r="F768" s="512">
        <v>496.5</v>
      </c>
    </row>
    <row r="769" spans="1:6">
      <c r="A769" s="510"/>
      <c r="B769" s="511"/>
      <c r="C769" s="511" t="s">
        <v>799</v>
      </c>
      <c r="D769" s="511"/>
      <c r="E769" s="511"/>
      <c r="F769" s="512">
        <v>11454</v>
      </c>
    </row>
    <row r="770" spans="1:6">
      <c r="A770" s="510"/>
      <c r="B770" s="511"/>
      <c r="C770" s="511" t="s">
        <v>796</v>
      </c>
      <c r="D770" s="511"/>
      <c r="E770" s="511"/>
      <c r="F770" s="512">
        <v>19.440000000000001</v>
      </c>
    </row>
    <row r="771" spans="1:6">
      <c r="A771" s="510"/>
      <c r="B771" s="511"/>
      <c r="C771" s="511" t="s">
        <v>1044</v>
      </c>
      <c r="D771" s="511"/>
      <c r="E771" s="511"/>
      <c r="F771" s="512">
        <v>14879.37</v>
      </c>
    </row>
    <row r="772" spans="1:6">
      <c r="A772" s="510"/>
      <c r="B772" s="511"/>
      <c r="C772" s="511" t="s">
        <v>933</v>
      </c>
      <c r="D772" s="511"/>
      <c r="E772" s="511"/>
      <c r="F772" s="521">
        <v>4959.79</v>
      </c>
    </row>
    <row r="773" spans="1:6">
      <c r="A773" s="510"/>
      <c r="B773" s="511"/>
      <c r="C773" s="511"/>
      <c r="D773" s="511"/>
      <c r="E773" s="511"/>
      <c r="F773" s="521"/>
    </row>
    <row r="774" spans="1:6">
      <c r="A774" s="547" t="s">
        <v>1045</v>
      </c>
      <c r="B774" s="548"/>
      <c r="C774" s="548"/>
      <c r="D774" s="548"/>
      <c r="E774" s="548"/>
      <c r="F774" s="549"/>
    </row>
    <row r="775" spans="1:6">
      <c r="A775" s="547">
        <v>1</v>
      </c>
      <c r="B775" s="548" t="s">
        <v>10</v>
      </c>
      <c r="C775" s="548" t="s">
        <v>1046</v>
      </c>
      <c r="D775" s="548">
        <v>6060</v>
      </c>
      <c r="E775" s="548" t="s">
        <v>613</v>
      </c>
      <c r="F775" s="524">
        <f>D775*A775</f>
        <v>6060</v>
      </c>
    </row>
    <row r="776" spans="1:6">
      <c r="A776" s="547">
        <v>1</v>
      </c>
      <c r="B776" s="548" t="s">
        <v>10</v>
      </c>
      <c r="C776" s="548" t="s">
        <v>1047</v>
      </c>
      <c r="D776" s="548">
        <v>856</v>
      </c>
      <c r="E776" s="548" t="s">
        <v>613</v>
      </c>
      <c r="F776" s="524">
        <f>D776*A776</f>
        <v>856</v>
      </c>
    </row>
    <row r="777" spans="1:6">
      <c r="A777" s="547">
        <v>3</v>
      </c>
      <c r="B777" s="548" t="s">
        <v>10</v>
      </c>
      <c r="C777" s="548" t="s">
        <v>1048</v>
      </c>
      <c r="D777" s="548">
        <v>373</v>
      </c>
      <c r="E777" s="548" t="s">
        <v>613</v>
      </c>
      <c r="F777" s="524">
        <f>D777*A777</f>
        <v>1119</v>
      </c>
    </row>
    <row r="778" spans="1:6">
      <c r="A778" s="547">
        <v>8</v>
      </c>
      <c r="B778" s="548" t="s">
        <v>10</v>
      </c>
      <c r="C778" s="548" t="s">
        <v>1049</v>
      </c>
      <c r="D778" s="548">
        <v>128</v>
      </c>
      <c r="E778" s="548" t="s">
        <v>613</v>
      </c>
      <c r="F778" s="524">
        <f>D778*A778</f>
        <v>1024</v>
      </c>
    </row>
    <row r="779" spans="1:6">
      <c r="A779" s="547"/>
      <c r="B779" s="548"/>
      <c r="C779" s="548" t="s">
        <v>1050</v>
      </c>
      <c r="D779" s="548"/>
      <c r="E779" s="548"/>
      <c r="F779" s="524">
        <v>123.6</v>
      </c>
    </row>
    <row r="780" spans="1:6">
      <c r="A780" s="547"/>
      <c r="B780" s="548"/>
      <c r="C780" s="548" t="s">
        <v>1051</v>
      </c>
      <c r="D780" s="548"/>
      <c r="E780" s="548"/>
      <c r="F780" s="532">
        <f>SUM(F775:F779)*1%</f>
        <v>91.826000000000008</v>
      </c>
    </row>
    <row r="781" spans="1:6">
      <c r="A781" s="547"/>
      <c r="B781" s="548" t="s">
        <v>799</v>
      </c>
      <c r="C781" s="548"/>
      <c r="D781" s="548"/>
      <c r="E781" s="550"/>
      <c r="F781" s="524">
        <f>E787</f>
        <v>2086</v>
      </c>
    </row>
    <row r="782" spans="1:6">
      <c r="A782" s="547"/>
      <c r="B782" s="548"/>
      <c r="C782" s="548"/>
      <c r="D782" s="548"/>
      <c r="E782" s="550"/>
      <c r="F782" s="535">
        <f>SUM(F775:F781)</f>
        <v>11360.425999999999</v>
      </c>
    </row>
    <row r="783" spans="1:6">
      <c r="A783" s="547"/>
      <c r="B783" s="548"/>
      <c r="C783" s="548"/>
      <c r="D783" s="548"/>
      <c r="E783" s="550"/>
      <c r="F783" s="535"/>
    </row>
    <row r="784" spans="1:6">
      <c r="A784" s="547">
        <v>1</v>
      </c>
      <c r="B784" s="548" t="s">
        <v>1052</v>
      </c>
      <c r="C784" s="548" t="s">
        <v>1053</v>
      </c>
      <c r="D784" s="551">
        <v>783</v>
      </c>
      <c r="E784" s="550">
        <f>A784*D784</f>
        <v>783</v>
      </c>
      <c r="F784" s="524"/>
    </row>
    <row r="785" spans="1:6">
      <c r="A785" s="547">
        <v>2</v>
      </c>
      <c r="B785" s="548" t="s">
        <v>10</v>
      </c>
      <c r="C785" s="548" t="s">
        <v>1054</v>
      </c>
      <c r="D785" s="551">
        <v>778</v>
      </c>
      <c r="E785" s="550">
        <f>A785*D785</f>
        <v>1556</v>
      </c>
      <c r="F785" s="524"/>
    </row>
    <row r="786" spans="1:6">
      <c r="A786" s="547">
        <v>3</v>
      </c>
      <c r="B786" s="548" t="s">
        <v>10</v>
      </c>
      <c r="C786" s="548" t="s">
        <v>1055</v>
      </c>
      <c r="D786" s="551">
        <v>611</v>
      </c>
      <c r="E786" s="550">
        <f>A786*D786</f>
        <v>1833</v>
      </c>
      <c r="F786" s="524"/>
    </row>
    <row r="787" spans="1:6">
      <c r="A787" s="522"/>
      <c r="B787" s="523"/>
      <c r="C787" s="523"/>
      <c r="D787" s="523"/>
      <c r="E787" s="531">
        <f>SUM(E784:E786)/2</f>
        <v>2086</v>
      </c>
      <c r="F787" s="524"/>
    </row>
    <row r="788" spans="1:6">
      <c r="A788" s="547" t="s">
        <v>1056</v>
      </c>
      <c r="B788" s="548"/>
      <c r="C788" s="548"/>
      <c r="D788" s="548"/>
      <c r="E788" s="548"/>
      <c r="F788" s="524"/>
    </row>
    <row r="789" spans="1:6">
      <c r="A789" s="547">
        <v>1</v>
      </c>
      <c r="B789" s="548" t="s">
        <v>10</v>
      </c>
      <c r="C789" s="548" t="s">
        <v>1057</v>
      </c>
      <c r="D789" s="548">
        <v>5363</v>
      </c>
      <c r="E789" s="548" t="s">
        <v>613</v>
      </c>
      <c r="F789" s="524">
        <f>D789*A789</f>
        <v>5363</v>
      </c>
    </row>
    <row r="790" spans="1:6">
      <c r="A790" s="547">
        <v>1</v>
      </c>
      <c r="B790" s="548" t="s">
        <v>10</v>
      </c>
      <c r="C790" s="548" t="s">
        <v>1058</v>
      </c>
      <c r="D790" s="548">
        <v>648</v>
      </c>
      <c r="E790" s="548" t="s">
        <v>613</v>
      </c>
      <c r="F790" s="524">
        <f>D790*A790</f>
        <v>648</v>
      </c>
    </row>
    <row r="791" spans="1:6">
      <c r="A791" s="547">
        <v>12</v>
      </c>
      <c r="B791" s="548" t="s">
        <v>10</v>
      </c>
      <c r="C791" s="548" t="s">
        <v>1049</v>
      </c>
      <c r="D791" s="548">
        <v>128</v>
      </c>
      <c r="E791" s="548" t="s">
        <v>613</v>
      </c>
      <c r="F791" s="524">
        <f>D791*A791</f>
        <v>1536</v>
      </c>
    </row>
    <row r="792" spans="1:6">
      <c r="A792" s="547"/>
      <c r="B792" s="548"/>
      <c r="C792" s="548" t="s">
        <v>1050</v>
      </c>
      <c r="D792" s="548"/>
      <c r="E792" s="548"/>
      <c r="F792" s="524">
        <v>123.6</v>
      </c>
    </row>
    <row r="793" spans="1:6">
      <c r="A793" s="547"/>
      <c r="B793" s="548"/>
      <c r="C793" s="548" t="s">
        <v>1051</v>
      </c>
      <c r="D793" s="548"/>
      <c r="E793" s="548"/>
      <c r="F793" s="524">
        <f>SUM(F789:F792)*1%</f>
        <v>76.706000000000003</v>
      </c>
    </row>
    <row r="794" spans="1:6">
      <c r="A794" s="547"/>
      <c r="B794" s="548" t="s">
        <v>799</v>
      </c>
      <c r="C794" s="548"/>
      <c r="D794" s="548"/>
      <c r="E794" s="550"/>
      <c r="F794" s="524">
        <f>E787</f>
        <v>2086</v>
      </c>
    </row>
    <row r="795" spans="1:6">
      <c r="A795" s="547"/>
      <c r="B795" s="548"/>
      <c r="C795" s="548"/>
      <c r="D795" s="548"/>
      <c r="E795" s="550"/>
      <c r="F795" s="535">
        <f>SUM(F789:F794)</f>
        <v>9833.3060000000005</v>
      </c>
    </row>
    <row r="796" spans="1:6">
      <c r="A796" s="547" t="s">
        <v>1059</v>
      </c>
      <c r="B796" s="548"/>
      <c r="C796" s="548"/>
      <c r="D796" s="548"/>
      <c r="E796" s="548"/>
      <c r="F796" s="524"/>
    </row>
    <row r="797" spans="1:6">
      <c r="A797" s="547">
        <v>1</v>
      </c>
      <c r="B797" s="548" t="s">
        <v>10</v>
      </c>
      <c r="C797" s="548" t="s">
        <v>1060</v>
      </c>
      <c r="D797" s="548">
        <v>1515</v>
      </c>
      <c r="E797" s="548" t="s">
        <v>613</v>
      </c>
      <c r="F797" s="524">
        <f>D797*A797</f>
        <v>1515</v>
      </c>
    </row>
    <row r="798" spans="1:6">
      <c r="A798" s="547">
        <v>1</v>
      </c>
      <c r="B798" s="548" t="s">
        <v>10</v>
      </c>
      <c r="C798" s="548" t="s">
        <v>1048</v>
      </c>
      <c r="D798" s="548">
        <v>373</v>
      </c>
      <c r="E798" s="548" t="s">
        <v>613</v>
      </c>
      <c r="F798" s="524">
        <f>D798*A798</f>
        <v>373</v>
      </c>
    </row>
    <row r="799" spans="1:6">
      <c r="A799" s="547">
        <v>10</v>
      </c>
      <c r="B799" s="548" t="s">
        <v>10</v>
      </c>
      <c r="C799" s="548" t="s">
        <v>1049</v>
      </c>
      <c r="D799" s="548">
        <v>128</v>
      </c>
      <c r="E799" s="548" t="s">
        <v>613</v>
      </c>
      <c r="F799" s="524">
        <f>D799*A799</f>
        <v>1280</v>
      </c>
    </row>
    <row r="800" spans="1:6">
      <c r="A800" s="547"/>
      <c r="B800" s="548"/>
      <c r="C800" s="548" t="s">
        <v>1050</v>
      </c>
      <c r="D800" s="548"/>
      <c r="E800" s="548"/>
      <c r="F800" s="524">
        <v>123.6</v>
      </c>
    </row>
    <row r="801" spans="1:6">
      <c r="A801" s="547"/>
      <c r="B801" s="548"/>
      <c r="C801" s="548" t="s">
        <v>1051</v>
      </c>
      <c r="D801" s="548"/>
      <c r="E801" s="548"/>
      <c r="F801" s="524">
        <f>SUM(F797:F800)*1%</f>
        <v>32.915999999999997</v>
      </c>
    </row>
    <row r="802" spans="1:6">
      <c r="A802" s="547"/>
      <c r="B802" s="548" t="s">
        <v>799</v>
      </c>
      <c r="C802" s="548"/>
      <c r="D802" s="548"/>
      <c r="E802" s="550"/>
      <c r="F802" s="532">
        <f>E787</f>
        <v>2086</v>
      </c>
    </row>
    <row r="803" spans="1:6">
      <c r="A803" s="547"/>
      <c r="B803" s="548"/>
      <c r="C803" s="548"/>
      <c r="D803" s="548"/>
      <c r="E803" s="550"/>
      <c r="F803" s="535">
        <f>SUM(F797:F802)</f>
        <v>5410.5159999999996</v>
      </c>
    </row>
    <row r="804" spans="1:6">
      <c r="A804" s="547"/>
      <c r="B804" s="548"/>
      <c r="C804" s="548"/>
      <c r="D804" s="548"/>
      <c r="E804" s="550"/>
      <c r="F804" s="535"/>
    </row>
    <row r="805" spans="1:6">
      <c r="A805" s="510" t="s">
        <v>597</v>
      </c>
      <c r="B805" s="511" t="s">
        <v>519</v>
      </c>
      <c r="C805" s="511" t="s">
        <v>1066</v>
      </c>
      <c r="D805" s="511"/>
      <c r="E805" s="511"/>
      <c r="F805" s="512"/>
    </row>
    <row r="806" spans="1:6">
      <c r="A806" s="510"/>
      <c r="B806" s="511"/>
      <c r="C806" s="511" t="s">
        <v>1061</v>
      </c>
      <c r="D806" s="511"/>
      <c r="E806" s="511"/>
      <c r="F806" s="512"/>
    </row>
    <row r="807" spans="1:6">
      <c r="A807" s="510"/>
      <c r="B807" s="511"/>
      <c r="C807" s="511" t="s">
        <v>1062</v>
      </c>
      <c r="D807" s="511" t="s">
        <v>1063</v>
      </c>
      <c r="E807" s="511"/>
      <c r="F807" s="512"/>
    </row>
    <row r="808" spans="1:6">
      <c r="A808" s="510">
        <v>1.4</v>
      </c>
      <c r="B808" s="511" t="s">
        <v>601</v>
      </c>
      <c r="C808" s="511" t="s">
        <v>1064</v>
      </c>
      <c r="D808" s="511">
        <v>295.60000000000002</v>
      </c>
      <c r="E808" s="511" t="s">
        <v>601</v>
      </c>
      <c r="F808" s="512">
        <v>413.84</v>
      </c>
    </row>
    <row r="809" spans="1:6">
      <c r="A809" s="510">
        <v>0.98</v>
      </c>
      <c r="B809" s="511" t="s">
        <v>601</v>
      </c>
      <c r="C809" s="511" t="s">
        <v>1065</v>
      </c>
      <c r="D809" s="511">
        <v>147.5</v>
      </c>
      <c r="E809" s="511" t="s">
        <v>601</v>
      </c>
      <c r="F809" s="512">
        <v>144.55000000000001</v>
      </c>
    </row>
    <row r="810" spans="1:6">
      <c r="A810" s="510">
        <v>2.2000000000000002</v>
      </c>
      <c r="B810" s="511" t="s">
        <v>543</v>
      </c>
      <c r="C810" s="511" t="s">
        <v>603</v>
      </c>
      <c r="D810" s="511">
        <v>831.6</v>
      </c>
      <c r="E810" s="511" t="s">
        <v>543</v>
      </c>
      <c r="F810" s="512">
        <v>1829.52</v>
      </c>
    </row>
    <row r="811" spans="1:6">
      <c r="A811" s="510"/>
      <c r="B811" s="511" t="s">
        <v>509</v>
      </c>
      <c r="C811" s="511" t="s">
        <v>605</v>
      </c>
      <c r="D811" s="511" t="s">
        <v>503</v>
      </c>
      <c r="E811" s="511" t="s">
        <v>509</v>
      </c>
      <c r="F811" s="512">
        <v>2.5499999999999998</v>
      </c>
    </row>
    <row r="812" spans="1:6">
      <c r="A812" s="510"/>
      <c r="B812" s="511"/>
      <c r="C812" s="511" t="s">
        <v>544</v>
      </c>
      <c r="D812" s="511"/>
      <c r="E812" s="511"/>
      <c r="F812" s="512">
        <v>2390.46</v>
      </c>
    </row>
    <row r="813" spans="1:6">
      <c r="A813" s="510"/>
      <c r="B813" s="511"/>
      <c r="C813" s="511" t="s">
        <v>545</v>
      </c>
      <c r="D813" s="511"/>
      <c r="E813" s="511"/>
      <c r="F813" s="521">
        <v>239.05</v>
      </c>
    </row>
    <row r="814" spans="1:6">
      <c r="A814" s="520"/>
      <c r="B814" s="523"/>
      <c r="C814" s="511"/>
      <c r="D814" s="511"/>
      <c r="E814" s="511"/>
      <c r="F814" s="512"/>
    </row>
    <row r="815" spans="1:6">
      <c r="A815" s="520"/>
      <c r="B815" s="511" t="s">
        <v>1067</v>
      </c>
      <c r="C815" s="511"/>
      <c r="D815" s="511"/>
      <c r="E815" s="511"/>
      <c r="F815" s="512"/>
    </row>
    <row r="816" spans="1:6">
      <c r="A816" s="520">
        <v>5</v>
      </c>
      <c r="B816" s="511" t="s">
        <v>1068</v>
      </c>
      <c r="C816" s="511" t="s">
        <v>1069</v>
      </c>
      <c r="D816" s="511">
        <v>160</v>
      </c>
      <c r="E816" s="511" t="s">
        <v>1070</v>
      </c>
      <c r="F816" s="512">
        <v>800</v>
      </c>
    </row>
    <row r="817" spans="1:6">
      <c r="A817" s="520">
        <v>1</v>
      </c>
      <c r="B817" s="511" t="s">
        <v>650</v>
      </c>
      <c r="C817" s="511" t="s">
        <v>1071</v>
      </c>
      <c r="D817" s="511">
        <v>75</v>
      </c>
      <c r="E817" s="511" t="s">
        <v>613</v>
      </c>
      <c r="F817" s="512">
        <v>75</v>
      </c>
    </row>
    <row r="818" spans="1:6">
      <c r="A818" s="520">
        <v>2.5</v>
      </c>
      <c r="B818" s="511" t="s">
        <v>650</v>
      </c>
      <c r="C818" s="511" t="s">
        <v>1072</v>
      </c>
      <c r="D818" s="511">
        <v>831.6</v>
      </c>
      <c r="E818" s="511" t="s">
        <v>650</v>
      </c>
      <c r="F818" s="512">
        <v>2079</v>
      </c>
    </row>
    <row r="819" spans="1:6">
      <c r="A819" s="520"/>
      <c r="B819" s="511"/>
      <c r="C819" s="511" t="s">
        <v>796</v>
      </c>
      <c r="D819" s="511" t="s">
        <v>509</v>
      </c>
      <c r="E819" s="511"/>
      <c r="F819" s="512">
        <v>0.25</v>
      </c>
    </row>
    <row r="820" spans="1:6">
      <c r="A820" s="520"/>
      <c r="B820" s="511"/>
      <c r="C820" s="511"/>
      <c r="D820" s="511" t="s">
        <v>1073</v>
      </c>
      <c r="E820" s="511" t="s">
        <v>533</v>
      </c>
      <c r="F820" s="512">
        <v>2954.25</v>
      </c>
    </row>
    <row r="821" spans="1:6">
      <c r="A821" s="520"/>
      <c r="B821" s="511"/>
      <c r="C821" s="511"/>
      <c r="D821" s="511"/>
      <c r="E821" s="511"/>
      <c r="F821" s="512"/>
    </row>
    <row r="822" spans="1:6">
      <c r="A822" s="510"/>
      <c r="B822" s="511"/>
      <c r="C822" s="511" t="s">
        <v>1074</v>
      </c>
      <c r="D822" s="511"/>
      <c r="E822" s="511"/>
      <c r="F822" s="512">
        <v>2487</v>
      </c>
    </row>
    <row r="823" spans="1:6">
      <c r="A823" s="510">
        <v>1</v>
      </c>
      <c r="B823" s="511" t="s">
        <v>650</v>
      </c>
      <c r="C823" s="511" t="s">
        <v>1075</v>
      </c>
      <c r="D823" s="511">
        <v>3543</v>
      </c>
      <c r="E823" s="511"/>
      <c r="F823" s="512">
        <v>3543</v>
      </c>
    </row>
    <row r="824" spans="1:6">
      <c r="A824" s="510">
        <v>1</v>
      </c>
      <c r="B824" s="511" t="s">
        <v>650</v>
      </c>
      <c r="C824" s="511" t="s">
        <v>1076</v>
      </c>
      <c r="D824" s="511">
        <v>9.8000000000000007</v>
      </c>
      <c r="E824" s="511"/>
      <c r="F824" s="512">
        <v>9.8000000000000007</v>
      </c>
    </row>
    <row r="825" spans="1:6">
      <c r="A825" s="510"/>
      <c r="B825" s="511"/>
      <c r="C825" s="511" t="s">
        <v>796</v>
      </c>
      <c r="D825" s="511"/>
      <c r="E825" s="511"/>
      <c r="F825" s="512">
        <v>9.9499999999999993</v>
      </c>
    </row>
    <row r="826" spans="1:6">
      <c r="A826" s="510"/>
      <c r="B826" s="511"/>
      <c r="C826" s="511" t="s">
        <v>1077</v>
      </c>
      <c r="D826" s="511"/>
      <c r="E826" s="511"/>
      <c r="F826" s="512">
        <v>260.75</v>
      </c>
    </row>
    <row r="827" spans="1:6">
      <c r="A827" s="510"/>
      <c r="B827" s="511"/>
      <c r="C827" s="511"/>
      <c r="D827" s="511"/>
      <c r="E827" s="511"/>
      <c r="F827" s="521">
        <v>3823.5</v>
      </c>
    </row>
    <row r="828" spans="1:6">
      <c r="A828" s="510"/>
      <c r="B828" s="511"/>
      <c r="C828" s="511"/>
      <c r="D828" s="511"/>
      <c r="E828" s="511"/>
      <c r="F828" s="521"/>
    </row>
    <row r="829" spans="1:6">
      <c r="A829" s="510">
        <v>10</v>
      </c>
      <c r="B829" s="511" t="s">
        <v>584</v>
      </c>
      <c r="C829" s="511" t="s">
        <v>1078</v>
      </c>
      <c r="D829" s="511">
        <v>658</v>
      </c>
      <c r="E829" s="511" t="s">
        <v>584</v>
      </c>
      <c r="F829" s="512">
        <v>6580</v>
      </c>
    </row>
    <row r="830" spans="1:6">
      <c r="A830" s="510">
        <v>0.21</v>
      </c>
      <c r="B830" s="511" t="s">
        <v>505</v>
      </c>
      <c r="C830" s="511" t="s">
        <v>583</v>
      </c>
      <c r="D830" s="511">
        <v>4485</v>
      </c>
      <c r="E830" s="511" t="s">
        <v>505</v>
      </c>
      <c r="F830" s="512">
        <v>941.85</v>
      </c>
    </row>
    <row r="831" spans="1:6">
      <c r="A831" s="510">
        <v>1.1000000000000001</v>
      </c>
      <c r="B831" s="511" t="s">
        <v>543</v>
      </c>
      <c r="C831" s="511" t="s">
        <v>531</v>
      </c>
      <c r="D831" s="511">
        <v>1041.7</v>
      </c>
      <c r="E831" s="511" t="s">
        <v>543</v>
      </c>
      <c r="F831" s="512">
        <v>1145.8699999999999</v>
      </c>
    </row>
    <row r="832" spans="1:6">
      <c r="A832" s="510">
        <v>1.1000000000000001</v>
      </c>
      <c r="B832" s="511" t="s">
        <v>543</v>
      </c>
      <c r="C832" s="511" t="s">
        <v>523</v>
      </c>
      <c r="D832" s="511">
        <v>972.4</v>
      </c>
      <c r="E832" s="511" t="s">
        <v>543</v>
      </c>
      <c r="F832" s="512">
        <v>1069.6400000000001</v>
      </c>
    </row>
    <row r="833" spans="1:6">
      <c r="A833" s="510">
        <v>2.2000000000000002</v>
      </c>
      <c r="B833" s="511" t="s">
        <v>543</v>
      </c>
      <c r="C833" s="511" t="s">
        <v>524</v>
      </c>
      <c r="D833" s="511">
        <v>679.8</v>
      </c>
      <c r="E833" s="511" t="s">
        <v>543</v>
      </c>
      <c r="F833" s="512">
        <v>1495.56</v>
      </c>
    </row>
    <row r="834" spans="1:6">
      <c r="A834" s="510">
        <v>2.2000000000000002</v>
      </c>
      <c r="B834" s="511" t="s">
        <v>543</v>
      </c>
      <c r="C834" s="511" t="s">
        <v>525</v>
      </c>
      <c r="D834" s="511">
        <v>557.70000000000005</v>
      </c>
      <c r="E834" s="511" t="s">
        <v>543</v>
      </c>
      <c r="F834" s="512">
        <v>1226.94</v>
      </c>
    </row>
    <row r="835" spans="1:6">
      <c r="A835" s="536">
        <v>20</v>
      </c>
      <c r="B835" s="511" t="s">
        <v>586</v>
      </c>
      <c r="C835" s="511" t="s">
        <v>686</v>
      </c>
      <c r="D835" s="511">
        <v>6040</v>
      </c>
      <c r="E835" s="511" t="s">
        <v>771</v>
      </c>
      <c r="F835" s="512">
        <v>120.8</v>
      </c>
    </row>
    <row r="836" spans="1:6">
      <c r="A836" s="536">
        <v>2</v>
      </c>
      <c r="B836" s="511" t="s">
        <v>586</v>
      </c>
      <c r="C836" s="511" t="s">
        <v>1079</v>
      </c>
      <c r="D836" s="511">
        <v>36.1</v>
      </c>
      <c r="E836" s="511" t="s">
        <v>586</v>
      </c>
      <c r="F836" s="512">
        <v>72.2</v>
      </c>
    </row>
    <row r="837" spans="1:6">
      <c r="A837" s="510">
        <v>1.6</v>
      </c>
      <c r="B837" s="511" t="s">
        <v>543</v>
      </c>
      <c r="C837" s="511" t="s">
        <v>523</v>
      </c>
      <c r="D837" s="511">
        <v>972.4</v>
      </c>
      <c r="E837" s="511" t="s">
        <v>543</v>
      </c>
      <c r="F837" s="512">
        <v>1555.84</v>
      </c>
    </row>
    <row r="838" spans="1:6">
      <c r="A838" s="510">
        <v>0.5</v>
      </c>
      <c r="B838" s="511" t="s">
        <v>543</v>
      </c>
      <c r="C838" s="511" t="s">
        <v>524</v>
      </c>
      <c r="D838" s="511">
        <v>679.8</v>
      </c>
      <c r="E838" s="511" t="s">
        <v>543</v>
      </c>
      <c r="F838" s="512">
        <v>339.9</v>
      </c>
    </row>
    <row r="839" spans="1:6">
      <c r="A839" s="510">
        <v>1.1000000000000001</v>
      </c>
      <c r="B839" s="511" t="s">
        <v>543</v>
      </c>
      <c r="C839" s="511" t="s">
        <v>525</v>
      </c>
      <c r="D839" s="511">
        <v>557.70000000000005</v>
      </c>
      <c r="E839" s="511" t="s">
        <v>543</v>
      </c>
      <c r="F839" s="512">
        <v>613.47</v>
      </c>
    </row>
    <row r="840" spans="1:6">
      <c r="A840" s="510"/>
      <c r="B840" s="511" t="s">
        <v>509</v>
      </c>
      <c r="C840" s="511" t="s">
        <v>510</v>
      </c>
      <c r="D840" s="511"/>
      <c r="E840" s="511" t="s">
        <v>509</v>
      </c>
      <c r="F840" s="512">
        <v>0</v>
      </c>
    </row>
    <row r="841" spans="1:6">
      <c r="A841" s="510"/>
      <c r="B841" s="511"/>
      <c r="C841" s="511" t="s">
        <v>544</v>
      </c>
      <c r="D841" s="511"/>
      <c r="E841" s="511"/>
      <c r="F841" s="512">
        <v>15162.07</v>
      </c>
    </row>
    <row r="842" spans="1:6">
      <c r="A842" s="510"/>
      <c r="B842" s="511"/>
      <c r="C842" s="511" t="s">
        <v>545</v>
      </c>
      <c r="D842" s="511"/>
      <c r="E842" s="511"/>
      <c r="F842" s="521">
        <v>1516.21</v>
      </c>
    </row>
    <row r="843" spans="1:6">
      <c r="A843" s="510"/>
      <c r="B843" s="511"/>
      <c r="C843" s="511"/>
      <c r="D843" s="511"/>
      <c r="E843" s="511"/>
      <c r="F843" s="512"/>
    </row>
    <row r="844" spans="1:6">
      <c r="A844" s="642" t="s">
        <v>1149</v>
      </c>
      <c r="B844" s="643"/>
      <c r="C844" s="643"/>
      <c r="D844" s="643"/>
      <c r="E844" s="643"/>
      <c r="F844" s="644"/>
    </row>
    <row r="845" spans="1:6">
      <c r="A845" s="510">
        <v>8</v>
      </c>
      <c r="B845" s="511" t="s">
        <v>580</v>
      </c>
      <c r="C845" s="511" t="s">
        <v>1080</v>
      </c>
      <c r="D845" s="511">
        <v>4.0999999999999996</v>
      </c>
      <c r="E845" s="511" t="s">
        <v>613</v>
      </c>
      <c r="F845" s="512">
        <v>32.799999999999997</v>
      </c>
    </row>
    <row r="846" spans="1:6">
      <c r="A846" s="510">
        <v>8</v>
      </c>
      <c r="B846" s="511" t="s">
        <v>580</v>
      </c>
      <c r="C846" s="511" t="s">
        <v>1081</v>
      </c>
      <c r="D846" s="511">
        <v>3.69</v>
      </c>
      <c r="E846" s="511" t="s">
        <v>613</v>
      </c>
      <c r="F846" s="512">
        <v>29.52</v>
      </c>
    </row>
    <row r="847" spans="1:6">
      <c r="A847" s="510">
        <v>8</v>
      </c>
      <c r="B847" s="511" t="s">
        <v>580</v>
      </c>
      <c r="C847" s="511" t="s">
        <v>1082</v>
      </c>
      <c r="D847" s="511">
        <v>4.0999999999999996</v>
      </c>
      <c r="E847" s="511" t="s">
        <v>613</v>
      </c>
      <c r="F847" s="512">
        <v>32.799999999999997</v>
      </c>
    </row>
    <row r="848" spans="1:6">
      <c r="A848" s="510">
        <v>0.75</v>
      </c>
      <c r="B848" s="511" t="s">
        <v>586</v>
      </c>
      <c r="C848" s="511" t="s">
        <v>1083</v>
      </c>
      <c r="D848" s="511">
        <v>176.4</v>
      </c>
      <c r="E848" s="511" t="s">
        <v>1084</v>
      </c>
      <c r="F848" s="512">
        <v>132.30000000000001</v>
      </c>
    </row>
    <row r="849" spans="1:6">
      <c r="A849" s="510">
        <v>2.25</v>
      </c>
      <c r="B849" s="511" t="s">
        <v>1085</v>
      </c>
      <c r="C849" s="511" t="s">
        <v>1086</v>
      </c>
      <c r="D849" s="511">
        <v>140.41</v>
      </c>
      <c r="E849" s="511" t="s">
        <v>1085</v>
      </c>
      <c r="F849" s="512">
        <v>315.92</v>
      </c>
    </row>
    <row r="850" spans="1:6">
      <c r="A850" s="510">
        <v>4.5</v>
      </c>
      <c r="B850" s="511" t="s">
        <v>1085</v>
      </c>
      <c r="C850" s="511" t="s">
        <v>1087</v>
      </c>
      <c r="D850" s="511">
        <v>65</v>
      </c>
      <c r="E850" s="511" t="s">
        <v>1085</v>
      </c>
      <c r="F850" s="512">
        <v>292.5</v>
      </c>
    </row>
    <row r="851" spans="1:6">
      <c r="A851" s="510">
        <v>6</v>
      </c>
      <c r="B851" s="511" t="s">
        <v>580</v>
      </c>
      <c r="C851" s="511" t="s">
        <v>1088</v>
      </c>
      <c r="D851" s="511">
        <v>8</v>
      </c>
      <c r="E851" s="511" t="s">
        <v>613</v>
      </c>
      <c r="F851" s="512">
        <v>48</v>
      </c>
    </row>
    <row r="852" spans="1:6">
      <c r="A852" s="510">
        <v>6</v>
      </c>
      <c r="B852" s="511" t="s">
        <v>580</v>
      </c>
      <c r="C852" s="511" t="s">
        <v>1089</v>
      </c>
      <c r="D852" s="511">
        <v>8.61</v>
      </c>
      <c r="E852" s="511" t="s">
        <v>613</v>
      </c>
      <c r="F852" s="512">
        <v>51.66</v>
      </c>
    </row>
    <row r="853" spans="1:6">
      <c r="A853" s="510">
        <v>4</v>
      </c>
      <c r="B853" s="511" t="s">
        <v>580</v>
      </c>
      <c r="C853" s="511" t="s">
        <v>1090</v>
      </c>
      <c r="D853" s="511">
        <v>8.61</v>
      </c>
      <c r="E853" s="511" t="s">
        <v>613</v>
      </c>
      <c r="F853" s="512">
        <v>34.44</v>
      </c>
    </row>
    <row r="854" spans="1:6">
      <c r="A854" s="510">
        <v>300</v>
      </c>
      <c r="B854" s="511" t="s">
        <v>1091</v>
      </c>
      <c r="C854" s="511" t="s">
        <v>1092</v>
      </c>
      <c r="D854" s="511">
        <v>30</v>
      </c>
      <c r="E854" s="511" t="s">
        <v>1093</v>
      </c>
      <c r="F854" s="512">
        <v>90</v>
      </c>
    </row>
    <row r="855" spans="1:6">
      <c r="A855" s="510">
        <v>300</v>
      </c>
      <c r="B855" s="511" t="s">
        <v>1091</v>
      </c>
      <c r="C855" s="511" t="s">
        <v>1094</v>
      </c>
      <c r="D855" s="511">
        <v>44.99</v>
      </c>
      <c r="E855" s="511" t="s">
        <v>1095</v>
      </c>
      <c r="F855" s="512">
        <v>26.99</v>
      </c>
    </row>
    <row r="856" spans="1:6">
      <c r="A856" s="510">
        <v>1.5</v>
      </c>
      <c r="B856" s="511" t="s">
        <v>586</v>
      </c>
      <c r="C856" s="511" t="s">
        <v>1096</v>
      </c>
      <c r="D856" s="511">
        <v>20.95</v>
      </c>
      <c r="E856" s="511" t="s">
        <v>586</v>
      </c>
      <c r="F856" s="512">
        <v>31.43</v>
      </c>
    </row>
    <row r="857" spans="1:6">
      <c r="A857" s="510">
        <v>2.25</v>
      </c>
      <c r="B857" s="511" t="s">
        <v>1085</v>
      </c>
      <c r="C857" s="511" t="s">
        <v>1097</v>
      </c>
      <c r="D857" s="511">
        <v>212.41</v>
      </c>
      <c r="E857" s="511" t="s">
        <v>1085</v>
      </c>
      <c r="F857" s="512">
        <v>477.92</v>
      </c>
    </row>
    <row r="858" spans="1:6">
      <c r="A858" s="510">
        <v>0.75</v>
      </c>
      <c r="B858" s="511" t="s">
        <v>1085</v>
      </c>
      <c r="C858" s="511" t="s">
        <v>1098</v>
      </c>
      <c r="D858" s="511">
        <v>205.21</v>
      </c>
      <c r="E858" s="511" t="s">
        <v>1085</v>
      </c>
      <c r="F858" s="512">
        <v>153.91</v>
      </c>
    </row>
    <row r="859" spans="1:6">
      <c r="A859" s="510">
        <v>2.25</v>
      </c>
      <c r="B859" s="511" t="s">
        <v>1085</v>
      </c>
      <c r="C859" s="511" t="s">
        <v>1099</v>
      </c>
      <c r="D859" s="511">
        <v>185.21</v>
      </c>
      <c r="E859" s="511" t="s">
        <v>1085</v>
      </c>
      <c r="F859" s="512">
        <v>416.72</v>
      </c>
    </row>
    <row r="860" spans="1:6">
      <c r="A860" s="510">
        <v>500</v>
      </c>
      <c r="B860" s="511" t="s">
        <v>1091</v>
      </c>
      <c r="C860" s="511" t="s">
        <v>1100</v>
      </c>
      <c r="D860" s="511">
        <v>52.25</v>
      </c>
      <c r="E860" s="511" t="s">
        <v>586</v>
      </c>
      <c r="F860" s="512">
        <v>26.13</v>
      </c>
    </row>
    <row r="861" spans="1:6">
      <c r="A861" s="510">
        <v>1</v>
      </c>
      <c r="B861" s="511" t="s">
        <v>580</v>
      </c>
      <c r="C861" s="511" t="s">
        <v>1101</v>
      </c>
      <c r="D861" s="511">
        <v>131.21</v>
      </c>
      <c r="E861" s="511" t="s">
        <v>613</v>
      </c>
      <c r="F861" s="512">
        <v>131.21</v>
      </c>
    </row>
    <row r="862" spans="1:6">
      <c r="A862" s="510">
        <v>1</v>
      </c>
      <c r="B862" s="511" t="s">
        <v>580</v>
      </c>
      <c r="C862" s="511" t="s">
        <v>1102</v>
      </c>
      <c r="D862" s="511">
        <v>12.3</v>
      </c>
      <c r="E862" s="511" t="s">
        <v>613</v>
      </c>
      <c r="F862" s="512">
        <v>12.3</v>
      </c>
    </row>
    <row r="863" spans="1:6">
      <c r="A863" s="510">
        <v>4</v>
      </c>
      <c r="B863" s="511" t="s">
        <v>580</v>
      </c>
      <c r="C863" s="511" t="s">
        <v>1103</v>
      </c>
      <c r="D863" s="511">
        <v>831.6</v>
      </c>
      <c r="E863" s="511" t="s">
        <v>613</v>
      </c>
      <c r="F863" s="512">
        <v>3326.4</v>
      </c>
    </row>
    <row r="864" spans="1:6">
      <c r="A864" s="510">
        <v>2</v>
      </c>
      <c r="B864" s="511" t="s">
        <v>580</v>
      </c>
      <c r="C864" s="511" t="s">
        <v>1104</v>
      </c>
      <c r="D864" s="511">
        <v>805.2</v>
      </c>
      <c r="E864" s="511" t="s">
        <v>613</v>
      </c>
      <c r="F864" s="512">
        <v>1610.4</v>
      </c>
    </row>
    <row r="865" spans="1:6">
      <c r="A865" s="510">
        <v>2</v>
      </c>
      <c r="B865" s="511" t="s">
        <v>580</v>
      </c>
      <c r="C865" s="511" t="s">
        <v>1105</v>
      </c>
      <c r="D865" s="511">
        <v>557.70000000000005</v>
      </c>
      <c r="E865" s="511" t="s">
        <v>613</v>
      </c>
      <c r="F865" s="512">
        <v>1115.4000000000001</v>
      </c>
    </row>
    <row r="866" spans="1:6">
      <c r="A866" s="510"/>
      <c r="B866" s="511"/>
      <c r="C866" s="511" t="s">
        <v>1106</v>
      </c>
      <c r="D866" s="511"/>
      <c r="E866" s="511"/>
      <c r="F866" s="512">
        <v>20</v>
      </c>
    </row>
    <row r="867" spans="1:6">
      <c r="A867" s="510"/>
      <c r="B867" s="511"/>
      <c r="C867" s="511" t="s">
        <v>1109</v>
      </c>
      <c r="D867" s="511"/>
      <c r="E867" s="511"/>
      <c r="F867" s="512">
        <v>8408.75</v>
      </c>
    </row>
    <row r="868" spans="1:6">
      <c r="A868" s="510"/>
      <c r="B868" s="511"/>
      <c r="C868" s="511" t="s">
        <v>1107</v>
      </c>
      <c r="D868" s="511" t="s">
        <v>1108</v>
      </c>
      <c r="E868" s="511"/>
      <c r="F868" s="521">
        <v>1483.02</v>
      </c>
    </row>
    <row r="869" spans="1:6">
      <c r="A869" s="510"/>
      <c r="B869" s="511"/>
      <c r="C869" s="511"/>
      <c r="D869" s="511"/>
      <c r="E869" s="511"/>
      <c r="F869" s="521"/>
    </row>
    <row r="870" spans="1:6">
      <c r="A870" s="539">
        <v>29.5</v>
      </c>
      <c r="B870" s="511" t="s">
        <v>519</v>
      </c>
      <c r="C870" s="511" t="s">
        <v>1110</v>
      </c>
      <c r="D870" s="511"/>
      <c r="E870" s="511"/>
      <c r="F870" s="512"/>
    </row>
    <row r="871" spans="1:6">
      <c r="A871" s="510"/>
      <c r="B871" s="511"/>
      <c r="C871" s="511" t="s">
        <v>1113</v>
      </c>
      <c r="D871" s="511"/>
      <c r="E871" s="511"/>
      <c r="F871" s="512"/>
    </row>
    <row r="872" spans="1:6">
      <c r="A872" s="510"/>
      <c r="B872" s="511"/>
      <c r="C872" s="511" t="s">
        <v>1116</v>
      </c>
      <c r="D872" s="511" t="s">
        <v>1111</v>
      </c>
      <c r="E872" s="511" t="s">
        <v>1112</v>
      </c>
      <c r="F872" s="512" t="s">
        <v>1115</v>
      </c>
    </row>
    <row r="873" spans="1:6">
      <c r="A873" s="510">
        <v>10</v>
      </c>
      <c r="B873" s="511" t="s">
        <v>584</v>
      </c>
      <c r="C873" s="511" t="s">
        <v>1114</v>
      </c>
      <c r="D873" s="511">
        <v>1462</v>
      </c>
      <c r="E873" s="511" t="s">
        <v>584</v>
      </c>
      <c r="F873" s="512">
        <v>14620</v>
      </c>
    </row>
    <row r="874" spans="1:6">
      <c r="A874" s="510">
        <v>0.21</v>
      </c>
      <c r="B874" s="511" t="s">
        <v>505</v>
      </c>
      <c r="C874" s="511" t="s">
        <v>583</v>
      </c>
      <c r="D874" s="511">
        <v>4485</v>
      </c>
      <c r="E874" s="511" t="s">
        <v>505</v>
      </c>
      <c r="F874" s="512">
        <f>A874*D874</f>
        <v>941.84999999999991</v>
      </c>
    </row>
    <row r="875" spans="1:6">
      <c r="A875" s="510"/>
      <c r="B875" s="511"/>
      <c r="C875" s="511" t="s">
        <v>770</v>
      </c>
      <c r="D875" s="511" t="s">
        <v>503</v>
      </c>
      <c r="E875" s="511"/>
      <c r="F875" s="512" t="s">
        <v>503</v>
      </c>
    </row>
    <row r="876" spans="1:6">
      <c r="A876" s="510">
        <v>1.1000000000000001</v>
      </c>
      <c r="B876" s="511" t="s">
        <v>543</v>
      </c>
      <c r="C876" s="511" t="s">
        <v>531</v>
      </c>
      <c r="D876" s="511">
        <v>1041.7</v>
      </c>
      <c r="E876" s="511" t="s">
        <v>543</v>
      </c>
      <c r="F876" s="512">
        <v>1145.8699999999999</v>
      </c>
    </row>
    <row r="877" spans="1:6">
      <c r="A877" s="510">
        <v>1.1000000000000001</v>
      </c>
      <c r="B877" s="511" t="s">
        <v>543</v>
      </c>
      <c r="C877" s="511" t="s">
        <v>523</v>
      </c>
      <c r="D877" s="511">
        <v>972.4</v>
      </c>
      <c r="E877" s="511" t="s">
        <v>543</v>
      </c>
      <c r="F877" s="512">
        <v>1069.6400000000001</v>
      </c>
    </row>
    <row r="878" spans="1:6">
      <c r="A878" s="510">
        <v>2.2000000000000002</v>
      </c>
      <c r="B878" s="511" t="s">
        <v>543</v>
      </c>
      <c r="C878" s="511" t="s">
        <v>524</v>
      </c>
      <c r="D878" s="511">
        <v>679.8</v>
      </c>
      <c r="E878" s="511" t="s">
        <v>543</v>
      </c>
      <c r="F878" s="512">
        <v>1495.56</v>
      </c>
    </row>
    <row r="879" spans="1:6">
      <c r="A879" s="510">
        <v>2.2000000000000002</v>
      </c>
      <c r="B879" s="511" t="s">
        <v>543</v>
      </c>
      <c r="C879" s="511" t="s">
        <v>525</v>
      </c>
      <c r="D879" s="511">
        <v>557.70000000000005</v>
      </c>
      <c r="E879" s="511" t="s">
        <v>543</v>
      </c>
      <c r="F879" s="512">
        <v>1226.94</v>
      </c>
    </row>
    <row r="880" spans="1:6">
      <c r="A880" s="536">
        <v>20</v>
      </c>
      <c r="B880" s="511" t="s">
        <v>586</v>
      </c>
      <c r="C880" s="511" t="s">
        <v>686</v>
      </c>
      <c r="D880" s="511">
        <v>6040</v>
      </c>
      <c r="E880" s="511" t="s">
        <v>771</v>
      </c>
      <c r="F880" s="512">
        <v>120.8</v>
      </c>
    </row>
    <row r="881" spans="1:6">
      <c r="A881" s="536">
        <v>2</v>
      </c>
      <c r="B881" s="511" t="s">
        <v>586</v>
      </c>
      <c r="C881" s="511" t="s">
        <v>772</v>
      </c>
      <c r="D881" s="511">
        <v>36.1</v>
      </c>
      <c r="E881" s="511" t="s">
        <v>586</v>
      </c>
      <c r="F881" s="512">
        <v>72.2</v>
      </c>
    </row>
    <row r="882" spans="1:6">
      <c r="A882" s="510">
        <v>1.6</v>
      </c>
      <c r="B882" s="511" t="s">
        <v>543</v>
      </c>
      <c r="C882" s="511" t="s">
        <v>523</v>
      </c>
      <c r="D882" s="511">
        <v>972.4</v>
      </c>
      <c r="E882" s="511" t="s">
        <v>543</v>
      </c>
      <c r="F882" s="512">
        <v>1555.84</v>
      </c>
    </row>
    <row r="883" spans="1:6">
      <c r="A883" s="510">
        <v>0.5</v>
      </c>
      <c r="B883" s="511" t="s">
        <v>543</v>
      </c>
      <c r="C883" s="511" t="s">
        <v>524</v>
      </c>
      <c r="D883" s="511">
        <v>679.8</v>
      </c>
      <c r="E883" s="511" t="s">
        <v>543</v>
      </c>
      <c r="F883" s="512">
        <v>339.9</v>
      </c>
    </row>
    <row r="884" spans="1:6">
      <c r="A884" s="510">
        <v>1.1000000000000001</v>
      </c>
      <c r="B884" s="511" t="s">
        <v>543</v>
      </c>
      <c r="C884" s="511" t="s">
        <v>525</v>
      </c>
      <c r="D884" s="511">
        <v>557.70000000000005</v>
      </c>
      <c r="E884" s="511" t="s">
        <v>543</v>
      </c>
      <c r="F884" s="512">
        <v>613.47</v>
      </c>
    </row>
    <row r="885" spans="1:6">
      <c r="A885" s="510"/>
      <c r="B885" s="511" t="s">
        <v>509</v>
      </c>
      <c r="C885" s="511" t="s">
        <v>510</v>
      </c>
      <c r="D885" s="511"/>
      <c r="E885" s="511" t="s">
        <v>509</v>
      </c>
      <c r="F885" s="512">
        <v>0</v>
      </c>
    </row>
    <row r="886" spans="1:6">
      <c r="A886" s="510"/>
      <c r="B886" s="511"/>
      <c r="C886" s="511" t="s">
        <v>544</v>
      </c>
      <c r="D886" s="511"/>
      <c r="E886" s="511"/>
      <c r="F886" s="512">
        <v>23202.07</v>
      </c>
    </row>
    <row r="887" spans="1:6">
      <c r="A887" s="510"/>
      <c r="B887" s="511"/>
      <c r="C887" s="511" t="s">
        <v>545</v>
      </c>
      <c r="D887" s="511"/>
      <c r="E887" s="511"/>
      <c r="F887" s="521">
        <v>2320.21</v>
      </c>
    </row>
    <row r="888" spans="1:6">
      <c r="A888" s="522"/>
      <c r="B888" s="523"/>
      <c r="C888" s="523"/>
      <c r="D888" s="523"/>
      <c r="E888" s="523"/>
      <c r="F888" s="524"/>
    </row>
    <row r="889" spans="1:6">
      <c r="A889" s="539">
        <v>29.4</v>
      </c>
      <c r="B889" s="511" t="s">
        <v>519</v>
      </c>
      <c r="C889" s="511" t="s">
        <v>1117</v>
      </c>
      <c r="D889" s="511"/>
      <c r="E889" s="511"/>
      <c r="F889" s="512" t="s">
        <v>1118</v>
      </c>
    </row>
    <row r="890" spans="1:6">
      <c r="A890" s="510"/>
      <c r="B890" s="511"/>
      <c r="C890" s="511" t="s">
        <v>1119</v>
      </c>
      <c r="D890" s="511" t="s">
        <v>1120</v>
      </c>
      <c r="E890" s="511"/>
      <c r="F890" s="512" t="s">
        <v>1121</v>
      </c>
    </row>
    <row r="891" spans="1:6">
      <c r="A891" s="510">
        <v>1.86</v>
      </c>
      <c r="B891" s="511" t="s">
        <v>584</v>
      </c>
      <c r="C891" s="511" t="s">
        <v>1141</v>
      </c>
      <c r="D891" s="511">
        <v>1462</v>
      </c>
      <c r="E891" s="511" t="s">
        <v>584</v>
      </c>
      <c r="F891" s="512">
        <v>2719.32</v>
      </c>
    </row>
    <row r="892" spans="1:6">
      <c r="A892" s="510">
        <v>0.4</v>
      </c>
      <c r="B892" s="511" t="s">
        <v>586</v>
      </c>
      <c r="C892" s="511" t="s">
        <v>772</v>
      </c>
      <c r="D892" s="511">
        <v>36.1</v>
      </c>
      <c r="E892" s="511" t="s">
        <v>586</v>
      </c>
      <c r="F892" s="512">
        <v>14.44</v>
      </c>
    </row>
    <row r="893" spans="1:6">
      <c r="A893" s="510">
        <v>0.02</v>
      </c>
      <c r="B893" s="511" t="s">
        <v>505</v>
      </c>
      <c r="C893" s="511" t="s">
        <v>779</v>
      </c>
      <c r="D893" s="511">
        <v>5934.6</v>
      </c>
      <c r="E893" s="511" t="s">
        <v>505</v>
      </c>
      <c r="F893" s="512">
        <v>118.69</v>
      </c>
    </row>
    <row r="894" spans="1:6">
      <c r="A894" s="510">
        <v>1</v>
      </c>
      <c r="B894" s="511" t="s">
        <v>543</v>
      </c>
      <c r="C894" s="511" t="s">
        <v>531</v>
      </c>
      <c r="D894" s="511">
        <v>1041.7</v>
      </c>
      <c r="E894" s="511" t="s">
        <v>543</v>
      </c>
      <c r="F894" s="512">
        <v>1041.7</v>
      </c>
    </row>
    <row r="895" spans="1:6">
      <c r="A895" s="510">
        <v>1</v>
      </c>
      <c r="B895" s="511" t="s">
        <v>543</v>
      </c>
      <c r="C895" s="511" t="s">
        <v>780</v>
      </c>
      <c r="D895" s="511">
        <v>679.8</v>
      </c>
      <c r="E895" s="511" t="s">
        <v>543</v>
      </c>
      <c r="F895" s="512">
        <v>679.8</v>
      </c>
    </row>
    <row r="896" spans="1:6">
      <c r="A896" s="510"/>
      <c r="B896" s="511" t="s">
        <v>509</v>
      </c>
      <c r="C896" s="511" t="s">
        <v>510</v>
      </c>
      <c r="D896" s="511"/>
      <c r="E896" s="511" t="s">
        <v>509</v>
      </c>
      <c r="F896" s="512">
        <v>0</v>
      </c>
    </row>
    <row r="897" spans="1:6">
      <c r="A897" s="510"/>
      <c r="B897" s="511"/>
      <c r="C897" s="511" t="s">
        <v>781</v>
      </c>
      <c r="D897" s="511"/>
      <c r="E897" s="511"/>
      <c r="F897" s="512">
        <v>4573.95</v>
      </c>
    </row>
    <row r="898" spans="1:6">
      <c r="A898" s="510"/>
      <c r="B898" s="511"/>
      <c r="C898" s="511" t="s">
        <v>545</v>
      </c>
      <c r="D898" s="511"/>
      <c r="E898" s="511"/>
      <c r="F898" s="521">
        <v>2459.11</v>
      </c>
    </row>
    <row r="899" spans="1:6">
      <c r="A899" s="510"/>
      <c r="B899" s="511"/>
      <c r="C899" s="511"/>
      <c r="D899" s="511"/>
      <c r="E899" s="511"/>
      <c r="F899" s="521"/>
    </row>
    <row r="900" spans="1:6">
      <c r="A900" s="539">
        <v>15.1</v>
      </c>
      <c r="B900" s="511" t="s">
        <v>1122</v>
      </c>
      <c r="C900" s="511" t="s">
        <v>1143</v>
      </c>
      <c r="D900" s="511"/>
      <c r="E900" s="511"/>
      <c r="F900" s="512"/>
    </row>
    <row r="901" spans="1:6">
      <c r="A901" s="510">
        <v>10</v>
      </c>
      <c r="B901" s="511" t="s">
        <v>12</v>
      </c>
      <c r="C901" s="511" t="s">
        <v>1142</v>
      </c>
      <c r="D901" s="511">
        <v>1462</v>
      </c>
      <c r="E901" s="511" t="s">
        <v>12</v>
      </c>
      <c r="F901" s="512">
        <v>14620</v>
      </c>
    </row>
    <row r="902" spans="1:6">
      <c r="A902" s="510">
        <v>0.12</v>
      </c>
      <c r="B902" s="511" t="s">
        <v>505</v>
      </c>
      <c r="C902" s="511" t="s">
        <v>1123</v>
      </c>
      <c r="D902" s="511">
        <v>4485</v>
      </c>
      <c r="E902" s="511" t="s">
        <v>505</v>
      </c>
      <c r="F902" s="512">
        <v>538.20000000000005</v>
      </c>
    </row>
    <row r="903" spans="1:6">
      <c r="A903" s="510">
        <v>1</v>
      </c>
      <c r="B903" s="511" t="s">
        <v>611</v>
      </c>
      <c r="C903" s="511" t="s">
        <v>1124</v>
      </c>
      <c r="D903" s="511">
        <v>1041.7</v>
      </c>
      <c r="E903" s="511" t="s">
        <v>613</v>
      </c>
      <c r="F903" s="512">
        <v>1041.7</v>
      </c>
    </row>
    <row r="904" spans="1:6">
      <c r="A904" s="510">
        <v>1</v>
      </c>
      <c r="B904" s="511" t="s">
        <v>611</v>
      </c>
      <c r="C904" s="511" t="s">
        <v>1125</v>
      </c>
      <c r="D904" s="511">
        <v>679.8</v>
      </c>
      <c r="E904" s="511" t="s">
        <v>613</v>
      </c>
      <c r="F904" s="512">
        <v>679.8</v>
      </c>
    </row>
    <row r="905" spans="1:6">
      <c r="A905" s="510"/>
      <c r="B905" s="511" t="s">
        <v>509</v>
      </c>
      <c r="C905" s="511" t="s">
        <v>1126</v>
      </c>
      <c r="D905" s="511"/>
      <c r="E905" s="511" t="s">
        <v>509</v>
      </c>
      <c r="F905" s="512">
        <v>0.33</v>
      </c>
    </row>
    <row r="906" spans="1:6">
      <c r="A906" s="510"/>
      <c r="B906" s="511"/>
      <c r="C906" s="511" t="s">
        <v>1127</v>
      </c>
      <c r="D906" s="511"/>
      <c r="E906" s="511"/>
      <c r="F906" s="512" t="s">
        <v>511</v>
      </c>
    </row>
    <row r="907" spans="1:6">
      <c r="A907" s="510"/>
      <c r="B907" s="511"/>
      <c r="C907" s="511" t="s">
        <v>1128</v>
      </c>
      <c r="D907" s="511"/>
      <c r="E907" s="511"/>
      <c r="F907" s="512">
        <v>16880.03</v>
      </c>
    </row>
    <row r="908" spans="1:6">
      <c r="A908" s="510"/>
      <c r="B908" s="511"/>
      <c r="C908" s="511" t="s">
        <v>1129</v>
      </c>
      <c r="D908" s="511"/>
      <c r="E908" s="511"/>
      <c r="F908" s="521">
        <v>1688</v>
      </c>
    </row>
    <row r="909" spans="1:6">
      <c r="A909" s="510"/>
      <c r="B909" s="511"/>
      <c r="C909" s="511"/>
      <c r="D909" s="511"/>
      <c r="E909" s="511"/>
      <c r="F909" s="521"/>
    </row>
    <row r="910" spans="1:6">
      <c r="A910" s="520"/>
      <c r="B910" s="523"/>
      <c r="C910" s="511" t="s">
        <v>1130</v>
      </c>
      <c r="D910" s="511"/>
      <c r="E910" s="523"/>
      <c r="F910" s="524"/>
    </row>
    <row r="911" spans="1:6">
      <c r="A911" s="520">
        <v>5</v>
      </c>
      <c r="B911" s="511" t="s">
        <v>586</v>
      </c>
      <c r="C911" s="511" t="s">
        <v>1131</v>
      </c>
      <c r="D911" s="511">
        <v>27.45</v>
      </c>
      <c r="E911" s="511" t="s">
        <v>586</v>
      </c>
      <c r="F911" s="512">
        <v>137.25</v>
      </c>
    </row>
    <row r="912" spans="1:6">
      <c r="A912" s="520">
        <v>1</v>
      </c>
      <c r="B912" s="511" t="s">
        <v>650</v>
      </c>
      <c r="C912" s="511" t="s">
        <v>1132</v>
      </c>
      <c r="D912" s="511">
        <v>831.6</v>
      </c>
      <c r="E912" s="511" t="s">
        <v>650</v>
      </c>
      <c r="F912" s="512">
        <v>831.6</v>
      </c>
    </row>
    <row r="913" spans="1:6">
      <c r="A913" s="520"/>
      <c r="B913" s="511" t="s">
        <v>620</v>
      </c>
      <c r="C913" s="511" t="s">
        <v>1133</v>
      </c>
      <c r="D913" s="523"/>
      <c r="E913" s="511" t="s">
        <v>620</v>
      </c>
      <c r="F913" s="512">
        <v>7.2</v>
      </c>
    </row>
    <row r="914" spans="1:6">
      <c r="A914" s="554"/>
      <c r="B914" s="555"/>
      <c r="C914" s="514" t="s">
        <v>1134</v>
      </c>
      <c r="D914" s="555"/>
      <c r="E914" s="555"/>
      <c r="F914" s="515">
        <v>976.05</v>
      </c>
    </row>
    <row r="915" spans="1:6" ht="40.5" customHeight="1">
      <c r="A915" s="645" t="s">
        <v>1135</v>
      </c>
      <c r="B915" s="646"/>
      <c r="C915" s="646"/>
      <c r="D915" s="646"/>
      <c r="E915" s="646"/>
      <c r="F915" s="647"/>
    </row>
    <row r="916" spans="1:6">
      <c r="A916" s="510">
        <v>1</v>
      </c>
      <c r="B916" s="511" t="s">
        <v>611</v>
      </c>
      <c r="C916" s="511" t="s">
        <v>1136</v>
      </c>
      <c r="D916" s="511">
        <v>987</v>
      </c>
      <c r="E916" s="511" t="s">
        <v>611</v>
      </c>
      <c r="F916" s="512">
        <v>987</v>
      </c>
    </row>
    <row r="917" spans="1:6">
      <c r="A917" s="510">
        <v>1</v>
      </c>
      <c r="B917" s="511" t="s">
        <v>611</v>
      </c>
      <c r="C917" s="511" t="s">
        <v>1137</v>
      </c>
      <c r="D917" s="511">
        <v>516</v>
      </c>
      <c r="E917" s="511" t="s">
        <v>611</v>
      </c>
      <c r="F917" s="512">
        <v>516</v>
      </c>
    </row>
    <row r="918" spans="1:6">
      <c r="A918" s="510"/>
      <c r="B918" s="511"/>
      <c r="C918" s="511" t="s">
        <v>1138</v>
      </c>
      <c r="D918" s="511">
        <v>60.8</v>
      </c>
      <c r="E918" s="511" t="s">
        <v>620</v>
      </c>
      <c r="F918" s="512">
        <v>60.8</v>
      </c>
    </row>
    <row r="919" spans="1:6">
      <c r="A919" s="510"/>
      <c r="B919" s="511"/>
      <c r="C919" s="511"/>
      <c r="D919" s="511"/>
      <c r="E919" s="511"/>
      <c r="F919" s="512">
        <v>1563.8</v>
      </c>
    </row>
    <row r="920" spans="1:6">
      <c r="A920" s="510"/>
      <c r="B920" s="511"/>
      <c r="C920" s="511" t="s">
        <v>1139</v>
      </c>
      <c r="D920" s="511"/>
      <c r="E920" s="511"/>
      <c r="F920" s="512">
        <v>31.276</v>
      </c>
    </row>
    <row r="921" spans="1:6">
      <c r="A921" s="510"/>
      <c r="B921" s="511"/>
      <c r="C921" s="511" t="s">
        <v>1140</v>
      </c>
      <c r="D921" s="511">
        <v>334.16666666666669</v>
      </c>
      <c r="E921" s="511"/>
      <c r="F921" s="512">
        <v>334.16666666666669</v>
      </c>
    </row>
    <row r="922" spans="1:6">
      <c r="A922" s="513"/>
      <c r="B922" s="514"/>
      <c r="C922" s="514"/>
      <c r="D922" s="514"/>
      <c r="E922" s="514"/>
      <c r="F922" s="515">
        <v>1929.2426666666668</v>
      </c>
    </row>
    <row r="923" spans="1:6">
      <c r="A923" s="556" t="s">
        <v>1168</v>
      </c>
      <c r="B923" s="557" t="s">
        <v>519</v>
      </c>
      <c r="C923" s="557" t="s">
        <v>1150</v>
      </c>
      <c r="D923" s="557"/>
      <c r="E923" s="557"/>
      <c r="F923" s="558"/>
    </row>
    <row r="924" spans="1:6">
      <c r="A924" s="559"/>
      <c r="B924" s="560"/>
      <c r="C924" s="560" t="s">
        <v>988</v>
      </c>
      <c r="D924" s="560"/>
      <c r="E924" s="560"/>
      <c r="F924" s="561"/>
    </row>
    <row r="925" spans="1:6">
      <c r="A925" s="559"/>
      <c r="B925" s="560"/>
      <c r="C925" s="560" t="s">
        <v>1151</v>
      </c>
      <c r="D925" s="560" t="s">
        <v>1152</v>
      </c>
      <c r="E925" s="560"/>
      <c r="F925" s="561"/>
    </row>
    <row r="926" spans="1:6">
      <c r="A926" s="510"/>
      <c r="B926" s="511"/>
      <c r="C926" s="511" t="s">
        <v>511</v>
      </c>
      <c r="D926" s="511"/>
      <c r="E926" s="511"/>
      <c r="F926" s="512"/>
    </row>
    <row r="927" spans="1:6" ht="22.5">
      <c r="A927" s="510"/>
      <c r="B927" s="511"/>
      <c r="C927" s="562" t="s">
        <v>1153</v>
      </c>
      <c r="D927" s="562"/>
      <c r="E927" s="563">
        <v>2.09</v>
      </c>
      <c r="F927" s="564" t="s">
        <v>1182</v>
      </c>
    </row>
    <row r="928" spans="1:6">
      <c r="A928" s="510"/>
      <c r="B928" s="511"/>
      <c r="C928" s="511" t="s">
        <v>1154</v>
      </c>
      <c r="D928" s="511"/>
      <c r="E928" s="541">
        <v>1.3100000000000001E-2</v>
      </c>
      <c r="F928" s="565">
        <v>1.3100000000000001E-2</v>
      </c>
    </row>
    <row r="929" spans="1:6">
      <c r="A929" s="510"/>
      <c r="B929" s="511"/>
      <c r="C929" s="511"/>
      <c r="D929" s="511"/>
      <c r="E929" s="511"/>
      <c r="F929" s="565"/>
    </row>
    <row r="930" spans="1:6">
      <c r="A930" s="510"/>
      <c r="B930" s="511"/>
      <c r="C930" s="511" t="s">
        <v>1155</v>
      </c>
      <c r="D930" s="511"/>
      <c r="E930" s="541">
        <v>2.0299999999999999E-2</v>
      </c>
      <c r="F930" s="565"/>
    </row>
    <row r="931" spans="1:6">
      <c r="A931" s="510"/>
      <c r="B931" s="511"/>
      <c r="C931" s="511" t="s">
        <v>1156</v>
      </c>
      <c r="D931" s="511"/>
      <c r="E931" s="541">
        <v>5.1000000000000004E-3</v>
      </c>
      <c r="F931" s="565">
        <v>2.5399999999999999E-2</v>
      </c>
    </row>
    <row r="932" spans="1:6">
      <c r="A932" s="510"/>
      <c r="B932" s="511"/>
      <c r="C932" s="511"/>
      <c r="D932" s="511"/>
      <c r="E932" s="511"/>
      <c r="F932" s="512"/>
    </row>
    <row r="933" spans="1:6">
      <c r="A933" s="510"/>
      <c r="B933" s="511"/>
      <c r="C933" s="511" t="s">
        <v>1157</v>
      </c>
      <c r="D933" s="511"/>
      <c r="E933" s="541">
        <v>2.0400000000000001E-2</v>
      </c>
      <c r="F933" s="565">
        <f>E934+E933</f>
        <v>2.0400000000000001E-2</v>
      </c>
    </row>
    <row r="934" spans="1:6">
      <c r="A934" s="510"/>
      <c r="B934" s="511"/>
      <c r="C934" s="511"/>
      <c r="D934" s="511"/>
      <c r="E934" s="541"/>
      <c r="F934" s="512"/>
    </row>
    <row r="935" spans="1:6">
      <c r="A935" s="510"/>
      <c r="B935" s="511"/>
      <c r="C935" s="511"/>
      <c r="D935" s="511"/>
      <c r="E935" s="511"/>
      <c r="F935" s="512" t="s">
        <v>511</v>
      </c>
    </row>
    <row r="936" spans="1:6">
      <c r="A936" s="545">
        <f>F928</f>
        <v>1.3100000000000001E-2</v>
      </c>
      <c r="B936" s="511" t="s">
        <v>505</v>
      </c>
      <c r="C936" s="511" t="s">
        <v>996</v>
      </c>
      <c r="D936" s="511">
        <v>111600</v>
      </c>
      <c r="E936" s="511" t="s">
        <v>505</v>
      </c>
      <c r="F936" s="512">
        <f>A936*D936</f>
        <v>1461.96</v>
      </c>
    </row>
    <row r="937" spans="1:6">
      <c r="A937" s="545">
        <f>F931</f>
        <v>2.5399999999999999E-2</v>
      </c>
      <c r="B937" s="511" t="s">
        <v>505</v>
      </c>
      <c r="C937" s="511" t="s">
        <v>997</v>
      </c>
      <c r="D937" s="511">
        <v>99400</v>
      </c>
      <c r="E937" s="511" t="s">
        <v>505</v>
      </c>
      <c r="F937" s="512">
        <f t="shared" ref="F937:F947" si="0">A937*D937</f>
        <v>2524.7599999999998</v>
      </c>
    </row>
    <row r="938" spans="1:6">
      <c r="A938" s="545">
        <f>F933</f>
        <v>2.0400000000000001E-2</v>
      </c>
      <c r="B938" s="511" t="s">
        <v>505</v>
      </c>
      <c r="C938" s="511" t="s">
        <v>1158</v>
      </c>
      <c r="D938" s="511">
        <v>95000</v>
      </c>
      <c r="E938" s="511" t="s">
        <v>505</v>
      </c>
      <c r="F938" s="512">
        <f t="shared" si="0"/>
        <v>1938.0000000000002</v>
      </c>
    </row>
    <row r="939" spans="1:6">
      <c r="A939" s="510"/>
      <c r="B939" s="511"/>
      <c r="C939" s="511" t="s">
        <v>1159</v>
      </c>
      <c r="D939" s="511"/>
      <c r="E939" s="511"/>
      <c r="F939" s="512">
        <f>A939*D851</f>
        <v>0</v>
      </c>
    </row>
    <row r="940" spans="1:6">
      <c r="A940" s="510">
        <f>E927</f>
        <v>2.09</v>
      </c>
      <c r="B940" s="511" t="s">
        <v>584</v>
      </c>
      <c r="C940" s="511" t="s">
        <v>1000</v>
      </c>
      <c r="D940" s="511">
        <v>1602</v>
      </c>
      <c r="E940" s="511" t="s">
        <v>584</v>
      </c>
      <c r="F940" s="512">
        <f t="shared" si="0"/>
        <v>3348.18</v>
      </c>
    </row>
    <row r="941" spans="1:6">
      <c r="A941" s="510">
        <v>2</v>
      </c>
      <c r="B941" s="511" t="s">
        <v>543</v>
      </c>
      <c r="C941" s="511" t="s">
        <v>1160</v>
      </c>
      <c r="D941" s="511">
        <v>57.65</v>
      </c>
      <c r="E941" s="511" t="s">
        <v>522</v>
      </c>
      <c r="F941" s="512">
        <f t="shared" si="0"/>
        <v>115.3</v>
      </c>
    </row>
    <row r="942" spans="1:6">
      <c r="A942" s="510">
        <v>3</v>
      </c>
      <c r="B942" s="511" t="s">
        <v>522</v>
      </c>
      <c r="C942" s="511" t="s">
        <v>1161</v>
      </c>
      <c r="D942" s="511">
        <v>89.6</v>
      </c>
      <c r="E942" s="511" t="s">
        <v>522</v>
      </c>
      <c r="F942" s="512">
        <f t="shared" si="0"/>
        <v>268.79999999999995</v>
      </c>
    </row>
    <row r="943" spans="1:6">
      <c r="A943" s="510">
        <v>2</v>
      </c>
      <c r="B943" s="511" t="s">
        <v>522</v>
      </c>
      <c r="C943" s="511" t="s">
        <v>1162</v>
      </c>
      <c r="D943" s="511">
        <v>64.8</v>
      </c>
      <c r="E943" s="511" t="s">
        <v>522</v>
      </c>
      <c r="F943" s="512">
        <f t="shared" si="0"/>
        <v>129.6</v>
      </c>
    </row>
    <row r="944" spans="1:6">
      <c r="A944" s="510">
        <v>1</v>
      </c>
      <c r="B944" s="511" t="s">
        <v>522</v>
      </c>
      <c r="C944" s="511" t="s">
        <v>1163</v>
      </c>
      <c r="D944" s="511">
        <v>181</v>
      </c>
      <c r="E944" s="511" t="s">
        <v>522</v>
      </c>
      <c r="F944" s="512">
        <f t="shared" si="0"/>
        <v>181</v>
      </c>
    </row>
    <row r="945" spans="1:6">
      <c r="A945" s="510">
        <v>1</v>
      </c>
      <c r="B945" s="511" t="s">
        <v>522</v>
      </c>
      <c r="C945" s="511" t="s">
        <v>1164</v>
      </c>
      <c r="D945" s="511">
        <v>23.1</v>
      </c>
      <c r="E945" s="511" t="s">
        <v>522</v>
      </c>
      <c r="F945" s="512">
        <f t="shared" si="0"/>
        <v>23.1</v>
      </c>
    </row>
    <row r="946" spans="1:6">
      <c r="A946" s="510">
        <v>1</v>
      </c>
      <c r="B946" s="511" t="s">
        <v>522</v>
      </c>
      <c r="C946" s="511" t="s">
        <v>1165</v>
      </c>
      <c r="D946" s="511">
        <v>49.55</v>
      </c>
      <c r="E946" s="511" t="s">
        <v>522</v>
      </c>
      <c r="F946" s="512">
        <f t="shared" si="0"/>
        <v>49.55</v>
      </c>
    </row>
    <row r="947" spans="1:6">
      <c r="A947" s="510">
        <v>58</v>
      </c>
      <c r="B947" s="511"/>
      <c r="C947" s="511" t="s">
        <v>1166</v>
      </c>
      <c r="D947" s="511">
        <v>2.41</v>
      </c>
      <c r="E947" s="511" t="s">
        <v>522</v>
      </c>
      <c r="F947" s="512">
        <f t="shared" si="0"/>
        <v>139.78</v>
      </c>
    </row>
    <row r="948" spans="1:6">
      <c r="A948" s="510"/>
      <c r="B948" s="511"/>
      <c r="C948" s="511" t="s">
        <v>1167</v>
      </c>
      <c r="D948" s="511"/>
      <c r="E948" s="511"/>
      <c r="F948" s="561">
        <f>SUM(F936:F947)</f>
        <v>10180.029999999999</v>
      </c>
    </row>
    <row r="949" spans="1:6">
      <c r="A949" s="510"/>
      <c r="B949" s="511"/>
      <c r="C949" s="511"/>
      <c r="D949" s="511"/>
      <c r="E949" s="511"/>
      <c r="F949" s="512" t="s">
        <v>511</v>
      </c>
    </row>
    <row r="950" spans="1:6">
      <c r="A950" s="559"/>
      <c r="B950" s="560"/>
      <c r="C950" s="560" t="s">
        <v>545</v>
      </c>
      <c r="D950" s="560"/>
      <c r="E950" s="560"/>
      <c r="F950" s="561">
        <f>F948/A940</f>
        <v>4870.8277511961724</v>
      </c>
    </row>
    <row r="951" spans="1:6">
      <c r="A951" s="522"/>
      <c r="B951" s="523"/>
      <c r="C951" s="523"/>
      <c r="D951" s="523"/>
      <c r="E951" s="523"/>
      <c r="F951" s="524"/>
    </row>
    <row r="952" spans="1:6">
      <c r="A952" s="559"/>
      <c r="B952" s="560"/>
      <c r="C952" s="560" t="s">
        <v>1169</v>
      </c>
      <c r="D952" s="560"/>
      <c r="E952" s="560"/>
      <c r="F952" s="561"/>
    </row>
    <row r="953" spans="1:6">
      <c r="A953" s="510"/>
      <c r="B953" s="511"/>
      <c r="C953" s="511"/>
      <c r="D953" s="511"/>
      <c r="E953" s="511"/>
      <c r="F953" s="512"/>
    </row>
    <row r="954" spans="1:6">
      <c r="A954" s="566">
        <f>0.9*2.325</f>
        <v>2.0925000000000002</v>
      </c>
      <c r="B954" s="563"/>
      <c r="C954" s="562" t="s">
        <v>1170</v>
      </c>
      <c r="D954" s="562"/>
      <c r="E954" s="563">
        <v>1.86</v>
      </c>
      <c r="F954" s="564"/>
    </row>
    <row r="955" spans="1:6">
      <c r="A955" s="545"/>
      <c r="B955" s="567"/>
      <c r="C955" s="511" t="s">
        <v>1154</v>
      </c>
      <c r="D955" s="511"/>
      <c r="E955" s="541">
        <v>1.3100000000000001E-2</v>
      </c>
      <c r="F955" s="565">
        <f>E955</f>
        <v>1.3100000000000001E-2</v>
      </c>
    </row>
    <row r="956" spans="1:6">
      <c r="A956" s="545"/>
      <c r="B956" s="568"/>
      <c r="C956" s="511"/>
      <c r="D956" s="511"/>
      <c r="E956" s="511"/>
      <c r="F956" s="565"/>
    </row>
    <row r="957" spans="1:6">
      <c r="A957" s="545"/>
      <c r="B957" s="567"/>
      <c r="C957" s="511" t="s">
        <v>1171</v>
      </c>
      <c r="D957" s="511"/>
      <c r="E957" s="541">
        <v>1.6899999999999998E-2</v>
      </c>
      <c r="F957" s="565"/>
    </row>
    <row r="958" spans="1:6">
      <c r="A958" s="569">
        <f>2*0.9*0.075*0.0375</f>
        <v>5.0625000000000002E-3</v>
      </c>
      <c r="B958" s="567"/>
      <c r="C958" s="511" t="s">
        <v>1172</v>
      </c>
      <c r="D958" s="511"/>
      <c r="E958" s="541">
        <v>4.1999999999999997E-3</v>
      </c>
      <c r="F958" s="565">
        <v>2.1100000000000001E-2</v>
      </c>
    </row>
    <row r="959" spans="1:6">
      <c r="A959" s="545"/>
      <c r="B959" s="568"/>
      <c r="C959" s="511"/>
      <c r="D959" s="511"/>
      <c r="E959" s="511"/>
      <c r="F959" s="512"/>
    </row>
    <row r="960" spans="1:6">
      <c r="A960" s="569">
        <f>5*0.725*0.3*0.01875</f>
        <v>2.0390624999999999E-2</v>
      </c>
      <c r="B960" s="567"/>
      <c r="C960" s="511" t="s">
        <v>1173</v>
      </c>
      <c r="D960" s="511"/>
      <c r="E960" s="541">
        <v>1.7600000000000001E-2</v>
      </c>
      <c r="F960" s="565">
        <v>1.7600000000000001E-2</v>
      </c>
    </row>
    <row r="961" spans="1:6">
      <c r="A961" s="544"/>
      <c r="B961" s="567"/>
      <c r="C961" s="511"/>
      <c r="D961" s="511"/>
      <c r="E961" s="542"/>
      <c r="F961" s="565"/>
    </row>
    <row r="962" spans="1:6">
      <c r="A962" s="510"/>
      <c r="B962" s="511"/>
      <c r="C962" s="511"/>
      <c r="D962" s="511"/>
      <c r="E962" s="511"/>
      <c r="F962" s="512"/>
    </row>
    <row r="963" spans="1:6">
      <c r="A963" s="545">
        <f>F955</f>
        <v>1.3100000000000001E-2</v>
      </c>
      <c r="B963" s="511" t="s">
        <v>505</v>
      </c>
      <c r="C963" s="511" t="s">
        <v>996</v>
      </c>
      <c r="D963" s="511">
        <v>111600</v>
      </c>
      <c r="E963" s="511" t="s">
        <v>505</v>
      </c>
      <c r="F963" s="512">
        <f>A963*D963</f>
        <v>1461.96</v>
      </c>
    </row>
    <row r="964" spans="1:6">
      <c r="A964" s="545">
        <f>F958</f>
        <v>2.1100000000000001E-2</v>
      </c>
      <c r="B964" s="511" t="s">
        <v>505</v>
      </c>
      <c r="C964" s="511" t="s">
        <v>997</v>
      </c>
      <c r="D964" s="511">
        <v>99400</v>
      </c>
      <c r="E964" s="511" t="s">
        <v>505</v>
      </c>
      <c r="F964" s="512">
        <f t="shared" ref="F964:F974" si="1">A964*D964</f>
        <v>2097.34</v>
      </c>
    </row>
    <row r="965" spans="1:6">
      <c r="A965" s="545">
        <f>F960</f>
        <v>1.7600000000000001E-2</v>
      </c>
      <c r="B965" s="511" t="s">
        <v>505</v>
      </c>
      <c r="C965" s="511" t="s">
        <v>1158</v>
      </c>
      <c r="D965" s="511">
        <v>95000</v>
      </c>
      <c r="E965" s="511" t="s">
        <v>505</v>
      </c>
      <c r="F965" s="512">
        <f t="shared" si="1"/>
        <v>1672</v>
      </c>
    </row>
    <row r="966" spans="1:6">
      <c r="A966" s="510"/>
      <c r="B966" s="511"/>
      <c r="C966" s="511" t="s">
        <v>1159</v>
      </c>
      <c r="D966" s="511"/>
      <c r="E966" s="511"/>
      <c r="F966" s="512"/>
    </row>
    <row r="967" spans="1:6">
      <c r="A967" s="510">
        <f>E954</f>
        <v>1.86</v>
      </c>
      <c r="B967" s="511" t="s">
        <v>584</v>
      </c>
      <c r="C967" s="511" t="s">
        <v>1000</v>
      </c>
      <c r="D967" s="511">
        <f>D940</f>
        <v>1602</v>
      </c>
      <c r="E967" s="511" t="s">
        <v>584</v>
      </c>
      <c r="F967" s="512">
        <f t="shared" si="1"/>
        <v>2979.7200000000003</v>
      </c>
    </row>
    <row r="968" spans="1:6">
      <c r="A968" s="510">
        <v>2</v>
      </c>
      <c r="B968" s="511" t="s">
        <v>543</v>
      </c>
      <c r="C968" s="511" t="s">
        <v>1160</v>
      </c>
      <c r="D968" s="511">
        <f t="shared" ref="D968:D974" si="2">D941</f>
        <v>57.65</v>
      </c>
      <c r="E968" s="511" t="s">
        <v>522</v>
      </c>
      <c r="F968" s="512">
        <f t="shared" si="1"/>
        <v>115.3</v>
      </c>
    </row>
    <row r="969" spans="1:6">
      <c r="A969" s="510">
        <v>3</v>
      </c>
      <c r="B969" s="511" t="s">
        <v>522</v>
      </c>
      <c r="C969" s="511" t="s">
        <v>1161</v>
      </c>
      <c r="D969" s="511">
        <f t="shared" si="2"/>
        <v>89.6</v>
      </c>
      <c r="E969" s="511" t="s">
        <v>522</v>
      </c>
      <c r="F969" s="512">
        <f t="shared" si="1"/>
        <v>268.79999999999995</v>
      </c>
    </row>
    <row r="970" spans="1:6">
      <c r="A970" s="510">
        <v>2</v>
      </c>
      <c r="B970" s="511" t="s">
        <v>522</v>
      </c>
      <c r="C970" s="511" t="s">
        <v>1162</v>
      </c>
      <c r="D970" s="511">
        <f t="shared" si="2"/>
        <v>64.8</v>
      </c>
      <c r="E970" s="511" t="s">
        <v>522</v>
      </c>
      <c r="F970" s="512">
        <f t="shared" si="1"/>
        <v>129.6</v>
      </c>
    </row>
    <row r="971" spans="1:6">
      <c r="A971" s="510">
        <v>1</v>
      </c>
      <c r="B971" s="511" t="s">
        <v>522</v>
      </c>
      <c r="C971" s="511" t="s">
        <v>1163</v>
      </c>
      <c r="D971" s="511">
        <f t="shared" si="2"/>
        <v>181</v>
      </c>
      <c r="E971" s="511" t="s">
        <v>522</v>
      </c>
      <c r="F971" s="512">
        <f t="shared" si="1"/>
        <v>181</v>
      </c>
    </row>
    <row r="972" spans="1:6">
      <c r="A972" s="510">
        <v>1</v>
      </c>
      <c r="B972" s="511" t="s">
        <v>522</v>
      </c>
      <c r="C972" s="511" t="s">
        <v>1164</v>
      </c>
      <c r="D972" s="511">
        <f t="shared" si="2"/>
        <v>23.1</v>
      </c>
      <c r="E972" s="511" t="s">
        <v>522</v>
      </c>
      <c r="F972" s="512">
        <f t="shared" si="1"/>
        <v>23.1</v>
      </c>
    </row>
    <row r="973" spans="1:6">
      <c r="A973" s="510">
        <v>1</v>
      </c>
      <c r="B973" s="511" t="s">
        <v>522</v>
      </c>
      <c r="C973" s="511" t="s">
        <v>1165</v>
      </c>
      <c r="D973" s="511">
        <f t="shared" si="2"/>
        <v>49.55</v>
      </c>
      <c r="E973" s="511" t="s">
        <v>522</v>
      </c>
      <c r="F973" s="512">
        <f t="shared" si="1"/>
        <v>49.55</v>
      </c>
    </row>
    <row r="974" spans="1:6">
      <c r="A974" s="510">
        <v>58</v>
      </c>
      <c r="B974" s="511"/>
      <c r="C974" s="511" t="s">
        <v>1166</v>
      </c>
      <c r="D974" s="511">
        <f t="shared" si="2"/>
        <v>2.41</v>
      </c>
      <c r="E974" s="511" t="s">
        <v>522</v>
      </c>
      <c r="F974" s="512">
        <f t="shared" si="1"/>
        <v>139.78</v>
      </c>
    </row>
    <row r="975" spans="1:6">
      <c r="A975" s="510"/>
      <c r="B975" s="511"/>
      <c r="C975" s="511" t="s">
        <v>1174</v>
      </c>
      <c r="D975" s="511"/>
      <c r="E975" s="511"/>
      <c r="F975" s="561">
        <f>SUM(F963:F974)</f>
        <v>9118.15</v>
      </c>
    </row>
    <row r="976" spans="1:6">
      <c r="A976" s="510"/>
      <c r="B976" s="511"/>
      <c r="C976" s="511"/>
      <c r="D976" s="511"/>
      <c r="E976" s="511"/>
      <c r="F976" s="512" t="s">
        <v>511</v>
      </c>
    </row>
    <row r="977" spans="1:6">
      <c r="A977" s="559"/>
      <c r="B977" s="560"/>
      <c r="C977" s="560" t="s">
        <v>545</v>
      </c>
      <c r="D977" s="560"/>
      <c r="E977" s="560"/>
      <c r="F977" s="561">
        <f>F975/A967</f>
        <v>4902.2311827956983</v>
      </c>
    </row>
    <row r="978" spans="1:6">
      <c r="A978" s="559"/>
      <c r="B978" s="560"/>
      <c r="C978" s="560" t="s">
        <v>1175</v>
      </c>
      <c r="D978" s="560"/>
      <c r="E978" s="560"/>
      <c r="F978" s="561"/>
    </row>
    <row r="979" spans="1:6">
      <c r="A979" s="510"/>
      <c r="B979" s="511"/>
      <c r="C979" s="511"/>
      <c r="D979" s="511"/>
      <c r="E979" s="511"/>
      <c r="F979" s="512"/>
    </row>
    <row r="980" spans="1:6" ht="22.5">
      <c r="A980" s="570"/>
      <c r="B980" s="563"/>
      <c r="C980" s="562" t="s">
        <v>1176</v>
      </c>
      <c r="D980" s="511"/>
      <c r="E980" s="563">
        <v>1.51</v>
      </c>
      <c r="F980" s="564" t="s">
        <v>1182</v>
      </c>
    </row>
    <row r="981" spans="1:6">
      <c r="A981" s="545"/>
      <c r="B981" s="567"/>
      <c r="C981" s="511" t="s">
        <v>1154</v>
      </c>
      <c r="D981" s="511"/>
      <c r="E981" s="541">
        <v>1.3100000000000001E-2</v>
      </c>
      <c r="F981" s="565">
        <f>E981</f>
        <v>1.3100000000000001E-2</v>
      </c>
    </row>
    <row r="982" spans="1:6">
      <c r="A982" s="545"/>
      <c r="B982" s="568"/>
      <c r="C982" s="511"/>
      <c r="D982" s="511"/>
      <c r="E982" s="511"/>
      <c r="F982" s="565"/>
    </row>
    <row r="983" spans="1:6">
      <c r="A983" s="545"/>
      <c r="B983" s="567"/>
      <c r="C983" s="511" t="s">
        <v>1177</v>
      </c>
      <c r="D983" s="511"/>
      <c r="E983" s="541">
        <v>1.35E-2</v>
      </c>
      <c r="F983" s="565"/>
    </row>
    <row r="984" spans="1:6">
      <c r="A984" s="545"/>
      <c r="B984" s="567"/>
      <c r="C984" s="511" t="s">
        <v>1178</v>
      </c>
      <c r="D984" s="511"/>
      <c r="E984" s="541">
        <v>3.3999999999999998E-3</v>
      </c>
      <c r="F984" s="565">
        <v>1.6899999999999998E-2</v>
      </c>
    </row>
    <row r="985" spans="1:6">
      <c r="A985" s="545"/>
      <c r="B985" s="568"/>
      <c r="C985" s="511"/>
      <c r="D985" s="511"/>
      <c r="E985" s="511"/>
      <c r="F985" s="512"/>
    </row>
    <row r="986" spans="1:6">
      <c r="A986" s="510"/>
      <c r="B986" s="567"/>
      <c r="C986" s="511" t="s">
        <v>1179</v>
      </c>
      <c r="D986" s="511"/>
      <c r="E986" s="541">
        <v>1.34E-2</v>
      </c>
      <c r="F986" s="565">
        <f>E986</f>
        <v>1.34E-2</v>
      </c>
    </row>
    <row r="987" spans="1:6">
      <c r="A987" s="544"/>
      <c r="B987" s="567"/>
      <c r="C987" s="511"/>
      <c r="D987" s="511"/>
      <c r="E987" s="541"/>
      <c r="F987" s="543"/>
    </row>
    <row r="988" spans="1:6">
      <c r="A988" s="510"/>
      <c r="B988" s="511"/>
      <c r="C988" s="511"/>
      <c r="D988" s="511"/>
      <c r="E988" s="511"/>
      <c r="F988" s="512" t="s">
        <v>511</v>
      </c>
    </row>
    <row r="989" spans="1:6">
      <c r="A989" s="545">
        <f>F981</f>
        <v>1.3100000000000001E-2</v>
      </c>
      <c r="B989" s="511" t="s">
        <v>505</v>
      </c>
      <c r="C989" s="511" t="s">
        <v>996</v>
      </c>
      <c r="D989" s="511">
        <v>111600</v>
      </c>
      <c r="E989" s="511" t="s">
        <v>505</v>
      </c>
      <c r="F989" s="512">
        <f>A989*D989</f>
        <v>1461.96</v>
      </c>
    </row>
    <row r="990" spans="1:6">
      <c r="A990" s="545">
        <f>F984</f>
        <v>1.6899999999999998E-2</v>
      </c>
      <c r="B990" s="511" t="s">
        <v>505</v>
      </c>
      <c r="C990" s="511" t="s">
        <v>997</v>
      </c>
      <c r="D990" s="511">
        <v>99400</v>
      </c>
      <c r="E990" s="511" t="s">
        <v>505</v>
      </c>
      <c r="F990" s="512">
        <f t="shared" ref="F990:F1000" si="3">A990*D990</f>
        <v>1679.86</v>
      </c>
    </row>
    <row r="991" spans="1:6">
      <c r="A991" s="545">
        <f>F986</f>
        <v>1.34E-2</v>
      </c>
      <c r="B991" s="511" t="s">
        <v>505</v>
      </c>
      <c r="C991" s="511" t="s">
        <v>1158</v>
      </c>
      <c r="D991" s="511">
        <v>95000</v>
      </c>
      <c r="E991" s="511" t="s">
        <v>505</v>
      </c>
      <c r="F991" s="512">
        <f t="shared" si="3"/>
        <v>1273</v>
      </c>
    </row>
    <row r="992" spans="1:6">
      <c r="A992" s="510"/>
      <c r="B992" s="511"/>
      <c r="C992" s="511" t="s">
        <v>1159</v>
      </c>
      <c r="D992" s="511"/>
      <c r="E992" s="511"/>
      <c r="F992" s="512">
        <f t="shared" si="3"/>
        <v>0</v>
      </c>
    </row>
    <row r="993" spans="1:6">
      <c r="A993" s="510">
        <f>E980</f>
        <v>1.51</v>
      </c>
      <c r="B993" s="511" t="s">
        <v>584</v>
      </c>
      <c r="C993" s="511" t="s">
        <v>1000</v>
      </c>
      <c r="D993" s="511">
        <f>D940</f>
        <v>1602</v>
      </c>
      <c r="E993" s="511" t="s">
        <v>584</v>
      </c>
      <c r="F993" s="512">
        <f t="shared" si="3"/>
        <v>2419.02</v>
      </c>
    </row>
    <row r="994" spans="1:6">
      <c r="A994" s="510">
        <v>2</v>
      </c>
      <c r="B994" s="511" t="s">
        <v>543</v>
      </c>
      <c r="C994" s="511" t="s">
        <v>1160</v>
      </c>
      <c r="D994" s="511">
        <f t="shared" ref="D994:D999" si="4">D941</f>
        <v>57.65</v>
      </c>
      <c r="E994" s="511" t="s">
        <v>522</v>
      </c>
      <c r="F994" s="512">
        <f t="shared" si="3"/>
        <v>115.3</v>
      </c>
    </row>
    <row r="995" spans="1:6">
      <c r="A995" s="510">
        <v>3</v>
      </c>
      <c r="B995" s="511" t="s">
        <v>522</v>
      </c>
      <c r="C995" s="511" t="s">
        <v>1161</v>
      </c>
      <c r="D995" s="511">
        <f t="shared" si="4"/>
        <v>89.6</v>
      </c>
      <c r="E995" s="511" t="s">
        <v>522</v>
      </c>
      <c r="F995" s="512">
        <f t="shared" si="3"/>
        <v>268.79999999999995</v>
      </c>
    </row>
    <row r="996" spans="1:6">
      <c r="A996" s="510">
        <v>2</v>
      </c>
      <c r="B996" s="511" t="s">
        <v>522</v>
      </c>
      <c r="C996" s="511" t="s">
        <v>1162</v>
      </c>
      <c r="D996" s="511">
        <f t="shared" si="4"/>
        <v>64.8</v>
      </c>
      <c r="E996" s="511" t="s">
        <v>522</v>
      </c>
      <c r="F996" s="512">
        <f t="shared" si="3"/>
        <v>129.6</v>
      </c>
    </row>
    <row r="997" spans="1:6">
      <c r="A997" s="510">
        <v>1</v>
      </c>
      <c r="B997" s="511" t="s">
        <v>522</v>
      </c>
      <c r="C997" s="511" t="s">
        <v>1163</v>
      </c>
      <c r="D997" s="511">
        <f t="shared" si="4"/>
        <v>181</v>
      </c>
      <c r="E997" s="511" t="s">
        <v>522</v>
      </c>
      <c r="F997" s="512">
        <f t="shared" si="3"/>
        <v>181</v>
      </c>
    </row>
    <row r="998" spans="1:6">
      <c r="A998" s="510">
        <v>1</v>
      </c>
      <c r="B998" s="511" t="s">
        <v>522</v>
      </c>
      <c r="C998" s="511" t="s">
        <v>1164</v>
      </c>
      <c r="D998" s="511">
        <f t="shared" si="4"/>
        <v>23.1</v>
      </c>
      <c r="E998" s="511" t="s">
        <v>522</v>
      </c>
      <c r="F998" s="512">
        <f t="shared" si="3"/>
        <v>23.1</v>
      </c>
    </row>
    <row r="999" spans="1:6">
      <c r="A999" s="510">
        <v>1</v>
      </c>
      <c r="B999" s="511" t="s">
        <v>522</v>
      </c>
      <c r="C999" s="511" t="s">
        <v>1165</v>
      </c>
      <c r="D999" s="511">
        <f t="shared" si="4"/>
        <v>49.55</v>
      </c>
      <c r="E999" s="511" t="s">
        <v>522</v>
      </c>
      <c r="F999" s="512">
        <f t="shared" si="3"/>
        <v>49.55</v>
      </c>
    </row>
    <row r="1000" spans="1:6">
      <c r="A1000" s="510">
        <v>58</v>
      </c>
      <c r="B1000" s="511"/>
      <c r="C1000" s="511" t="s">
        <v>1166</v>
      </c>
      <c r="D1000" s="511">
        <v>2.39</v>
      </c>
      <c r="E1000" s="511" t="s">
        <v>522</v>
      </c>
      <c r="F1000" s="512">
        <f t="shared" si="3"/>
        <v>138.62</v>
      </c>
    </row>
    <row r="1001" spans="1:6">
      <c r="A1001" s="510"/>
      <c r="B1001" s="511"/>
      <c r="C1001" s="511" t="s">
        <v>1180</v>
      </c>
      <c r="D1001" s="511"/>
      <c r="E1001" s="511"/>
      <c r="F1001" s="561">
        <f>SUM(F989:F1000)</f>
        <v>7739.8100000000013</v>
      </c>
    </row>
    <row r="1002" spans="1:6">
      <c r="A1002" s="510"/>
      <c r="B1002" s="511"/>
      <c r="C1002" s="511"/>
      <c r="D1002" s="511"/>
      <c r="E1002" s="511"/>
      <c r="F1002" s="512" t="s">
        <v>511</v>
      </c>
    </row>
    <row r="1003" spans="1:6">
      <c r="A1003" s="559"/>
      <c r="B1003" s="560"/>
      <c r="C1003" s="560" t="s">
        <v>545</v>
      </c>
      <c r="D1003" s="560"/>
      <c r="E1003" s="560"/>
      <c r="F1003" s="561">
        <f>F1001/A993</f>
        <v>5125.7019867549679</v>
      </c>
    </row>
    <row r="1004" spans="1:6">
      <c r="A1004" s="571"/>
      <c r="B1004" s="555"/>
      <c r="C1004" s="555"/>
      <c r="D1004" s="555"/>
      <c r="E1004" s="555"/>
      <c r="F1004" s="572"/>
    </row>
  </sheetData>
  <mergeCells count="21">
    <mergeCell ref="A915:F915"/>
    <mergeCell ref="B9:F9"/>
    <mergeCell ref="B18:F18"/>
    <mergeCell ref="B258:F258"/>
    <mergeCell ref="A708:F708"/>
    <mergeCell ref="A728:F728"/>
    <mergeCell ref="A756:F756"/>
    <mergeCell ref="A844:F844"/>
    <mergeCell ref="A239:F239"/>
    <mergeCell ref="A251:F251"/>
    <mergeCell ref="A299:F299"/>
    <mergeCell ref="B589:F589"/>
    <mergeCell ref="B598:F598"/>
    <mergeCell ref="A729:F729"/>
    <mergeCell ref="A739:F739"/>
    <mergeCell ref="A757:F757"/>
    <mergeCell ref="A617:F617"/>
    <mergeCell ref="A633:F633"/>
    <mergeCell ref="A645:F645"/>
    <mergeCell ref="B660:F660"/>
    <mergeCell ref="A709:F709"/>
  </mergeCells>
  <pageMargins left="0.56000000000000005" right="0.53"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L196"/>
  <sheetViews>
    <sheetView view="pageBreakPreview" zoomScale="87" zoomScaleNormal="80" zoomScaleSheetLayoutView="87" workbookViewId="0">
      <selection activeCell="F193" sqref="F193"/>
    </sheetView>
  </sheetViews>
  <sheetFormatPr defaultRowHeight="18.75"/>
  <cols>
    <col min="1" max="1" width="5" style="50" customWidth="1"/>
    <col min="2" max="2" width="10.140625" style="50" customWidth="1"/>
    <col min="3" max="3" width="36.5703125" style="61" customWidth="1"/>
    <col min="4" max="4" width="13.7109375" style="50" bestFit="1" customWidth="1"/>
    <col min="5" max="5" width="6.85546875" style="50" bestFit="1" customWidth="1"/>
    <col min="6" max="6" width="15.7109375" style="50" customWidth="1"/>
    <col min="7" max="7" width="6.42578125" style="50" bestFit="1" customWidth="1"/>
    <col min="8" max="8" width="13.140625" style="41" customWidth="1"/>
    <col min="9" max="9" width="9.140625" style="41"/>
    <col min="10" max="10" width="15.140625" style="41" bestFit="1" customWidth="1"/>
    <col min="11" max="16384" width="9.140625" style="41"/>
  </cols>
  <sheetData>
    <row r="1" spans="1:7" ht="47.25" customHeight="1">
      <c r="A1" s="616" t="s">
        <v>465</v>
      </c>
      <c r="B1" s="617"/>
      <c r="C1" s="617"/>
      <c r="D1" s="617"/>
      <c r="E1" s="617"/>
      <c r="F1" s="618"/>
      <c r="G1" s="39"/>
    </row>
    <row r="2" spans="1:7" ht="27" customHeight="1">
      <c r="A2" s="619" t="s">
        <v>1186</v>
      </c>
      <c r="B2" s="619"/>
      <c r="C2" s="619"/>
      <c r="D2" s="619"/>
      <c r="E2" s="619"/>
      <c r="F2" s="619"/>
      <c r="G2" s="40"/>
    </row>
    <row r="3" spans="1:7" s="44" customFormat="1" ht="36.75" customHeight="1">
      <c r="A3" s="42" t="s">
        <v>23</v>
      </c>
      <c r="B3" s="43" t="s">
        <v>24</v>
      </c>
      <c r="C3" s="43" t="s">
        <v>4</v>
      </c>
      <c r="D3" s="43" t="s">
        <v>5</v>
      </c>
      <c r="E3" s="43" t="s">
        <v>6</v>
      </c>
      <c r="F3" s="43" t="s">
        <v>7</v>
      </c>
    </row>
    <row r="4" spans="1:7" s="44" customFormat="1" ht="75" customHeight="1">
      <c r="A4" s="583">
        <v>1</v>
      </c>
      <c r="B4" s="584">
        <v>156</v>
      </c>
      <c r="C4" s="392" t="s">
        <v>35</v>
      </c>
      <c r="D4" s="587">
        <v>247.31</v>
      </c>
      <c r="E4" s="583" t="s">
        <v>91</v>
      </c>
      <c r="F4" s="591">
        <f>B4*D4</f>
        <v>38580.36</v>
      </c>
    </row>
    <row r="5" spans="1:7" s="44" customFormat="1" ht="60" customHeight="1">
      <c r="A5" s="583">
        <v>2</v>
      </c>
      <c r="B5" s="584">
        <v>29.399999999999995</v>
      </c>
      <c r="C5" s="392" t="s">
        <v>357</v>
      </c>
      <c r="D5" s="587">
        <v>116.88</v>
      </c>
      <c r="E5" s="583" t="s">
        <v>91</v>
      </c>
      <c r="F5" s="591">
        <f t="shared" ref="F5:F15" si="0">B5*D5</f>
        <v>3436.2719999999995</v>
      </c>
    </row>
    <row r="6" spans="1:7" s="44" customFormat="1" ht="32.450000000000003" customHeight="1">
      <c r="A6" s="583">
        <v>3</v>
      </c>
      <c r="B6" s="584">
        <v>14.699999999999998</v>
      </c>
      <c r="C6" s="392" t="s">
        <v>358</v>
      </c>
      <c r="D6" s="587">
        <v>128.1</v>
      </c>
      <c r="E6" s="583" t="s">
        <v>91</v>
      </c>
      <c r="F6" s="591">
        <f t="shared" si="0"/>
        <v>1883.0699999999997</v>
      </c>
    </row>
    <row r="7" spans="1:7" s="44" customFormat="1" ht="42.75" customHeight="1">
      <c r="A7" s="583">
        <v>4</v>
      </c>
      <c r="B7" s="584">
        <v>31.1</v>
      </c>
      <c r="C7" s="575" t="s">
        <v>36</v>
      </c>
      <c r="D7" s="587">
        <v>6311.42</v>
      </c>
      <c r="E7" s="583" t="s">
        <v>91</v>
      </c>
      <c r="F7" s="591">
        <f t="shared" si="0"/>
        <v>196285.16200000001</v>
      </c>
    </row>
    <row r="8" spans="1:7" s="44" customFormat="1" ht="75">
      <c r="A8" s="583">
        <v>5</v>
      </c>
      <c r="B8" s="584">
        <v>30</v>
      </c>
      <c r="C8" s="392" t="s">
        <v>37</v>
      </c>
      <c r="D8" s="587">
        <v>6640.58</v>
      </c>
      <c r="E8" s="583" t="s">
        <v>91</v>
      </c>
      <c r="F8" s="591">
        <f t="shared" si="0"/>
        <v>199217.4</v>
      </c>
    </row>
    <row r="9" spans="1:7" s="44" customFormat="1" ht="114" customHeight="1">
      <c r="A9" s="583">
        <v>6</v>
      </c>
      <c r="B9" s="584">
        <v>13.299999999999999</v>
      </c>
      <c r="C9" s="392" t="s">
        <v>388</v>
      </c>
      <c r="D9" s="587">
        <v>6664.87</v>
      </c>
      <c r="E9" s="583" t="s">
        <v>91</v>
      </c>
      <c r="F9" s="591">
        <f t="shared" si="0"/>
        <v>88642.770999999993</v>
      </c>
    </row>
    <row r="10" spans="1:7" s="44" customFormat="1" ht="24" customHeight="1">
      <c r="A10" s="583">
        <v>7</v>
      </c>
      <c r="B10" s="584">
        <v>52.7</v>
      </c>
      <c r="C10" s="296" t="s">
        <v>209</v>
      </c>
      <c r="D10" s="587">
        <v>6830.86</v>
      </c>
      <c r="E10" s="583" t="s">
        <v>91</v>
      </c>
      <c r="F10" s="591">
        <f t="shared" si="0"/>
        <v>359986.32199999999</v>
      </c>
    </row>
    <row r="11" spans="1:7" s="44" customFormat="1" ht="22.5" customHeight="1">
      <c r="A11" s="583">
        <v>8</v>
      </c>
      <c r="B11" s="584">
        <v>51.800000000000004</v>
      </c>
      <c r="C11" s="296" t="s">
        <v>210</v>
      </c>
      <c r="D11" s="587">
        <v>6996.85</v>
      </c>
      <c r="E11" s="583" t="s">
        <v>91</v>
      </c>
      <c r="F11" s="591">
        <f t="shared" si="0"/>
        <v>362436.83000000007</v>
      </c>
    </row>
    <row r="12" spans="1:7" s="50" customFormat="1" ht="23.25" customHeight="1">
      <c r="A12" s="583">
        <v>9</v>
      </c>
      <c r="B12" s="584">
        <v>48.1</v>
      </c>
      <c r="C12" s="296" t="s">
        <v>211</v>
      </c>
      <c r="D12" s="583">
        <v>7162.84</v>
      </c>
      <c r="E12" s="583" t="s">
        <v>91</v>
      </c>
      <c r="F12" s="591">
        <f t="shared" si="0"/>
        <v>344532.60399999999</v>
      </c>
    </row>
    <row r="13" spans="1:7" ht="132.75" customHeight="1">
      <c r="A13" s="583">
        <v>10</v>
      </c>
      <c r="B13" s="584">
        <v>84</v>
      </c>
      <c r="C13" s="392" t="s">
        <v>262</v>
      </c>
      <c r="D13" s="583">
        <v>851.96</v>
      </c>
      <c r="E13" s="583" t="s">
        <v>94</v>
      </c>
      <c r="F13" s="591">
        <f t="shared" si="0"/>
        <v>71564.639999999999</v>
      </c>
      <c r="G13" s="41"/>
    </row>
    <row r="14" spans="1:7" s="50" customFormat="1" ht="30" customHeight="1">
      <c r="A14" s="583">
        <v>11</v>
      </c>
      <c r="B14" s="584">
        <v>54.4</v>
      </c>
      <c r="C14" s="574" t="s">
        <v>212</v>
      </c>
      <c r="D14" s="583">
        <v>870.88</v>
      </c>
      <c r="E14" s="583" t="s">
        <v>94</v>
      </c>
      <c r="F14" s="591">
        <f t="shared" si="0"/>
        <v>47375.871999999996</v>
      </c>
    </row>
    <row r="15" spans="1:7" s="50" customFormat="1" ht="24" customHeight="1">
      <c r="A15" s="583">
        <v>12</v>
      </c>
      <c r="B15" s="584">
        <v>83.1</v>
      </c>
      <c r="C15" s="574" t="s">
        <v>213</v>
      </c>
      <c r="D15" s="583">
        <v>889.8</v>
      </c>
      <c r="E15" s="583" t="s">
        <v>94</v>
      </c>
      <c r="F15" s="591">
        <f t="shared" si="0"/>
        <v>73942.37999999999</v>
      </c>
    </row>
    <row r="16" spans="1:7" s="44" customFormat="1" ht="75">
      <c r="A16" s="583">
        <v>13</v>
      </c>
      <c r="B16" s="584">
        <v>23.700000000000003</v>
      </c>
      <c r="C16" s="392" t="s">
        <v>389</v>
      </c>
      <c r="D16" s="587">
        <v>40.65</v>
      </c>
      <c r="E16" s="583" t="s">
        <v>91</v>
      </c>
      <c r="F16" s="591">
        <f>B16*D16</f>
        <v>963.40500000000009</v>
      </c>
    </row>
    <row r="17" spans="1:7" ht="89.25" customHeight="1">
      <c r="A17" s="583">
        <v>14</v>
      </c>
      <c r="B17" s="584">
        <v>0.66</v>
      </c>
      <c r="C17" s="476" t="s">
        <v>390</v>
      </c>
      <c r="D17" s="584">
        <v>125878</v>
      </c>
      <c r="E17" s="583" t="s">
        <v>91</v>
      </c>
      <c r="F17" s="591">
        <f>D17*B17</f>
        <v>83079.48000000001</v>
      </c>
    </row>
    <row r="18" spans="1:7">
      <c r="A18" s="583">
        <v>15</v>
      </c>
      <c r="B18" s="585">
        <v>0.32400000000000001</v>
      </c>
      <c r="C18" s="476" t="s">
        <v>28</v>
      </c>
      <c r="D18" s="584">
        <v>113678</v>
      </c>
      <c r="E18" s="583" t="s">
        <v>91</v>
      </c>
      <c r="F18" s="591">
        <f>D18*B18</f>
        <v>36831.671999999999</v>
      </c>
    </row>
    <row r="19" spans="1:7" ht="56.25">
      <c r="A19" s="583">
        <v>16</v>
      </c>
      <c r="B19" s="584">
        <v>12</v>
      </c>
      <c r="C19" s="392" t="s">
        <v>49</v>
      </c>
      <c r="D19" s="584">
        <v>52</v>
      </c>
      <c r="E19" s="583" t="s">
        <v>92</v>
      </c>
      <c r="F19" s="591">
        <f>D19*B19</f>
        <v>624</v>
      </c>
    </row>
    <row r="20" spans="1:7">
      <c r="A20" s="583">
        <v>17</v>
      </c>
      <c r="B20" s="584">
        <v>72</v>
      </c>
      <c r="C20" s="392" t="s">
        <v>50</v>
      </c>
      <c r="D20" s="584">
        <v>9.6</v>
      </c>
      <c r="E20" s="583" t="s">
        <v>92</v>
      </c>
      <c r="F20" s="591">
        <f>D20*B20</f>
        <v>691.19999999999993</v>
      </c>
    </row>
    <row r="21" spans="1:7" s="44" customFormat="1" ht="56.25">
      <c r="A21" s="583">
        <v>18</v>
      </c>
      <c r="B21" s="584">
        <v>30.8</v>
      </c>
      <c r="C21" s="68" t="s">
        <v>392</v>
      </c>
      <c r="D21" s="587">
        <v>4765.55</v>
      </c>
      <c r="E21" s="583" t="s">
        <v>91</v>
      </c>
      <c r="F21" s="591">
        <f>B21*D21</f>
        <v>146778.94</v>
      </c>
    </row>
    <row r="22" spans="1:7" ht="37.5">
      <c r="A22" s="583">
        <v>19</v>
      </c>
      <c r="B22" s="584">
        <v>317.3</v>
      </c>
      <c r="C22" s="392" t="s">
        <v>43</v>
      </c>
      <c r="D22" s="583">
        <v>524.35</v>
      </c>
      <c r="E22" s="583" t="s">
        <v>94</v>
      </c>
      <c r="F22" s="591">
        <f>B22*D22</f>
        <v>166376.255</v>
      </c>
    </row>
    <row r="23" spans="1:7" ht="57.75" customHeight="1">
      <c r="A23" s="583">
        <v>20</v>
      </c>
      <c r="B23" s="584">
        <v>52.7</v>
      </c>
      <c r="C23" s="392" t="s">
        <v>391</v>
      </c>
      <c r="D23" s="583">
        <v>3776.02</v>
      </c>
      <c r="E23" s="583" t="s">
        <v>91</v>
      </c>
      <c r="F23" s="591">
        <f>D23*B23</f>
        <v>198996.25400000002</v>
      </c>
      <c r="G23" s="41"/>
    </row>
    <row r="24" spans="1:7" ht="95.25" customHeight="1">
      <c r="A24" s="583">
        <v>21</v>
      </c>
      <c r="B24" s="586">
        <v>325.20000000000005</v>
      </c>
      <c r="C24" s="573" t="s">
        <v>393</v>
      </c>
      <c r="D24" s="589">
        <v>1223.31</v>
      </c>
      <c r="E24" s="589" t="s">
        <v>94</v>
      </c>
      <c r="F24" s="592">
        <f>D24*B24</f>
        <v>397820.41200000001</v>
      </c>
    </row>
    <row r="25" spans="1:7" s="50" customFormat="1" ht="57.75" customHeight="1">
      <c r="A25" s="583">
        <v>22</v>
      </c>
      <c r="B25" s="584">
        <v>2747.7999999999997</v>
      </c>
      <c r="C25" s="68" t="s">
        <v>476</v>
      </c>
      <c r="D25" s="584">
        <v>256.48</v>
      </c>
      <c r="E25" s="583" t="s">
        <v>94</v>
      </c>
      <c r="F25" s="591">
        <f>B25*D25</f>
        <v>704755.74399999995</v>
      </c>
    </row>
    <row r="26" spans="1:7" s="50" customFormat="1" ht="37.5">
      <c r="A26" s="583">
        <v>23</v>
      </c>
      <c r="B26" s="584">
        <v>1521.8</v>
      </c>
      <c r="C26" s="575" t="s">
        <v>38</v>
      </c>
      <c r="D26" s="583">
        <v>295.56</v>
      </c>
      <c r="E26" s="583" t="s">
        <v>94</v>
      </c>
      <c r="F26" s="591">
        <f t="shared" ref="F26:F69" si="1">B26*D26</f>
        <v>449783.20799999998</v>
      </c>
    </row>
    <row r="27" spans="1:7" s="50" customFormat="1" ht="37.5">
      <c r="A27" s="583">
        <v>24</v>
      </c>
      <c r="B27" s="584">
        <v>1521.8</v>
      </c>
      <c r="C27" s="392" t="s">
        <v>39</v>
      </c>
      <c r="D27" s="583">
        <v>47.21</v>
      </c>
      <c r="E27" s="583" t="s">
        <v>94</v>
      </c>
      <c r="F27" s="591">
        <f t="shared" si="1"/>
        <v>71844.178</v>
      </c>
    </row>
    <row r="28" spans="1:7" ht="56.25">
      <c r="A28" s="583">
        <v>25</v>
      </c>
      <c r="B28" s="584">
        <v>4820</v>
      </c>
      <c r="C28" s="392" t="s">
        <v>394</v>
      </c>
      <c r="D28" s="584">
        <v>70.150000000000006</v>
      </c>
      <c r="E28" s="583" t="s">
        <v>95</v>
      </c>
      <c r="F28" s="591">
        <f t="shared" ref="F28:F46" si="2">D28*B28</f>
        <v>338123</v>
      </c>
    </row>
    <row r="29" spans="1:7" ht="75">
      <c r="A29" s="583">
        <v>26</v>
      </c>
      <c r="B29" s="584">
        <v>33.700000000000003</v>
      </c>
      <c r="C29" s="392" t="s">
        <v>47</v>
      </c>
      <c r="D29" s="583">
        <v>240.31</v>
      </c>
      <c r="E29" s="583" t="s">
        <v>94</v>
      </c>
      <c r="F29" s="591">
        <f t="shared" si="2"/>
        <v>8098.447000000001</v>
      </c>
    </row>
    <row r="30" spans="1:7" ht="79.5" customHeight="1">
      <c r="A30" s="583">
        <v>27</v>
      </c>
      <c r="B30" s="584">
        <v>190</v>
      </c>
      <c r="C30" s="392" t="s">
        <v>395</v>
      </c>
      <c r="D30" s="583">
        <v>142.15</v>
      </c>
      <c r="E30" s="583" t="s">
        <v>94</v>
      </c>
      <c r="F30" s="591">
        <f t="shared" si="2"/>
        <v>27008.5</v>
      </c>
    </row>
    <row r="31" spans="1:7" ht="37.5">
      <c r="A31" s="583">
        <v>28</v>
      </c>
      <c r="B31" s="584">
        <v>6</v>
      </c>
      <c r="C31" s="476" t="s">
        <v>71</v>
      </c>
      <c r="D31" s="584">
        <v>95</v>
      </c>
      <c r="E31" s="583" t="s">
        <v>92</v>
      </c>
      <c r="F31" s="591">
        <f t="shared" si="2"/>
        <v>570</v>
      </c>
    </row>
    <row r="32" spans="1:7" ht="57.75" customHeight="1">
      <c r="A32" s="583">
        <v>29</v>
      </c>
      <c r="B32" s="584">
        <v>112</v>
      </c>
      <c r="C32" s="392" t="s">
        <v>396</v>
      </c>
      <c r="D32" s="584">
        <v>411.56</v>
      </c>
      <c r="E32" s="584" t="s">
        <v>94</v>
      </c>
      <c r="F32" s="591">
        <f>D32*B32</f>
        <v>46094.720000000001</v>
      </c>
    </row>
    <row r="33" spans="1:7" ht="56.25">
      <c r="A33" s="583">
        <v>30</v>
      </c>
      <c r="B33" s="584">
        <v>115</v>
      </c>
      <c r="C33" s="392" t="s">
        <v>86</v>
      </c>
      <c r="D33" s="584">
        <v>260.06</v>
      </c>
      <c r="E33" s="584" t="s">
        <v>93</v>
      </c>
      <c r="F33" s="591">
        <f t="shared" si="2"/>
        <v>29906.9</v>
      </c>
    </row>
    <row r="34" spans="1:7" s="56" customFormat="1" ht="37.5">
      <c r="A34" s="583">
        <v>31</v>
      </c>
      <c r="B34" s="587">
        <v>12</v>
      </c>
      <c r="C34" s="392" t="s">
        <v>56</v>
      </c>
      <c r="D34" s="587">
        <v>356.56</v>
      </c>
      <c r="E34" s="590" t="s">
        <v>92</v>
      </c>
      <c r="F34" s="591">
        <f t="shared" si="2"/>
        <v>4278.72</v>
      </c>
    </row>
    <row r="35" spans="1:7" ht="56.25">
      <c r="A35" s="583">
        <v>32</v>
      </c>
      <c r="B35" s="584">
        <v>12</v>
      </c>
      <c r="C35" s="476" t="s">
        <v>57</v>
      </c>
      <c r="D35" s="584">
        <v>903.38</v>
      </c>
      <c r="E35" s="583" t="s">
        <v>92</v>
      </c>
      <c r="F35" s="591">
        <f t="shared" si="2"/>
        <v>10840.56</v>
      </c>
    </row>
    <row r="36" spans="1:7" ht="56.25">
      <c r="A36" s="583">
        <v>33</v>
      </c>
      <c r="B36" s="584">
        <v>1</v>
      </c>
      <c r="C36" s="392" t="s">
        <v>58</v>
      </c>
      <c r="D36" s="584">
        <v>19466.099999999999</v>
      </c>
      <c r="E36" s="583" t="s">
        <v>92</v>
      </c>
      <c r="F36" s="591">
        <f t="shared" si="2"/>
        <v>19466.099999999999</v>
      </c>
    </row>
    <row r="37" spans="1:7" ht="56.25">
      <c r="A37" s="583">
        <v>34</v>
      </c>
      <c r="B37" s="584">
        <v>8</v>
      </c>
      <c r="C37" s="392" t="s">
        <v>64</v>
      </c>
      <c r="D37" s="584">
        <v>2252.5500000000002</v>
      </c>
      <c r="E37" s="583" t="s">
        <v>92</v>
      </c>
      <c r="F37" s="591">
        <f t="shared" si="2"/>
        <v>18020.400000000001</v>
      </c>
    </row>
    <row r="38" spans="1:7" ht="56.25">
      <c r="A38" s="583">
        <v>35</v>
      </c>
      <c r="B38" s="584">
        <v>25</v>
      </c>
      <c r="C38" s="476" t="s">
        <v>67</v>
      </c>
      <c r="D38" s="583">
        <v>2061.81</v>
      </c>
      <c r="E38" s="583" t="s">
        <v>92</v>
      </c>
      <c r="F38" s="591">
        <f t="shared" si="2"/>
        <v>51545.25</v>
      </c>
    </row>
    <row r="39" spans="1:7" ht="56.25">
      <c r="A39" s="583">
        <v>36</v>
      </c>
      <c r="B39" s="584">
        <v>15</v>
      </c>
      <c r="C39" s="392" t="s">
        <v>68</v>
      </c>
      <c r="D39" s="584">
        <v>160</v>
      </c>
      <c r="E39" s="583" t="s">
        <v>92</v>
      </c>
      <c r="F39" s="591">
        <f t="shared" si="2"/>
        <v>2400</v>
      </c>
    </row>
    <row r="40" spans="1:7" ht="93.75">
      <c r="A40" s="583">
        <v>37</v>
      </c>
      <c r="B40" s="584">
        <v>45</v>
      </c>
      <c r="C40" s="476" t="s">
        <v>397</v>
      </c>
      <c r="D40" s="584">
        <v>33.9</v>
      </c>
      <c r="E40" s="583" t="s">
        <v>92</v>
      </c>
      <c r="F40" s="591">
        <f t="shared" si="2"/>
        <v>1525.5</v>
      </c>
      <c r="G40" s="41"/>
    </row>
    <row r="41" spans="1:7" ht="37.5">
      <c r="A41" s="583">
        <v>38</v>
      </c>
      <c r="B41" s="584">
        <v>45</v>
      </c>
      <c r="C41" s="392" t="s">
        <v>73</v>
      </c>
      <c r="D41" s="584">
        <v>571.20000000000005</v>
      </c>
      <c r="E41" s="583" t="s">
        <v>92</v>
      </c>
      <c r="F41" s="591">
        <f t="shared" si="2"/>
        <v>25704.000000000004</v>
      </c>
      <c r="G41" s="41"/>
    </row>
    <row r="42" spans="1:7" ht="37.5">
      <c r="A42" s="583">
        <v>39</v>
      </c>
      <c r="B42" s="584">
        <v>300</v>
      </c>
      <c r="C42" s="392" t="s">
        <v>269</v>
      </c>
      <c r="D42" s="584">
        <v>26</v>
      </c>
      <c r="E42" s="583" t="s">
        <v>93</v>
      </c>
      <c r="F42" s="591">
        <f t="shared" si="2"/>
        <v>7800</v>
      </c>
      <c r="G42" s="41"/>
    </row>
    <row r="43" spans="1:7" ht="37.5">
      <c r="A43" s="583">
        <v>40</v>
      </c>
      <c r="B43" s="584">
        <v>5</v>
      </c>
      <c r="C43" s="392" t="s">
        <v>75</v>
      </c>
      <c r="D43" s="584">
        <v>77.31</v>
      </c>
      <c r="E43" s="583" t="s">
        <v>92</v>
      </c>
      <c r="F43" s="591">
        <f t="shared" si="2"/>
        <v>386.55</v>
      </c>
      <c r="G43" s="41"/>
    </row>
    <row r="44" spans="1:7" ht="42.75" customHeight="1">
      <c r="A44" s="583">
        <v>41</v>
      </c>
      <c r="B44" s="584">
        <v>70</v>
      </c>
      <c r="C44" s="392" t="s">
        <v>270</v>
      </c>
      <c r="D44" s="584">
        <v>87.66</v>
      </c>
      <c r="E44" s="583" t="s">
        <v>93</v>
      </c>
      <c r="F44" s="591">
        <f t="shared" si="2"/>
        <v>6136.2</v>
      </c>
    </row>
    <row r="45" spans="1:7" ht="37.5">
      <c r="A45" s="583">
        <v>42</v>
      </c>
      <c r="B45" s="584">
        <v>284.39999999999998</v>
      </c>
      <c r="C45" s="392" t="s">
        <v>72</v>
      </c>
      <c r="D45" s="584">
        <v>34</v>
      </c>
      <c r="E45" s="583" t="s">
        <v>94</v>
      </c>
      <c r="F45" s="591">
        <f t="shared" si="2"/>
        <v>9669.5999999999985</v>
      </c>
    </row>
    <row r="46" spans="1:7" ht="37.5">
      <c r="A46" s="583">
        <v>43</v>
      </c>
      <c r="B46" s="584">
        <v>6</v>
      </c>
      <c r="C46" s="392" t="s">
        <v>398</v>
      </c>
      <c r="D46" s="584">
        <v>2336</v>
      </c>
      <c r="E46" s="583" t="s">
        <v>92</v>
      </c>
      <c r="F46" s="591">
        <f t="shared" si="2"/>
        <v>14016</v>
      </c>
      <c r="G46" s="41"/>
    </row>
    <row r="47" spans="1:7" s="50" customFormat="1" ht="56.25">
      <c r="A47" s="583">
        <v>44</v>
      </c>
      <c r="B47" s="584">
        <v>74.699999999999989</v>
      </c>
      <c r="C47" s="392" t="s">
        <v>42</v>
      </c>
      <c r="D47" s="584">
        <v>4755.5</v>
      </c>
      <c r="E47" s="583" t="s">
        <v>96</v>
      </c>
      <c r="F47" s="591">
        <f t="shared" ref="F47:F54" si="3">B47*D47</f>
        <v>355235.84999999992</v>
      </c>
    </row>
    <row r="48" spans="1:7" ht="77.25" customHeight="1">
      <c r="A48" s="583">
        <v>45</v>
      </c>
      <c r="B48" s="584">
        <v>10</v>
      </c>
      <c r="C48" s="392" t="s">
        <v>399</v>
      </c>
      <c r="D48" s="584">
        <v>784</v>
      </c>
      <c r="E48" s="584" t="s">
        <v>417</v>
      </c>
      <c r="F48" s="591">
        <f>D48*B48</f>
        <v>7840</v>
      </c>
    </row>
    <row r="49" spans="1:6" s="44" customFormat="1" ht="112.5">
      <c r="A49" s="583">
        <v>46</v>
      </c>
      <c r="B49" s="584">
        <v>1104</v>
      </c>
      <c r="C49" s="595" t="s">
        <v>275</v>
      </c>
      <c r="D49" s="587">
        <v>3184.5</v>
      </c>
      <c r="E49" s="583" t="s">
        <v>93</v>
      </c>
      <c r="F49" s="591">
        <f t="shared" si="3"/>
        <v>3515688</v>
      </c>
    </row>
    <row r="50" spans="1:6" s="44" customFormat="1" ht="58.5" customHeight="1">
      <c r="A50" s="583">
        <v>47</v>
      </c>
      <c r="B50" s="584">
        <v>57.2</v>
      </c>
      <c r="C50" s="392" t="s">
        <v>400</v>
      </c>
      <c r="D50" s="587">
        <v>1390.93</v>
      </c>
      <c r="E50" s="583" t="s">
        <v>93</v>
      </c>
      <c r="F50" s="591">
        <f t="shared" si="3"/>
        <v>79561.196000000011</v>
      </c>
    </row>
    <row r="51" spans="1:6" s="44" customFormat="1" ht="112.5">
      <c r="A51" s="583">
        <v>48</v>
      </c>
      <c r="B51" s="584">
        <v>1</v>
      </c>
      <c r="C51" s="392" t="s">
        <v>34</v>
      </c>
      <c r="D51" s="587">
        <v>100000</v>
      </c>
      <c r="E51" s="583" t="s">
        <v>92</v>
      </c>
      <c r="F51" s="591">
        <f t="shared" si="3"/>
        <v>100000</v>
      </c>
    </row>
    <row r="52" spans="1:6" s="44" customFormat="1" ht="93.75">
      <c r="A52" s="583">
        <v>49</v>
      </c>
      <c r="B52" s="584">
        <v>1</v>
      </c>
      <c r="C52" s="392" t="s">
        <v>401</v>
      </c>
      <c r="D52" s="587">
        <v>150000</v>
      </c>
      <c r="E52" s="583" t="s">
        <v>92</v>
      </c>
      <c r="F52" s="591">
        <f t="shared" si="3"/>
        <v>150000</v>
      </c>
    </row>
    <row r="53" spans="1:6" s="44" customFormat="1" ht="62.25" customHeight="1">
      <c r="A53" s="583">
        <v>50</v>
      </c>
      <c r="B53" s="584">
        <v>439.3</v>
      </c>
      <c r="C53" s="392" t="s">
        <v>402</v>
      </c>
      <c r="D53" s="587">
        <v>283.33</v>
      </c>
      <c r="E53" s="583" t="s">
        <v>91</v>
      </c>
      <c r="F53" s="591">
        <f t="shared" si="3"/>
        <v>124466.86899999999</v>
      </c>
    </row>
    <row r="54" spans="1:6" s="44" customFormat="1" ht="37.5">
      <c r="A54" s="583">
        <v>51</v>
      </c>
      <c r="B54" s="584">
        <v>9.9</v>
      </c>
      <c r="C54" s="392" t="s">
        <v>403</v>
      </c>
      <c r="D54" s="587">
        <v>4961.24</v>
      </c>
      <c r="E54" s="583" t="s">
        <v>91</v>
      </c>
      <c r="F54" s="591">
        <f t="shared" si="3"/>
        <v>49116.275999999998</v>
      </c>
    </row>
    <row r="55" spans="1:6" s="50" customFormat="1" ht="75">
      <c r="A55" s="583">
        <v>52</v>
      </c>
      <c r="B55" s="584">
        <v>94.6</v>
      </c>
      <c r="C55" s="392" t="s">
        <v>263</v>
      </c>
      <c r="D55" s="584">
        <v>8448.19</v>
      </c>
      <c r="E55" s="583" t="s">
        <v>91</v>
      </c>
      <c r="F55" s="591">
        <f t="shared" si="1"/>
        <v>799198.77399999998</v>
      </c>
    </row>
    <row r="56" spans="1:6" s="50" customFormat="1" ht="22.5" customHeight="1">
      <c r="A56" s="583">
        <v>53</v>
      </c>
      <c r="B56" s="584">
        <v>80.599999999999994</v>
      </c>
      <c r="C56" s="574" t="s">
        <v>138</v>
      </c>
      <c r="D56" s="583">
        <v>8573.15</v>
      </c>
      <c r="E56" s="583" t="s">
        <v>91</v>
      </c>
      <c r="F56" s="591">
        <f t="shared" si="1"/>
        <v>690995.8899999999</v>
      </c>
    </row>
    <row r="57" spans="1:6" s="50" customFormat="1" ht="26.25" customHeight="1">
      <c r="A57" s="583">
        <v>54</v>
      </c>
      <c r="B57" s="584">
        <v>79.099999999999994</v>
      </c>
      <c r="C57" s="574" t="s">
        <v>212</v>
      </c>
      <c r="D57" s="583">
        <v>8819.33</v>
      </c>
      <c r="E57" s="583" t="s">
        <v>91</v>
      </c>
      <c r="F57" s="591">
        <f t="shared" si="1"/>
        <v>697609.00299999991</v>
      </c>
    </row>
    <row r="58" spans="1:6" s="50" customFormat="1" ht="30.75" customHeight="1">
      <c r="A58" s="583">
        <v>55</v>
      </c>
      <c r="B58" s="584">
        <v>79.399999999999991</v>
      </c>
      <c r="C58" s="574" t="s">
        <v>213</v>
      </c>
      <c r="D58" s="583">
        <v>9065.51</v>
      </c>
      <c r="E58" s="583" t="s">
        <v>91</v>
      </c>
      <c r="F58" s="591">
        <f t="shared" si="1"/>
        <v>719801.49399999995</v>
      </c>
    </row>
    <row r="59" spans="1:6" s="50" customFormat="1" ht="21.75" customHeight="1">
      <c r="A59" s="583">
        <v>56</v>
      </c>
      <c r="B59" s="584">
        <v>45.4</v>
      </c>
      <c r="C59" s="596" t="s">
        <v>242</v>
      </c>
      <c r="D59" s="583">
        <v>9311.69</v>
      </c>
      <c r="E59" s="583" t="s">
        <v>91</v>
      </c>
      <c r="F59" s="591">
        <f t="shared" si="1"/>
        <v>422750.72600000002</v>
      </c>
    </row>
    <row r="60" spans="1:6" s="50" customFormat="1" ht="96.75" customHeight="1">
      <c r="A60" s="583">
        <v>57</v>
      </c>
      <c r="B60" s="584">
        <v>283.8</v>
      </c>
      <c r="C60" s="392" t="s">
        <v>40</v>
      </c>
      <c r="D60" s="583">
        <v>881.39</v>
      </c>
      <c r="E60" s="583" t="s">
        <v>94</v>
      </c>
      <c r="F60" s="591">
        <f t="shared" si="1"/>
        <v>250138.48200000002</v>
      </c>
    </row>
    <row r="61" spans="1:6" s="50" customFormat="1" ht="56.25" customHeight="1">
      <c r="A61" s="583">
        <v>58</v>
      </c>
      <c r="B61" s="584">
        <v>1506.3999999999999</v>
      </c>
      <c r="C61" s="392" t="s">
        <v>25</v>
      </c>
      <c r="D61" s="583">
        <v>982.08</v>
      </c>
      <c r="E61" s="583" t="s">
        <v>94</v>
      </c>
      <c r="F61" s="591">
        <f t="shared" si="1"/>
        <v>1479405.3119999999</v>
      </c>
    </row>
    <row r="62" spans="1:6" s="50" customFormat="1" ht="93.75">
      <c r="A62" s="583">
        <v>59</v>
      </c>
      <c r="B62" s="584">
        <v>588.9</v>
      </c>
      <c r="C62" s="392" t="s">
        <v>26</v>
      </c>
      <c r="D62" s="583">
        <v>1178.5</v>
      </c>
      <c r="E62" s="583" t="s">
        <v>94</v>
      </c>
      <c r="F62" s="591">
        <f t="shared" si="1"/>
        <v>694018.65</v>
      </c>
    </row>
    <row r="63" spans="1:6" s="50" customFormat="1" ht="25.5" customHeight="1">
      <c r="A63" s="583">
        <v>60</v>
      </c>
      <c r="B63" s="584">
        <v>315.60000000000002</v>
      </c>
      <c r="C63" s="597" t="s">
        <v>27</v>
      </c>
      <c r="D63" s="583">
        <v>1080.29</v>
      </c>
      <c r="E63" s="583" t="s">
        <v>94</v>
      </c>
      <c r="F63" s="591">
        <f t="shared" si="1"/>
        <v>340939.52400000003</v>
      </c>
    </row>
    <row r="64" spans="1:6" ht="59.25" customHeight="1">
      <c r="A64" s="583">
        <v>61</v>
      </c>
      <c r="B64" s="586">
        <v>3.6</v>
      </c>
      <c r="C64" s="573" t="s">
        <v>404</v>
      </c>
      <c r="D64" s="586">
        <v>3325</v>
      </c>
      <c r="E64" s="463" t="s">
        <v>94</v>
      </c>
      <c r="F64" s="593">
        <f>D64*B64</f>
        <v>11970</v>
      </c>
    </row>
    <row r="65" spans="1:7" ht="57" customHeight="1">
      <c r="A65" s="583">
        <v>62</v>
      </c>
      <c r="B65" s="584">
        <v>12</v>
      </c>
      <c r="C65" s="392" t="s">
        <v>48</v>
      </c>
      <c r="D65" s="584">
        <v>1008</v>
      </c>
      <c r="E65" s="583" t="s">
        <v>92</v>
      </c>
      <c r="F65" s="591">
        <f>D65*B65</f>
        <v>12096</v>
      </c>
    </row>
    <row r="66" spans="1:7" ht="60" customHeight="1">
      <c r="A66" s="583">
        <v>63</v>
      </c>
      <c r="B66" s="584">
        <v>13</v>
      </c>
      <c r="C66" s="476" t="s">
        <v>418</v>
      </c>
      <c r="D66" s="584">
        <v>520</v>
      </c>
      <c r="E66" s="583" t="s">
        <v>92</v>
      </c>
      <c r="F66" s="591">
        <f t="shared" ref="F66" si="4">D66*B66</f>
        <v>6760</v>
      </c>
      <c r="G66" s="41"/>
    </row>
    <row r="67" spans="1:7" ht="37.5">
      <c r="A67" s="583">
        <v>64</v>
      </c>
      <c r="B67" s="584">
        <v>120.1</v>
      </c>
      <c r="C67" s="392" t="s">
        <v>265</v>
      </c>
      <c r="D67" s="584">
        <v>1412.11</v>
      </c>
      <c r="E67" s="583" t="s">
        <v>94</v>
      </c>
      <c r="F67" s="591">
        <f>B67*D67</f>
        <v>169594.41099999999</v>
      </c>
    </row>
    <row r="68" spans="1:7" ht="37.5">
      <c r="A68" s="583">
        <v>65</v>
      </c>
      <c r="B68" s="584">
        <v>27.400000000000002</v>
      </c>
      <c r="C68" s="392" t="s">
        <v>264</v>
      </c>
      <c r="D68" s="584">
        <v>1236.07</v>
      </c>
      <c r="E68" s="583" t="s">
        <v>94</v>
      </c>
      <c r="F68" s="591">
        <f>B68*D68</f>
        <v>33868.317999999999</v>
      </c>
    </row>
    <row r="69" spans="1:7" s="50" customFormat="1" ht="93.75" customHeight="1">
      <c r="A69" s="583">
        <v>66</v>
      </c>
      <c r="B69" s="584">
        <v>74.699999999999989</v>
      </c>
      <c r="C69" s="392" t="s">
        <v>41</v>
      </c>
      <c r="D69" s="584">
        <v>90322.8</v>
      </c>
      <c r="E69" s="583" t="s">
        <v>96</v>
      </c>
      <c r="F69" s="591">
        <f t="shared" si="1"/>
        <v>6747113.1599999992</v>
      </c>
    </row>
    <row r="70" spans="1:7" ht="100.5" customHeight="1">
      <c r="A70" s="583">
        <v>67</v>
      </c>
      <c r="B70" s="584">
        <v>12</v>
      </c>
      <c r="C70" s="392" t="s">
        <v>405</v>
      </c>
      <c r="D70" s="584">
        <v>2102.46</v>
      </c>
      <c r="E70" s="583" t="s">
        <v>92</v>
      </c>
      <c r="F70" s="591">
        <f>D70*B70</f>
        <v>25229.52</v>
      </c>
    </row>
    <row r="71" spans="1:7" ht="23.25" customHeight="1">
      <c r="A71" s="583">
        <v>68</v>
      </c>
      <c r="B71" s="584">
        <v>36</v>
      </c>
      <c r="C71" s="598" t="s">
        <v>29</v>
      </c>
      <c r="D71" s="583">
        <v>503.19</v>
      </c>
      <c r="E71" s="583" t="s">
        <v>93</v>
      </c>
      <c r="F71" s="591">
        <f>D71*B71</f>
        <v>18114.84</v>
      </c>
    </row>
    <row r="72" spans="1:7" ht="76.5" customHeight="1">
      <c r="A72" s="583">
        <v>69</v>
      </c>
      <c r="B72" s="584">
        <v>263</v>
      </c>
      <c r="C72" s="392" t="s">
        <v>55</v>
      </c>
      <c r="D72" s="583">
        <v>353.71</v>
      </c>
      <c r="E72" s="583" t="s">
        <v>93</v>
      </c>
      <c r="F72" s="591">
        <f>D72*B72</f>
        <v>93025.73</v>
      </c>
    </row>
    <row r="73" spans="1:7" ht="128.25" customHeight="1">
      <c r="A73" s="583">
        <v>70</v>
      </c>
      <c r="B73" s="584">
        <v>45</v>
      </c>
      <c r="C73" s="392" t="s">
        <v>59</v>
      </c>
      <c r="D73" s="583">
        <v>306.91000000000003</v>
      </c>
      <c r="E73" s="583" t="s">
        <v>93</v>
      </c>
      <c r="F73" s="591">
        <f t="shared" ref="F73:F123" si="5">D73*B73</f>
        <v>13810.95</v>
      </c>
      <c r="G73" s="41"/>
    </row>
    <row r="74" spans="1:7" ht="56.25">
      <c r="A74" s="583">
        <v>71</v>
      </c>
      <c r="B74" s="584">
        <v>305</v>
      </c>
      <c r="C74" s="392" t="s">
        <v>60</v>
      </c>
      <c r="D74" s="583">
        <v>258.33999999999997</v>
      </c>
      <c r="E74" s="583" t="s">
        <v>93</v>
      </c>
      <c r="F74" s="591">
        <f t="shared" si="5"/>
        <v>78793.7</v>
      </c>
    </row>
    <row r="75" spans="1:7" ht="56.25">
      <c r="A75" s="583">
        <v>72</v>
      </c>
      <c r="B75" s="584">
        <v>551</v>
      </c>
      <c r="C75" s="392" t="s">
        <v>61</v>
      </c>
      <c r="D75" s="583">
        <v>240.73</v>
      </c>
      <c r="E75" s="583" t="s">
        <v>93</v>
      </c>
      <c r="F75" s="591">
        <f t="shared" si="5"/>
        <v>132642.22999999998</v>
      </c>
    </row>
    <row r="76" spans="1:7" ht="56.25">
      <c r="A76" s="583">
        <v>73</v>
      </c>
      <c r="B76" s="584">
        <v>47</v>
      </c>
      <c r="C76" s="392" t="s">
        <v>245</v>
      </c>
      <c r="D76" s="583">
        <v>235.95</v>
      </c>
      <c r="E76" s="583" t="s">
        <v>93</v>
      </c>
      <c r="F76" s="591">
        <f t="shared" si="5"/>
        <v>11089.65</v>
      </c>
    </row>
    <row r="77" spans="1:7" ht="61.5" customHeight="1">
      <c r="A77" s="583">
        <v>74</v>
      </c>
      <c r="B77" s="584">
        <v>30</v>
      </c>
      <c r="C77" s="476" t="s">
        <v>406</v>
      </c>
      <c r="D77" s="584">
        <v>230.2</v>
      </c>
      <c r="E77" s="584" t="s">
        <v>92</v>
      </c>
      <c r="F77" s="591">
        <f>D77*B77</f>
        <v>6906</v>
      </c>
    </row>
    <row r="78" spans="1:7" ht="93.75">
      <c r="A78" s="583">
        <v>75</v>
      </c>
      <c r="B78" s="584">
        <v>6</v>
      </c>
      <c r="C78" s="392" t="s">
        <v>407</v>
      </c>
      <c r="D78" s="584">
        <v>1864</v>
      </c>
      <c r="E78" s="584" t="s">
        <v>92</v>
      </c>
      <c r="F78" s="591">
        <f>D78*B78</f>
        <v>11184</v>
      </c>
    </row>
    <row r="79" spans="1:7" ht="78.75" customHeight="1">
      <c r="A79" s="583">
        <v>76</v>
      </c>
      <c r="B79" s="584">
        <v>6</v>
      </c>
      <c r="C79" s="392" t="s">
        <v>408</v>
      </c>
      <c r="D79" s="584">
        <v>3406.02</v>
      </c>
      <c r="E79" s="583" t="s">
        <v>92</v>
      </c>
      <c r="F79" s="591">
        <f>D79*B79</f>
        <v>20436.12</v>
      </c>
    </row>
    <row r="80" spans="1:7" ht="56.25">
      <c r="A80" s="583">
        <v>77</v>
      </c>
      <c r="B80" s="588">
        <v>8</v>
      </c>
      <c r="C80" s="392" t="s">
        <v>62</v>
      </c>
      <c r="D80" s="584">
        <v>259</v>
      </c>
      <c r="E80" s="583" t="s">
        <v>92</v>
      </c>
      <c r="F80" s="591">
        <f t="shared" si="5"/>
        <v>2072</v>
      </c>
    </row>
    <row r="81" spans="1:7" ht="56.25">
      <c r="A81" s="583">
        <v>78</v>
      </c>
      <c r="B81" s="588">
        <v>8</v>
      </c>
      <c r="C81" s="392" t="s">
        <v>63</v>
      </c>
      <c r="D81" s="584">
        <v>248</v>
      </c>
      <c r="E81" s="583" t="s">
        <v>92</v>
      </c>
      <c r="F81" s="591">
        <f t="shared" si="5"/>
        <v>1984</v>
      </c>
    </row>
    <row r="82" spans="1:7" ht="75">
      <c r="A82" s="583">
        <v>79</v>
      </c>
      <c r="B82" s="584">
        <v>6</v>
      </c>
      <c r="C82" s="392" t="s">
        <v>65</v>
      </c>
      <c r="D82" s="584">
        <v>7257.85</v>
      </c>
      <c r="E82" s="583" t="s">
        <v>92</v>
      </c>
      <c r="F82" s="591">
        <f t="shared" si="5"/>
        <v>43547.100000000006</v>
      </c>
    </row>
    <row r="83" spans="1:7" ht="73.900000000000006" customHeight="1">
      <c r="A83" s="583">
        <v>80</v>
      </c>
      <c r="B83" s="584">
        <v>168</v>
      </c>
      <c r="C83" s="476" t="s">
        <v>66</v>
      </c>
      <c r="D83" s="584">
        <v>735.27</v>
      </c>
      <c r="E83" s="583" t="s">
        <v>93</v>
      </c>
      <c r="F83" s="591">
        <f t="shared" si="5"/>
        <v>123525.36</v>
      </c>
    </row>
    <row r="84" spans="1:7" ht="61.5" customHeight="1">
      <c r="A84" s="583">
        <v>81</v>
      </c>
      <c r="B84" s="584">
        <v>150</v>
      </c>
      <c r="C84" s="476" t="s">
        <v>30</v>
      </c>
      <c r="D84" s="583">
        <v>617.97</v>
      </c>
      <c r="E84" s="583" t="s">
        <v>93</v>
      </c>
      <c r="F84" s="591">
        <f t="shared" si="5"/>
        <v>92695.5</v>
      </c>
    </row>
    <row r="85" spans="1:7" ht="81" customHeight="1">
      <c r="A85" s="583">
        <v>82</v>
      </c>
      <c r="B85" s="584">
        <v>75</v>
      </c>
      <c r="C85" s="392" t="s">
        <v>410</v>
      </c>
      <c r="D85" s="583">
        <v>475.37</v>
      </c>
      <c r="E85" s="583" t="s">
        <v>93</v>
      </c>
      <c r="F85" s="591">
        <f>D85*B85</f>
        <v>35652.75</v>
      </c>
    </row>
    <row r="86" spans="1:7" ht="44.25" customHeight="1">
      <c r="A86" s="583">
        <v>83</v>
      </c>
      <c r="B86" s="584">
        <v>60</v>
      </c>
      <c r="C86" s="392" t="s">
        <v>373</v>
      </c>
      <c r="D86" s="584">
        <v>786.36</v>
      </c>
      <c r="E86" s="583" t="s">
        <v>93</v>
      </c>
      <c r="F86" s="591">
        <f t="shared" si="5"/>
        <v>47181.599999999999</v>
      </c>
    </row>
    <row r="87" spans="1:7" ht="112.5">
      <c r="A87" s="583">
        <v>84</v>
      </c>
      <c r="B87" s="584">
        <v>40</v>
      </c>
      <c r="C87" s="392" t="s">
        <v>419</v>
      </c>
      <c r="D87" s="584">
        <v>830.25</v>
      </c>
      <c r="E87" s="583" t="s">
        <v>92</v>
      </c>
      <c r="F87" s="591">
        <f t="shared" si="5"/>
        <v>33210</v>
      </c>
      <c r="G87" s="41"/>
    </row>
    <row r="88" spans="1:7" ht="114" customHeight="1">
      <c r="A88" s="583">
        <v>85</v>
      </c>
      <c r="B88" s="584">
        <v>34</v>
      </c>
      <c r="C88" s="392" t="s">
        <v>420</v>
      </c>
      <c r="D88" s="584">
        <v>1120.45</v>
      </c>
      <c r="E88" s="583" t="s">
        <v>92</v>
      </c>
      <c r="F88" s="591">
        <f t="shared" si="5"/>
        <v>38095.300000000003</v>
      </c>
      <c r="G88" s="41"/>
    </row>
    <row r="89" spans="1:7" ht="59.25" customHeight="1">
      <c r="A89" s="583">
        <v>86</v>
      </c>
      <c r="B89" s="584">
        <v>17</v>
      </c>
      <c r="C89" s="392" t="s">
        <v>253</v>
      </c>
      <c r="D89" s="584">
        <v>134</v>
      </c>
      <c r="E89" s="583" t="s">
        <v>92</v>
      </c>
      <c r="F89" s="591">
        <f>D89*B89</f>
        <v>2278</v>
      </c>
      <c r="G89" s="41"/>
    </row>
    <row r="90" spans="1:7" ht="56.25">
      <c r="A90" s="583">
        <v>87</v>
      </c>
      <c r="B90" s="584">
        <v>142</v>
      </c>
      <c r="C90" s="392" t="s">
        <v>421</v>
      </c>
      <c r="D90" s="584">
        <v>691.6</v>
      </c>
      <c r="E90" s="583" t="s">
        <v>92</v>
      </c>
      <c r="F90" s="591">
        <f t="shared" si="5"/>
        <v>98207.2</v>
      </c>
      <c r="G90" s="41"/>
    </row>
    <row r="91" spans="1:7" ht="94.5" customHeight="1">
      <c r="A91" s="583">
        <v>88</v>
      </c>
      <c r="B91" s="584">
        <v>45</v>
      </c>
      <c r="C91" s="392" t="s">
        <v>422</v>
      </c>
      <c r="D91" s="584">
        <v>1552</v>
      </c>
      <c r="E91" s="583" t="s">
        <v>92</v>
      </c>
      <c r="F91" s="591">
        <f t="shared" si="5"/>
        <v>69840</v>
      </c>
      <c r="G91" s="41"/>
    </row>
    <row r="92" spans="1:7" ht="80.25" customHeight="1">
      <c r="A92" s="583">
        <v>89</v>
      </c>
      <c r="B92" s="584">
        <v>650</v>
      </c>
      <c r="C92" s="392" t="s">
        <v>423</v>
      </c>
      <c r="D92" s="584">
        <v>207.66</v>
      </c>
      <c r="E92" s="583" t="s">
        <v>93</v>
      </c>
      <c r="F92" s="591">
        <f t="shared" si="5"/>
        <v>134979</v>
      </c>
      <c r="G92" s="41"/>
    </row>
    <row r="93" spans="1:7" ht="77.25" customHeight="1">
      <c r="A93" s="583">
        <v>90</v>
      </c>
      <c r="B93" s="584">
        <v>530</v>
      </c>
      <c r="C93" s="392" t="s">
        <v>424</v>
      </c>
      <c r="D93" s="584">
        <v>225.86</v>
      </c>
      <c r="E93" s="583" t="s">
        <v>93</v>
      </c>
      <c r="F93" s="591">
        <f t="shared" si="5"/>
        <v>119705.8</v>
      </c>
      <c r="G93" s="41"/>
    </row>
    <row r="94" spans="1:7" ht="93.75">
      <c r="A94" s="583">
        <v>91</v>
      </c>
      <c r="B94" s="584">
        <v>25</v>
      </c>
      <c r="C94" s="476" t="s">
        <v>425</v>
      </c>
      <c r="D94" s="584">
        <v>3367.53</v>
      </c>
      <c r="E94" s="583" t="s">
        <v>92</v>
      </c>
      <c r="F94" s="591">
        <f t="shared" si="5"/>
        <v>84188.25</v>
      </c>
      <c r="G94" s="41"/>
    </row>
    <row r="95" spans="1:7" ht="75" customHeight="1">
      <c r="A95" s="583">
        <v>92</v>
      </c>
      <c r="B95" s="584">
        <v>1105</v>
      </c>
      <c r="C95" s="392" t="s">
        <v>426</v>
      </c>
      <c r="D95" s="584">
        <v>265.45999999999998</v>
      </c>
      <c r="E95" s="583" t="s">
        <v>93</v>
      </c>
      <c r="F95" s="591">
        <f t="shared" si="5"/>
        <v>293333.3</v>
      </c>
      <c r="G95" s="41"/>
    </row>
    <row r="96" spans="1:7" ht="37.5">
      <c r="A96" s="583">
        <v>93</v>
      </c>
      <c r="B96" s="584">
        <v>10</v>
      </c>
      <c r="C96" s="392" t="s">
        <v>76</v>
      </c>
      <c r="D96" s="584">
        <v>3067</v>
      </c>
      <c r="E96" s="583" t="s">
        <v>92</v>
      </c>
      <c r="F96" s="591">
        <f t="shared" si="5"/>
        <v>30670</v>
      </c>
      <c r="G96" s="41"/>
    </row>
    <row r="97" spans="1:11" ht="56.25" customHeight="1">
      <c r="A97" s="583">
        <v>94</v>
      </c>
      <c r="B97" s="584">
        <v>180.1</v>
      </c>
      <c r="C97" s="392" t="s">
        <v>427</v>
      </c>
      <c r="D97" s="584">
        <v>724.15</v>
      </c>
      <c r="E97" s="584" t="s">
        <v>94</v>
      </c>
      <c r="F97" s="591">
        <f t="shared" si="5"/>
        <v>130419.41499999999</v>
      </c>
    </row>
    <row r="98" spans="1:11" ht="97.5" customHeight="1">
      <c r="A98" s="583">
        <v>95</v>
      </c>
      <c r="B98" s="584">
        <v>8.4</v>
      </c>
      <c r="C98" s="392" t="s">
        <v>46</v>
      </c>
      <c r="D98" s="587">
        <v>4871.53</v>
      </c>
      <c r="E98" s="583" t="s">
        <v>94</v>
      </c>
      <c r="F98" s="591">
        <f t="shared" si="5"/>
        <v>40920.851999999999</v>
      </c>
      <c r="H98" s="41">
        <v>4537.4399999999996</v>
      </c>
    </row>
    <row r="99" spans="1:11" ht="75">
      <c r="A99" s="583">
        <v>96</v>
      </c>
      <c r="B99" s="584">
        <v>1.9</v>
      </c>
      <c r="C99" s="392" t="s">
        <v>428</v>
      </c>
      <c r="D99" s="587">
        <v>4902.2299999999996</v>
      </c>
      <c r="E99" s="583" t="s">
        <v>94</v>
      </c>
      <c r="F99" s="591">
        <f t="shared" si="5"/>
        <v>9314.2369999999992</v>
      </c>
      <c r="H99" s="41">
        <v>4128.54</v>
      </c>
    </row>
    <row r="100" spans="1:11">
      <c r="A100" s="583">
        <v>97</v>
      </c>
      <c r="B100" s="584">
        <v>3.1</v>
      </c>
      <c r="C100" s="392" t="s">
        <v>415</v>
      </c>
      <c r="D100" s="587">
        <v>5125.7</v>
      </c>
      <c r="E100" s="583" t="s">
        <v>94</v>
      </c>
      <c r="F100" s="591">
        <f>D100*B100</f>
        <v>15889.67</v>
      </c>
      <c r="H100" s="41">
        <v>4681.17</v>
      </c>
    </row>
    <row r="101" spans="1:11" ht="75">
      <c r="A101" s="583">
        <v>98</v>
      </c>
      <c r="B101" s="584">
        <v>16.100000000000001</v>
      </c>
      <c r="C101" s="392" t="s">
        <v>271</v>
      </c>
      <c r="D101" s="584">
        <v>6536.79</v>
      </c>
      <c r="E101" s="583" t="s">
        <v>94</v>
      </c>
      <c r="F101" s="591">
        <f t="shared" si="5"/>
        <v>105242.319</v>
      </c>
    </row>
    <row r="102" spans="1:11" ht="179.25" customHeight="1">
      <c r="A102" s="583">
        <v>99</v>
      </c>
      <c r="B102" s="584">
        <v>71</v>
      </c>
      <c r="C102" s="68" t="s">
        <v>362</v>
      </c>
      <c r="D102" s="584">
        <v>2622.76</v>
      </c>
      <c r="E102" s="583" t="s">
        <v>92</v>
      </c>
      <c r="F102" s="591">
        <f t="shared" si="5"/>
        <v>186215.96000000002</v>
      </c>
      <c r="G102" s="41"/>
    </row>
    <row r="103" spans="1:11" ht="24.75" customHeight="1">
      <c r="A103" s="583">
        <v>100</v>
      </c>
      <c r="B103" s="584">
        <v>38</v>
      </c>
      <c r="C103" s="392" t="s">
        <v>1187</v>
      </c>
      <c r="D103" s="584">
        <v>2625.76</v>
      </c>
      <c r="E103" s="583" t="s">
        <v>92</v>
      </c>
      <c r="F103" s="591">
        <f t="shared" si="5"/>
        <v>99778.880000000005</v>
      </c>
      <c r="G103" s="41"/>
    </row>
    <row r="104" spans="1:11" ht="156.75" customHeight="1">
      <c r="A104" s="583">
        <v>101</v>
      </c>
      <c r="B104" s="584">
        <v>76</v>
      </c>
      <c r="C104" s="392" t="s">
        <v>429</v>
      </c>
      <c r="D104" s="584">
        <v>1727.51</v>
      </c>
      <c r="E104" s="583" t="s">
        <v>92</v>
      </c>
      <c r="F104" s="591">
        <f t="shared" si="5"/>
        <v>131290.76</v>
      </c>
    </row>
    <row r="105" spans="1:11" ht="77.25" customHeight="1">
      <c r="A105" s="583">
        <v>102</v>
      </c>
      <c r="B105" s="584">
        <v>41</v>
      </c>
      <c r="C105" s="392" t="s">
        <v>355</v>
      </c>
      <c r="D105" s="584">
        <v>4407</v>
      </c>
      <c r="E105" s="583" t="s">
        <v>92</v>
      </c>
      <c r="F105" s="591">
        <f t="shared" si="5"/>
        <v>180687</v>
      </c>
      <c r="G105" s="41"/>
    </row>
    <row r="106" spans="1:11" ht="97.5" customHeight="1">
      <c r="A106" s="583">
        <v>103</v>
      </c>
      <c r="B106" s="584">
        <v>20</v>
      </c>
      <c r="C106" s="392" t="s">
        <v>430</v>
      </c>
      <c r="D106" s="584">
        <v>4960.17</v>
      </c>
      <c r="E106" s="583" t="s">
        <v>92</v>
      </c>
      <c r="F106" s="591">
        <f t="shared" si="5"/>
        <v>99203.4</v>
      </c>
      <c r="G106" s="41"/>
    </row>
    <row r="107" spans="1:11" ht="99" customHeight="1">
      <c r="A107" s="583">
        <v>104</v>
      </c>
      <c r="B107" s="584">
        <v>360</v>
      </c>
      <c r="C107" s="476" t="s">
        <v>471</v>
      </c>
      <c r="D107" s="584">
        <v>551</v>
      </c>
      <c r="E107" s="583" t="s">
        <v>93</v>
      </c>
      <c r="F107" s="591">
        <f t="shared" si="5"/>
        <v>198360</v>
      </c>
      <c r="G107" s="41"/>
    </row>
    <row r="108" spans="1:11" ht="60" customHeight="1">
      <c r="A108" s="583">
        <v>105</v>
      </c>
      <c r="B108" s="584">
        <v>1</v>
      </c>
      <c r="C108" s="476" t="s">
        <v>259</v>
      </c>
      <c r="D108" s="584">
        <v>169500</v>
      </c>
      <c r="E108" s="583" t="s">
        <v>92</v>
      </c>
      <c r="F108" s="591">
        <f t="shared" si="5"/>
        <v>169500</v>
      </c>
      <c r="G108" s="41"/>
      <c r="H108" s="41" t="s">
        <v>15</v>
      </c>
      <c r="K108" s="41">
        <f>3*0.4</f>
        <v>1.2000000000000002</v>
      </c>
    </row>
    <row r="109" spans="1:11" ht="114.75" customHeight="1">
      <c r="A109" s="583">
        <v>106</v>
      </c>
      <c r="B109" s="584">
        <v>6</v>
      </c>
      <c r="C109" s="476" t="s">
        <v>266</v>
      </c>
      <c r="D109" s="584">
        <v>666</v>
      </c>
      <c r="E109" s="584" t="s">
        <v>92</v>
      </c>
      <c r="F109" s="591">
        <f>D109*B109</f>
        <v>3996</v>
      </c>
      <c r="K109" s="41">
        <f>1.6+0.2+0.45</f>
        <v>2.25</v>
      </c>
    </row>
    <row r="110" spans="1:11" ht="39" customHeight="1">
      <c r="A110" s="583">
        <v>107</v>
      </c>
      <c r="B110" s="584">
        <v>24</v>
      </c>
      <c r="C110" s="223" t="s">
        <v>260</v>
      </c>
      <c r="D110" s="584">
        <v>420</v>
      </c>
      <c r="E110" s="583" t="s">
        <v>92</v>
      </c>
      <c r="F110" s="591">
        <f>D110*B110</f>
        <v>10080</v>
      </c>
      <c r="G110" s="41"/>
      <c r="K110" s="41">
        <f>0.675-0.15</f>
        <v>0.52500000000000002</v>
      </c>
    </row>
    <row r="111" spans="1:11" ht="40.5" customHeight="1">
      <c r="A111" s="583">
        <v>108</v>
      </c>
      <c r="B111" s="584">
        <v>20</v>
      </c>
      <c r="C111" s="223" t="s">
        <v>261</v>
      </c>
      <c r="D111" s="584">
        <v>407</v>
      </c>
      <c r="E111" s="583" t="s">
        <v>92</v>
      </c>
      <c r="F111" s="591">
        <f>D111*B111</f>
        <v>8140</v>
      </c>
      <c r="G111" s="41"/>
    </row>
    <row r="112" spans="1:11" ht="97.5" customHeight="1">
      <c r="A112" s="583">
        <v>109</v>
      </c>
      <c r="B112" s="584">
        <v>6</v>
      </c>
      <c r="C112" s="476" t="s">
        <v>267</v>
      </c>
      <c r="D112" s="584">
        <v>539</v>
      </c>
      <c r="E112" s="584" t="s">
        <v>92</v>
      </c>
      <c r="F112" s="591">
        <f t="shared" si="5"/>
        <v>3234</v>
      </c>
    </row>
    <row r="113" spans="1:10" ht="38.25" customHeight="1">
      <c r="A113" s="583">
        <v>110</v>
      </c>
      <c r="B113" s="584">
        <v>20</v>
      </c>
      <c r="C113" s="223" t="s">
        <v>260</v>
      </c>
      <c r="D113" s="584">
        <v>324</v>
      </c>
      <c r="E113" s="583" t="s">
        <v>92</v>
      </c>
      <c r="F113" s="591">
        <f>D113*B113</f>
        <v>6480</v>
      </c>
      <c r="G113" s="41"/>
    </row>
    <row r="114" spans="1:10" ht="39.75" customHeight="1">
      <c r="A114" s="583">
        <v>111</v>
      </c>
      <c r="B114" s="584">
        <v>20</v>
      </c>
      <c r="C114" s="223" t="s">
        <v>261</v>
      </c>
      <c r="D114" s="584">
        <v>320</v>
      </c>
      <c r="E114" s="583" t="s">
        <v>92</v>
      </c>
      <c r="F114" s="591">
        <f t="shared" si="5"/>
        <v>6400</v>
      </c>
      <c r="G114" s="41"/>
    </row>
    <row r="115" spans="1:10" ht="95.25" customHeight="1">
      <c r="A115" s="583">
        <v>112</v>
      </c>
      <c r="B115" s="584">
        <v>50</v>
      </c>
      <c r="C115" s="476" t="s">
        <v>268</v>
      </c>
      <c r="D115" s="584">
        <v>1248</v>
      </c>
      <c r="E115" s="584" t="s">
        <v>93</v>
      </c>
      <c r="F115" s="591">
        <f t="shared" si="5"/>
        <v>62400</v>
      </c>
    </row>
    <row r="116" spans="1:10" ht="41.25" customHeight="1">
      <c r="A116" s="583">
        <v>113</v>
      </c>
      <c r="B116" s="584">
        <v>390</v>
      </c>
      <c r="C116" s="476" t="s">
        <v>260</v>
      </c>
      <c r="D116" s="584">
        <v>471</v>
      </c>
      <c r="E116" s="583" t="s">
        <v>93</v>
      </c>
      <c r="F116" s="591">
        <f>D116*B116</f>
        <v>183690</v>
      </c>
      <c r="G116" s="41"/>
    </row>
    <row r="117" spans="1:10" ht="37.5">
      <c r="A117" s="583">
        <v>114</v>
      </c>
      <c r="B117" s="584">
        <v>360</v>
      </c>
      <c r="C117" s="223" t="s">
        <v>336</v>
      </c>
      <c r="D117" s="584">
        <v>353</v>
      </c>
      <c r="E117" s="583" t="s">
        <v>93</v>
      </c>
      <c r="F117" s="591">
        <f t="shared" si="5"/>
        <v>127080</v>
      </c>
      <c r="G117" s="41"/>
    </row>
    <row r="118" spans="1:10" ht="56.25">
      <c r="A118" s="583">
        <v>115</v>
      </c>
      <c r="B118" s="584">
        <v>1</v>
      </c>
      <c r="C118" s="392" t="s">
        <v>431</v>
      </c>
      <c r="D118" s="584">
        <v>15450</v>
      </c>
      <c r="E118" s="583" t="s">
        <v>92</v>
      </c>
      <c r="F118" s="591">
        <f t="shared" si="5"/>
        <v>15450</v>
      </c>
      <c r="G118" s="41"/>
    </row>
    <row r="119" spans="1:10" ht="75">
      <c r="A119" s="583">
        <v>116</v>
      </c>
      <c r="B119" s="584">
        <v>5</v>
      </c>
      <c r="C119" s="476" t="s">
        <v>432</v>
      </c>
      <c r="D119" s="584">
        <v>6199</v>
      </c>
      <c r="E119" s="583" t="s">
        <v>92</v>
      </c>
      <c r="F119" s="591">
        <f t="shared" si="5"/>
        <v>30995</v>
      </c>
      <c r="G119" s="41"/>
    </row>
    <row r="120" spans="1:10" ht="75">
      <c r="A120" s="583">
        <v>117</v>
      </c>
      <c r="B120" s="584">
        <v>4</v>
      </c>
      <c r="C120" s="476" t="s">
        <v>434</v>
      </c>
      <c r="D120" s="584">
        <v>11360.43</v>
      </c>
      <c r="E120" s="583" t="s">
        <v>92</v>
      </c>
      <c r="F120" s="591">
        <f t="shared" si="5"/>
        <v>45441.72</v>
      </c>
      <c r="G120" s="41"/>
    </row>
    <row r="121" spans="1:10" ht="75">
      <c r="A121" s="583">
        <v>118</v>
      </c>
      <c r="B121" s="584">
        <v>4</v>
      </c>
      <c r="C121" s="476" t="s">
        <v>433</v>
      </c>
      <c r="D121" s="584">
        <v>9833.31</v>
      </c>
      <c r="E121" s="583" t="s">
        <v>92</v>
      </c>
      <c r="F121" s="591">
        <f t="shared" si="5"/>
        <v>39333.24</v>
      </c>
      <c r="G121" s="41"/>
    </row>
    <row r="122" spans="1:10" ht="93.75">
      <c r="A122" s="583">
        <v>119</v>
      </c>
      <c r="B122" s="584">
        <v>4</v>
      </c>
      <c r="C122" s="476" t="s">
        <v>435</v>
      </c>
      <c r="D122" s="584">
        <v>5410.52</v>
      </c>
      <c r="E122" s="583" t="s">
        <v>92</v>
      </c>
      <c r="F122" s="591">
        <f t="shared" si="5"/>
        <v>21642.080000000002</v>
      </c>
      <c r="G122" s="41"/>
    </row>
    <row r="123" spans="1:10" ht="58.5" customHeight="1">
      <c r="A123" s="583">
        <v>120</v>
      </c>
      <c r="B123" s="584">
        <v>14</v>
      </c>
      <c r="C123" s="392" t="s">
        <v>77</v>
      </c>
      <c r="D123" s="584">
        <v>2703</v>
      </c>
      <c r="E123" s="583" t="s">
        <v>92</v>
      </c>
      <c r="F123" s="591">
        <f t="shared" si="5"/>
        <v>37842</v>
      </c>
      <c r="G123" s="41"/>
    </row>
    <row r="124" spans="1:10" ht="56.25">
      <c r="A124" s="583">
        <v>121</v>
      </c>
      <c r="B124" s="584">
        <v>16</v>
      </c>
      <c r="C124" s="476" t="s">
        <v>436</v>
      </c>
      <c r="D124" s="584">
        <v>16.649999999999999</v>
      </c>
      <c r="E124" s="583" t="s">
        <v>92</v>
      </c>
      <c r="F124" s="591">
        <f>D124*B124</f>
        <v>266.39999999999998</v>
      </c>
      <c r="G124" s="41"/>
    </row>
    <row r="125" spans="1:10" ht="63" customHeight="1">
      <c r="A125" s="583">
        <v>122</v>
      </c>
      <c r="B125" s="584">
        <v>2527.2999999999997</v>
      </c>
      <c r="C125" s="392" t="s">
        <v>272</v>
      </c>
      <c r="D125" s="583">
        <v>239.05</v>
      </c>
      <c r="E125" s="583" t="s">
        <v>94</v>
      </c>
      <c r="F125" s="591">
        <f>B125*D125</f>
        <v>604151.06499999994</v>
      </c>
    </row>
    <row r="126" spans="1:10" ht="56.25">
      <c r="A126" s="583">
        <v>123</v>
      </c>
      <c r="B126" s="584">
        <v>4.82</v>
      </c>
      <c r="C126" s="392" t="s">
        <v>51</v>
      </c>
      <c r="D126" s="584">
        <v>2954.25</v>
      </c>
      <c r="E126" s="583" t="s">
        <v>13</v>
      </c>
      <c r="F126" s="591">
        <f>D126*B126</f>
        <v>14239.485000000001</v>
      </c>
    </row>
    <row r="127" spans="1:10" ht="75.75" customHeight="1">
      <c r="A127" s="583">
        <v>124</v>
      </c>
      <c r="B127" s="584">
        <v>3</v>
      </c>
      <c r="C127" s="476" t="s">
        <v>437</v>
      </c>
      <c r="D127" s="584">
        <v>270</v>
      </c>
      <c r="E127" s="583" t="s">
        <v>92</v>
      </c>
      <c r="F127" s="591">
        <f>D127*B127</f>
        <v>810</v>
      </c>
      <c r="G127" s="41"/>
      <c r="J127" s="41">
        <f>172104+92226+91080</f>
        <v>355410</v>
      </c>
    </row>
    <row r="128" spans="1:10" ht="59.25" customHeight="1">
      <c r="A128" s="583">
        <v>125</v>
      </c>
      <c r="B128" s="584">
        <v>3</v>
      </c>
      <c r="C128" s="476" t="s">
        <v>438</v>
      </c>
      <c r="D128" s="584">
        <v>509.03</v>
      </c>
      <c r="E128" s="583" t="s">
        <v>92</v>
      </c>
      <c r="F128" s="591">
        <f>D128*B128</f>
        <v>1527.09</v>
      </c>
      <c r="G128" s="41"/>
      <c r="J128" s="41">
        <f>171678+91998+91000</f>
        <v>354676</v>
      </c>
    </row>
    <row r="129" spans="1:10" ht="75.75" customHeight="1">
      <c r="A129" s="583">
        <v>126</v>
      </c>
      <c r="B129" s="584">
        <v>42</v>
      </c>
      <c r="C129" s="392" t="s">
        <v>54</v>
      </c>
      <c r="D129" s="584">
        <v>3824</v>
      </c>
      <c r="E129" s="583" t="s">
        <v>92</v>
      </c>
      <c r="F129" s="591">
        <f t="shared" ref="F129" si="6">D129*B129</f>
        <v>160608</v>
      </c>
      <c r="J129" s="41">
        <f>J127-J128</f>
        <v>734</v>
      </c>
    </row>
    <row r="130" spans="1:10" ht="75.75" customHeight="1">
      <c r="A130" s="583">
        <v>127</v>
      </c>
      <c r="B130" s="584">
        <v>6</v>
      </c>
      <c r="C130" s="392" t="s">
        <v>69</v>
      </c>
      <c r="D130" s="584">
        <v>494.7</v>
      </c>
      <c r="E130" s="583" t="s">
        <v>92</v>
      </c>
      <c r="F130" s="591">
        <f>D130*B130</f>
        <v>2968.2</v>
      </c>
      <c r="J130" s="471">
        <f>32610523.95-J129</f>
        <v>32609789.949999999</v>
      </c>
    </row>
    <row r="131" spans="1:10" ht="61.5" customHeight="1">
      <c r="A131" s="583">
        <v>128</v>
      </c>
      <c r="B131" s="584">
        <v>446.3</v>
      </c>
      <c r="C131" s="392" t="s">
        <v>439</v>
      </c>
      <c r="D131" s="583">
        <v>1516.21</v>
      </c>
      <c r="E131" s="583" t="s">
        <v>94</v>
      </c>
      <c r="F131" s="591">
        <f t="shared" ref="F131:F136" si="7">B131*D131</f>
        <v>676684.52300000004</v>
      </c>
    </row>
    <row r="132" spans="1:10" ht="41.25" customHeight="1">
      <c r="A132" s="583">
        <v>129</v>
      </c>
      <c r="B132" s="584">
        <v>41</v>
      </c>
      <c r="C132" s="392" t="s">
        <v>52</v>
      </c>
      <c r="D132" s="584">
        <v>1483.02</v>
      </c>
      <c r="E132" s="583" t="s">
        <v>94</v>
      </c>
      <c r="F132" s="591">
        <f>D132*B132</f>
        <v>60803.82</v>
      </c>
    </row>
    <row r="133" spans="1:10" ht="112.5">
      <c r="A133" s="583">
        <v>130</v>
      </c>
      <c r="B133" s="584">
        <v>87.1</v>
      </c>
      <c r="C133" s="392" t="s">
        <v>290</v>
      </c>
      <c r="D133" s="584">
        <v>2459.11</v>
      </c>
      <c r="E133" s="583" t="s">
        <v>94</v>
      </c>
      <c r="F133" s="591">
        <f>B133*D133</f>
        <v>214188.481</v>
      </c>
    </row>
    <row r="134" spans="1:10" ht="115.5" customHeight="1">
      <c r="A134" s="583">
        <v>131</v>
      </c>
      <c r="B134" s="584">
        <v>71.3</v>
      </c>
      <c r="C134" s="392" t="s">
        <v>289</v>
      </c>
      <c r="D134" s="584">
        <v>2320.21</v>
      </c>
      <c r="E134" s="583" t="s">
        <v>94</v>
      </c>
      <c r="F134" s="591">
        <f t="shared" si="7"/>
        <v>165430.973</v>
      </c>
    </row>
    <row r="135" spans="1:10" ht="113.25" customHeight="1">
      <c r="A135" s="583">
        <v>132</v>
      </c>
      <c r="B135" s="584">
        <v>60.300000000000004</v>
      </c>
      <c r="C135" s="392" t="s">
        <v>440</v>
      </c>
      <c r="D135" s="583">
        <v>1688</v>
      </c>
      <c r="E135" s="583" t="s">
        <v>94</v>
      </c>
      <c r="F135" s="591">
        <f t="shared" si="7"/>
        <v>101786.40000000001</v>
      </c>
    </row>
    <row r="136" spans="1:10" ht="56.25">
      <c r="A136" s="583">
        <v>133</v>
      </c>
      <c r="B136" s="584">
        <v>185.6</v>
      </c>
      <c r="C136" s="392" t="s">
        <v>441</v>
      </c>
      <c r="D136" s="584">
        <v>195.7</v>
      </c>
      <c r="E136" s="583" t="s">
        <v>93</v>
      </c>
      <c r="F136" s="591">
        <f t="shared" si="7"/>
        <v>36321.919999999998</v>
      </c>
    </row>
    <row r="137" spans="1:10" ht="62.25" customHeight="1">
      <c r="A137" s="583">
        <v>134</v>
      </c>
      <c r="B137" s="584">
        <v>6</v>
      </c>
      <c r="C137" s="392" t="s">
        <v>70</v>
      </c>
      <c r="D137" s="584">
        <v>268.8</v>
      </c>
      <c r="E137" s="583" t="s">
        <v>92</v>
      </c>
      <c r="F137" s="591">
        <f t="shared" ref="F137" si="8">D137*B137</f>
        <v>1612.8000000000002</v>
      </c>
    </row>
    <row r="138" spans="1:10" ht="96.75" customHeight="1">
      <c r="A138" s="583">
        <v>135</v>
      </c>
      <c r="B138" s="584">
        <v>6</v>
      </c>
      <c r="C138" s="392" t="s">
        <v>442</v>
      </c>
      <c r="D138" s="584">
        <v>2060</v>
      </c>
      <c r="E138" s="583" t="s">
        <v>92</v>
      </c>
      <c r="F138" s="591">
        <f>D138*B138</f>
        <v>12360</v>
      </c>
    </row>
    <row r="139" spans="1:10" ht="37.5" customHeight="1">
      <c r="A139" s="583">
        <v>136</v>
      </c>
      <c r="B139" s="584">
        <v>125</v>
      </c>
      <c r="C139" s="392" t="s">
        <v>443</v>
      </c>
      <c r="D139" s="584">
        <v>61.8</v>
      </c>
      <c r="E139" s="583" t="s">
        <v>93</v>
      </c>
      <c r="F139" s="591">
        <f>D139*B139</f>
        <v>7725</v>
      </c>
      <c r="G139" s="41"/>
    </row>
    <row r="140" spans="1:10" ht="94.5" customHeight="1">
      <c r="A140" s="583">
        <v>137</v>
      </c>
      <c r="B140" s="584">
        <v>1744.3</v>
      </c>
      <c r="C140" s="392" t="s">
        <v>444</v>
      </c>
      <c r="D140" s="584">
        <v>97.6</v>
      </c>
      <c r="E140" s="583" t="s">
        <v>94</v>
      </c>
      <c r="F140" s="591">
        <f>B140*D140</f>
        <v>170243.68</v>
      </c>
    </row>
    <row r="141" spans="1:10" ht="40.5" customHeight="1">
      <c r="A141" s="583">
        <v>138</v>
      </c>
      <c r="B141" s="584">
        <v>33</v>
      </c>
      <c r="C141" s="392" t="s">
        <v>83</v>
      </c>
      <c r="D141" s="584">
        <v>1088</v>
      </c>
      <c r="E141" s="583" t="s">
        <v>92</v>
      </c>
      <c r="F141" s="591">
        <f t="shared" ref="F141:F167" si="9">D141*B141</f>
        <v>35904</v>
      </c>
    </row>
    <row r="142" spans="1:10" ht="112.5">
      <c r="A142" s="583">
        <v>139</v>
      </c>
      <c r="B142" s="584">
        <v>22</v>
      </c>
      <c r="C142" s="392" t="s">
        <v>445</v>
      </c>
      <c r="D142" s="584">
        <v>33170</v>
      </c>
      <c r="E142" s="583" t="s">
        <v>92</v>
      </c>
      <c r="F142" s="591">
        <f t="shared" si="9"/>
        <v>729740</v>
      </c>
    </row>
    <row r="143" spans="1:10">
      <c r="A143" s="583">
        <v>140</v>
      </c>
      <c r="B143" s="584">
        <v>11</v>
      </c>
      <c r="C143" s="392" t="s">
        <v>81</v>
      </c>
      <c r="D143" s="584">
        <v>44160</v>
      </c>
      <c r="E143" s="583" t="s">
        <v>92</v>
      </c>
      <c r="F143" s="591">
        <f t="shared" si="9"/>
        <v>485760</v>
      </c>
    </row>
    <row r="144" spans="1:10" ht="37.5">
      <c r="A144" s="583">
        <v>141</v>
      </c>
      <c r="B144" s="584">
        <v>495</v>
      </c>
      <c r="C144" s="392" t="s">
        <v>82</v>
      </c>
      <c r="D144" s="584">
        <v>64.099999999999994</v>
      </c>
      <c r="E144" s="583" t="s">
        <v>93</v>
      </c>
      <c r="F144" s="591">
        <f t="shared" si="9"/>
        <v>31729.499999999996</v>
      </c>
    </row>
    <row r="145" spans="1:12" ht="75.599999999999994" customHeight="1">
      <c r="A145" s="583">
        <v>142</v>
      </c>
      <c r="B145" s="584">
        <v>22</v>
      </c>
      <c r="C145" s="392" t="s">
        <v>85</v>
      </c>
      <c r="D145" s="584">
        <v>4441</v>
      </c>
      <c r="E145" s="583" t="s">
        <v>92</v>
      </c>
      <c r="F145" s="591">
        <f t="shared" si="9"/>
        <v>97702</v>
      </c>
    </row>
    <row r="146" spans="1:12" ht="37.5">
      <c r="A146" s="583">
        <v>143</v>
      </c>
      <c r="B146" s="584">
        <v>11</v>
      </c>
      <c r="C146" s="392" t="s">
        <v>84</v>
      </c>
      <c r="D146" s="584">
        <v>4940</v>
      </c>
      <c r="E146" s="583" t="s">
        <v>92</v>
      </c>
      <c r="F146" s="591">
        <f t="shared" si="9"/>
        <v>54340</v>
      </c>
    </row>
    <row r="147" spans="1:12" ht="60" customHeight="1">
      <c r="A147" s="583">
        <v>144</v>
      </c>
      <c r="B147" s="584">
        <v>264</v>
      </c>
      <c r="C147" s="392" t="s">
        <v>446</v>
      </c>
      <c r="D147" s="584">
        <v>940</v>
      </c>
      <c r="E147" s="583" t="s">
        <v>93</v>
      </c>
      <c r="F147" s="591">
        <f t="shared" si="9"/>
        <v>248160</v>
      </c>
    </row>
    <row r="148" spans="1:12" ht="78" customHeight="1">
      <c r="A148" s="583">
        <v>145</v>
      </c>
      <c r="B148" s="584">
        <v>125</v>
      </c>
      <c r="C148" s="392" t="s">
        <v>464</v>
      </c>
      <c r="D148" s="584">
        <v>969</v>
      </c>
      <c r="E148" s="583" t="s">
        <v>93</v>
      </c>
      <c r="F148" s="591">
        <f t="shared" si="9"/>
        <v>121125</v>
      </c>
    </row>
    <row r="149" spans="1:12" ht="79.5" customHeight="1">
      <c r="A149" s="583">
        <v>146</v>
      </c>
      <c r="B149" s="584">
        <v>6</v>
      </c>
      <c r="C149" s="392" t="s">
        <v>447</v>
      </c>
      <c r="D149" s="584">
        <v>1146</v>
      </c>
      <c r="E149" s="583" t="s">
        <v>93</v>
      </c>
      <c r="F149" s="591">
        <f t="shared" si="9"/>
        <v>6876</v>
      </c>
    </row>
    <row r="150" spans="1:12" ht="75">
      <c r="A150" s="583">
        <v>147</v>
      </c>
      <c r="B150" s="584">
        <v>125</v>
      </c>
      <c r="C150" s="392" t="s">
        <v>346</v>
      </c>
      <c r="D150" s="584">
        <v>335.7</v>
      </c>
      <c r="E150" s="583" t="s">
        <v>93</v>
      </c>
      <c r="F150" s="591">
        <f t="shared" si="9"/>
        <v>41962.5</v>
      </c>
      <c r="L150" s="41" t="s">
        <v>20</v>
      </c>
    </row>
    <row r="151" spans="1:12" ht="37.5">
      <c r="A151" s="583">
        <v>148</v>
      </c>
      <c r="B151" s="584">
        <v>6</v>
      </c>
      <c r="C151" s="392" t="s">
        <v>347</v>
      </c>
      <c r="D151" s="584">
        <v>346.3</v>
      </c>
      <c r="E151" s="583" t="s">
        <v>93</v>
      </c>
      <c r="F151" s="591">
        <f t="shared" si="9"/>
        <v>2077.8000000000002</v>
      </c>
    </row>
    <row r="152" spans="1:12" ht="56.25" customHeight="1">
      <c r="A152" s="583">
        <v>149</v>
      </c>
      <c r="B152" s="584">
        <v>1</v>
      </c>
      <c r="C152" s="392" t="s">
        <v>277</v>
      </c>
      <c r="D152" s="584">
        <v>10051.1</v>
      </c>
      <c r="E152" s="583" t="s">
        <v>92</v>
      </c>
      <c r="F152" s="594">
        <f>D152*B152</f>
        <v>10051.1</v>
      </c>
      <c r="G152" s="41"/>
    </row>
    <row r="153" spans="1:12" ht="75">
      <c r="A153" s="583">
        <v>150</v>
      </c>
      <c r="B153" s="584">
        <v>1</v>
      </c>
      <c r="C153" s="476" t="s">
        <v>276</v>
      </c>
      <c r="D153" s="584">
        <v>2000</v>
      </c>
      <c r="E153" s="583" t="s">
        <v>92</v>
      </c>
      <c r="F153" s="591">
        <f>D153*B153</f>
        <v>2000</v>
      </c>
      <c r="G153" s="41"/>
    </row>
    <row r="154" spans="1:12" ht="75">
      <c r="A154" s="583">
        <v>151</v>
      </c>
      <c r="B154" s="584">
        <v>165</v>
      </c>
      <c r="C154" s="392" t="s">
        <v>90</v>
      </c>
      <c r="D154" s="584">
        <v>86.8</v>
      </c>
      <c r="E154" s="583" t="s">
        <v>93</v>
      </c>
      <c r="F154" s="591">
        <f t="shared" si="9"/>
        <v>14322</v>
      </c>
      <c r="G154" s="41"/>
      <c r="H154" s="41" t="s">
        <v>21</v>
      </c>
    </row>
    <row r="155" spans="1:12" ht="57.75" customHeight="1">
      <c r="A155" s="583">
        <v>152</v>
      </c>
      <c r="B155" s="584">
        <v>165</v>
      </c>
      <c r="C155" s="392" t="s">
        <v>448</v>
      </c>
      <c r="D155" s="584">
        <v>186</v>
      </c>
      <c r="E155" s="583" t="s">
        <v>93</v>
      </c>
      <c r="F155" s="591">
        <f>D155*B155</f>
        <v>30690</v>
      </c>
      <c r="G155" s="41"/>
    </row>
    <row r="156" spans="1:12" ht="37.5">
      <c r="A156" s="583">
        <v>153</v>
      </c>
      <c r="B156" s="584">
        <v>20</v>
      </c>
      <c r="C156" s="476" t="s">
        <v>74</v>
      </c>
      <c r="D156" s="584">
        <v>1929.25</v>
      </c>
      <c r="E156" s="583" t="s">
        <v>92</v>
      </c>
      <c r="F156" s="591">
        <f t="shared" si="9"/>
        <v>38585</v>
      </c>
      <c r="G156" s="41"/>
    </row>
    <row r="157" spans="1:12" ht="93.75">
      <c r="A157" s="583">
        <v>154</v>
      </c>
      <c r="B157" s="584">
        <v>449.1</v>
      </c>
      <c r="C157" s="392" t="s">
        <v>53</v>
      </c>
      <c r="D157" s="584">
        <v>972</v>
      </c>
      <c r="E157" s="583" t="s">
        <v>94</v>
      </c>
      <c r="F157" s="591">
        <f t="shared" si="9"/>
        <v>436525.2</v>
      </c>
    </row>
    <row r="158" spans="1:12" s="44" customFormat="1" ht="54" customHeight="1">
      <c r="A158" s="583">
        <v>155</v>
      </c>
      <c r="B158" s="584">
        <v>60</v>
      </c>
      <c r="C158" s="392" t="s">
        <v>88</v>
      </c>
      <c r="D158" s="583">
        <v>551.04</v>
      </c>
      <c r="E158" s="583" t="s">
        <v>93</v>
      </c>
      <c r="F158" s="591">
        <f t="shared" si="9"/>
        <v>33062.399999999994</v>
      </c>
      <c r="G158" s="50"/>
    </row>
    <row r="159" spans="1:12" ht="75">
      <c r="A159" s="583">
        <v>156</v>
      </c>
      <c r="B159" s="584">
        <v>60</v>
      </c>
      <c r="C159" s="392" t="s">
        <v>449</v>
      </c>
      <c r="D159" s="584">
        <v>385.7</v>
      </c>
      <c r="E159" s="583" t="s">
        <v>93</v>
      </c>
      <c r="F159" s="591">
        <f t="shared" si="9"/>
        <v>23142</v>
      </c>
    </row>
    <row r="160" spans="1:12" ht="25.5" customHeight="1">
      <c r="A160" s="583">
        <v>157</v>
      </c>
      <c r="B160" s="584">
        <v>30</v>
      </c>
      <c r="C160" s="597" t="s">
        <v>31</v>
      </c>
      <c r="D160" s="584">
        <v>409.5</v>
      </c>
      <c r="E160" s="583" t="s">
        <v>93</v>
      </c>
      <c r="F160" s="591">
        <f t="shared" si="9"/>
        <v>12285</v>
      </c>
    </row>
    <row r="161" spans="1:7" ht="30.6" customHeight="1">
      <c r="A161" s="583">
        <v>158</v>
      </c>
      <c r="B161" s="584">
        <v>30</v>
      </c>
      <c r="C161" s="597" t="s">
        <v>32</v>
      </c>
      <c r="D161" s="584">
        <v>436.7</v>
      </c>
      <c r="E161" s="583" t="s">
        <v>93</v>
      </c>
      <c r="F161" s="591">
        <f t="shared" si="9"/>
        <v>13101</v>
      </c>
    </row>
    <row r="162" spans="1:7" ht="23.25" customHeight="1">
      <c r="A162" s="583">
        <v>159</v>
      </c>
      <c r="B162" s="584">
        <v>5</v>
      </c>
      <c r="C162" s="392" t="s">
        <v>33</v>
      </c>
      <c r="D162" s="584">
        <v>443.5</v>
      </c>
      <c r="E162" s="583" t="s">
        <v>93</v>
      </c>
      <c r="F162" s="591">
        <f t="shared" si="9"/>
        <v>2217.5</v>
      </c>
    </row>
    <row r="163" spans="1:7" ht="77.25" customHeight="1">
      <c r="A163" s="583">
        <v>160</v>
      </c>
      <c r="B163" s="584">
        <v>65</v>
      </c>
      <c r="C163" s="392" t="s">
        <v>87</v>
      </c>
      <c r="D163" s="584">
        <v>450</v>
      </c>
      <c r="E163" s="583" t="s">
        <v>93</v>
      </c>
      <c r="F163" s="591">
        <f t="shared" si="9"/>
        <v>29250</v>
      </c>
    </row>
    <row r="164" spans="1:7" ht="75">
      <c r="A164" s="583">
        <v>161</v>
      </c>
      <c r="B164" s="584">
        <v>8</v>
      </c>
      <c r="C164" s="392" t="s">
        <v>89</v>
      </c>
      <c r="D164" s="584">
        <v>1760.7</v>
      </c>
      <c r="E164" s="583" t="s">
        <v>16</v>
      </c>
      <c r="F164" s="591">
        <f t="shared" si="9"/>
        <v>14085.6</v>
      </c>
      <c r="G164" s="41"/>
    </row>
    <row r="165" spans="1:7" ht="37.5">
      <c r="A165" s="583">
        <v>162</v>
      </c>
      <c r="B165" s="584">
        <v>1</v>
      </c>
      <c r="C165" s="392" t="s">
        <v>450</v>
      </c>
      <c r="D165" s="584">
        <v>105</v>
      </c>
      <c r="E165" s="583" t="s">
        <v>92</v>
      </c>
      <c r="F165" s="591">
        <f t="shared" si="9"/>
        <v>105</v>
      </c>
      <c r="G165" s="41"/>
    </row>
    <row r="166" spans="1:7" ht="75">
      <c r="A166" s="583">
        <v>163</v>
      </c>
      <c r="B166" s="586">
        <v>138</v>
      </c>
      <c r="C166" s="573" t="s">
        <v>44</v>
      </c>
      <c r="D166" s="586">
        <v>7482</v>
      </c>
      <c r="E166" s="463" t="s">
        <v>94</v>
      </c>
      <c r="F166" s="591">
        <f t="shared" si="9"/>
        <v>1032516</v>
      </c>
    </row>
    <row r="167" spans="1:7" ht="59.25" customHeight="1">
      <c r="A167" s="583">
        <v>164</v>
      </c>
      <c r="B167" s="584">
        <v>2.6</v>
      </c>
      <c r="C167" s="392" t="s">
        <v>45</v>
      </c>
      <c r="D167" s="584">
        <v>8106</v>
      </c>
      <c r="E167" s="583" t="s">
        <v>94</v>
      </c>
      <c r="F167" s="591">
        <f t="shared" si="9"/>
        <v>21075.600000000002</v>
      </c>
    </row>
    <row r="168" spans="1:7" ht="76.5" customHeight="1">
      <c r="A168" s="583">
        <v>165</v>
      </c>
      <c r="B168" s="584">
        <v>1</v>
      </c>
      <c r="C168" s="392" t="s">
        <v>451</v>
      </c>
      <c r="D168" s="584">
        <v>27560</v>
      </c>
      <c r="E168" s="583" t="s">
        <v>92</v>
      </c>
      <c r="F168" s="591">
        <f>D168*B168</f>
        <v>27560</v>
      </c>
    </row>
    <row r="169" spans="1:7" ht="56.25">
      <c r="A169" s="583">
        <v>166</v>
      </c>
      <c r="B169" s="584">
        <v>45</v>
      </c>
      <c r="C169" s="392" t="s">
        <v>452</v>
      </c>
      <c r="D169" s="584">
        <v>2448</v>
      </c>
      <c r="E169" s="583" t="s">
        <v>92</v>
      </c>
      <c r="F169" s="591">
        <f>D169*B169</f>
        <v>110160</v>
      </c>
    </row>
    <row r="170" spans="1:7" ht="39" customHeight="1">
      <c r="A170" s="583">
        <v>167</v>
      </c>
      <c r="B170" s="584">
        <v>9</v>
      </c>
      <c r="C170" s="392" t="s">
        <v>273</v>
      </c>
      <c r="D170" s="584">
        <v>1864</v>
      </c>
      <c r="E170" s="583" t="s">
        <v>92</v>
      </c>
      <c r="F170" s="591">
        <f>D170*B170</f>
        <v>16776</v>
      </c>
    </row>
    <row r="171" spans="1:7" ht="56.25">
      <c r="A171" s="583">
        <v>168</v>
      </c>
      <c r="B171" s="584">
        <v>9</v>
      </c>
      <c r="C171" s="392" t="s">
        <v>453</v>
      </c>
      <c r="D171" s="584">
        <v>1807</v>
      </c>
      <c r="E171" s="583" t="s">
        <v>92</v>
      </c>
      <c r="F171" s="591">
        <f>D171*B171</f>
        <v>16263</v>
      </c>
    </row>
    <row r="172" spans="1:7" ht="75">
      <c r="A172" s="583">
        <v>169</v>
      </c>
      <c r="B172" s="584">
        <v>800</v>
      </c>
      <c r="C172" s="392" t="s">
        <v>454</v>
      </c>
      <c r="D172" s="584">
        <v>116.5</v>
      </c>
      <c r="E172" s="584" t="s">
        <v>93</v>
      </c>
      <c r="F172" s="591">
        <f>D172*B172</f>
        <v>93200</v>
      </c>
    </row>
    <row r="173" spans="1:7" ht="93.75">
      <c r="A173" s="583">
        <v>170</v>
      </c>
      <c r="B173" s="584">
        <v>21</v>
      </c>
      <c r="C173" s="392" t="s">
        <v>455</v>
      </c>
      <c r="D173" s="587">
        <v>8450</v>
      </c>
      <c r="E173" s="583" t="s">
        <v>92</v>
      </c>
      <c r="F173" s="591">
        <f t="shared" ref="F173:F189" si="10">D173*B173</f>
        <v>177450</v>
      </c>
    </row>
    <row r="174" spans="1:7" ht="75">
      <c r="A174" s="583">
        <v>171</v>
      </c>
      <c r="B174" s="584">
        <v>15</v>
      </c>
      <c r="C174" s="392" t="s">
        <v>456</v>
      </c>
      <c r="D174" s="587">
        <v>10530</v>
      </c>
      <c r="E174" s="583" t="s">
        <v>92</v>
      </c>
      <c r="F174" s="591">
        <f t="shared" si="10"/>
        <v>157950</v>
      </c>
    </row>
    <row r="175" spans="1:7" ht="39.75" customHeight="1">
      <c r="A175" s="583">
        <v>172</v>
      </c>
      <c r="B175" s="584">
        <v>5</v>
      </c>
      <c r="C175" s="392" t="s">
        <v>78</v>
      </c>
      <c r="D175" s="587">
        <v>4550</v>
      </c>
      <c r="E175" s="583" t="s">
        <v>92</v>
      </c>
      <c r="F175" s="591">
        <f t="shared" si="10"/>
        <v>22750</v>
      </c>
    </row>
    <row r="176" spans="1:7" ht="93.75">
      <c r="A176" s="583">
        <v>173</v>
      </c>
      <c r="B176" s="584">
        <v>16</v>
      </c>
      <c r="C176" s="392" t="s">
        <v>457</v>
      </c>
      <c r="D176" s="584">
        <v>8775</v>
      </c>
      <c r="E176" s="584" t="s">
        <v>92</v>
      </c>
      <c r="F176" s="591">
        <f t="shared" si="10"/>
        <v>140400</v>
      </c>
    </row>
    <row r="177" spans="1:7" ht="37.5">
      <c r="A177" s="583">
        <v>174</v>
      </c>
      <c r="B177" s="584">
        <v>1</v>
      </c>
      <c r="C177" s="595" t="s">
        <v>353</v>
      </c>
      <c r="D177" s="584">
        <v>22425</v>
      </c>
      <c r="E177" s="584" t="s">
        <v>92</v>
      </c>
      <c r="F177" s="591">
        <f t="shared" si="10"/>
        <v>22425</v>
      </c>
    </row>
    <row r="178" spans="1:7" ht="37.5">
      <c r="A178" s="583">
        <v>175</v>
      </c>
      <c r="B178" s="584">
        <v>1</v>
      </c>
      <c r="C178" s="392" t="s">
        <v>352</v>
      </c>
      <c r="D178" s="584">
        <v>25480</v>
      </c>
      <c r="E178" s="584" t="s">
        <v>92</v>
      </c>
      <c r="F178" s="591">
        <f t="shared" si="10"/>
        <v>25480</v>
      </c>
    </row>
    <row r="179" spans="1:7" ht="56.25">
      <c r="A179" s="583">
        <v>176</v>
      </c>
      <c r="B179" s="584">
        <v>880</v>
      </c>
      <c r="C179" s="392" t="s">
        <v>274</v>
      </c>
      <c r="D179" s="584">
        <v>71.5</v>
      </c>
      <c r="E179" s="584" t="s">
        <v>93</v>
      </c>
      <c r="F179" s="591">
        <f t="shared" si="10"/>
        <v>62920</v>
      </c>
    </row>
    <row r="180" spans="1:7" ht="93.75">
      <c r="A180" s="583">
        <v>177</v>
      </c>
      <c r="B180" s="584">
        <v>16</v>
      </c>
      <c r="C180" s="595" t="s">
        <v>351</v>
      </c>
      <c r="D180" s="584">
        <v>455</v>
      </c>
      <c r="E180" s="584" t="s">
        <v>92</v>
      </c>
      <c r="F180" s="591">
        <f t="shared" si="10"/>
        <v>7280</v>
      </c>
    </row>
    <row r="181" spans="1:7" ht="131.25">
      <c r="A181" s="583">
        <v>178</v>
      </c>
      <c r="B181" s="584">
        <v>1</v>
      </c>
      <c r="C181" s="392" t="s">
        <v>458</v>
      </c>
      <c r="D181" s="584">
        <v>36166</v>
      </c>
      <c r="E181" s="584" t="s">
        <v>92</v>
      </c>
      <c r="F181" s="591">
        <f t="shared" si="10"/>
        <v>36166</v>
      </c>
    </row>
    <row r="182" spans="1:7" s="44" customFormat="1" ht="37.5" customHeight="1">
      <c r="A182" s="583">
        <v>179</v>
      </c>
      <c r="B182" s="584">
        <v>1</v>
      </c>
      <c r="C182" s="392" t="s">
        <v>354</v>
      </c>
      <c r="D182" s="584">
        <v>3705</v>
      </c>
      <c r="E182" s="584" t="s">
        <v>92</v>
      </c>
      <c r="F182" s="591">
        <f t="shared" si="10"/>
        <v>3705</v>
      </c>
      <c r="G182" s="50"/>
    </row>
    <row r="183" spans="1:7" ht="56.25">
      <c r="A183" s="583">
        <v>180</v>
      </c>
      <c r="B183" s="584">
        <v>1</v>
      </c>
      <c r="C183" s="392" t="s">
        <v>459</v>
      </c>
      <c r="D183" s="584">
        <v>36400</v>
      </c>
      <c r="E183" s="584" t="s">
        <v>92</v>
      </c>
      <c r="F183" s="591">
        <f t="shared" si="10"/>
        <v>36400</v>
      </c>
    </row>
    <row r="184" spans="1:7" ht="113.25" customHeight="1">
      <c r="A184" s="583">
        <v>181</v>
      </c>
      <c r="B184" s="586">
        <v>1</v>
      </c>
      <c r="C184" s="573" t="s">
        <v>460</v>
      </c>
      <c r="D184" s="586">
        <v>1597600</v>
      </c>
      <c r="E184" s="586" t="s">
        <v>92</v>
      </c>
      <c r="F184" s="593">
        <f t="shared" si="10"/>
        <v>1597600</v>
      </c>
    </row>
    <row r="185" spans="1:7" ht="112.5">
      <c r="A185" s="583">
        <v>182</v>
      </c>
      <c r="B185" s="584">
        <v>1</v>
      </c>
      <c r="C185" s="476" t="s">
        <v>79</v>
      </c>
      <c r="D185" s="584">
        <v>558600</v>
      </c>
      <c r="E185" s="584" t="s">
        <v>92</v>
      </c>
      <c r="F185" s="591">
        <f t="shared" si="10"/>
        <v>558600</v>
      </c>
    </row>
    <row r="186" spans="1:7" ht="116.25" customHeight="1">
      <c r="A186" s="583">
        <v>183</v>
      </c>
      <c r="B186" s="584">
        <v>1</v>
      </c>
      <c r="C186" s="476" t="s">
        <v>461</v>
      </c>
      <c r="D186" s="584">
        <v>4800</v>
      </c>
      <c r="E186" s="583" t="s">
        <v>92</v>
      </c>
      <c r="F186" s="591">
        <f t="shared" si="10"/>
        <v>4800</v>
      </c>
      <c r="G186" s="41"/>
    </row>
    <row r="187" spans="1:7" ht="75">
      <c r="A187" s="583">
        <v>184</v>
      </c>
      <c r="B187" s="584">
        <v>71</v>
      </c>
      <c r="C187" s="476" t="s">
        <v>462</v>
      </c>
      <c r="D187" s="584">
        <v>860</v>
      </c>
      <c r="E187" s="583" t="s">
        <v>92</v>
      </c>
      <c r="F187" s="591">
        <f t="shared" si="10"/>
        <v>61060</v>
      </c>
      <c r="G187" s="41"/>
    </row>
    <row r="188" spans="1:7" ht="56.25">
      <c r="A188" s="583">
        <v>185</v>
      </c>
      <c r="B188" s="584">
        <v>7</v>
      </c>
      <c r="C188" s="476" t="s">
        <v>278</v>
      </c>
      <c r="D188" s="584">
        <v>350</v>
      </c>
      <c r="E188" s="583" t="s">
        <v>92</v>
      </c>
      <c r="F188" s="591">
        <f t="shared" si="10"/>
        <v>2450</v>
      </c>
      <c r="G188" s="41"/>
    </row>
    <row r="189" spans="1:7" ht="56.25">
      <c r="A189" s="583">
        <v>186</v>
      </c>
      <c r="B189" s="584">
        <v>10</v>
      </c>
      <c r="C189" s="476" t="s">
        <v>279</v>
      </c>
      <c r="D189" s="584">
        <v>520</v>
      </c>
      <c r="E189" s="583" t="s">
        <v>92</v>
      </c>
      <c r="F189" s="591">
        <f t="shared" si="10"/>
        <v>5200</v>
      </c>
      <c r="G189" s="41"/>
    </row>
    <row r="190" spans="1:7" ht="99.75" customHeight="1">
      <c r="A190" s="583">
        <v>187</v>
      </c>
      <c r="B190" s="584">
        <v>1</v>
      </c>
      <c r="C190" s="476" t="s">
        <v>463</v>
      </c>
      <c r="D190" s="584">
        <v>176000</v>
      </c>
      <c r="E190" s="584" t="s">
        <v>356</v>
      </c>
      <c r="F190" s="591">
        <v>176000</v>
      </c>
    </row>
    <row r="191" spans="1:7" ht="22.5" customHeight="1">
      <c r="A191" s="47"/>
      <c r="B191" s="45"/>
      <c r="C191" s="580" t="s">
        <v>1183</v>
      </c>
      <c r="D191" s="45"/>
      <c r="E191" s="47"/>
      <c r="F191" s="581">
        <f>SUM(F4:F190)</f>
        <v>34920324.283</v>
      </c>
      <c r="G191" s="41"/>
    </row>
    <row r="192" spans="1:7" ht="22.5" customHeight="1">
      <c r="A192" s="47"/>
      <c r="B192" s="45"/>
      <c r="C192" s="59" t="s">
        <v>1188</v>
      </c>
      <c r="D192" s="45"/>
      <c r="E192" s="47"/>
      <c r="F192" s="581">
        <f>F191*12%</f>
        <v>4190438.91396</v>
      </c>
      <c r="G192" s="41"/>
    </row>
    <row r="193" spans="1:8" ht="22.5" customHeight="1">
      <c r="A193" s="47"/>
      <c r="B193" s="45"/>
      <c r="C193" s="580" t="s">
        <v>22</v>
      </c>
      <c r="D193" s="45"/>
      <c r="E193" s="47"/>
      <c r="F193" s="581">
        <f>SUM(F191:F192)</f>
        <v>39110763.196960002</v>
      </c>
      <c r="G193" s="41"/>
    </row>
    <row r="194" spans="1:8">
      <c r="A194" s="47"/>
      <c r="B194" s="47"/>
      <c r="C194" s="47" t="s">
        <v>1181</v>
      </c>
      <c r="D194" s="41"/>
      <c r="E194" s="47"/>
      <c r="F194" s="581">
        <f>'New Abst'!F194</f>
        <v>36523859.855840005</v>
      </c>
    </row>
    <row r="195" spans="1:8">
      <c r="A195" s="47"/>
      <c r="B195" s="47"/>
      <c r="C195" s="49" t="s">
        <v>1184</v>
      </c>
      <c r="D195" s="47"/>
      <c r="E195" s="47"/>
      <c r="F195" s="581">
        <f>F193-F194</f>
        <v>2586903.3411199972</v>
      </c>
      <c r="H195" s="471">
        <f>F191-32609789.95</f>
        <v>2310534.3330000006</v>
      </c>
    </row>
    <row r="196" spans="1:8">
      <c r="A196" s="47"/>
      <c r="B196" s="47"/>
      <c r="C196" s="49" t="s">
        <v>1185</v>
      </c>
      <c r="D196" s="47"/>
      <c r="E196" s="47"/>
      <c r="F196" s="582">
        <f>F195/F194</f>
        <v>7.0827764407445634E-2</v>
      </c>
    </row>
  </sheetData>
  <mergeCells count="2">
    <mergeCell ref="A1:F1"/>
    <mergeCell ref="A2:F2"/>
  </mergeCells>
  <printOptions horizontalCentered="1"/>
  <pageMargins left="0.62" right="0.63" top="0.51" bottom="0.33" header="0.3" footer="0.3"/>
  <pageSetup paperSize="9" fitToHeight="10" orientation="portrait" r:id="rId1"/>
  <headerFooter>
    <oddHeader>&amp;LPark Twon Co-operative at Anna Nagar&amp;RPage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Abstract</vt:lpstr>
      <vt:lpstr>New Abst</vt:lpstr>
      <vt:lpstr>Ann-A</vt:lpstr>
      <vt:lpstr>Sheet1</vt:lpstr>
      <vt:lpstr>New Abst (2022-23)</vt:lpstr>
      <vt:lpstr>Abstract!Print_Area</vt:lpstr>
      <vt:lpstr>'Ann-A'!Print_Area</vt:lpstr>
      <vt:lpstr>'New Abst'!Print_Area</vt:lpstr>
      <vt:lpstr>'New Abst (2022-23)'!Print_Area</vt:lpstr>
      <vt:lpstr>Sheet1!Print_Area</vt:lpstr>
      <vt:lpstr>Abstract!Print_Titles</vt:lpstr>
      <vt:lpstr>'Ann-A'!Print_Titles</vt:lpstr>
      <vt:lpstr>'New Abst'!Print_Titles</vt:lpstr>
      <vt:lpstr>'New Abst (2022-23)'!Print_Titles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2022-09-07T12:15:10Z</cp:lastPrinted>
  <dcterms:created xsi:type="dcterms:W3CDTF">2010-07-22T19:28:38Z</dcterms:created>
  <dcterms:modified xsi:type="dcterms:W3CDTF">2022-09-14T13:33:55Z</dcterms:modified>
</cp:coreProperties>
</file>